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75" windowWidth="15480" windowHeight="10110" firstSheet="3" activeTab="8"/>
  </bookViews>
  <sheets>
    <sheet name="Tartalomjegyzék" sheetId="16" r:id="rId1"/>
    <sheet name="1.sz.Összesítő" sheetId="4" r:id="rId2"/>
    <sheet name="2.sz.Önkormányzat" sheetId="2" r:id="rId3"/>
    <sheet name="3.sz.Óvoda" sheetId="5" r:id="rId4"/>
    <sheet name="4.sz.MÉRLEG" sheetId="18" r:id="rId5"/>
    <sheet name="5.sz.MARADV" sheetId="17" r:id="rId6"/>
    <sheet name="6.sz.EREDMÉNY" sheetId="19" r:id="rId7"/>
    <sheet name="7.sz.KÖZVETETT" sheetId="20" r:id="rId8"/>
    <sheet name="8. sz. részesedés" sheetId="21" r:id="rId9"/>
  </sheets>
  <externalReferences>
    <externalReference r:id="rId10"/>
  </externalReferences>
  <definedNames>
    <definedName name="_xlnm.Print_Area" localSheetId="1">'1.sz.Összesítő'!$A$1:$AO$12</definedName>
  </definedNames>
  <calcPr calcId="125725"/>
</workbook>
</file>

<file path=xl/calcChain.xml><?xml version="1.0" encoding="utf-8"?>
<calcChain xmlns="http://schemas.openxmlformats.org/spreadsheetml/2006/main">
  <c r="A17" i="21"/>
  <c r="B21" i="20" l="1"/>
  <c r="C21"/>
  <c r="A28"/>
  <c r="C13"/>
  <c r="C26" s="1"/>
  <c r="B13"/>
  <c r="B26" s="1"/>
  <c r="A38" i="19"/>
  <c r="AM11" i="5"/>
  <c r="AN7" i="4"/>
  <c r="AO7"/>
  <c r="AM7"/>
  <c r="A17" i="17"/>
  <c r="A51" i="18"/>
  <c r="B14" i="5"/>
  <c r="F8"/>
  <c r="F7"/>
  <c r="H7"/>
  <c r="D6"/>
  <c r="AM6" i="2"/>
  <c r="AD11"/>
  <c r="Z13"/>
  <c r="Z7"/>
  <c r="R11"/>
  <c r="R10"/>
  <c r="N7"/>
  <c r="J16"/>
  <c r="J14"/>
  <c r="F7"/>
  <c r="P12"/>
  <c r="R12" s="1"/>
  <c r="AI10"/>
  <c r="AK11"/>
  <c r="AI12"/>
  <c r="AJ12"/>
  <c r="AK12"/>
  <c r="AI13"/>
  <c r="AJ13"/>
  <c r="AK13"/>
  <c r="AL13" s="1"/>
  <c r="AI15"/>
  <c r="AJ15"/>
  <c r="AI16"/>
  <c r="AJ16"/>
  <c r="AI17"/>
  <c r="AJ17"/>
  <c r="AK17"/>
  <c r="AI18"/>
  <c r="AJ18"/>
  <c r="AK18"/>
  <c r="AI19"/>
  <c r="AJ19"/>
  <c r="AK19"/>
  <c r="AI20"/>
  <c r="AJ20"/>
  <c r="AK20"/>
  <c r="AI21"/>
  <c r="AJ21"/>
  <c r="AK21"/>
  <c r="AI22"/>
  <c r="AJ22"/>
  <c r="AK22"/>
  <c r="AL22" s="1"/>
  <c r="AI23"/>
  <c r="AI24"/>
  <c r="AJ24"/>
  <c r="AK24"/>
  <c r="AL24" s="1"/>
  <c r="AI25"/>
  <c r="AI26"/>
  <c r="AI27"/>
  <c r="AI28"/>
  <c r="AI29"/>
  <c r="AI30"/>
  <c r="AJ30"/>
  <c r="AK30"/>
  <c r="AL30" s="1"/>
  <c r="AJ7"/>
  <c r="AK7"/>
  <c r="AL7" s="1"/>
  <c r="AI7"/>
  <c r="S8"/>
  <c r="T8"/>
  <c r="U8"/>
  <c r="S9"/>
  <c r="T9"/>
  <c r="T10"/>
  <c r="U10"/>
  <c r="S11"/>
  <c r="T11"/>
  <c r="U11"/>
  <c r="S12"/>
  <c r="T12"/>
  <c r="U12"/>
  <c r="V12" s="1"/>
  <c r="U13"/>
  <c r="S14"/>
  <c r="T14"/>
  <c r="U14"/>
  <c r="V14" s="1"/>
  <c r="S15"/>
  <c r="T15"/>
  <c r="U15"/>
  <c r="S16"/>
  <c r="T16"/>
  <c r="U16"/>
  <c r="S17"/>
  <c r="T17"/>
  <c r="U17"/>
  <c r="S18"/>
  <c r="T18"/>
  <c r="U18"/>
  <c r="S20"/>
  <c r="T20"/>
  <c r="U20"/>
  <c r="S21"/>
  <c r="T21"/>
  <c r="S22"/>
  <c r="T22"/>
  <c r="S23"/>
  <c r="T23"/>
  <c r="U23"/>
  <c r="S25"/>
  <c r="T25"/>
  <c r="U25"/>
  <c r="S26"/>
  <c r="T26"/>
  <c r="U26"/>
  <c r="S27"/>
  <c r="T27"/>
  <c r="U27"/>
  <c r="S28"/>
  <c r="T28"/>
  <c r="U28"/>
  <c r="S29"/>
  <c r="T29"/>
  <c r="U29"/>
  <c r="S30"/>
  <c r="T30"/>
  <c r="U30"/>
  <c r="T7"/>
  <c r="U7"/>
  <c r="S7"/>
  <c r="G31"/>
  <c r="G6" i="4" s="1"/>
  <c r="E22" i="2"/>
  <c r="U22" s="1"/>
  <c r="E21"/>
  <c r="U21" s="1"/>
  <c r="E19"/>
  <c r="U19" s="1"/>
  <c r="D19"/>
  <c r="T19" s="1"/>
  <c r="C19"/>
  <c r="S19" s="1"/>
  <c r="D13"/>
  <c r="F13" s="1"/>
  <c r="C13"/>
  <c r="S13" s="1"/>
  <c r="W11"/>
  <c r="AI11" s="1"/>
  <c r="X11"/>
  <c r="AJ11" s="1"/>
  <c r="C10"/>
  <c r="S10" s="1"/>
  <c r="E9"/>
  <c r="U9" s="1"/>
  <c r="D31"/>
  <c r="D12" i="4" s="1"/>
  <c r="E31" i="2"/>
  <c r="E6" i="4" s="1"/>
  <c r="H31" i="2"/>
  <c r="H12" i="4" s="1"/>
  <c r="I31" i="2"/>
  <c r="I6" i="4" s="1"/>
  <c r="K31" i="2"/>
  <c r="K6" i="4" s="1"/>
  <c r="L31" i="2"/>
  <c r="L12" i="4" s="1"/>
  <c r="M31" i="2"/>
  <c r="M6" i="4" s="1"/>
  <c r="O31" i="2"/>
  <c r="O6" i="4" s="1"/>
  <c r="P31" i="2"/>
  <c r="P12" i="4" s="1"/>
  <c r="Q31" i="2"/>
  <c r="Q6" i="4" s="1"/>
  <c r="W31" i="2"/>
  <c r="W6" i="4" s="1"/>
  <c r="X31" i="2"/>
  <c r="X12" i="4" s="1"/>
  <c r="Y31" i="2"/>
  <c r="Y6" i="4" s="1"/>
  <c r="AA31" i="2"/>
  <c r="AA6" i="4" s="1"/>
  <c r="AB31" i="2"/>
  <c r="AB12" i="4" s="1"/>
  <c r="AC31" i="2"/>
  <c r="AC6" i="4" s="1"/>
  <c r="AE31" i="2"/>
  <c r="AE6" i="4" s="1"/>
  <c r="AF31" i="2"/>
  <c r="AF12" i="4" s="1"/>
  <c r="AG31" i="2"/>
  <c r="AG6" i="4" s="1"/>
  <c r="AK31" i="2"/>
  <c r="AK6" i="4" s="1"/>
  <c r="C31" i="2"/>
  <c r="C12" i="4" s="1"/>
  <c r="AN6" i="2"/>
  <c r="AO6"/>
  <c r="AN31"/>
  <c r="AN6" i="4" s="1"/>
  <c r="AN8" s="1"/>
  <c r="AO31" i="2"/>
  <c r="AO6" i="4" s="1"/>
  <c r="AO8" s="1"/>
  <c r="AM31" i="2"/>
  <c r="AM6" i="4" s="1"/>
  <c r="B34" i="2"/>
  <c r="B10" i="4"/>
  <c r="AG11" i="5"/>
  <c r="AG7" i="4" s="1"/>
  <c r="AE11" i="5"/>
  <c r="AE7" i="4" s="1"/>
  <c r="AI10" i="5"/>
  <c r="AK10"/>
  <c r="AF11"/>
  <c r="S10"/>
  <c r="T10"/>
  <c r="U10"/>
  <c r="J7"/>
  <c r="D11"/>
  <c r="E11"/>
  <c r="E7" i="4" s="1"/>
  <c r="C11" i="5"/>
  <c r="C7" i="4" s="1"/>
  <c r="Y11" i="5"/>
  <c r="F6"/>
  <c r="G11"/>
  <c r="G7" i="4" s="1"/>
  <c r="H11" i="5"/>
  <c r="I11"/>
  <c r="I7" i="4" s="1"/>
  <c r="K7"/>
  <c r="L7"/>
  <c r="M7"/>
  <c r="O11" i="5"/>
  <c r="O7" i="4" s="1"/>
  <c r="P11" i="5"/>
  <c r="P7" i="4" s="1"/>
  <c r="Q11" i="5"/>
  <c r="Q7" i="4" s="1"/>
  <c r="R11" i="5"/>
  <c r="W11"/>
  <c r="W7" i="4" s="1"/>
  <c r="X11" i="5"/>
  <c r="Z11"/>
  <c r="AA11"/>
  <c r="AA7" i="4" s="1"/>
  <c r="AB11" i="5"/>
  <c r="AB7" i="4" s="1"/>
  <c r="AC11" i="5"/>
  <c r="AC7" i="4" s="1"/>
  <c r="AD11" i="5"/>
  <c r="AH31" i="2"/>
  <c r="Z24"/>
  <c r="Z30"/>
  <c r="J25"/>
  <c r="J28"/>
  <c r="J20"/>
  <c r="J22"/>
  <c r="J23"/>
  <c r="J8"/>
  <c r="J7"/>
  <c r="F22"/>
  <c r="F19"/>
  <c r="P6"/>
  <c r="D6"/>
  <c r="Z22"/>
  <c r="L6"/>
  <c r="E6"/>
  <c r="G6"/>
  <c r="H6"/>
  <c r="I6"/>
  <c r="K6"/>
  <c r="M6"/>
  <c r="O6"/>
  <c r="Q6"/>
  <c r="W6"/>
  <c r="X6"/>
  <c r="Y6"/>
  <c r="AA6"/>
  <c r="AB6"/>
  <c r="AC6"/>
  <c r="AE6"/>
  <c r="AF6"/>
  <c r="AG6"/>
  <c r="C6"/>
  <c r="AL11" l="1"/>
  <c r="W8" i="4"/>
  <c r="Q8"/>
  <c r="O8"/>
  <c r="I8"/>
  <c r="G8"/>
  <c r="E8"/>
  <c r="AE8"/>
  <c r="T13" i="2"/>
  <c r="F21"/>
  <c r="C6" i="4"/>
  <c r="AH6"/>
  <c r="AF6"/>
  <c r="AB6"/>
  <c r="AB8" s="1"/>
  <c r="X6"/>
  <c r="P6"/>
  <c r="L6"/>
  <c r="L8" s="1"/>
  <c r="H6"/>
  <c r="D6"/>
  <c r="AG12"/>
  <c r="AE12"/>
  <c r="AC12"/>
  <c r="AA12"/>
  <c r="Y12"/>
  <c r="W12"/>
  <c r="Q12"/>
  <c r="O12"/>
  <c r="M12"/>
  <c r="K12"/>
  <c r="I12"/>
  <c r="G12"/>
  <c r="E12"/>
  <c r="AC8"/>
  <c r="AA8"/>
  <c r="P8"/>
  <c r="M8"/>
  <c r="K8"/>
  <c r="C8"/>
  <c r="AG8"/>
  <c r="F31" i="2"/>
  <c r="J31"/>
  <c r="N31"/>
  <c r="R31"/>
  <c r="Z31"/>
  <c r="AD31"/>
  <c r="AM8" i="4"/>
  <c r="Y7"/>
  <c r="Y8" s="1"/>
  <c r="AF7"/>
  <c r="AF8" s="1"/>
  <c r="AH10" i="5"/>
  <c r="X7" i="4"/>
  <c r="X8" s="1"/>
  <c r="AJ10" i="5"/>
  <c r="AL10" s="1"/>
  <c r="AH11"/>
  <c r="AH7" i="4" s="1"/>
  <c r="AH8" s="1"/>
  <c r="J11" i="5"/>
  <c r="J7" i="4" s="1"/>
  <c r="H7"/>
  <c r="H8" s="1"/>
  <c r="F11" i="5"/>
  <c r="F7" i="4" s="1"/>
  <c r="D7"/>
  <c r="D8" s="1"/>
  <c r="J6" i="2"/>
  <c r="T31"/>
  <c r="U31"/>
  <c r="AJ31"/>
  <c r="F6"/>
  <c r="V29"/>
  <c r="V27"/>
  <c r="V28"/>
  <c r="Z6"/>
  <c r="N6"/>
  <c r="R6"/>
  <c r="AD6"/>
  <c r="AI31"/>
  <c r="V8"/>
  <c r="S31"/>
  <c r="AJ6" i="5"/>
  <c r="AK6"/>
  <c r="AJ7"/>
  <c r="AK7"/>
  <c r="AJ8"/>
  <c r="AK8"/>
  <c r="AJ9"/>
  <c r="AK9"/>
  <c r="AI7"/>
  <c r="AI8"/>
  <c r="AI9"/>
  <c r="AI6"/>
  <c r="T6"/>
  <c r="U6"/>
  <c r="T7"/>
  <c r="U7"/>
  <c r="T8"/>
  <c r="U8"/>
  <c r="T9"/>
  <c r="U9"/>
  <c r="S7"/>
  <c r="S8"/>
  <c r="S9"/>
  <c r="S6"/>
  <c r="AJ6" i="4" l="1"/>
  <c r="AL6" s="1"/>
  <c r="T6"/>
  <c r="AD12"/>
  <c r="AD6"/>
  <c r="AD8" s="1"/>
  <c r="R12"/>
  <c r="R6"/>
  <c r="R8" s="1"/>
  <c r="J12"/>
  <c r="J6"/>
  <c r="F8"/>
  <c r="J8"/>
  <c r="AH12"/>
  <c r="S6"/>
  <c r="AI6"/>
  <c r="U6"/>
  <c r="V31" i="2"/>
  <c r="Z12" i="4"/>
  <c r="Z6"/>
  <c r="Z8" s="1"/>
  <c r="N12"/>
  <c r="N6"/>
  <c r="N8" s="1"/>
  <c r="F12"/>
  <c r="F6"/>
  <c r="AL31" i="2"/>
  <c r="U11" i="5"/>
  <c r="U7" i="4" s="1"/>
  <c r="U8" s="1"/>
  <c r="AK11" i="5"/>
  <c r="AK12" i="4" s="1"/>
  <c r="AI11" i="5"/>
  <c r="AI7" i="4" s="1"/>
  <c r="AI8" s="1"/>
  <c r="AJ11" i="5"/>
  <c r="AJ7" i="4" s="1"/>
  <c r="AJ8" s="1"/>
  <c r="V7" i="5"/>
  <c r="S11"/>
  <c r="S7" i="4" s="1"/>
  <c r="S8" s="1"/>
  <c r="V6" i="5"/>
  <c r="T11"/>
  <c r="T7" i="4" s="1"/>
  <c r="T8" s="1"/>
  <c r="S6" i="2"/>
  <c r="V25"/>
  <c r="V23"/>
  <c r="V22"/>
  <c r="V21"/>
  <c r="V20"/>
  <c r="V19"/>
  <c r="V16"/>
  <c r="V13"/>
  <c r="V11"/>
  <c r="V10"/>
  <c r="V7"/>
  <c r="AI6"/>
  <c r="AK6"/>
  <c r="AJ6"/>
  <c r="U6"/>
  <c r="T6"/>
  <c r="U12" i="4" l="1"/>
  <c r="AI12"/>
  <c r="S12"/>
  <c r="T12"/>
  <c r="AJ12"/>
  <c r="V6"/>
  <c r="V8"/>
  <c r="AK7"/>
  <c r="AL11" i="5"/>
  <c r="AL12" i="4" s="1"/>
  <c r="V11" i="5"/>
  <c r="V7" i="4" s="1"/>
  <c r="AL6" i="2"/>
  <c r="V6"/>
  <c r="V12" i="4" l="1"/>
  <c r="AK8"/>
  <c r="AL8" s="1"/>
  <c r="AL7"/>
</calcChain>
</file>

<file path=xl/comments1.xml><?xml version="1.0" encoding="utf-8"?>
<comments xmlns="http://schemas.openxmlformats.org/spreadsheetml/2006/main">
  <authors>
    <author>Felhasználó</author>
    <author>Szendrei Melinda</author>
  </authors>
  <commentList>
    <comment ref="AA12" authorId="0">
      <text>
        <r>
          <rPr>
            <b/>
            <sz val="8"/>
            <color indexed="81"/>
            <rFont val="Tahoma"/>
            <family val="2"/>
            <charset val="238"/>
          </rPr>
          <t>Felhasználó:</t>
        </r>
        <r>
          <rPr>
            <sz val="8"/>
            <color indexed="81"/>
            <rFont val="Tahoma"/>
            <family val="2"/>
            <charset val="238"/>
          </rPr>
          <t xml:space="preserve">
+11 564 e ft önkorm. Működési támogatás</t>
        </r>
      </text>
    </comment>
    <comment ref="AC13" authorId="1">
      <text>
        <r>
          <rPr>
            <b/>
            <sz val="9"/>
            <color indexed="81"/>
            <rFont val="Tahoma"/>
            <family val="2"/>
            <charset val="238"/>
          </rPr>
          <t>Szendrei Melinda:</t>
        </r>
        <r>
          <rPr>
            <sz val="9"/>
            <color indexed="81"/>
            <rFont val="Tahoma"/>
            <family val="2"/>
            <charset val="238"/>
          </rPr>
          <t xml:space="preserve">
2015. évi normatíva bevétel +RÖT
</t>
        </r>
      </text>
    </comment>
    <comment ref="AG13" authorId="1">
      <text>
        <r>
          <rPr>
            <b/>
            <sz val="9"/>
            <color indexed="81"/>
            <rFont val="Tahoma"/>
            <family val="2"/>
            <charset val="238"/>
          </rPr>
          <t>Szendrei Melinda:</t>
        </r>
        <r>
          <rPr>
            <sz val="9"/>
            <color indexed="81"/>
            <rFont val="Tahoma"/>
            <family val="2"/>
            <charset val="238"/>
          </rPr>
          <t xml:space="preserve">
2016.00. havi finanszírozás
</t>
        </r>
      </text>
    </comment>
    <comment ref="AG16" authorId="1">
      <text>
        <r>
          <rPr>
            <b/>
            <sz val="9"/>
            <color indexed="81"/>
            <rFont val="Tahoma"/>
            <family val="2"/>
            <charset val="238"/>
          </rPr>
          <t>Szendrei Melinda:</t>
        </r>
        <r>
          <rPr>
            <sz val="9"/>
            <color indexed="81"/>
            <rFont val="Tahoma"/>
            <family val="2"/>
            <charset val="238"/>
          </rPr>
          <t xml:space="preserve">
2014. évi maradvány + Roma önk visszakapott 1646 eFt
</t>
        </r>
      </text>
    </comment>
  </commentList>
</comments>
</file>

<file path=xl/sharedStrings.xml><?xml version="1.0" encoding="utf-8"?>
<sst xmlns="http://schemas.openxmlformats.org/spreadsheetml/2006/main" count="506" uniqueCount="281">
  <si>
    <t>ezer forint</t>
  </si>
  <si>
    <t>Kiadás</t>
  </si>
  <si>
    <t>Bevétel</t>
  </si>
  <si>
    <t>Létszám</t>
  </si>
  <si>
    <t>Normatíva
Bevétel</t>
  </si>
  <si>
    <t>teljes
munkaidős</t>
  </si>
  <si>
    <t>rész-
munkaidős</t>
  </si>
  <si>
    <t>közfoglalkoztatott</t>
  </si>
  <si>
    <t>Összesen</t>
  </si>
  <si>
    <t>Összesen Kiadás</t>
  </si>
  <si>
    <t>Összesen Bevétel</t>
  </si>
  <si>
    <t>Feladat</t>
  </si>
  <si>
    <t>013350-Az önk. Vagyonnal való gazd.kapcs.feladatok-Nem lakó ing.</t>
  </si>
  <si>
    <t>013390-Egyéb kiegészítő szolgáltatások</t>
  </si>
  <si>
    <t>064010-Közvilágítás</t>
  </si>
  <si>
    <t>Intézmény megnevezése/Kormányzati funkció</t>
  </si>
  <si>
    <t>018030-Támogatási célú finanszírozási műveletek (Int. Átadott összeg)</t>
  </si>
  <si>
    <t>091110-Óvodai nevelés, ellátás szakmai feladatai</t>
  </si>
  <si>
    <t>091140-Óvodai nevelés, ellátás működési feladatai</t>
  </si>
  <si>
    <t>091120-Sajátos nevelési igényű gyermekek szakmai feladatai</t>
  </si>
  <si>
    <t>K</t>
  </si>
  <si>
    <t>Ö</t>
  </si>
  <si>
    <t>ÖSSZESEN</t>
  </si>
  <si>
    <t>082044-Könyvtári szolgáltatások</t>
  </si>
  <si>
    <t>1. számú melléklet</t>
  </si>
  <si>
    <t>3. számú melléklet</t>
  </si>
  <si>
    <t>4. számú melléklet</t>
  </si>
  <si>
    <t>5. számú melléklet</t>
  </si>
  <si>
    <t>-</t>
  </si>
  <si>
    <t xml:space="preserve">Tartalomjegyzék </t>
  </si>
  <si>
    <t>2. számú melléklet</t>
  </si>
  <si>
    <t>Módosított ei.</t>
  </si>
  <si>
    <t>Eredeti ei.</t>
  </si>
  <si>
    <t>Teljesítés</t>
  </si>
  <si>
    <t>Teljesítés %-a</t>
  </si>
  <si>
    <t>Felhalmozási kiadás/Kisértékű tárgyi eszköz (056-057)</t>
  </si>
  <si>
    <t>Intézménynek/Önkormányzatnak/Társulásnak átadott összeg (055)</t>
  </si>
  <si>
    <t>Személyi kiadás +
járulék (051-052)</t>
  </si>
  <si>
    <t>Dologi kiadás  (053)</t>
  </si>
  <si>
    <t>Intézményi bevétel / Egyéb támogatás (091-097)</t>
  </si>
  <si>
    <t>Önk. Kiegészítés/ Előző évi maradvány (098)</t>
  </si>
  <si>
    <t>018030- Támogatási célú finanszírozási műveletek</t>
  </si>
  <si>
    <t>041232-Közfoglalkoztatás</t>
  </si>
  <si>
    <t>900020- Önkormányzatok funkcióra nem sor. Bev. Áht-kív (ADÓ)</t>
  </si>
  <si>
    <t>011130-Önk.és önk.hivatalok jogalkotó és ált.ig.tev. (POLG.ALPOLG.KÉPV.)</t>
  </si>
  <si>
    <t>Dologi kiadás  (053)+ Segélyezés (054)</t>
  </si>
  <si>
    <t>Felhalmozási kiadás/Kisértékű tárgyi eszköz/Felhalm.átadott (056/057/058)</t>
  </si>
  <si>
    <t>Intézménynek/Önkormányzatnak/Társulásnak átadott összeg (055/059)</t>
  </si>
  <si>
    <t>a . számú zárszámadás rendelethez</t>
  </si>
  <si>
    <t>1.számú melléklet</t>
  </si>
  <si>
    <t>egyeztető sor (önk+intézmények)</t>
  </si>
  <si>
    <t>013320-Köztemető fenntartása</t>
  </si>
  <si>
    <t>018010-Önkormányzatok elszámolásai</t>
  </si>
  <si>
    <t>045160-Közutak, hidak alagutak üzemeltetése</t>
  </si>
  <si>
    <t>082091-Közművelődés</t>
  </si>
  <si>
    <t>096015-Gyermekétkeztetés</t>
  </si>
  <si>
    <t>096025-Konyha</t>
  </si>
  <si>
    <t>101150-Közgyógyellátás</t>
  </si>
  <si>
    <t>102021-Idősek bentlakásos ellátása</t>
  </si>
  <si>
    <t>104051-Óvodáztatási támogatás</t>
  </si>
  <si>
    <t>105010-Munkanélküli aktív korúak ellátása</t>
  </si>
  <si>
    <t>105020-Fogl.elősegítő képz. És egyéb tám.</t>
  </si>
  <si>
    <t>106020-Lakásfenntartási támogatás</t>
  </si>
  <si>
    <t>107060-Egyéb pénz. És term. Ellátások</t>
  </si>
  <si>
    <t>045230-Komp és révközlekedés</t>
  </si>
  <si>
    <t>066010-Zöldterület kezelés</t>
  </si>
  <si>
    <t>074031-Család és nővédelemi egészségügyi gondozás</t>
  </si>
  <si>
    <t>Tiszainoka Község Önkormányzata</t>
  </si>
  <si>
    <t>Tiszainoka Község Önkormányzata (intézmények nélkül) 2015. évi éves költségvetési beszámolója kormányzati funkciók szerinti összesítése</t>
  </si>
  <si>
    <t>Tiszainokai Tiszavirág Óvoda 2015. évi éves költségvetési beszámolója kormányzati funkciók szerinti összesítése</t>
  </si>
  <si>
    <t>Tiszainokai Tiszavirág Óvoda</t>
  </si>
  <si>
    <t>Tiszainoka Község Önkormányzata kormányzati funkciókkénti összesítése</t>
  </si>
  <si>
    <t>Tiszainoka Község Önkormányzata (intézmény nélkül) összesítése</t>
  </si>
  <si>
    <t>Tiszainoka, 2016. május 31.</t>
  </si>
  <si>
    <t>Tiszainokai Tiszavirág Óvoda kormányzati funkciók szerinti összesítése</t>
  </si>
  <si>
    <t>Tiszainoka Község Önkományzatának 2015. évi vagyon kimutatás</t>
  </si>
  <si>
    <t>Tiszainoka Község Önkormányzatának 2015. évi maradvány kimutatása</t>
  </si>
  <si>
    <t>Tiszainoka Község Önkormányzata és intézménye 2015. évi éves költségvetési beszámolója kormányzati funkciók szerinti összesítése</t>
  </si>
  <si>
    <t>Tiszainoka Község Önkormányzata és intézménye</t>
  </si>
  <si>
    <t>07/A - Maradványkimutatás</t>
  </si>
  <si>
    <t>#</t>
  </si>
  <si>
    <t>Megnevezés</t>
  </si>
  <si>
    <t>Összeg</t>
  </si>
  <si>
    <t>01</t>
  </si>
  <si>
    <t>01        Alaptevékenység költségvetési bevételei</t>
  </si>
  <si>
    <t>02</t>
  </si>
  <si>
    <t>02        Alaptevékenység költségvetési kiadásai</t>
  </si>
  <si>
    <t>03</t>
  </si>
  <si>
    <t>I          Alaptevékenység költségvetési egyenlege (=01-02)</t>
  </si>
  <si>
    <t>04</t>
  </si>
  <si>
    <t>03        Alaptevékenység finanszírozási bevételei</t>
  </si>
  <si>
    <t>05</t>
  </si>
  <si>
    <t>04        Alaptevékenység finanszírozási kiadásai</t>
  </si>
  <si>
    <t>06</t>
  </si>
  <si>
    <t>II         Alaptevékenység finanszírozási egyenlege (=03-04)</t>
  </si>
  <si>
    <t>07</t>
  </si>
  <si>
    <t>A)        Alaptevékenység maradványa (=±I±II)</t>
  </si>
  <si>
    <t>15</t>
  </si>
  <si>
    <t>C)        Összes maradvány (=A+B)</t>
  </si>
  <si>
    <t>17</t>
  </si>
  <si>
    <t>E)        Alaptevékenység szabad maradványa (=A-D)</t>
  </si>
  <si>
    <t>12/A - Mérleg</t>
  </si>
  <si>
    <t>Előző időszak</t>
  </si>
  <si>
    <t>Módosítások (+/-)</t>
  </si>
  <si>
    <t>Tárgyi időszak</t>
  </si>
  <si>
    <t>A/I/2 Szellemi termékek</t>
  </si>
  <si>
    <t>A/I Immateriális javak (=A/I/1+A/I/2+A/I/3)</t>
  </si>
  <si>
    <t>A/II/1 Ingatlanok és a kapcsolódó vagyoni értékű jogok</t>
  </si>
  <si>
    <t>A/II/2 Gépek, berendezések, felszerelések, járművek</t>
  </si>
  <si>
    <t>10</t>
  </si>
  <si>
    <t>A/II Tárgyi eszközök  (=A/II/1+...+A/II/5)</t>
  </si>
  <si>
    <t>11</t>
  </si>
  <si>
    <t>A/III/1 Tartós részesedések (=A/III/1a+…+A/III/1e)</t>
  </si>
  <si>
    <t>13</t>
  </si>
  <si>
    <t>A/III/1b - ebből: tartós részesedések nem pénzügyi vállalkozásban</t>
  </si>
  <si>
    <t>21</t>
  </si>
  <si>
    <t>A/III Befektetett pénzügyi eszközök (=A/III/1+A/III/2+A/III/3)</t>
  </si>
  <si>
    <t>28</t>
  </si>
  <si>
    <t>A) NEMZETI VAGYONBA TARTOZÓ BEFEKTETETT ESZKÖZÖK (=A/I+A/II+A/III+A/IV)</t>
  </si>
  <si>
    <t>29</t>
  </si>
  <si>
    <t>B/I/1 Vásárolt készletek</t>
  </si>
  <si>
    <t>34</t>
  </si>
  <si>
    <t>B/I Készletek (=B/I/1+…+B/I/5)</t>
  </si>
  <si>
    <t>43</t>
  </si>
  <si>
    <t>B) NEMZETI VAGYONBA TARTOZÓ FORGÓESZKÖZÖK (= B/I+B/II)</t>
  </si>
  <si>
    <t>47</t>
  </si>
  <si>
    <t>C/II/1 Forintpénztár</t>
  </si>
  <si>
    <t>50</t>
  </si>
  <si>
    <t>C/II Pénztárak, csekkek, betétkönyvek (=C/II/1+C/II/2+C/II/3)</t>
  </si>
  <si>
    <t>51</t>
  </si>
  <si>
    <t>C/III/1 Kincstáron kívüli forintszámlák</t>
  </si>
  <si>
    <t>53</t>
  </si>
  <si>
    <t>C/III Forintszámlák (=C/III/1+C/III/2)</t>
  </si>
  <si>
    <t>57</t>
  </si>
  <si>
    <t>C) PÉNZESZKÖZÖK (=C/I+…+C/IV)</t>
  </si>
  <si>
    <t>62</t>
  </si>
  <si>
    <t>D/I/3 Költségvetési évben esedékes követelések közhatalmi bevételre (=D/I/3a+…+D/I/3f)</t>
  </si>
  <si>
    <t>66</t>
  </si>
  <si>
    <t>D/I/3d - ebből: költségvetési évben esedékes követelések vagyoni típusú adókra</t>
  </si>
  <si>
    <t>67</t>
  </si>
  <si>
    <t>D/I/3e - ebből: költségvetési évben esedékes követelések termékek és szolgáltatások adóira</t>
  </si>
  <si>
    <t>68</t>
  </si>
  <si>
    <t>D/I/3f - ebből: költségvetési évben esedékes követelések egyéb közhatalmi bevételekre</t>
  </si>
  <si>
    <t>69</t>
  </si>
  <si>
    <t>D/I/4 Költségvetési évben esedékes követelések működési bevételre (=D/I/4a+…+D/I/4i)</t>
  </si>
  <si>
    <t>70</t>
  </si>
  <si>
    <t>D/I/4a - ebből: költségvetési évben esedékes követelések készletértékesítés ellenértékére, szolgáltatások ellenértékére, közvetített szolgáltatások ellenértékére</t>
  </si>
  <si>
    <t>72</t>
  </si>
  <si>
    <t>D/I/4c - ebből: költségvetési évben esedékes követelések ellátási díjakra</t>
  </si>
  <si>
    <t>101</t>
  </si>
  <si>
    <t>D/I Költségvetési évben esedékes követelések (=D/I/1+…+D/I/8)</t>
  </si>
  <si>
    <t>151</t>
  </si>
  <si>
    <t>D/III/4 Forgótőke elszámolása</t>
  </si>
  <si>
    <t>157</t>
  </si>
  <si>
    <t>D/III Követelés jellegű sajátos elszámolások (=D/III/1+…+D/III/9)</t>
  </si>
  <si>
    <t>158</t>
  </si>
  <si>
    <t>D) KÖVETELÉSEK  (=D/I+D/II+D/III)</t>
  </si>
  <si>
    <t>159</t>
  </si>
  <si>
    <t>E/I December havi illetmények, munkabérek elszámolása</t>
  </si>
  <si>
    <t>161</t>
  </si>
  <si>
    <t>E) EGYÉB SAJÁTOS ESZKÖZOLDALI  ELSZÁMOLÁSOK (=E/I+…+E/II)</t>
  </si>
  <si>
    <t>166</t>
  </si>
  <si>
    <t>ESZKÖZÖK ÖSSZESEN (=A+B+C+D+E+F)</t>
  </si>
  <si>
    <t>170</t>
  </si>
  <si>
    <t>G/IV Felhalmozott eredmény</t>
  </si>
  <si>
    <t>172</t>
  </si>
  <si>
    <t>G/VI Mérleg szerinti eredmény</t>
  </si>
  <si>
    <t>173</t>
  </si>
  <si>
    <t>G/ SAJÁT TŐKE  (= G/I+…+G/VI)</t>
  </si>
  <si>
    <t>176</t>
  </si>
  <si>
    <t>H/I/3 Költségvetési évben esedékes kötelezettségek dologi kiadásokra</t>
  </si>
  <si>
    <t>199</t>
  </si>
  <si>
    <t>H/I Költségvetési évben esedékes kötelezettségek (=H/I/1+…+H/I/9)</t>
  </si>
  <si>
    <t>202</t>
  </si>
  <si>
    <t>H/II/3 Költségvetési évet követően esedékes kötelezettségek dologi kiadásokra</t>
  </si>
  <si>
    <t>212</t>
  </si>
  <si>
    <t>H/II/9 Költségvetési évet követően esedékes kötelezettségek finanszírozási kiadásokra (&gt;=H/II/9a+…+H/II/9i)</t>
  </si>
  <si>
    <t>222</t>
  </si>
  <si>
    <t>H/II Költségvetési évet követően esedékes kötelezettségek (=H/II/1+…+H/II/9)</t>
  </si>
  <si>
    <t>228</t>
  </si>
  <si>
    <t>H/III/3 Más szervezetet megillető bevételek elszámolása</t>
  </si>
  <si>
    <t>236</t>
  </si>
  <si>
    <t>H/III Kötelezettség jellegű sajátos elszámolások (=H/III/1+…+H/III/10)</t>
  </si>
  <si>
    <t>237</t>
  </si>
  <si>
    <t>H) KÖTELEZETTSÉGEK (=H/I+H/II+H/III)</t>
  </si>
  <si>
    <t>243</t>
  </si>
  <si>
    <t>FORRÁSOK ÖSSZESEN (=G+H+I+J)</t>
  </si>
  <si>
    <t>Tiszainoka Község Önkormányzatának 2015. évi vagyon kimutatása</t>
  </si>
  <si>
    <t>5.számú melléklet</t>
  </si>
  <si>
    <t>13/A - Eredménykimutatás</t>
  </si>
  <si>
    <t>01        Közhatalmi eredményszemléletű bevételek</t>
  </si>
  <si>
    <t>02        Eszközök és szolgáltatások értékesítése nettó eredményszemléletű bevételei</t>
  </si>
  <si>
    <t>I        Tevékenység nettó eredményszemléletű bevétele (=01+02+03) (04=01+02+03)</t>
  </si>
  <si>
    <t>08</t>
  </si>
  <si>
    <t>06        Központi működési célú támogatások eredményszemléletű bevételei</t>
  </si>
  <si>
    <t>09</t>
  </si>
  <si>
    <t>07        Egyéb működési célú támogatások eredményszemléletű bevételei</t>
  </si>
  <si>
    <t>08        Különféle egyéb eredményszemléletű bevételek</t>
  </si>
  <si>
    <t>III        Egyéb eredményszemléletű bevételek (=06+07+08) (11=08+09+10)</t>
  </si>
  <si>
    <t>12</t>
  </si>
  <si>
    <t>09        Anyagköltség</t>
  </si>
  <si>
    <t>10        Igénybe vett szolgáltatások értéke</t>
  </si>
  <si>
    <t>16</t>
  </si>
  <si>
    <t>IV        Anyagjellegű ráfordítások (=09+10+11+12) (16=12+...+15)</t>
  </si>
  <si>
    <t>13        Bérköltség</t>
  </si>
  <si>
    <t>18</t>
  </si>
  <si>
    <t>14        Személyi jellegű egyéb kifizetések</t>
  </si>
  <si>
    <t>19</t>
  </si>
  <si>
    <t>15        Bérjárulékok</t>
  </si>
  <si>
    <t>20</t>
  </si>
  <si>
    <t>V        Személyi jellegű ráfordítások (=13+14+15) (20=17+...+19)</t>
  </si>
  <si>
    <t>VI        Értékcsökkenési leírás</t>
  </si>
  <si>
    <t>22</t>
  </si>
  <si>
    <t>VII        Egyéb ráfordítások</t>
  </si>
  <si>
    <t>23</t>
  </si>
  <si>
    <t>A) TEVÉKENYSÉGEK EREDMÉNYE (=I±II+III-IV-V-VI-VII) (23=04±07+11-(16+20+21+22))</t>
  </si>
  <si>
    <t>25</t>
  </si>
  <si>
    <t>17        Kapott (járó) kamatok és kamatjellegű eredményszemléletű bevételek</t>
  </si>
  <si>
    <t>26</t>
  </si>
  <si>
    <t>18        Pénzügyi műveletek egyéb eredményszemléletű bevételei (&gt;=18a) (26&gt;=27)</t>
  </si>
  <si>
    <t>VIII        Pénzügyi műveletek eredményszemléletű bevételei (=16+17+18) (28=24+...+26)</t>
  </si>
  <si>
    <t>19        Fizetendő kamatok és kamatjellegű ráfordítások</t>
  </si>
  <si>
    <t>30</t>
  </si>
  <si>
    <t>20        Részesedések, értékpapírok, pénzeszközök értékvesztése</t>
  </si>
  <si>
    <t>33</t>
  </si>
  <si>
    <t>IX        Pénzügyi műveletek ráfordításai (=19+20+21) (33=29+...+31)</t>
  </si>
  <si>
    <t>B)        PÉNZÜGYI MŰVELETEK EREDMÉNYE (=VIII-IX) (34=28-33)</t>
  </si>
  <si>
    <t>35</t>
  </si>
  <si>
    <t>C)        SZOKÁSOS EREDMÉNY (=±A±B) (35=±23±34)</t>
  </si>
  <si>
    <t>36</t>
  </si>
  <si>
    <t>22        Felhalmozási célú támogatások eredményszemléletű bevételei</t>
  </si>
  <si>
    <t>37</t>
  </si>
  <si>
    <t>23        Különféle rendkívüli eredményszemléletű bevételek</t>
  </si>
  <si>
    <t>38</t>
  </si>
  <si>
    <t>X        Rendkívüli eredményszemléletű bevételek (=22+23) (=36+37)</t>
  </si>
  <si>
    <t>39</t>
  </si>
  <si>
    <t>XI        Rendkívüli ráfordítások</t>
  </si>
  <si>
    <t>40</t>
  </si>
  <si>
    <t>D)        RENDKÍVÜLI EREDMÉNY(=X-XI) (40=38-39)</t>
  </si>
  <si>
    <t>41</t>
  </si>
  <si>
    <t>E)        MÉRLEG SZERINTI EREDMÉNY (=±C±D) (41=±35±40)</t>
  </si>
  <si>
    <t>6.számú melléklet</t>
  </si>
  <si>
    <t>Tiszainoka Község Önkormányzatának 2015. évi eredménykimutatása</t>
  </si>
  <si>
    <t>6. számú melléklet</t>
  </si>
  <si>
    <t>7. számú melléklet</t>
  </si>
  <si>
    <t>Közvetett támogatások kimutatása</t>
  </si>
  <si>
    <t>Bevételi jogcím</t>
  </si>
  <si>
    <t>Kedvezmény nélkül elérhető bevétel</t>
  </si>
  <si>
    <t>Kedvezmények összege</t>
  </si>
  <si>
    <t>Ellátottak térítési díjának méltányosságból történő elengedése</t>
  </si>
  <si>
    <t>Ellátottak kártérítésének méltányosságból történő elengedése</t>
  </si>
  <si>
    <t>Lakosság részére lakásépítéshez nyújtott kölcsön elengedése</t>
  </si>
  <si>
    <t>Lakosság részére lakásfelújításhoz nyújtott kölcsön elengedése</t>
  </si>
  <si>
    <t>Helyi adóból biztosított kedvezmény, mentesség összesen</t>
  </si>
  <si>
    <t xml:space="preserve">-ebből:            Építményadó </t>
  </si>
  <si>
    <t xml:space="preserve">Telekadó </t>
  </si>
  <si>
    <t xml:space="preserve">Vállalkozók kommunális adója </t>
  </si>
  <si>
    <t xml:space="preserve">Magánszemélyek kommunális adója </t>
  </si>
  <si>
    <t xml:space="preserve">Idegenforgalmi adó tartózkodás után </t>
  </si>
  <si>
    <t xml:space="preserve">Idegenforgalmi adó épület után </t>
  </si>
  <si>
    <t xml:space="preserve">Iparűzési adó állandó jelleggel végzett iparűzési tevékenység után </t>
  </si>
  <si>
    <t>Gépjárműadóból biztosított kedvezmény, mentesség</t>
  </si>
  <si>
    <t>Helyiségek hasznosítása utáni kedvezmény, menteség</t>
  </si>
  <si>
    <t>Eszközök hasznosítása utáni kedvezmény, menteség</t>
  </si>
  <si>
    <t>Egyéb kedvezmény</t>
  </si>
  <si>
    <t>Egyéb kölcsön elengedése</t>
  </si>
  <si>
    <t>Összesen:</t>
  </si>
  <si>
    <t>2015. évi tény adatok</t>
  </si>
  <si>
    <t>Tiszainoka Község Önkormányzatának 2015. évi közvetett támogatások kimutatása</t>
  </si>
  <si>
    <t xml:space="preserve">Az önkormányzat részesedésének bemutatása a gazdasági társaságokban </t>
  </si>
  <si>
    <t>a 2011. évi CXCV. törvény - ÁHT - 91.§. (2).  bekezdése d. pont alapján</t>
  </si>
  <si>
    <t>Ezer Ft</t>
  </si>
  <si>
    <t>Részesedés összege</t>
  </si>
  <si>
    <t>Tulajdoni részarány</t>
  </si>
  <si>
    <t>Kötelezettség</t>
  </si>
  <si>
    <t>A</t>
  </si>
  <si>
    <t>B</t>
  </si>
  <si>
    <t>C</t>
  </si>
  <si>
    <t>D</t>
  </si>
  <si>
    <t>BÁCSVÍZ Zrt.</t>
  </si>
  <si>
    <t xml:space="preserve">8. melléklet </t>
  </si>
</sst>
</file>

<file path=xl/styles.xml><?xml version="1.0" encoding="utf-8"?>
<styleSheet xmlns="http://schemas.openxmlformats.org/spreadsheetml/2006/main">
  <numFmts count="3">
    <numFmt numFmtId="164" formatCode="_-* #,##0.00\ _F_t_-;\-* #,##0.00\ _F_t_-;_-* &quot;-&quot;??\ _F_t_-;_-@_-"/>
    <numFmt numFmtId="165" formatCode="_-* #,##0\ _F_t_-;\-* #,##0\ _F_t_-;_-* &quot;-&quot;??\ _F_t_-;_-@_-"/>
    <numFmt numFmtId="166" formatCode="#,###"/>
  </numFmts>
  <fonts count="30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8"/>
      <color indexed="81"/>
      <name val="Tahoma"/>
      <family val="2"/>
      <charset val="238"/>
    </font>
    <font>
      <b/>
      <sz val="8"/>
      <color indexed="81"/>
      <name val="Tahoma"/>
      <family val="2"/>
      <charset val="238"/>
    </font>
    <font>
      <i/>
      <sz val="1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0"/>
      <name val="Arial CE"/>
      <charset val="238"/>
    </font>
    <font>
      <sz val="11"/>
      <color rgb="FFFF0000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i/>
      <sz val="11"/>
      <name val="Calibri"/>
      <family val="2"/>
      <charset val="238"/>
    </font>
    <font>
      <b/>
      <i/>
      <sz val="11"/>
      <name val="Calibri"/>
      <family val="2"/>
      <charset val="238"/>
    </font>
    <font>
      <b/>
      <sz val="11"/>
      <name val="Calibri"/>
      <family val="2"/>
      <charset val="238"/>
    </font>
    <font>
      <sz val="11"/>
      <name val="Calibri"/>
      <family val="2"/>
      <charset val="238"/>
    </font>
    <font>
      <sz val="10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</font>
    <font>
      <b/>
      <sz val="10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1">
    <xf numFmtId="0" fontId="0" fillId="0" borderId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9" fillId="0" borderId="0"/>
    <xf numFmtId="9" fontId="1" fillId="0" borderId="0" applyFont="0" applyFill="0" applyBorder="0" applyAlignment="0" applyProtection="0"/>
    <xf numFmtId="0" fontId="17" fillId="0" borderId="0"/>
  </cellStyleXfs>
  <cellXfs count="277">
    <xf numFmtId="0" fontId="0" fillId="0" borderId="0" xfId="0"/>
    <xf numFmtId="0" fontId="4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165" fontId="4" fillId="0" borderId="4" xfId="1" applyNumberFormat="1" applyFont="1" applyFill="1" applyBorder="1" applyAlignment="1">
      <alignment vertical="center"/>
    </xf>
    <xf numFmtId="165" fontId="4" fillId="2" borderId="4" xfId="1" applyNumberFormat="1" applyFont="1" applyFill="1" applyBorder="1" applyAlignment="1">
      <alignment vertical="center"/>
    </xf>
    <xf numFmtId="165" fontId="4" fillId="0" borderId="4" xfId="1" applyNumberFormat="1" applyFont="1" applyBorder="1" applyAlignment="1">
      <alignment horizontal="left" vertical="center"/>
    </xf>
    <xf numFmtId="165" fontId="4" fillId="2" borderId="4" xfId="1" applyNumberFormat="1" applyFont="1" applyFill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Fill="1" applyAlignment="1">
      <alignment vertical="center"/>
    </xf>
    <xf numFmtId="165" fontId="4" fillId="0" borderId="4" xfId="1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4" fillId="0" borderId="4" xfId="0" applyFont="1" applyBorder="1" applyAlignment="1">
      <alignment horizontal="left" vertical="center"/>
    </xf>
    <xf numFmtId="0" fontId="4" fillId="0" borderId="4" xfId="0" applyFont="1" applyFill="1" applyBorder="1" applyAlignment="1">
      <alignment vertical="center"/>
    </xf>
    <xf numFmtId="0" fontId="4" fillId="2" borderId="4" xfId="0" applyFont="1" applyFill="1" applyBorder="1" applyAlignment="1">
      <alignment vertical="center"/>
    </xf>
    <xf numFmtId="0" fontId="4" fillId="0" borderId="4" xfId="0" applyFont="1" applyBorder="1" applyAlignment="1">
      <alignment vertical="center"/>
    </xf>
    <xf numFmtId="165" fontId="4" fillId="3" borderId="4" xfId="1" applyNumberFormat="1" applyFont="1" applyFill="1" applyBorder="1" applyAlignment="1">
      <alignment vertical="center"/>
    </xf>
    <xf numFmtId="165" fontId="3" fillId="0" borderId="0" xfId="0" applyNumberFormat="1" applyFont="1" applyAlignment="1">
      <alignment horizontal="center" vertical="center"/>
    </xf>
    <xf numFmtId="165" fontId="3" fillId="3" borderId="4" xfId="1" applyNumberFormat="1" applyFont="1" applyFill="1" applyBorder="1" applyAlignment="1">
      <alignment vertical="center"/>
    </xf>
    <xf numFmtId="165" fontId="4" fillId="2" borderId="3" xfId="1" applyNumberFormat="1" applyFont="1" applyFill="1" applyBorder="1" applyAlignment="1">
      <alignment vertical="center"/>
    </xf>
    <xf numFmtId="165" fontId="4" fillId="0" borderId="3" xfId="1" applyNumberFormat="1" applyFont="1" applyBorder="1" applyAlignment="1">
      <alignment vertical="center"/>
    </xf>
    <xf numFmtId="165" fontId="4" fillId="3" borderId="11" xfId="1" applyNumberFormat="1" applyFont="1" applyFill="1" applyBorder="1" applyAlignment="1">
      <alignment vertical="center"/>
    </xf>
    <xf numFmtId="165" fontId="3" fillId="3" borderId="11" xfId="1" applyNumberFormat="1" applyFont="1" applyFill="1" applyBorder="1" applyAlignment="1">
      <alignment vertical="center"/>
    </xf>
    <xf numFmtId="165" fontId="4" fillId="0" borderId="0" xfId="0" applyNumberFormat="1" applyFont="1" applyAlignment="1">
      <alignment horizontal="left" vertical="center"/>
    </xf>
    <xf numFmtId="0" fontId="2" fillId="0" borderId="0" xfId="0" applyFont="1"/>
    <xf numFmtId="0" fontId="0" fillId="0" borderId="4" xfId="0" applyBorder="1"/>
    <xf numFmtId="0" fontId="0" fillId="0" borderId="4" xfId="0" applyFont="1" applyBorder="1"/>
    <xf numFmtId="0" fontId="0" fillId="0" borderId="0" xfId="0" applyFont="1"/>
    <xf numFmtId="165" fontId="4" fillId="2" borderId="5" xfId="1" applyNumberFormat="1" applyFont="1" applyFill="1" applyBorder="1" applyAlignment="1">
      <alignment vertical="center"/>
    </xf>
    <xf numFmtId="0" fontId="4" fillId="0" borderId="5" xfId="0" applyFont="1" applyBorder="1" applyAlignment="1">
      <alignment vertical="center"/>
    </xf>
    <xf numFmtId="165" fontId="4" fillId="0" borderId="5" xfId="1" applyNumberFormat="1" applyFont="1" applyBorder="1" applyAlignment="1">
      <alignment vertical="center"/>
    </xf>
    <xf numFmtId="165" fontId="0" fillId="0" borderId="0" xfId="0" applyNumberFormat="1"/>
    <xf numFmtId="165" fontId="4" fillId="2" borderId="1" xfId="1" applyNumberFormat="1" applyFont="1" applyFill="1" applyBorder="1" applyAlignment="1">
      <alignment vertical="center"/>
    </xf>
    <xf numFmtId="165" fontId="3" fillId="3" borderId="0" xfId="1" applyNumberFormat="1" applyFont="1" applyFill="1" applyBorder="1" applyAlignment="1">
      <alignment vertical="center"/>
    </xf>
    <xf numFmtId="165" fontId="3" fillId="0" borderId="4" xfId="1" applyNumberFormat="1" applyFont="1" applyBorder="1" applyAlignment="1">
      <alignment horizontal="center" vertical="center" wrapText="1"/>
    </xf>
    <xf numFmtId="165" fontId="3" fillId="0" borderId="11" xfId="1" applyNumberFormat="1" applyFont="1" applyBorder="1" applyAlignment="1">
      <alignment horizontal="center" vertical="center" wrapText="1"/>
    </xf>
    <xf numFmtId="165" fontId="3" fillId="0" borderId="1" xfId="1" applyNumberFormat="1" applyFont="1" applyBorder="1" applyAlignment="1">
      <alignment horizontal="center" vertical="center" wrapText="1"/>
    </xf>
    <xf numFmtId="10" fontId="4" fillId="0" borderId="1" xfId="9" applyNumberFormat="1" applyFont="1" applyFill="1" applyBorder="1" applyAlignment="1">
      <alignment vertical="center"/>
    </xf>
    <xf numFmtId="10" fontId="4" fillId="3" borderId="11" xfId="9" applyNumberFormat="1" applyFont="1" applyFill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165" fontId="3" fillId="0" borderId="12" xfId="1" applyNumberFormat="1" applyFont="1" applyBorder="1" applyAlignment="1">
      <alignment horizontal="center" vertical="center" wrapText="1"/>
    </xf>
    <xf numFmtId="165" fontId="4" fillId="0" borderId="12" xfId="1" applyNumberFormat="1" applyFont="1" applyBorder="1" applyAlignment="1">
      <alignment vertical="center"/>
    </xf>
    <xf numFmtId="10" fontId="4" fillId="0" borderId="11" xfId="9" applyNumberFormat="1" applyFont="1" applyBorder="1" applyAlignment="1">
      <alignment vertical="center"/>
    </xf>
    <xf numFmtId="165" fontId="4" fillId="2" borderId="12" xfId="1" applyNumberFormat="1" applyFont="1" applyFill="1" applyBorder="1" applyAlignment="1">
      <alignment vertical="center"/>
    </xf>
    <xf numFmtId="10" fontId="4" fillId="0" borderId="11" xfId="9" applyNumberFormat="1" applyFont="1" applyFill="1" applyBorder="1" applyAlignment="1">
      <alignment vertical="center"/>
    </xf>
    <xf numFmtId="10" fontId="4" fillId="2" borderId="11" xfId="9" applyNumberFormat="1" applyFont="1" applyFill="1" applyBorder="1" applyAlignment="1">
      <alignment vertical="center"/>
    </xf>
    <xf numFmtId="165" fontId="4" fillId="2" borderId="11" xfId="1" applyNumberFormat="1" applyFont="1" applyFill="1" applyBorder="1" applyAlignment="1">
      <alignment vertical="center"/>
    </xf>
    <xf numFmtId="165" fontId="4" fillId="3" borderId="12" xfId="1" applyNumberFormat="1" applyFont="1" applyFill="1" applyBorder="1" applyAlignment="1">
      <alignment vertical="center"/>
    </xf>
    <xf numFmtId="165" fontId="4" fillId="0" borderId="12" xfId="1" applyNumberFormat="1" applyFont="1" applyFill="1" applyBorder="1" applyAlignment="1">
      <alignment vertical="center"/>
    </xf>
    <xf numFmtId="165" fontId="4" fillId="2" borderId="26" xfId="1" applyNumberFormat="1" applyFont="1" applyFill="1" applyBorder="1" applyAlignment="1">
      <alignment vertical="center"/>
    </xf>
    <xf numFmtId="10" fontId="4" fillId="2" borderId="13" xfId="9" applyNumberFormat="1" applyFont="1" applyFill="1" applyBorder="1" applyAlignment="1">
      <alignment vertical="center"/>
    </xf>
    <xf numFmtId="165" fontId="4" fillId="2" borderId="13" xfId="1" applyNumberFormat="1" applyFont="1" applyFill="1" applyBorder="1" applyAlignment="1">
      <alignment vertical="center"/>
    </xf>
    <xf numFmtId="10" fontId="4" fillId="3" borderId="1" xfId="9" applyNumberFormat="1" applyFont="1" applyFill="1" applyBorder="1" applyAlignment="1">
      <alignment vertical="center"/>
    </xf>
    <xf numFmtId="10" fontId="4" fillId="2" borderId="1" xfId="9" applyNumberFormat="1" applyFont="1" applyFill="1" applyBorder="1" applyAlignment="1">
      <alignment vertical="center"/>
    </xf>
    <xf numFmtId="165" fontId="2" fillId="0" borderId="28" xfId="0" applyNumberFormat="1" applyFont="1" applyBorder="1"/>
    <xf numFmtId="165" fontId="2" fillId="0" borderId="24" xfId="0" applyNumberFormat="1" applyFont="1" applyBorder="1"/>
    <xf numFmtId="165" fontId="2" fillId="0" borderId="23" xfId="0" applyNumberFormat="1" applyFont="1" applyBorder="1"/>
    <xf numFmtId="10" fontId="2" fillId="0" borderId="23" xfId="9" applyNumberFormat="1" applyFont="1" applyBorder="1"/>
    <xf numFmtId="10" fontId="3" fillId="0" borderId="11" xfId="9" applyNumberFormat="1" applyFont="1" applyBorder="1" applyAlignment="1">
      <alignment horizontal="center" vertical="center" wrapText="1"/>
    </xf>
    <xf numFmtId="10" fontId="3" fillId="0" borderId="11" xfId="9" applyNumberFormat="1" applyFont="1" applyBorder="1" applyAlignment="1">
      <alignment horizontal="right" vertical="center" wrapText="1"/>
    </xf>
    <xf numFmtId="0" fontId="4" fillId="2" borderId="12" xfId="0" applyFont="1" applyFill="1" applyBorder="1" applyAlignment="1">
      <alignment vertical="center"/>
    </xf>
    <xf numFmtId="0" fontId="4" fillId="2" borderId="11" xfId="0" applyFont="1" applyFill="1" applyBorder="1" applyAlignment="1">
      <alignment vertical="center"/>
    </xf>
    <xf numFmtId="10" fontId="3" fillId="0" borderId="1" xfId="9" applyNumberFormat="1" applyFont="1" applyBorder="1" applyAlignment="1">
      <alignment horizontal="right" vertical="center" wrapText="1"/>
    </xf>
    <xf numFmtId="165" fontId="3" fillId="0" borderId="12" xfId="1" applyNumberFormat="1" applyFont="1" applyBorder="1" applyAlignment="1">
      <alignment horizontal="center" vertical="center" wrapText="1"/>
    </xf>
    <xf numFmtId="165" fontId="3" fillId="0" borderId="4" xfId="1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vertical="center"/>
    </xf>
    <xf numFmtId="10" fontId="4" fillId="3" borderId="29" xfId="9" applyNumberFormat="1" applyFont="1" applyFill="1" applyBorder="1" applyAlignment="1">
      <alignment vertical="center"/>
    </xf>
    <xf numFmtId="165" fontId="2" fillId="2" borderId="4" xfId="0" applyNumberFormat="1" applyFont="1" applyFill="1" applyBorder="1"/>
    <xf numFmtId="10" fontId="3" fillId="0" borderId="1" xfId="9" applyNumberFormat="1" applyFont="1" applyBorder="1" applyAlignment="1">
      <alignment horizontal="center" vertical="center" wrapText="1"/>
    </xf>
    <xf numFmtId="165" fontId="2" fillId="2" borderId="24" xfId="0" applyNumberFormat="1" applyFont="1" applyFill="1" applyBorder="1"/>
    <xf numFmtId="165" fontId="2" fillId="2" borderId="23" xfId="0" applyNumberFormat="1" applyFont="1" applyFill="1" applyBorder="1"/>
    <xf numFmtId="165" fontId="2" fillId="2" borderId="3" xfId="0" applyNumberFormat="1" applyFont="1" applyFill="1" applyBorder="1"/>
    <xf numFmtId="165" fontId="3" fillId="2" borderId="11" xfId="1" applyNumberFormat="1" applyFont="1" applyFill="1" applyBorder="1" applyAlignment="1">
      <alignment vertical="center"/>
    </xf>
    <xf numFmtId="10" fontId="3" fillId="0" borderId="11" xfId="9" applyNumberFormat="1" applyFont="1" applyFill="1" applyBorder="1" applyAlignment="1">
      <alignment vertical="center"/>
    </xf>
    <xf numFmtId="0" fontId="7" fillId="0" borderId="1" xfId="0" applyFont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vertical="center"/>
    </xf>
    <xf numFmtId="165" fontId="3" fillId="3" borderId="12" xfId="1" applyNumberFormat="1" applyFont="1" applyFill="1" applyBorder="1" applyAlignment="1">
      <alignment vertical="center"/>
    </xf>
    <xf numFmtId="165" fontId="3" fillId="3" borderId="4" xfId="1" applyNumberFormat="1" applyFont="1" applyFill="1" applyBorder="1" applyAlignment="1">
      <alignment horizontal="center" vertical="center" wrapText="1"/>
    </xf>
    <xf numFmtId="10" fontId="3" fillId="3" borderId="1" xfId="9" applyNumberFormat="1" applyFont="1" applyFill="1" applyBorder="1" applyAlignment="1">
      <alignment horizontal="center" vertical="center" wrapText="1"/>
    </xf>
    <xf numFmtId="165" fontId="3" fillId="3" borderId="12" xfId="1" applyNumberFormat="1" applyFont="1" applyFill="1" applyBorder="1" applyAlignment="1">
      <alignment horizontal="center" vertical="center" wrapText="1"/>
    </xf>
    <xf numFmtId="0" fontId="4" fillId="3" borderId="0" xfId="0" applyFont="1" applyFill="1" applyAlignment="1">
      <alignment vertical="center"/>
    </xf>
    <xf numFmtId="0" fontId="3" fillId="3" borderId="0" xfId="0" applyFont="1" applyFill="1" applyAlignment="1">
      <alignment horizontal="center" vertical="center"/>
    </xf>
    <xf numFmtId="165" fontId="3" fillId="3" borderId="11" xfId="1" applyNumberFormat="1" applyFont="1" applyFill="1" applyBorder="1" applyAlignment="1">
      <alignment horizontal="center" vertical="center" wrapText="1"/>
    </xf>
    <xf numFmtId="165" fontId="3" fillId="3" borderId="1" xfId="1" applyNumberFormat="1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textRotation="90" wrapText="1"/>
    </xf>
    <xf numFmtId="0" fontId="3" fillId="3" borderId="1" xfId="0" applyFont="1" applyFill="1" applyBorder="1" applyAlignment="1">
      <alignment horizontal="center" vertical="center" wrapText="1"/>
    </xf>
    <xf numFmtId="165" fontId="4" fillId="3" borderId="4" xfId="1" applyNumberFormat="1" applyFont="1" applyFill="1" applyBorder="1" applyAlignment="1">
      <alignment horizontal="left" vertical="center"/>
    </xf>
    <xf numFmtId="0" fontId="3" fillId="3" borderId="4" xfId="0" applyFont="1" applyFill="1" applyBorder="1" applyAlignment="1">
      <alignment vertical="center"/>
    </xf>
    <xf numFmtId="0" fontId="6" fillId="3" borderId="1" xfId="0" applyFont="1" applyFill="1" applyBorder="1" applyAlignment="1">
      <alignment horizontal="center" vertical="center"/>
    </xf>
    <xf numFmtId="0" fontId="3" fillId="3" borderId="0" xfId="0" applyFont="1" applyFill="1" applyAlignment="1">
      <alignment vertical="center"/>
    </xf>
    <xf numFmtId="165" fontId="3" fillId="3" borderId="28" xfId="1" applyNumberFormat="1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/>
    </xf>
    <xf numFmtId="165" fontId="3" fillId="3" borderId="0" xfId="1" applyNumberFormat="1" applyFont="1" applyFill="1" applyBorder="1" applyAlignment="1">
      <alignment horizontal="center" vertical="center"/>
    </xf>
    <xf numFmtId="0" fontId="6" fillId="3" borderId="0" xfId="0" applyFont="1" applyFill="1" applyAlignment="1">
      <alignment vertical="center"/>
    </xf>
    <xf numFmtId="165" fontId="4" fillId="3" borderId="0" xfId="1" applyNumberFormat="1" applyFont="1" applyFill="1" applyAlignment="1">
      <alignment vertical="center"/>
    </xf>
    <xf numFmtId="0" fontId="7" fillId="3" borderId="0" xfId="0" applyFont="1" applyFill="1" applyAlignment="1">
      <alignment vertical="center"/>
    </xf>
    <xf numFmtId="0" fontId="4" fillId="3" borderId="31" xfId="0" applyFont="1" applyFill="1" applyBorder="1" applyAlignment="1">
      <alignment vertical="center"/>
    </xf>
    <xf numFmtId="0" fontId="6" fillId="3" borderId="31" xfId="0" applyFont="1" applyFill="1" applyBorder="1" applyAlignment="1">
      <alignment horizontal="center" vertical="center"/>
    </xf>
    <xf numFmtId="165" fontId="3" fillId="3" borderId="31" xfId="1" applyNumberFormat="1" applyFont="1" applyFill="1" applyBorder="1" applyAlignment="1">
      <alignment horizontal="center" vertical="center" wrapText="1"/>
    </xf>
    <xf numFmtId="10" fontId="3" fillId="3" borderId="31" xfId="9" applyNumberFormat="1" applyFont="1" applyFill="1" applyBorder="1" applyAlignment="1">
      <alignment horizontal="center" vertical="center" wrapText="1"/>
    </xf>
    <xf numFmtId="165" fontId="3" fillId="3" borderId="12" xfId="0" applyNumberFormat="1" applyFont="1" applyFill="1" applyBorder="1" applyAlignment="1">
      <alignment horizontal="center" vertical="center" wrapText="1"/>
    </xf>
    <xf numFmtId="165" fontId="3" fillId="3" borderId="4" xfId="0" applyNumberFormat="1" applyFont="1" applyFill="1" applyBorder="1" applyAlignment="1">
      <alignment horizontal="center" vertical="center" wrapText="1"/>
    </xf>
    <xf numFmtId="165" fontId="3" fillId="3" borderId="11" xfId="0" applyNumberFormat="1" applyFont="1" applyFill="1" applyBorder="1" applyAlignment="1">
      <alignment horizontal="center" vertical="center" wrapText="1"/>
    </xf>
    <xf numFmtId="165" fontId="4" fillId="3" borderId="12" xfId="1" applyNumberFormat="1" applyFont="1" applyFill="1" applyBorder="1" applyAlignment="1">
      <alignment horizontal="left" vertical="center"/>
    </xf>
    <xf numFmtId="165" fontId="3" fillId="3" borderId="28" xfId="1" applyNumberFormat="1" applyFont="1" applyFill="1" applyBorder="1" applyAlignment="1">
      <alignment vertical="center"/>
    </xf>
    <xf numFmtId="165" fontId="3" fillId="3" borderId="24" xfId="1" applyNumberFormat="1" applyFont="1" applyFill="1" applyBorder="1" applyAlignment="1">
      <alignment vertical="center"/>
    </xf>
    <xf numFmtId="165" fontId="3" fillId="3" borderId="23" xfId="1" applyNumberFormat="1" applyFont="1" applyFill="1" applyBorder="1" applyAlignment="1">
      <alignment vertical="center"/>
    </xf>
    <xf numFmtId="165" fontId="4" fillId="0" borderId="12" xfId="1" applyNumberFormat="1" applyFont="1" applyBorder="1" applyAlignment="1">
      <alignment horizontal="left" vertical="center"/>
    </xf>
    <xf numFmtId="10" fontId="4" fillId="0" borderId="11" xfId="9" applyNumberFormat="1" applyFont="1" applyBorder="1" applyAlignment="1">
      <alignment horizontal="right" vertical="center"/>
    </xf>
    <xf numFmtId="0" fontId="7" fillId="0" borderId="22" xfId="0" applyFont="1" applyFill="1" applyBorder="1" applyAlignment="1">
      <alignment horizontal="left" vertical="center"/>
    </xf>
    <xf numFmtId="10" fontId="4" fillId="0" borderId="22" xfId="9" applyNumberFormat="1" applyFont="1" applyFill="1" applyBorder="1" applyAlignment="1">
      <alignment vertical="center"/>
    </xf>
    <xf numFmtId="165" fontId="2" fillId="0" borderId="31" xfId="0" applyNumberFormat="1" applyFont="1" applyBorder="1"/>
    <xf numFmtId="10" fontId="2" fillId="0" borderId="31" xfId="9" applyNumberFormat="1" applyFont="1" applyBorder="1"/>
    <xf numFmtId="165" fontId="2" fillId="3" borderId="31" xfId="0" applyNumberFormat="1" applyFont="1" applyFill="1" applyBorder="1"/>
    <xf numFmtId="165" fontId="3" fillId="0" borderId="12" xfId="0" applyNumberFormat="1" applyFont="1" applyBorder="1" applyAlignment="1">
      <alignment horizontal="center" vertical="center" wrapText="1"/>
    </xf>
    <xf numFmtId="165" fontId="4" fillId="2" borderId="11" xfId="1" applyNumberFormat="1" applyFont="1" applyFill="1" applyBorder="1" applyAlignment="1">
      <alignment horizontal="left" vertical="center"/>
    </xf>
    <xf numFmtId="165" fontId="3" fillId="0" borderId="12" xfId="1" applyNumberFormat="1" applyFont="1" applyBorder="1" applyAlignment="1">
      <alignment horizontal="center" vertical="center" wrapText="1"/>
    </xf>
    <xf numFmtId="165" fontId="3" fillId="0" borderId="4" xfId="1" applyNumberFormat="1" applyFont="1" applyBorder="1" applyAlignment="1">
      <alignment horizontal="center" vertical="center" wrapText="1"/>
    </xf>
    <xf numFmtId="165" fontId="18" fillId="2" borderId="4" xfId="1" applyNumberFormat="1" applyFont="1" applyFill="1" applyBorder="1" applyAlignment="1">
      <alignment vertical="center"/>
    </xf>
    <xf numFmtId="10" fontId="18" fillId="2" borderId="11" xfId="9" applyNumberFormat="1" applyFont="1" applyFill="1" applyBorder="1" applyAlignment="1">
      <alignment vertical="center"/>
    </xf>
    <xf numFmtId="165" fontId="4" fillId="4" borderId="11" xfId="1" applyNumberFormat="1" applyFont="1" applyFill="1" applyBorder="1" applyAlignment="1">
      <alignment vertical="center"/>
    </xf>
    <xf numFmtId="10" fontId="4" fillId="2" borderId="23" xfId="9" applyNumberFormat="1" applyFont="1" applyFill="1" applyBorder="1" applyAlignment="1">
      <alignment vertical="center"/>
    </xf>
    <xf numFmtId="165" fontId="4" fillId="2" borderId="28" xfId="1" applyNumberFormat="1" applyFont="1" applyFill="1" applyBorder="1" applyAlignment="1">
      <alignment vertical="center"/>
    </xf>
    <xf numFmtId="165" fontId="4" fillId="2" borderId="24" xfId="1" applyNumberFormat="1" applyFont="1" applyFill="1" applyBorder="1" applyAlignment="1">
      <alignment vertical="center"/>
    </xf>
    <xf numFmtId="10" fontId="4" fillId="3" borderId="1" xfId="9" applyNumberFormat="1" applyFont="1" applyFill="1" applyBorder="1" applyAlignment="1">
      <alignment horizontal="right" vertical="center"/>
    </xf>
    <xf numFmtId="165" fontId="4" fillId="0" borderId="24" xfId="1" applyNumberFormat="1" applyFont="1" applyFill="1" applyBorder="1" applyAlignment="1">
      <alignment vertical="center"/>
    </xf>
    <xf numFmtId="10" fontId="4" fillId="0" borderId="23" xfId="9" applyNumberFormat="1" applyFont="1" applyFill="1" applyBorder="1" applyAlignment="1">
      <alignment vertical="center"/>
    </xf>
    <xf numFmtId="165" fontId="4" fillId="2" borderId="20" xfId="1" applyNumberFormat="1" applyFont="1" applyFill="1" applyBorder="1" applyAlignment="1">
      <alignment vertical="center"/>
    </xf>
    <xf numFmtId="165" fontId="4" fillId="2" borderId="7" xfId="1" applyNumberFormat="1" applyFont="1" applyFill="1" applyBorder="1" applyAlignment="1">
      <alignment vertical="center"/>
    </xf>
    <xf numFmtId="165" fontId="4" fillId="2" borderId="21" xfId="1" applyNumberFormat="1" applyFont="1" applyFill="1" applyBorder="1" applyAlignment="1">
      <alignment vertical="center"/>
    </xf>
    <xf numFmtId="165" fontId="3" fillId="0" borderId="4" xfId="0" applyNumberFormat="1" applyFont="1" applyBorder="1" applyAlignment="1">
      <alignment horizontal="center" vertical="center" wrapText="1"/>
    </xf>
    <xf numFmtId="165" fontId="3" fillId="0" borderId="11" xfId="0" applyNumberFormat="1" applyFont="1" applyBorder="1" applyAlignment="1">
      <alignment horizontal="center" vertical="center" wrapText="1"/>
    </xf>
    <xf numFmtId="165" fontId="4" fillId="2" borderId="23" xfId="1" applyNumberFormat="1" applyFont="1" applyFill="1" applyBorder="1" applyAlignment="1">
      <alignment vertical="center"/>
    </xf>
    <xf numFmtId="165" fontId="2" fillId="2" borderId="28" xfId="0" applyNumberFormat="1" applyFont="1" applyFill="1" applyBorder="1"/>
    <xf numFmtId="10" fontId="2" fillId="2" borderId="23" xfId="9" applyNumberFormat="1" applyFont="1" applyFill="1" applyBorder="1"/>
    <xf numFmtId="0" fontId="4" fillId="3" borderId="0" xfId="10" applyFont="1" applyFill="1"/>
    <xf numFmtId="0" fontId="4" fillId="3" borderId="4" xfId="10" applyFont="1" applyFill="1" applyBorder="1" applyAlignment="1">
      <alignment horizontal="center" vertical="top" wrapText="1"/>
    </xf>
    <xf numFmtId="0" fontId="4" fillId="3" borderId="4" xfId="10" applyFont="1" applyFill="1" applyBorder="1" applyAlignment="1">
      <alignment horizontal="left" vertical="top" wrapText="1"/>
    </xf>
    <xf numFmtId="3" fontId="4" fillId="3" borderId="4" xfId="10" applyNumberFormat="1" applyFont="1" applyFill="1" applyBorder="1" applyAlignment="1">
      <alignment horizontal="right" vertical="top" wrapText="1"/>
    </xf>
    <xf numFmtId="0" fontId="3" fillId="3" borderId="4" xfId="10" applyFont="1" applyFill="1" applyBorder="1" applyAlignment="1">
      <alignment horizontal="center" vertical="top" wrapText="1"/>
    </xf>
    <xf numFmtId="0" fontId="3" fillId="3" borderId="4" xfId="10" applyFont="1" applyFill="1" applyBorder="1" applyAlignment="1">
      <alignment horizontal="left" vertical="top" wrapText="1"/>
    </xf>
    <xf numFmtId="3" fontId="3" fillId="3" borderId="4" xfId="10" applyNumberFormat="1" applyFont="1" applyFill="1" applyBorder="1" applyAlignment="1">
      <alignment horizontal="right" vertical="top" wrapText="1"/>
    </xf>
    <xf numFmtId="0" fontId="3" fillId="3" borderId="4" xfId="10" applyFont="1" applyFill="1" applyBorder="1"/>
    <xf numFmtId="0" fontId="3" fillId="3" borderId="0" xfId="10" applyFont="1" applyFill="1"/>
    <xf numFmtId="0" fontId="3" fillId="3" borderId="4" xfId="10" applyFont="1" applyFill="1" applyBorder="1" applyAlignment="1">
      <alignment horizontal="center" vertical="top" wrapText="1"/>
    </xf>
    <xf numFmtId="10" fontId="3" fillId="3" borderId="12" xfId="9" applyNumberFormat="1" applyFont="1" applyFill="1" applyBorder="1" applyAlignment="1">
      <alignment horizontal="center" vertical="center" wrapText="1"/>
    </xf>
    <xf numFmtId="10" fontId="3" fillId="3" borderId="28" xfId="9" applyNumberFormat="1" applyFont="1" applyFill="1" applyBorder="1" applyAlignment="1">
      <alignment horizontal="center" vertical="center" wrapText="1"/>
    </xf>
    <xf numFmtId="0" fontId="5" fillId="3" borderId="0" xfId="10" applyFont="1" applyFill="1"/>
    <xf numFmtId="0" fontId="5" fillId="3" borderId="4" xfId="10" applyFont="1" applyFill="1" applyBorder="1"/>
    <xf numFmtId="0" fontId="5" fillId="3" borderId="4" xfId="10" applyFont="1" applyFill="1" applyBorder="1" applyAlignment="1">
      <alignment horizontal="center" vertical="top" wrapText="1"/>
    </xf>
    <xf numFmtId="0" fontId="19" fillId="0" borderId="0" xfId="0" applyFont="1"/>
    <xf numFmtId="166" fontId="20" fillId="0" borderId="0" xfId="6" applyNumberFormat="1" applyFont="1" applyFill="1" applyAlignment="1">
      <alignment vertical="center" wrapText="1"/>
    </xf>
    <xf numFmtId="166" fontId="21" fillId="0" borderId="0" xfId="6" applyNumberFormat="1" applyFont="1" applyFill="1" applyAlignment="1">
      <alignment horizontal="right" vertical="center"/>
    </xf>
    <xf numFmtId="0" fontId="22" fillId="0" borderId="34" xfId="6" applyFont="1" applyFill="1" applyBorder="1" applyAlignment="1" applyProtection="1">
      <alignment horizontal="center" vertical="center" wrapText="1"/>
    </xf>
    <xf numFmtId="0" fontId="22" fillId="0" borderId="35" xfId="6" applyFont="1" applyFill="1" applyBorder="1" applyAlignment="1" applyProtection="1">
      <alignment horizontal="center" vertical="center" wrapText="1"/>
    </xf>
    <xf numFmtId="0" fontId="22" fillId="0" borderId="36" xfId="6" applyFont="1" applyFill="1" applyBorder="1" applyAlignment="1" applyProtection="1">
      <alignment horizontal="center" vertical="center" wrapText="1"/>
    </xf>
    <xf numFmtId="0" fontId="23" fillId="0" borderId="14" xfId="6" applyFont="1" applyFill="1" applyBorder="1" applyAlignment="1" applyProtection="1">
      <alignment horizontal="left" vertical="center" wrapText="1" indent="1"/>
    </xf>
    <xf numFmtId="166" fontId="23" fillId="0" borderId="37" xfId="6" applyNumberFormat="1" applyFont="1" applyFill="1" applyBorder="1" applyAlignment="1" applyProtection="1">
      <alignment horizontal="right" vertical="center" wrapText="1" indent="1"/>
      <protection locked="0"/>
    </xf>
    <xf numFmtId="166" fontId="23" fillId="0" borderId="38" xfId="6" applyNumberFormat="1" applyFont="1" applyFill="1" applyBorder="1" applyAlignment="1" applyProtection="1">
      <alignment horizontal="right" vertical="center" wrapText="1" indent="1"/>
      <protection locked="0"/>
    </xf>
    <xf numFmtId="0" fontId="23" fillId="0" borderId="12" xfId="6" applyFont="1" applyFill="1" applyBorder="1" applyAlignment="1" applyProtection="1">
      <alignment horizontal="left" vertical="center" wrapText="1" indent="1"/>
    </xf>
    <xf numFmtId="166" fontId="23" fillId="0" borderId="3" xfId="6" applyNumberFormat="1" applyFont="1" applyFill="1" applyBorder="1" applyAlignment="1" applyProtection="1">
      <alignment horizontal="right" vertical="center" wrapText="1" indent="1"/>
      <protection locked="0"/>
    </xf>
    <xf numFmtId="166" fontId="23" fillId="0" borderId="11" xfId="6" applyNumberFormat="1" applyFont="1" applyFill="1" applyBorder="1" applyAlignment="1" applyProtection="1">
      <alignment horizontal="right" vertical="center" wrapText="1" indent="1"/>
      <protection locked="0"/>
    </xf>
    <xf numFmtId="3" fontId="23" fillId="0" borderId="11" xfId="6" applyNumberFormat="1" applyFont="1" applyFill="1" applyBorder="1" applyAlignment="1" applyProtection="1">
      <alignment horizontal="right" vertical="center" wrapText="1" indent="1"/>
      <protection locked="0"/>
    </xf>
    <xf numFmtId="0" fontId="23" fillId="0" borderId="12" xfId="6" applyFont="1" applyFill="1" applyBorder="1" applyAlignment="1" applyProtection="1">
      <alignment horizontal="left" vertical="center" wrapText="1" indent="8"/>
    </xf>
    <xf numFmtId="0" fontId="22" fillId="0" borderId="39" xfId="6" applyFont="1" applyFill="1" applyBorder="1" applyAlignment="1" applyProtection="1">
      <alignment vertical="center" wrapText="1"/>
    </xf>
    <xf numFmtId="166" fontId="22" fillId="0" borderId="40" xfId="6" applyNumberFormat="1" applyFont="1" applyFill="1" applyBorder="1" applyAlignment="1" applyProtection="1">
      <alignment vertical="center" wrapText="1"/>
    </xf>
    <xf numFmtId="166" fontId="22" fillId="0" borderId="41" xfId="6" applyNumberFormat="1" applyFont="1" applyFill="1" applyBorder="1" applyAlignment="1" applyProtection="1">
      <alignment vertical="center" wrapText="1"/>
    </xf>
    <xf numFmtId="0" fontId="24" fillId="0" borderId="0" xfId="0" applyNumberFormat="1" applyFont="1" applyBorder="1" applyAlignment="1" applyProtection="1"/>
    <xf numFmtId="0" fontId="26" fillId="0" borderId="0" xfId="0" applyNumberFormat="1" applyFont="1" applyBorder="1" applyAlignment="1" applyProtection="1">
      <alignment vertical="top"/>
    </xf>
    <xf numFmtId="0" fontId="24" fillId="0" borderId="0" xfId="0" applyNumberFormat="1" applyFont="1" applyBorder="1" applyAlignment="1" applyProtection="1">
      <alignment horizontal="right"/>
    </xf>
    <xf numFmtId="0" fontId="27" fillId="0" borderId="4" xfId="0" applyNumberFormat="1" applyFont="1" applyBorder="1" applyAlignment="1" applyProtection="1">
      <alignment horizontal="center" vertical="center" wrapText="1"/>
    </xf>
    <xf numFmtId="0" fontId="27" fillId="0" borderId="4" xfId="0" applyNumberFormat="1" applyFont="1" applyBorder="1" applyAlignment="1" applyProtection="1">
      <alignment horizontal="right" vertical="center"/>
    </xf>
    <xf numFmtId="0" fontId="27" fillId="0" borderId="4" xfId="0" applyNumberFormat="1" applyFont="1" applyBorder="1" applyAlignment="1" applyProtection="1">
      <alignment vertical="center" wrapText="1"/>
    </xf>
    <xf numFmtId="3" fontId="24" fillId="0" borderId="4" xfId="0" applyNumberFormat="1" applyFont="1" applyBorder="1" applyAlignment="1" applyProtection="1"/>
    <xf numFmtId="0" fontId="24" fillId="0" borderId="4" xfId="0" applyNumberFormat="1" applyFont="1" applyBorder="1" applyAlignment="1" applyProtection="1">
      <alignment horizontal="center" vertical="center"/>
    </xf>
    <xf numFmtId="0" fontId="24" fillId="0" borderId="4" xfId="0" applyNumberFormat="1" applyFont="1" applyBorder="1" applyAlignment="1" applyProtection="1">
      <alignment horizontal="center" vertical="center" wrapText="1"/>
    </xf>
    <xf numFmtId="3" fontId="24" fillId="0" borderId="4" xfId="0" applyNumberFormat="1" applyFont="1" applyBorder="1" applyAlignment="1" applyProtection="1">
      <alignment horizontal="center"/>
    </xf>
    <xf numFmtId="0" fontId="28" fillId="0" borderId="4" xfId="0" applyNumberFormat="1" applyFont="1" applyBorder="1" applyAlignment="1" applyProtection="1">
      <alignment vertical="center" wrapText="1"/>
    </xf>
    <xf numFmtId="9" fontId="24" fillId="0" borderId="4" xfId="1" applyNumberFormat="1" applyFont="1" applyBorder="1" applyAlignment="1" applyProtection="1">
      <alignment vertical="center"/>
    </xf>
    <xf numFmtId="3" fontId="24" fillId="0" borderId="4" xfId="0" applyNumberFormat="1" applyFont="1" applyBorder="1" applyAlignment="1" applyProtection="1">
      <alignment vertical="center"/>
    </xf>
    <xf numFmtId="0" fontId="27" fillId="0" borderId="4" xfId="0" applyNumberFormat="1" applyFont="1" applyFill="1" applyBorder="1" applyAlignment="1" applyProtection="1">
      <alignment horizontal="right" vertical="center"/>
    </xf>
    <xf numFmtId="0" fontId="29" fillId="0" borderId="4" xfId="0" applyFont="1" applyBorder="1"/>
    <xf numFmtId="0" fontId="2" fillId="0" borderId="0" xfId="0" applyFont="1" applyAlignment="1">
      <alignment horizontal="center"/>
    </xf>
    <xf numFmtId="0" fontId="3" fillId="3" borderId="22" xfId="0" applyFont="1" applyFill="1" applyBorder="1" applyAlignment="1">
      <alignment horizontal="center" vertical="center" wrapText="1"/>
    </xf>
    <xf numFmtId="0" fontId="3" fillId="3" borderId="25" xfId="0" applyFont="1" applyFill="1" applyBorder="1" applyAlignment="1">
      <alignment horizontal="center" vertical="center" wrapText="1"/>
    </xf>
    <xf numFmtId="165" fontId="3" fillId="3" borderId="17" xfId="1" applyNumberFormat="1" applyFont="1" applyFill="1" applyBorder="1" applyAlignment="1">
      <alignment horizontal="center" vertical="center" wrapText="1"/>
    </xf>
    <xf numFmtId="165" fontId="3" fillId="3" borderId="18" xfId="1" applyNumberFormat="1" applyFont="1" applyFill="1" applyBorder="1" applyAlignment="1">
      <alignment horizontal="center" vertical="center" wrapText="1"/>
    </xf>
    <xf numFmtId="165" fontId="3" fillId="3" borderId="27" xfId="1" applyNumberFormat="1" applyFont="1" applyFill="1" applyBorder="1" applyAlignment="1">
      <alignment horizontal="center" vertical="center" wrapText="1"/>
    </xf>
    <xf numFmtId="165" fontId="3" fillId="3" borderId="19" xfId="1" applyNumberFormat="1" applyFont="1" applyFill="1" applyBorder="1" applyAlignment="1">
      <alignment horizontal="center" vertical="center" wrapText="1"/>
    </xf>
    <xf numFmtId="165" fontId="5" fillId="3" borderId="1" xfId="1" applyNumberFormat="1" applyFont="1" applyFill="1" applyBorder="1" applyAlignment="1">
      <alignment horizontal="right"/>
    </xf>
    <xf numFmtId="165" fontId="5" fillId="3" borderId="2" xfId="1" applyNumberFormat="1" applyFont="1" applyFill="1" applyBorder="1" applyAlignment="1">
      <alignment horizontal="right"/>
    </xf>
    <xf numFmtId="165" fontId="5" fillId="3" borderId="3" xfId="1" applyNumberFormat="1" applyFont="1" applyFill="1" applyBorder="1" applyAlignment="1">
      <alignment horizontal="right"/>
    </xf>
    <xf numFmtId="0" fontId="3" fillId="3" borderId="17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165" fontId="3" fillId="3" borderId="4" xfId="1" applyNumberFormat="1" applyFont="1" applyFill="1" applyBorder="1" applyAlignment="1">
      <alignment horizontal="center" vertical="center"/>
    </xf>
    <xf numFmtId="0" fontId="3" fillId="3" borderId="29" xfId="0" applyFont="1" applyFill="1" applyBorder="1" applyAlignment="1">
      <alignment horizontal="center" vertical="center"/>
    </xf>
    <xf numFmtId="0" fontId="3" fillId="3" borderId="32" xfId="0" applyFont="1" applyFill="1" applyBorder="1" applyAlignment="1">
      <alignment horizontal="center" vertical="center"/>
    </xf>
    <xf numFmtId="0" fontId="3" fillId="3" borderId="33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textRotation="90" wrapText="1"/>
    </xf>
    <xf numFmtId="0" fontId="3" fillId="3" borderId="6" xfId="0" applyFont="1" applyFill="1" applyBorder="1" applyAlignment="1">
      <alignment horizontal="center" textRotation="90" wrapText="1"/>
    </xf>
    <xf numFmtId="0" fontId="3" fillId="0" borderId="17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165" fontId="3" fillId="0" borderId="17" xfId="1" applyNumberFormat="1" applyFont="1" applyBorder="1" applyAlignment="1">
      <alignment horizontal="center" vertical="center" wrapText="1"/>
    </xf>
    <xf numFmtId="165" fontId="3" fillId="0" borderId="18" xfId="1" applyNumberFormat="1" applyFont="1" applyBorder="1" applyAlignment="1">
      <alignment horizontal="center" vertical="center" wrapText="1"/>
    </xf>
    <xf numFmtId="165" fontId="3" fillId="0" borderId="19" xfId="1" applyNumberFormat="1" applyFont="1" applyBorder="1" applyAlignment="1">
      <alignment horizontal="center" vertical="center" wrapText="1"/>
    </xf>
    <xf numFmtId="165" fontId="3" fillId="0" borderId="12" xfId="1" applyNumberFormat="1" applyFont="1" applyBorder="1" applyAlignment="1">
      <alignment horizontal="center" vertical="center" wrapText="1"/>
    </xf>
    <xf numFmtId="165" fontId="3" fillId="0" borderId="4" xfId="1" applyNumberFormat="1" applyFont="1" applyBorder="1" applyAlignment="1">
      <alignment horizontal="center" vertical="center" wrapText="1"/>
    </xf>
    <xf numFmtId="165" fontId="3" fillId="0" borderId="1" xfId="1" applyNumberFormat="1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165" fontId="3" fillId="0" borderId="4" xfId="1" applyNumberFormat="1" applyFont="1" applyBorder="1" applyAlignment="1">
      <alignment horizontal="center" vertical="center"/>
    </xf>
    <xf numFmtId="165" fontId="3" fillId="0" borderId="1" xfId="1" applyNumberFormat="1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165" fontId="3" fillId="0" borderId="17" xfId="1" applyNumberFormat="1" applyFont="1" applyBorder="1" applyAlignment="1">
      <alignment horizontal="center" vertical="center"/>
    </xf>
    <xf numFmtId="165" fontId="3" fillId="0" borderId="18" xfId="1" applyNumberFormat="1" applyFont="1" applyBorder="1" applyAlignment="1">
      <alignment horizontal="center" vertical="center"/>
    </xf>
    <xf numFmtId="165" fontId="3" fillId="0" borderId="19" xfId="1" applyNumberFormat="1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textRotation="90" wrapText="1"/>
    </xf>
    <xf numFmtId="0" fontId="3" fillId="0" borderId="7" xfId="0" applyFont="1" applyBorder="1" applyAlignment="1">
      <alignment horizontal="center" textRotation="90" wrapText="1"/>
    </xf>
    <xf numFmtId="0" fontId="3" fillId="0" borderId="6" xfId="0" applyFont="1" applyBorder="1" applyAlignment="1">
      <alignment horizontal="center" textRotation="90" wrapText="1"/>
    </xf>
    <xf numFmtId="165" fontId="5" fillId="0" borderId="22" xfId="1" applyNumberFormat="1" applyFont="1" applyBorder="1" applyAlignment="1">
      <alignment horizontal="right"/>
    </xf>
    <xf numFmtId="165" fontId="5" fillId="0" borderId="9" xfId="1" applyNumberFormat="1" applyFont="1" applyBorder="1" applyAlignment="1">
      <alignment horizontal="right"/>
    </xf>
    <xf numFmtId="165" fontId="5" fillId="0" borderId="8" xfId="1" applyNumberFormat="1" applyFont="1" applyBorder="1" applyAlignment="1">
      <alignment horizontal="right"/>
    </xf>
    <xf numFmtId="0" fontId="3" fillId="0" borderId="4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textRotation="90"/>
    </xf>
    <xf numFmtId="0" fontId="2" fillId="0" borderId="10" xfId="0" applyFont="1" applyBorder="1" applyAlignment="1">
      <alignment horizontal="center" textRotation="90"/>
    </xf>
    <xf numFmtId="0" fontId="3" fillId="0" borderId="22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65" fontId="5" fillId="0" borderId="1" xfId="1" applyNumberFormat="1" applyFont="1" applyBorder="1" applyAlignment="1">
      <alignment horizontal="right"/>
    </xf>
    <xf numFmtId="165" fontId="5" fillId="0" borderId="2" xfId="1" applyNumberFormat="1" applyFont="1" applyBorder="1" applyAlignment="1">
      <alignment horizontal="right"/>
    </xf>
    <xf numFmtId="165" fontId="5" fillId="0" borderId="3" xfId="1" applyNumberFormat="1" applyFont="1" applyBorder="1" applyAlignment="1">
      <alignment horizontal="right"/>
    </xf>
    <xf numFmtId="165" fontId="3" fillId="0" borderId="27" xfId="1" applyNumberFormat="1" applyFont="1" applyBorder="1" applyAlignment="1">
      <alignment horizontal="center" vertical="center" wrapText="1"/>
    </xf>
    <xf numFmtId="0" fontId="3" fillId="3" borderId="4" xfId="10" applyFont="1" applyFill="1" applyBorder="1" applyAlignment="1">
      <alignment horizontal="center" vertical="top" wrapText="1"/>
    </xf>
    <xf numFmtId="0" fontId="3" fillId="3" borderId="4" xfId="10" applyFont="1" applyFill="1" applyBorder="1"/>
    <xf numFmtId="0" fontId="3" fillId="3" borderId="1" xfId="10" applyFont="1" applyFill="1" applyBorder="1" applyAlignment="1">
      <alignment horizontal="center"/>
    </xf>
    <xf numFmtId="0" fontId="3" fillId="3" borderId="2" xfId="10" applyFont="1" applyFill="1" applyBorder="1" applyAlignment="1">
      <alignment horizontal="center"/>
    </xf>
    <xf numFmtId="0" fontId="3" fillId="3" borderId="3" xfId="10" applyFont="1" applyFill="1" applyBorder="1" applyAlignment="1">
      <alignment horizontal="center"/>
    </xf>
    <xf numFmtId="0" fontId="3" fillId="3" borderId="4" xfId="10" applyFont="1" applyFill="1" applyBorder="1" applyAlignment="1">
      <alignment horizontal="center"/>
    </xf>
    <xf numFmtId="0" fontId="5" fillId="3" borderId="4" xfId="10" applyFont="1" applyFill="1" applyBorder="1" applyAlignment="1">
      <alignment horizontal="center" vertical="top" wrapText="1"/>
    </xf>
    <xf numFmtId="0" fontId="5" fillId="3" borderId="4" xfId="10" applyFont="1" applyFill="1" applyBorder="1"/>
    <xf numFmtId="0" fontId="5" fillId="3" borderId="4" xfId="10" applyFont="1" applyFill="1" applyBorder="1" applyAlignment="1">
      <alignment horizontal="center"/>
    </xf>
    <xf numFmtId="0" fontId="19" fillId="0" borderId="0" xfId="0" applyFont="1" applyAlignment="1">
      <alignment horizontal="center"/>
    </xf>
    <xf numFmtId="0" fontId="24" fillId="0" borderId="0" xfId="0" applyNumberFormat="1" applyFont="1" applyBorder="1" applyAlignment="1" applyProtection="1">
      <alignment horizontal="right"/>
    </xf>
    <xf numFmtId="0" fontId="0" fillId="0" borderId="0" xfId="0" applyAlignment="1"/>
    <xf numFmtId="0" fontId="25" fillId="0" borderId="0" xfId="0" applyNumberFormat="1" applyFont="1" applyBorder="1" applyAlignment="1" applyProtection="1">
      <alignment horizontal="center"/>
    </xf>
    <xf numFmtId="0" fontId="25" fillId="0" borderId="0" xfId="0" applyNumberFormat="1" applyFont="1" applyBorder="1" applyAlignment="1" applyProtection="1">
      <alignment horizontal="center" vertical="top"/>
    </xf>
  </cellXfs>
  <cellStyles count="11">
    <cellStyle name="Ezres" xfId="1" builtinId="3"/>
    <cellStyle name="Ezres 2" xfId="2"/>
    <cellStyle name="Ezres 3" xfId="3"/>
    <cellStyle name="Hiperhivatkozás" xfId="4"/>
    <cellStyle name="Már látott hiperhivatkozás" xfId="5"/>
    <cellStyle name="Normál" xfId="0" builtinId="0"/>
    <cellStyle name="Normál 2" xfId="6"/>
    <cellStyle name="Normál 3" xfId="7"/>
    <cellStyle name="Normál 4" xfId="8"/>
    <cellStyle name="Normál 5" xfId="10"/>
    <cellStyle name="Százalék" xfId="9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elyi%20lemez/CIBAKH&#193;ZA/2016/CIBAK%20z&#225;rsz&#225;mad&#225;s/Z&#193;RSZ&#193;M_MELL&#201;KLET-2015.%20&#233;vi%20&#233;ves%20k&#246;lts&#233;gvet&#233;si%20besz&#225;mol&#243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artalomjegyzék"/>
      <sheetName val="1.sz.Összesítő"/>
      <sheetName val="2.sz.Önkormányzat"/>
      <sheetName val="3.sz.Cházi Közös Önk.Hiv."/>
      <sheetName val="4.sz.Óvoda"/>
      <sheetName val="5.sz.Könyvtár"/>
      <sheetName val="6.sz.Műv.Ház"/>
      <sheetName val="7.sz.Bölcsőde"/>
      <sheetName val="8.sz.CSSK"/>
      <sheetName val="9.sz.KSZKI"/>
      <sheetName val="10.sz.KÖLTSÉGVETBEV"/>
      <sheetName val="11.sz.KÖLTSÉGVETKIAD."/>
      <sheetName val="12.sz.MÉRLEG"/>
      <sheetName val="13.sz.MARADVÁNY"/>
      <sheetName val="14. sz EREDMÉNY"/>
      <sheetName val="15.szRÉSZESEDÉS"/>
      <sheetName val="16.sz Közvetett támogatások"/>
      <sheetName val="Munka1"/>
    </sheetNames>
    <sheetDataSet>
      <sheetData sheetId="0">
        <row r="20">
          <cell r="A20" t="str">
            <v>Cibakháza, 2016. május 31.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12"/>
  <sheetViews>
    <sheetView workbookViewId="0">
      <selection activeCell="B15" sqref="B15"/>
    </sheetView>
  </sheetViews>
  <sheetFormatPr defaultRowHeight="15"/>
  <cols>
    <col min="1" max="1" width="18.85546875" style="27" bestFit="1" customWidth="1"/>
    <col min="2" max="2" width="99" style="27" bestFit="1" customWidth="1"/>
    <col min="3" max="256" width="9.140625" style="27"/>
    <col min="257" max="257" width="18.85546875" style="27" bestFit="1" customWidth="1"/>
    <col min="258" max="258" width="99" style="27" bestFit="1" customWidth="1"/>
    <col min="259" max="512" width="9.140625" style="27"/>
    <col min="513" max="513" width="18.85546875" style="27" bestFit="1" customWidth="1"/>
    <col min="514" max="514" width="99" style="27" bestFit="1" customWidth="1"/>
    <col min="515" max="768" width="9.140625" style="27"/>
    <col min="769" max="769" width="18.85546875" style="27" bestFit="1" customWidth="1"/>
    <col min="770" max="770" width="99" style="27" bestFit="1" customWidth="1"/>
    <col min="771" max="1024" width="9.140625" style="27"/>
    <col min="1025" max="1025" width="18.85546875" style="27" bestFit="1" customWidth="1"/>
    <col min="1026" max="1026" width="99" style="27" bestFit="1" customWidth="1"/>
    <col min="1027" max="1280" width="9.140625" style="27"/>
    <col min="1281" max="1281" width="18.85546875" style="27" bestFit="1" customWidth="1"/>
    <col min="1282" max="1282" width="99" style="27" bestFit="1" customWidth="1"/>
    <col min="1283" max="1536" width="9.140625" style="27"/>
    <col min="1537" max="1537" width="18.85546875" style="27" bestFit="1" customWidth="1"/>
    <col min="1538" max="1538" width="99" style="27" bestFit="1" customWidth="1"/>
    <col min="1539" max="1792" width="9.140625" style="27"/>
    <col min="1793" max="1793" width="18.85546875" style="27" bestFit="1" customWidth="1"/>
    <col min="1794" max="1794" width="99" style="27" bestFit="1" customWidth="1"/>
    <col min="1795" max="2048" width="9.140625" style="27"/>
    <col min="2049" max="2049" width="18.85546875" style="27" bestFit="1" customWidth="1"/>
    <col min="2050" max="2050" width="99" style="27" bestFit="1" customWidth="1"/>
    <col min="2051" max="2304" width="9.140625" style="27"/>
    <col min="2305" max="2305" width="18.85546875" style="27" bestFit="1" customWidth="1"/>
    <col min="2306" max="2306" width="99" style="27" bestFit="1" customWidth="1"/>
    <col min="2307" max="2560" width="9.140625" style="27"/>
    <col min="2561" max="2561" width="18.85546875" style="27" bestFit="1" customWidth="1"/>
    <col min="2562" max="2562" width="99" style="27" bestFit="1" customWidth="1"/>
    <col min="2563" max="2816" width="9.140625" style="27"/>
    <col min="2817" max="2817" width="18.85546875" style="27" bestFit="1" customWidth="1"/>
    <col min="2818" max="2818" width="99" style="27" bestFit="1" customWidth="1"/>
    <col min="2819" max="3072" width="9.140625" style="27"/>
    <col min="3073" max="3073" width="18.85546875" style="27" bestFit="1" customWidth="1"/>
    <col min="3074" max="3074" width="99" style="27" bestFit="1" customWidth="1"/>
    <col min="3075" max="3328" width="9.140625" style="27"/>
    <col min="3329" max="3329" width="18.85546875" style="27" bestFit="1" customWidth="1"/>
    <col min="3330" max="3330" width="99" style="27" bestFit="1" customWidth="1"/>
    <col min="3331" max="3584" width="9.140625" style="27"/>
    <col min="3585" max="3585" width="18.85546875" style="27" bestFit="1" customWidth="1"/>
    <col min="3586" max="3586" width="99" style="27" bestFit="1" customWidth="1"/>
    <col min="3587" max="3840" width="9.140625" style="27"/>
    <col min="3841" max="3841" width="18.85546875" style="27" bestFit="1" customWidth="1"/>
    <col min="3842" max="3842" width="99" style="27" bestFit="1" customWidth="1"/>
    <col min="3843" max="4096" width="9.140625" style="27"/>
    <col min="4097" max="4097" width="18.85546875" style="27" bestFit="1" customWidth="1"/>
    <col min="4098" max="4098" width="99" style="27" bestFit="1" customWidth="1"/>
    <col min="4099" max="4352" width="9.140625" style="27"/>
    <col min="4353" max="4353" width="18.85546875" style="27" bestFit="1" customWidth="1"/>
    <col min="4354" max="4354" width="99" style="27" bestFit="1" customWidth="1"/>
    <col min="4355" max="4608" width="9.140625" style="27"/>
    <col min="4609" max="4609" width="18.85546875" style="27" bestFit="1" customWidth="1"/>
    <col min="4610" max="4610" width="99" style="27" bestFit="1" customWidth="1"/>
    <col min="4611" max="4864" width="9.140625" style="27"/>
    <col min="4865" max="4865" width="18.85546875" style="27" bestFit="1" customWidth="1"/>
    <col min="4866" max="4866" width="99" style="27" bestFit="1" customWidth="1"/>
    <col min="4867" max="5120" width="9.140625" style="27"/>
    <col min="5121" max="5121" width="18.85546875" style="27" bestFit="1" customWidth="1"/>
    <col min="5122" max="5122" width="99" style="27" bestFit="1" customWidth="1"/>
    <col min="5123" max="5376" width="9.140625" style="27"/>
    <col min="5377" max="5377" width="18.85546875" style="27" bestFit="1" customWidth="1"/>
    <col min="5378" max="5378" width="99" style="27" bestFit="1" customWidth="1"/>
    <col min="5379" max="5632" width="9.140625" style="27"/>
    <col min="5633" max="5633" width="18.85546875" style="27" bestFit="1" customWidth="1"/>
    <col min="5634" max="5634" width="99" style="27" bestFit="1" customWidth="1"/>
    <col min="5635" max="5888" width="9.140625" style="27"/>
    <col min="5889" max="5889" width="18.85546875" style="27" bestFit="1" customWidth="1"/>
    <col min="5890" max="5890" width="99" style="27" bestFit="1" customWidth="1"/>
    <col min="5891" max="6144" width="9.140625" style="27"/>
    <col min="6145" max="6145" width="18.85546875" style="27" bestFit="1" customWidth="1"/>
    <col min="6146" max="6146" width="99" style="27" bestFit="1" customWidth="1"/>
    <col min="6147" max="6400" width="9.140625" style="27"/>
    <col min="6401" max="6401" width="18.85546875" style="27" bestFit="1" customWidth="1"/>
    <col min="6402" max="6402" width="99" style="27" bestFit="1" customWidth="1"/>
    <col min="6403" max="6656" width="9.140625" style="27"/>
    <col min="6657" max="6657" width="18.85546875" style="27" bestFit="1" customWidth="1"/>
    <col min="6658" max="6658" width="99" style="27" bestFit="1" customWidth="1"/>
    <col min="6659" max="6912" width="9.140625" style="27"/>
    <col min="6913" max="6913" width="18.85546875" style="27" bestFit="1" customWidth="1"/>
    <col min="6914" max="6914" width="99" style="27" bestFit="1" customWidth="1"/>
    <col min="6915" max="7168" width="9.140625" style="27"/>
    <col min="7169" max="7169" width="18.85546875" style="27" bestFit="1" customWidth="1"/>
    <col min="7170" max="7170" width="99" style="27" bestFit="1" customWidth="1"/>
    <col min="7171" max="7424" width="9.140625" style="27"/>
    <col min="7425" max="7425" width="18.85546875" style="27" bestFit="1" customWidth="1"/>
    <col min="7426" max="7426" width="99" style="27" bestFit="1" customWidth="1"/>
    <col min="7427" max="7680" width="9.140625" style="27"/>
    <col min="7681" max="7681" width="18.85546875" style="27" bestFit="1" customWidth="1"/>
    <col min="7682" max="7682" width="99" style="27" bestFit="1" customWidth="1"/>
    <col min="7683" max="7936" width="9.140625" style="27"/>
    <col min="7937" max="7937" width="18.85546875" style="27" bestFit="1" customWidth="1"/>
    <col min="7938" max="7938" width="99" style="27" bestFit="1" customWidth="1"/>
    <col min="7939" max="8192" width="9.140625" style="27"/>
    <col min="8193" max="8193" width="18.85546875" style="27" bestFit="1" customWidth="1"/>
    <col min="8194" max="8194" width="99" style="27" bestFit="1" customWidth="1"/>
    <col min="8195" max="8448" width="9.140625" style="27"/>
    <col min="8449" max="8449" width="18.85546875" style="27" bestFit="1" customWidth="1"/>
    <col min="8450" max="8450" width="99" style="27" bestFit="1" customWidth="1"/>
    <col min="8451" max="8704" width="9.140625" style="27"/>
    <col min="8705" max="8705" width="18.85546875" style="27" bestFit="1" customWidth="1"/>
    <col min="8706" max="8706" width="99" style="27" bestFit="1" customWidth="1"/>
    <col min="8707" max="8960" width="9.140625" style="27"/>
    <col min="8961" max="8961" width="18.85546875" style="27" bestFit="1" customWidth="1"/>
    <col min="8962" max="8962" width="99" style="27" bestFit="1" customWidth="1"/>
    <col min="8963" max="9216" width="9.140625" style="27"/>
    <col min="9217" max="9217" width="18.85546875" style="27" bestFit="1" customWidth="1"/>
    <col min="9218" max="9218" width="99" style="27" bestFit="1" customWidth="1"/>
    <col min="9219" max="9472" width="9.140625" style="27"/>
    <col min="9473" max="9473" width="18.85546875" style="27" bestFit="1" customWidth="1"/>
    <col min="9474" max="9474" width="99" style="27" bestFit="1" customWidth="1"/>
    <col min="9475" max="9728" width="9.140625" style="27"/>
    <col min="9729" max="9729" width="18.85546875" style="27" bestFit="1" customWidth="1"/>
    <col min="9730" max="9730" width="99" style="27" bestFit="1" customWidth="1"/>
    <col min="9731" max="9984" width="9.140625" style="27"/>
    <col min="9985" max="9985" width="18.85546875" style="27" bestFit="1" customWidth="1"/>
    <col min="9986" max="9986" width="99" style="27" bestFit="1" customWidth="1"/>
    <col min="9987" max="10240" width="9.140625" style="27"/>
    <col min="10241" max="10241" width="18.85546875" style="27" bestFit="1" customWidth="1"/>
    <col min="10242" max="10242" width="99" style="27" bestFit="1" customWidth="1"/>
    <col min="10243" max="10496" width="9.140625" style="27"/>
    <col min="10497" max="10497" width="18.85546875" style="27" bestFit="1" customWidth="1"/>
    <col min="10498" max="10498" width="99" style="27" bestFit="1" customWidth="1"/>
    <col min="10499" max="10752" width="9.140625" style="27"/>
    <col min="10753" max="10753" width="18.85546875" style="27" bestFit="1" customWidth="1"/>
    <col min="10754" max="10754" width="99" style="27" bestFit="1" customWidth="1"/>
    <col min="10755" max="11008" width="9.140625" style="27"/>
    <col min="11009" max="11009" width="18.85546875" style="27" bestFit="1" customWidth="1"/>
    <col min="11010" max="11010" width="99" style="27" bestFit="1" customWidth="1"/>
    <col min="11011" max="11264" width="9.140625" style="27"/>
    <col min="11265" max="11265" width="18.85546875" style="27" bestFit="1" customWidth="1"/>
    <col min="11266" max="11266" width="99" style="27" bestFit="1" customWidth="1"/>
    <col min="11267" max="11520" width="9.140625" style="27"/>
    <col min="11521" max="11521" width="18.85546875" style="27" bestFit="1" customWidth="1"/>
    <col min="11522" max="11522" width="99" style="27" bestFit="1" customWidth="1"/>
    <col min="11523" max="11776" width="9.140625" style="27"/>
    <col min="11777" max="11777" width="18.85546875" style="27" bestFit="1" customWidth="1"/>
    <col min="11778" max="11778" width="99" style="27" bestFit="1" customWidth="1"/>
    <col min="11779" max="12032" width="9.140625" style="27"/>
    <col min="12033" max="12033" width="18.85546875" style="27" bestFit="1" customWidth="1"/>
    <col min="12034" max="12034" width="99" style="27" bestFit="1" customWidth="1"/>
    <col min="12035" max="12288" width="9.140625" style="27"/>
    <col min="12289" max="12289" width="18.85546875" style="27" bestFit="1" customWidth="1"/>
    <col min="12290" max="12290" width="99" style="27" bestFit="1" customWidth="1"/>
    <col min="12291" max="12544" width="9.140625" style="27"/>
    <col min="12545" max="12545" width="18.85546875" style="27" bestFit="1" customWidth="1"/>
    <col min="12546" max="12546" width="99" style="27" bestFit="1" customWidth="1"/>
    <col min="12547" max="12800" width="9.140625" style="27"/>
    <col min="12801" max="12801" width="18.85546875" style="27" bestFit="1" customWidth="1"/>
    <col min="12802" max="12802" width="99" style="27" bestFit="1" customWidth="1"/>
    <col min="12803" max="13056" width="9.140625" style="27"/>
    <col min="13057" max="13057" width="18.85546875" style="27" bestFit="1" customWidth="1"/>
    <col min="13058" max="13058" width="99" style="27" bestFit="1" customWidth="1"/>
    <col min="13059" max="13312" width="9.140625" style="27"/>
    <col min="13313" max="13313" width="18.85546875" style="27" bestFit="1" customWidth="1"/>
    <col min="13314" max="13314" width="99" style="27" bestFit="1" customWidth="1"/>
    <col min="13315" max="13568" width="9.140625" style="27"/>
    <col min="13569" max="13569" width="18.85546875" style="27" bestFit="1" customWidth="1"/>
    <col min="13570" max="13570" width="99" style="27" bestFit="1" customWidth="1"/>
    <col min="13571" max="13824" width="9.140625" style="27"/>
    <col min="13825" max="13825" width="18.85546875" style="27" bestFit="1" customWidth="1"/>
    <col min="13826" max="13826" width="99" style="27" bestFit="1" customWidth="1"/>
    <col min="13827" max="14080" width="9.140625" style="27"/>
    <col min="14081" max="14081" width="18.85546875" style="27" bestFit="1" customWidth="1"/>
    <col min="14082" max="14082" width="99" style="27" bestFit="1" customWidth="1"/>
    <col min="14083" max="14336" width="9.140625" style="27"/>
    <col min="14337" max="14337" width="18.85546875" style="27" bestFit="1" customWidth="1"/>
    <col min="14338" max="14338" width="99" style="27" bestFit="1" customWidth="1"/>
    <col min="14339" max="14592" width="9.140625" style="27"/>
    <col min="14593" max="14593" width="18.85546875" style="27" bestFit="1" customWidth="1"/>
    <col min="14594" max="14594" width="99" style="27" bestFit="1" customWidth="1"/>
    <col min="14595" max="14848" width="9.140625" style="27"/>
    <col min="14849" max="14849" width="18.85546875" style="27" bestFit="1" customWidth="1"/>
    <col min="14850" max="14850" width="99" style="27" bestFit="1" customWidth="1"/>
    <col min="14851" max="15104" width="9.140625" style="27"/>
    <col min="15105" max="15105" width="18.85546875" style="27" bestFit="1" customWidth="1"/>
    <col min="15106" max="15106" width="99" style="27" bestFit="1" customWidth="1"/>
    <col min="15107" max="15360" width="9.140625" style="27"/>
    <col min="15361" max="15361" width="18.85546875" style="27" bestFit="1" customWidth="1"/>
    <col min="15362" max="15362" width="99" style="27" bestFit="1" customWidth="1"/>
    <col min="15363" max="15616" width="9.140625" style="27"/>
    <col min="15617" max="15617" width="18.85546875" style="27" bestFit="1" customWidth="1"/>
    <col min="15618" max="15618" width="99" style="27" bestFit="1" customWidth="1"/>
    <col min="15619" max="15872" width="9.140625" style="27"/>
    <col min="15873" max="15873" width="18.85546875" style="27" bestFit="1" customWidth="1"/>
    <col min="15874" max="15874" width="99" style="27" bestFit="1" customWidth="1"/>
    <col min="15875" max="16128" width="9.140625" style="27"/>
    <col min="16129" max="16129" width="18.85546875" style="27" bestFit="1" customWidth="1"/>
    <col min="16130" max="16130" width="99" style="27" bestFit="1" customWidth="1"/>
    <col min="16131" max="16384" width="9.140625" style="27"/>
  </cols>
  <sheetData>
    <row r="1" spans="1:2">
      <c r="A1" s="184" t="s">
        <v>29</v>
      </c>
      <c r="B1" s="184"/>
    </row>
    <row r="2" spans="1:2">
      <c r="A2" s="184" t="s">
        <v>48</v>
      </c>
      <c r="B2" s="184"/>
    </row>
    <row r="4" spans="1:2">
      <c r="A4" s="26" t="s">
        <v>24</v>
      </c>
      <c r="B4" s="25" t="s">
        <v>71</v>
      </c>
    </row>
    <row r="5" spans="1:2">
      <c r="A5" s="26" t="s">
        <v>30</v>
      </c>
      <c r="B5" s="25" t="s">
        <v>72</v>
      </c>
    </row>
    <row r="6" spans="1:2">
      <c r="A6" s="26" t="s">
        <v>25</v>
      </c>
      <c r="B6" s="25" t="s">
        <v>74</v>
      </c>
    </row>
    <row r="7" spans="1:2">
      <c r="A7" s="26" t="s">
        <v>26</v>
      </c>
      <c r="B7" s="25" t="s">
        <v>75</v>
      </c>
    </row>
    <row r="8" spans="1:2">
      <c r="A8" s="26" t="s">
        <v>27</v>
      </c>
      <c r="B8" s="25" t="s">
        <v>76</v>
      </c>
    </row>
    <row r="9" spans="1:2">
      <c r="A9" s="26" t="s">
        <v>243</v>
      </c>
      <c r="B9" s="25" t="s">
        <v>242</v>
      </c>
    </row>
    <row r="10" spans="1:2">
      <c r="A10" s="26" t="s">
        <v>244</v>
      </c>
      <c r="B10" s="25" t="s">
        <v>268</v>
      </c>
    </row>
    <row r="12" spans="1:2">
      <c r="A12" s="10" t="s">
        <v>73</v>
      </c>
    </row>
  </sheetData>
  <mergeCells count="2">
    <mergeCell ref="A1:B1"/>
    <mergeCell ref="A2:B2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O12"/>
  <sheetViews>
    <sheetView workbookViewId="0">
      <selection sqref="A1:AO1"/>
    </sheetView>
  </sheetViews>
  <sheetFormatPr defaultRowHeight="15"/>
  <cols>
    <col min="1" max="1" width="5.28515625" style="82" customWidth="1"/>
    <col min="2" max="2" width="57.5703125" style="97" bestFit="1" customWidth="1"/>
    <col min="3" max="3" width="13.85546875" style="96" bestFit="1" customWidth="1"/>
    <col min="4" max="4" width="14.85546875" style="96" bestFit="1" customWidth="1"/>
    <col min="5" max="5" width="12.7109375" style="96" bestFit="1" customWidth="1"/>
    <col min="6" max="6" width="14.42578125" style="96" bestFit="1" customWidth="1"/>
    <col min="7" max="7" width="12.7109375" style="96" bestFit="1" customWidth="1"/>
    <col min="8" max="8" width="14.85546875" style="96" bestFit="1" customWidth="1"/>
    <col min="9" max="9" width="12.7109375" style="96" bestFit="1" customWidth="1"/>
    <col min="10" max="10" width="14.42578125" style="96" bestFit="1" customWidth="1"/>
    <col min="11" max="11" width="11.5703125" style="96" bestFit="1" customWidth="1"/>
    <col min="12" max="12" width="14.85546875" style="96" bestFit="1" customWidth="1"/>
    <col min="13" max="13" width="11.5703125" style="96" bestFit="1" customWidth="1"/>
    <col min="14" max="14" width="14" style="96" bestFit="1" customWidth="1"/>
    <col min="15" max="15" width="12.7109375" style="96" bestFit="1" customWidth="1"/>
    <col min="16" max="16" width="14.85546875" style="96" bestFit="1" customWidth="1"/>
    <col min="17" max="17" width="12.7109375" style="96" bestFit="1" customWidth="1"/>
    <col min="18" max="18" width="14.42578125" style="96" customWidth="1"/>
    <col min="19" max="19" width="12.7109375" style="96" bestFit="1" customWidth="1"/>
    <col min="20" max="20" width="14.85546875" style="96" bestFit="1" customWidth="1"/>
    <col min="21" max="22" width="14.42578125" style="96" customWidth="1"/>
    <col min="23" max="23" width="12.7109375" style="96" bestFit="1" customWidth="1"/>
    <col min="24" max="24" width="14.85546875" style="96" bestFit="1" customWidth="1"/>
    <col min="25" max="25" width="12.7109375" style="96" bestFit="1" customWidth="1"/>
    <col min="26" max="26" width="14.42578125" style="96" bestFit="1" customWidth="1"/>
    <col min="27" max="27" width="12.7109375" style="96" bestFit="1" customWidth="1"/>
    <col min="28" max="28" width="14.85546875" style="96" bestFit="1" customWidth="1"/>
    <col min="29" max="29" width="12.7109375" style="96" bestFit="1" customWidth="1"/>
    <col min="30" max="30" width="14.42578125" style="96" customWidth="1"/>
    <col min="31" max="31" width="12.7109375" style="96" bestFit="1" customWidth="1"/>
    <col min="32" max="32" width="14.85546875" style="96" bestFit="1" customWidth="1"/>
    <col min="33" max="33" width="12.7109375" style="96" bestFit="1" customWidth="1"/>
    <col min="34" max="34" width="14.42578125" style="96" bestFit="1" customWidth="1"/>
    <col min="35" max="35" width="12.7109375" style="96" bestFit="1" customWidth="1"/>
    <col min="36" max="36" width="14.85546875" style="96" bestFit="1" customWidth="1"/>
    <col min="37" max="38" width="14.42578125" style="96" bestFit="1" customWidth="1"/>
    <col min="39" max="39" width="11" style="82" customWidth="1"/>
    <col min="40" max="40" width="10.7109375" style="82" bestFit="1" customWidth="1"/>
    <col min="41" max="41" width="17.28515625" style="82" bestFit="1" customWidth="1"/>
    <col min="42" max="42" width="10" style="82" bestFit="1" customWidth="1"/>
    <col min="43" max="287" width="9.140625" style="82"/>
    <col min="288" max="288" width="49.5703125" style="82" bestFit="1" customWidth="1"/>
    <col min="289" max="289" width="18" style="82" bestFit="1" customWidth="1"/>
    <col min="290" max="290" width="11" style="82" customWidth="1"/>
    <col min="291" max="291" width="14.42578125" style="82" bestFit="1" customWidth="1"/>
    <col min="292" max="292" width="20.28515625" style="82" customWidth="1"/>
    <col min="293" max="293" width="12.7109375" style="82" bestFit="1" customWidth="1"/>
    <col min="294" max="294" width="12.85546875" style="82" bestFit="1" customWidth="1"/>
    <col min="295" max="295" width="11" style="82" customWidth="1"/>
    <col min="296" max="296" width="10.7109375" style="82" bestFit="1" customWidth="1"/>
    <col min="297" max="297" width="17.28515625" style="82" bestFit="1" customWidth="1"/>
    <col min="298" max="543" width="9.140625" style="82"/>
    <col min="544" max="544" width="49.5703125" style="82" bestFit="1" customWidth="1"/>
    <col min="545" max="545" width="18" style="82" bestFit="1" customWidth="1"/>
    <col min="546" max="546" width="11" style="82" customWidth="1"/>
    <col min="547" max="547" width="14.42578125" style="82" bestFit="1" customWidth="1"/>
    <col min="548" max="548" width="20.28515625" style="82" customWidth="1"/>
    <col min="549" max="549" width="12.7109375" style="82" bestFit="1" customWidth="1"/>
    <col min="550" max="550" width="12.85546875" style="82" bestFit="1" customWidth="1"/>
    <col min="551" max="551" width="11" style="82" customWidth="1"/>
    <col min="552" max="552" width="10.7109375" style="82" bestFit="1" customWidth="1"/>
    <col min="553" max="553" width="17.28515625" style="82" bestFit="1" customWidth="1"/>
    <col min="554" max="799" width="9.140625" style="82"/>
    <col min="800" max="800" width="49.5703125" style="82" bestFit="1" customWidth="1"/>
    <col min="801" max="801" width="18" style="82" bestFit="1" customWidth="1"/>
    <col min="802" max="802" width="11" style="82" customWidth="1"/>
    <col min="803" max="803" width="14.42578125" style="82" bestFit="1" customWidth="1"/>
    <col min="804" max="804" width="20.28515625" style="82" customWidth="1"/>
    <col min="805" max="805" width="12.7109375" style="82" bestFit="1" customWidth="1"/>
    <col min="806" max="806" width="12.85546875" style="82" bestFit="1" customWidth="1"/>
    <col min="807" max="807" width="11" style="82" customWidth="1"/>
    <col min="808" max="808" width="10.7109375" style="82" bestFit="1" customWidth="1"/>
    <col min="809" max="809" width="17.28515625" style="82" bestFit="1" customWidth="1"/>
    <col min="810" max="1055" width="9.140625" style="82"/>
    <col min="1056" max="1056" width="49.5703125" style="82" bestFit="1" customWidth="1"/>
    <col min="1057" max="1057" width="18" style="82" bestFit="1" customWidth="1"/>
    <col min="1058" max="1058" width="11" style="82" customWidth="1"/>
    <col min="1059" max="1059" width="14.42578125" style="82" bestFit="1" customWidth="1"/>
    <col min="1060" max="1060" width="20.28515625" style="82" customWidth="1"/>
    <col min="1061" max="1061" width="12.7109375" style="82" bestFit="1" customWidth="1"/>
    <col min="1062" max="1062" width="12.85546875" style="82" bestFit="1" customWidth="1"/>
    <col min="1063" max="1063" width="11" style="82" customWidth="1"/>
    <col min="1064" max="1064" width="10.7109375" style="82" bestFit="1" customWidth="1"/>
    <col min="1065" max="1065" width="17.28515625" style="82" bestFit="1" customWidth="1"/>
    <col min="1066" max="1311" width="9.140625" style="82"/>
    <col min="1312" max="1312" width="49.5703125" style="82" bestFit="1" customWidth="1"/>
    <col min="1313" max="1313" width="18" style="82" bestFit="1" customWidth="1"/>
    <col min="1314" max="1314" width="11" style="82" customWidth="1"/>
    <col min="1315" max="1315" width="14.42578125" style="82" bestFit="1" customWidth="1"/>
    <col min="1316" max="1316" width="20.28515625" style="82" customWidth="1"/>
    <col min="1317" max="1317" width="12.7109375" style="82" bestFit="1" customWidth="1"/>
    <col min="1318" max="1318" width="12.85546875" style="82" bestFit="1" customWidth="1"/>
    <col min="1319" max="1319" width="11" style="82" customWidth="1"/>
    <col min="1320" max="1320" width="10.7109375" style="82" bestFit="1" customWidth="1"/>
    <col min="1321" max="1321" width="17.28515625" style="82" bestFit="1" customWidth="1"/>
    <col min="1322" max="1567" width="9.140625" style="82"/>
    <col min="1568" max="1568" width="49.5703125" style="82" bestFit="1" customWidth="1"/>
    <col min="1569" max="1569" width="18" style="82" bestFit="1" customWidth="1"/>
    <col min="1570" max="1570" width="11" style="82" customWidth="1"/>
    <col min="1571" max="1571" width="14.42578125" style="82" bestFit="1" customWidth="1"/>
    <col min="1572" max="1572" width="20.28515625" style="82" customWidth="1"/>
    <col min="1573" max="1573" width="12.7109375" style="82" bestFit="1" customWidth="1"/>
    <col min="1574" max="1574" width="12.85546875" style="82" bestFit="1" customWidth="1"/>
    <col min="1575" max="1575" width="11" style="82" customWidth="1"/>
    <col min="1576" max="1576" width="10.7109375" style="82" bestFit="1" customWidth="1"/>
    <col min="1577" max="1577" width="17.28515625" style="82" bestFit="1" customWidth="1"/>
    <col min="1578" max="1823" width="9.140625" style="82"/>
    <col min="1824" max="1824" width="49.5703125" style="82" bestFit="1" customWidth="1"/>
    <col min="1825" max="1825" width="18" style="82" bestFit="1" customWidth="1"/>
    <col min="1826" max="1826" width="11" style="82" customWidth="1"/>
    <col min="1827" max="1827" width="14.42578125" style="82" bestFit="1" customWidth="1"/>
    <col min="1828" max="1828" width="20.28515625" style="82" customWidth="1"/>
    <col min="1829" max="1829" width="12.7109375" style="82" bestFit="1" customWidth="1"/>
    <col min="1830" max="1830" width="12.85546875" style="82" bestFit="1" customWidth="1"/>
    <col min="1831" max="1831" width="11" style="82" customWidth="1"/>
    <col min="1832" max="1832" width="10.7109375" style="82" bestFit="1" customWidth="1"/>
    <col min="1833" max="1833" width="17.28515625" style="82" bestFit="1" customWidth="1"/>
    <col min="1834" max="2079" width="9.140625" style="82"/>
    <col min="2080" max="2080" width="49.5703125" style="82" bestFit="1" customWidth="1"/>
    <col min="2081" max="2081" width="18" style="82" bestFit="1" customWidth="1"/>
    <col min="2082" max="2082" width="11" style="82" customWidth="1"/>
    <col min="2083" max="2083" width="14.42578125" style="82" bestFit="1" customWidth="1"/>
    <col min="2084" max="2084" width="20.28515625" style="82" customWidth="1"/>
    <col min="2085" max="2085" width="12.7109375" style="82" bestFit="1" customWidth="1"/>
    <col min="2086" max="2086" width="12.85546875" style="82" bestFit="1" customWidth="1"/>
    <col min="2087" max="2087" width="11" style="82" customWidth="1"/>
    <col min="2088" max="2088" width="10.7109375" style="82" bestFit="1" customWidth="1"/>
    <col min="2089" max="2089" width="17.28515625" style="82" bestFit="1" customWidth="1"/>
    <col min="2090" max="2335" width="9.140625" style="82"/>
    <col min="2336" max="2336" width="49.5703125" style="82" bestFit="1" customWidth="1"/>
    <col min="2337" max="2337" width="18" style="82" bestFit="1" customWidth="1"/>
    <col min="2338" max="2338" width="11" style="82" customWidth="1"/>
    <col min="2339" max="2339" width="14.42578125" style="82" bestFit="1" customWidth="1"/>
    <col min="2340" max="2340" width="20.28515625" style="82" customWidth="1"/>
    <col min="2341" max="2341" width="12.7109375" style="82" bestFit="1" customWidth="1"/>
    <col min="2342" max="2342" width="12.85546875" style="82" bestFit="1" customWidth="1"/>
    <col min="2343" max="2343" width="11" style="82" customWidth="1"/>
    <col min="2344" max="2344" width="10.7109375" style="82" bestFit="1" customWidth="1"/>
    <col min="2345" max="2345" width="17.28515625" style="82" bestFit="1" customWidth="1"/>
    <col min="2346" max="2591" width="9.140625" style="82"/>
    <col min="2592" max="2592" width="49.5703125" style="82" bestFit="1" customWidth="1"/>
    <col min="2593" max="2593" width="18" style="82" bestFit="1" customWidth="1"/>
    <col min="2594" max="2594" width="11" style="82" customWidth="1"/>
    <col min="2595" max="2595" width="14.42578125" style="82" bestFit="1" customWidth="1"/>
    <col min="2596" max="2596" width="20.28515625" style="82" customWidth="1"/>
    <col min="2597" max="2597" width="12.7109375" style="82" bestFit="1" customWidth="1"/>
    <col min="2598" max="2598" width="12.85546875" style="82" bestFit="1" customWidth="1"/>
    <col min="2599" max="2599" width="11" style="82" customWidth="1"/>
    <col min="2600" max="2600" width="10.7109375" style="82" bestFit="1" customWidth="1"/>
    <col min="2601" max="2601" width="17.28515625" style="82" bestFit="1" customWidth="1"/>
    <col min="2602" max="2847" width="9.140625" style="82"/>
    <col min="2848" max="2848" width="49.5703125" style="82" bestFit="1" customWidth="1"/>
    <col min="2849" max="2849" width="18" style="82" bestFit="1" customWidth="1"/>
    <col min="2850" max="2850" width="11" style="82" customWidth="1"/>
    <col min="2851" max="2851" width="14.42578125" style="82" bestFit="1" customWidth="1"/>
    <col min="2852" max="2852" width="20.28515625" style="82" customWidth="1"/>
    <col min="2853" max="2853" width="12.7109375" style="82" bestFit="1" customWidth="1"/>
    <col min="2854" max="2854" width="12.85546875" style="82" bestFit="1" customWidth="1"/>
    <col min="2855" max="2855" width="11" style="82" customWidth="1"/>
    <col min="2856" max="2856" width="10.7109375" style="82" bestFit="1" customWidth="1"/>
    <col min="2857" max="2857" width="17.28515625" style="82" bestFit="1" customWidth="1"/>
    <col min="2858" max="3103" width="9.140625" style="82"/>
    <col min="3104" max="3104" width="49.5703125" style="82" bestFit="1" customWidth="1"/>
    <col min="3105" max="3105" width="18" style="82" bestFit="1" customWidth="1"/>
    <col min="3106" max="3106" width="11" style="82" customWidth="1"/>
    <col min="3107" max="3107" width="14.42578125" style="82" bestFit="1" customWidth="1"/>
    <col min="3108" max="3108" width="20.28515625" style="82" customWidth="1"/>
    <col min="3109" max="3109" width="12.7109375" style="82" bestFit="1" customWidth="1"/>
    <col min="3110" max="3110" width="12.85546875" style="82" bestFit="1" customWidth="1"/>
    <col min="3111" max="3111" width="11" style="82" customWidth="1"/>
    <col min="3112" max="3112" width="10.7109375" style="82" bestFit="1" customWidth="1"/>
    <col min="3113" max="3113" width="17.28515625" style="82" bestFit="1" customWidth="1"/>
    <col min="3114" max="3359" width="9.140625" style="82"/>
    <col min="3360" max="3360" width="49.5703125" style="82" bestFit="1" customWidth="1"/>
    <col min="3361" max="3361" width="18" style="82" bestFit="1" customWidth="1"/>
    <col min="3362" max="3362" width="11" style="82" customWidth="1"/>
    <col min="3363" max="3363" width="14.42578125" style="82" bestFit="1" customWidth="1"/>
    <col min="3364" max="3364" width="20.28515625" style="82" customWidth="1"/>
    <col min="3365" max="3365" width="12.7109375" style="82" bestFit="1" customWidth="1"/>
    <col min="3366" max="3366" width="12.85546875" style="82" bestFit="1" customWidth="1"/>
    <col min="3367" max="3367" width="11" style="82" customWidth="1"/>
    <col min="3368" max="3368" width="10.7109375" style="82" bestFit="1" customWidth="1"/>
    <col min="3369" max="3369" width="17.28515625" style="82" bestFit="1" customWidth="1"/>
    <col min="3370" max="3615" width="9.140625" style="82"/>
    <col min="3616" max="3616" width="49.5703125" style="82" bestFit="1" customWidth="1"/>
    <col min="3617" max="3617" width="18" style="82" bestFit="1" customWidth="1"/>
    <col min="3618" max="3618" width="11" style="82" customWidth="1"/>
    <col min="3619" max="3619" width="14.42578125" style="82" bestFit="1" customWidth="1"/>
    <col min="3620" max="3620" width="20.28515625" style="82" customWidth="1"/>
    <col min="3621" max="3621" width="12.7109375" style="82" bestFit="1" customWidth="1"/>
    <col min="3622" max="3622" width="12.85546875" style="82" bestFit="1" customWidth="1"/>
    <col min="3623" max="3623" width="11" style="82" customWidth="1"/>
    <col min="3624" max="3624" width="10.7109375" style="82" bestFit="1" customWidth="1"/>
    <col min="3625" max="3625" width="17.28515625" style="82" bestFit="1" customWidth="1"/>
    <col min="3626" max="3871" width="9.140625" style="82"/>
    <col min="3872" max="3872" width="49.5703125" style="82" bestFit="1" customWidth="1"/>
    <col min="3873" max="3873" width="18" style="82" bestFit="1" customWidth="1"/>
    <col min="3874" max="3874" width="11" style="82" customWidth="1"/>
    <col min="3875" max="3875" width="14.42578125" style="82" bestFit="1" customWidth="1"/>
    <col min="3876" max="3876" width="20.28515625" style="82" customWidth="1"/>
    <col min="3877" max="3877" width="12.7109375" style="82" bestFit="1" customWidth="1"/>
    <col min="3878" max="3878" width="12.85546875" style="82" bestFit="1" customWidth="1"/>
    <col min="3879" max="3879" width="11" style="82" customWidth="1"/>
    <col min="3880" max="3880" width="10.7109375" style="82" bestFit="1" customWidth="1"/>
    <col min="3881" max="3881" width="17.28515625" style="82" bestFit="1" customWidth="1"/>
    <col min="3882" max="4127" width="9.140625" style="82"/>
    <col min="4128" max="4128" width="49.5703125" style="82" bestFit="1" customWidth="1"/>
    <col min="4129" max="4129" width="18" style="82" bestFit="1" customWidth="1"/>
    <col min="4130" max="4130" width="11" style="82" customWidth="1"/>
    <col min="4131" max="4131" width="14.42578125" style="82" bestFit="1" customWidth="1"/>
    <col min="4132" max="4132" width="20.28515625" style="82" customWidth="1"/>
    <col min="4133" max="4133" width="12.7109375" style="82" bestFit="1" customWidth="1"/>
    <col min="4134" max="4134" width="12.85546875" style="82" bestFit="1" customWidth="1"/>
    <col min="4135" max="4135" width="11" style="82" customWidth="1"/>
    <col min="4136" max="4136" width="10.7109375" style="82" bestFit="1" customWidth="1"/>
    <col min="4137" max="4137" width="17.28515625" style="82" bestFit="1" customWidth="1"/>
    <col min="4138" max="4383" width="9.140625" style="82"/>
    <col min="4384" max="4384" width="49.5703125" style="82" bestFit="1" customWidth="1"/>
    <col min="4385" max="4385" width="18" style="82" bestFit="1" customWidth="1"/>
    <col min="4386" max="4386" width="11" style="82" customWidth="1"/>
    <col min="4387" max="4387" width="14.42578125" style="82" bestFit="1" customWidth="1"/>
    <col min="4388" max="4388" width="20.28515625" style="82" customWidth="1"/>
    <col min="4389" max="4389" width="12.7109375" style="82" bestFit="1" customWidth="1"/>
    <col min="4390" max="4390" width="12.85546875" style="82" bestFit="1" customWidth="1"/>
    <col min="4391" max="4391" width="11" style="82" customWidth="1"/>
    <col min="4392" max="4392" width="10.7109375" style="82" bestFit="1" customWidth="1"/>
    <col min="4393" max="4393" width="17.28515625" style="82" bestFit="1" customWidth="1"/>
    <col min="4394" max="4639" width="9.140625" style="82"/>
    <col min="4640" max="4640" width="49.5703125" style="82" bestFit="1" customWidth="1"/>
    <col min="4641" max="4641" width="18" style="82" bestFit="1" customWidth="1"/>
    <col min="4642" max="4642" width="11" style="82" customWidth="1"/>
    <col min="4643" max="4643" width="14.42578125" style="82" bestFit="1" customWidth="1"/>
    <col min="4644" max="4644" width="20.28515625" style="82" customWidth="1"/>
    <col min="4645" max="4645" width="12.7109375" style="82" bestFit="1" customWidth="1"/>
    <col min="4646" max="4646" width="12.85546875" style="82" bestFit="1" customWidth="1"/>
    <col min="4647" max="4647" width="11" style="82" customWidth="1"/>
    <col min="4648" max="4648" width="10.7109375" style="82" bestFit="1" customWidth="1"/>
    <col min="4649" max="4649" width="17.28515625" style="82" bestFit="1" customWidth="1"/>
    <col min="4650" max="4895" width="9.140625" style="82"/>
    <col min="4896" max="4896" width="49.5703125" style="82" bestFit="1" customWidth="1"/>
    <col min="4897" max="4897" width="18" style="82" bestFit="1" customWidth="1"/>
    <col min="4898" max="4898" width="11" style="82" customWidth="1"/>
    <col min="4899" max="4899" width="14.42578125" style="82" bestFit="1" customWidth="1"/>
    <col min="4900" max="4900" width="20.28515625" style="82" customWidth="1"/>
    <col min="4901" max="4901" width="12.7109375" style="82" bestFit="1" customWidth="1"/>
    <col min="4902" max="4902" width="12.85546875" style="82" bestFit="1" customWidth="1"/>
    <col min="4903" max="4903" width="11" style="82" customWidth="1"/>
    <col min="4904" max="4904" width="10.7109375" style="82" bestFit="1" customWidth="1"/>
    <col min="4905" max="4905" width="17.28515625" style="82" bestFit="1" customWidth="1"/>
    <col min="4906" max="5151" width="9.140625" style="82"/>
    <col min="5152" max="5152" width="49.5703125" style="82" bestFit="1" customWidth="1"/>
    <col min="5153" max="5153" width="18" style="82" bestFit="1" customWidth="1"/>
    <col min="5154" max="5154" width="11" style="82" customWidth="1"/>
    <col min="5155" max="5155" width="14.42578125" style="82" bestFit="1" customWidth="1"/>
    <col min="5156" max="5156" width="20.28515625" style="82" customWidth="1"/>
    <col min="5157" max="5157" width="12.7109375" style="82" bestFit="1" customWidth="1"/>
    <col min="5158" max="5158" width="12.85546875" style="82" bestFit="1" customWidth="1"/>
    <col min="5159" max="5159" width="11" style="82" customWidth="1"/>
    <col min="5160" max="5160" width="10.7109375" style="82" bestFit="1" customWidth="1"/>
    <col min="5161" max="5161" width="17.28515625" style="82" bestFit="1" customWidth="1"/>
    <col min="5162" max="5407" width="9.140625" style="82"/>
    <col min="5408" max="5408" width="49.5703125" style="82" bestFit="1" customWidth="1"/>
    <col min="5409" max="5409" width="18" style="82" bestFit="1" customWidth="1"/>
    <col min="5410" max="5410" width="11" style="82" customWidth="1"/>
    <col min="5411" max="5411" width="14.42578125" style="82" bestFit="1" customWidth="1"/>
    <col min="5412" max="5412" width="20.28515625" style="82" customWidth="1"/>
    <col min="5413" max="5413" width="12.7109375" style="82" bestFit="1" customWidth="1"/>
    <col min="5414" max="5414" width="12.85546875" style="82" bestFit="1" customWidth="1"/>
    <col min="5415" max="5415" width="11" style="82" customWidth="1"/>
    <col min="5416" max="5416" width="10.7109375" style="82" bestFit="1" customWidth="1"/>
    <col min="5417" max="5417" width="17.28515625" style="82" bestFit="1" customWidth="1"/>
    <col min="5418" max="5663" width="9.140625" style="82"/>
    <col min="5664" max="5664" width="49.5703125" style="82" bestFit="1" customWidth="1"/>
    <col min="5665" max="5665" width="18" style="82" bestFit="1" customWidth="1"/>
    <col min="5666" max="5666" width="11" style="82" customWidth="1"/>
    <col min="5667" max="5667" width="14.42578125" style="82" bestFit="1" customWidth="1"/>
    <col min="5668" max="5668" width="20.28515625" style="82" customWidth="1"/>
    <col min="5669" max="5669" width="12.7109375" style="82" bestFit="1" customWidth="1"/>
    <col min="5670" max="5670" width="12.85546875" style="82" bestFit="1" customWidth="1"/>
    <col min="5671" max="5671" width="11" style="82" customWidth="1"/>
    <col min="5672" max="5672" width="10.7109375" style="82" bestFit="1" customWidth="1"/>
    <col min="5673" max="5673" width="17.28515625" style="82" bestFit="1" customWidth="1"/>
    <col min="5674" max="5919" width="9.140625" style="82"/>
    <col min="5920" max="5920" width="49.5703125" style="82" bestFit="1" customWidth="1"/>
    <col min="5921" max="5921" width="18" style="82" bestFit="1" customWidth="1"/>
    <col min="5922" max="5922" width="11" style="82" customWidth="1"/>
    <col min="5923" max="5923" width="14.42578125" style="82" bestFit="1" customWidth="1"/>
    <col min="5924" max="5924" width="20.28515625" style="82" customWidth="1"/>
    <col min="5925" max="5925" width="12.7109375" style="82" bestFit="1" customWidth="1"/>
    <col min="5926" max="5926" width="12.85546875" style="82" bestFit="1" customWidth="1"/>
    <col min="5927" max="5927" width="11" style="82" customWidth="1"/>
    <col min="5928" max="5928" width="10.7109375" style="82" bestFit="1" customWidth="1"/>
    <col min="5929" max="5929" width="17.28515625" style="82" bestFit="1" customWidth="1"/>
    <col min="5930" max="6175" width="9.140625" style="82"/>
    <col min="6176" max="6176" width="49.5703125" style="82" bestFit="1" customWidth="1"/>
    <col min="6177" max="6177" width="18" style="82" bestFit="1" customWidth="1"/>
    <col min="6178" max="6178" width="11" style="82" customWidth="1"/>
    <col min="6179" max="6179" width="14.42578125" style="82" bestFit="1" customWidth="1"/>
    <col min="6180" max="6180" width="20.28515625" style="82" customWidth="1"/>
    <col min="6181" max="6181" width="12.7109375" style="82" bestFit="1" customWidth="1"/>
    <col min="6182" max="6182" width="12.85546875" style="82" bestFit="1" customWidth="1"/>
    <col min="6183" max="6183" width="11" style="82" customWidth="1"/>
    <col min="6184" max="6184" width="10.7109375" style="82" bestFit="1" customWidth="1"/>
    <col min="6185" max="6185" width="17.28515625" style="82" bestFit="1" customWidth="1"/>
    <col min="6186" max="6431" width="9.140625" style="82"/>
    <col min="6432" max="6432" width="49.5703125" style="82" bestFit="1" customWidth="1"/>
    <col min="6433" max="6433" width="18" style="82" bestFit="1" customWidth="1"/>
    <col min="6434" max="6434" width="11" style="82" customWidth="1"/>
    <col min="6435" max="6435" width="14.42578125" style="82" bestFit="1" customWidth="1"/>
    <col min="6436" max="6436" width="20.28515625" style="82" customWidth="1"/>
    <col min="6437" max="6437" width="12.7109375" style="82" bestFit="1" customWidth="1"/>
    <col min="6438" max="6438" width="12.85546875" style="82" bestFit="1" customWidth="1"/>
    <col min="6439" max="6439" width="11" style="82" customWidth="1"/>
    <col min="6440" max="6440" width="10.7109375" style="82" bestFit="1" customWidth="1"/>
    <col min="6441" max="6441" width="17.28515625" style="82" bestFit="1" customWidth="1"/>
    <col min="6442" max="6687" width="9.140625" style="82"/>
    <col min="6688" max="6688" width="49.5703125" style="82" bestFit="1" customWidth="1"/>
    <col min="6689" max="6689" width="18" style="82" bestFit="1" customWidth="1"/>
    <col min="6690" max="6690" width="11" style="82" customWidth="1"/>
    <col min="6691" max="6691" width="14.42578125" style="82" bestFit="1" customWidth="1"/>
    <col min="6692" max="6692" width="20.28515625" style="82" customWidth="1"/>
    <col min="6693" max="6693" width="12.7109375" style="82" bestFit="1" customWidth="1"/>
    <col min="6694" max="6694" width="12.85546875" style="82" bestFit="1" customWidth="1"/>
    <col min="6695" max="6695" width="11" style="82" customWidth="1"/>
    <col min="6696" max="6696" width="10.7109375" style="82" bestFit="1" customWidth="1"/>
    <col min="6697" max="6697" width="17.28515625" style="82" bestFit="1" customWidth="1"/>
    <col min="6698" max="6943" width="9.140625" style="82"/>
    <col min="6944" max="6944" width="49.5703125" style="82" bestFit="1" customWidth="1"/>
    <col min="6945" max="6945" width="18" style="82" bestFit="1" customWidth="1"/>
    <col min="6946" max="6946" width="11" style="82" customWidth="1"/>
    <col min="6947" max="6947" width="14.42578125" style="82" bestFit="1" customWidth="1"/>
    <col min="6948" max="6948" width="20.28515625" style="82" customWidth="1"/>
    <col min="6949" max="6949" width="12.7109375" style="82" bestFit="1" customWidth="1"/>
    <col min="6950" max="6950" width="12.85546875" style="82" bestFit="1" customWidth="1"/>
    <col min="6951" max="6951" width="11" style="82" customWidth="1"/>
    <col min="6952" max="6952" width="10.7109375" style="82" bestFit="1" customWidth="1"/>
    <col min="6953" max="6953" width="17.28515625" style="82" bestFit="1" customWidth="1"/>
    <col min="6954" max="7199" width="9.140625" style="82"/>
    <col min="7200" max="7200" width="49.5703125" style="82" bestFit="1" customWidth="1"/>
    <col min="7201" max="7201" width="18" style="82" bestFit="1" customWidth="1"/>
    <col min="7202" max="7202" width="11" style="82" customWidth="1"/>
    <col min="7203" max="7203" width="14.42578125" style="82" bestFit="1" customWidth="1"/>
    <col min="7204" max="7204" width="20.28515625" style="82" customWidth="1"/>
    <col min="7205" max="7205" width="12.7109375" style="82" bestFit="1" customWidth="1"/>
    <col min="7206" max="7206" width="12.85546875" style="82" bestFit="1" customWidth="1"/>
    <col min="7207" max="7207" width="11" style="82" customWidth="1"/>
    <col min="7208" max="7208" width="10.7109375" style="82" bestFit="1" customWidth="1"/>
    <col min="7209" max="7209" width="17.28515625" style="82" bestFit="1" customWidth="1"/>
    <col min="7210" max="7455" width="9.140625" style="82"/>
    <col min="7456" max="7456" width="49.5703125" style="82" bestFit="1" customWidth="1"/>
    <col min="7457" max="7457" width="18" style="82" bestFit="1" customWidth="1"/>
    <col min="7458" max="7458" width="11" style="82" customWidth="1"/>
    <col min="7459" max="7459" width="14.42578125" style="82" bestFit="1" customWidth="1"/>
    <col min="7460" max="7460" width="20.28515625" style="82" customWidth="1"/>
    <col min="7461" max="7461" width="12.7109375" style="82" bestFit="1" customWidth="1"/>
    <col min="7462" max="7462" width="12.85546875" style="82" bestFit="1" customWidth="1"/>
    <col min="7463" max="7463" width="11" style="82" customWidth="1"/>
    <col min="7464" max="7464" width="10.7109375" style="82" bestFit="1" customWidth="1"/>
    <col min="7465" max="7465" width="17.28515625" style="82" bestFit="1" customWidth="1"/>
    <col min="7466" max="7711" width="9.140625" style="82"/>
    <col min="7712" max="7712" width="49.5703125" style="82" bestFit="1" customWidth="1"/>
    <col min="7713" max="7713" width="18" style="82" bestFit="1" customWidth="1"/>
    <col min="7714" max="7714" width="11" style="82" customWidth="1"/>
    <col min="7715" max="7715" width="14.42578125" style="82" bestFit="1" customWidth="1"/>
    <col min="7716" max="7716" width="20.28515625" style="82" customWidth="1"/>
    <col min="7717" max="7717" width="12.7109375" style="82" bestFit="1" customWidth="1"/>
    <col min="7718" max="7718" width="12.85546875" style="82" bestFit="1" customWidth="1"/>
    <col min="7719" max="7719" width="11" style="82" customWidth="1"/>
    <col min="7720" max="7720" width="10.7109375" style="82" bestFit="1" customWidth="1"/>
    <col min="7721" max="7721" width="17.28515625" style="82" bestFit="1" customWidth="1"/>
    <col min="7722" max="7967" width="9.140625" style="82"/>
    <col min="7968" max="7968" width="49.5703125" style="82" bestFit="1" customWidth="1"/>
    <col min="7969" max="7969" width="18" style="82" bestFit="1" customWidth="1"/>
    <col min="7970" max="7970" width="11" style="82" customWidth="1"/>
    <col min="7971" max="7971" width="14.42578125" style="82" bestFit="1" customWidth="1"/>
    <col min="7972" max="7972" width="20.28515625" style="82" customWidth="1"/>
    <col min="7973" max="7973" width="12.7109375" style="82" bestFit="1" customWidth="1"/>
    <col min="7974" max="7974" width="12.85546875" style="82" bestFit="1" customWidth="1"/>
    <col min="7975" max="7975" width="11" style="82" customWidth="1"/>
    <col min="7976" max="7976" width="10.7109375" style="82" bestFit="1" customWidth="1"/>
    <col min="7977" max="7977" width="17.28515625" style="82" bestFit="1" customWidth="1"/>
    <col min="7978" max="8223" width="9.140625" style="82"/>
    <col min="8224" max="8224" width="49.5703125" style="82" bestFit="1" customWidth="1"/>
    <col min="8225" max="8225" width="18" style="82" bestFit="1" customWidth="1"/>
    <col min="8226" max="8226" width="11" style="82" customWidth="1"/>
    <col min="8227" max="8227" width="14.42578125" style="82" bestFit="1" customWidth="1"/>
    <col min="8228" max="8228" width="20.28515625" style="82" customWidth="1"/>
    <col min="8229" max="8229" width="12.7109375" style="82" bestFit="1" customWidth="1"/>
    <col min="8230" max="8230" width="12.85546875" style="82" bestFit="1" customWidth="1"/>
    <col min="8231" max="8231" width="11" style="82" customWidth="1"/>
    <col min="8232" max="8232" width="10.7109375" style="82" bestFit="1" customWidth="1"/>
    <col min="8233" max="8233" width="17.28515625" style="82" bestFit="1" customWidth="1"/>
    <col min="8234" max="8479" width="9.140625" style="82"/>
    <col min="8480" max="8480" width="49.5703125" style="82" bestFit="1" customWidth="1"/>
    <col min="8481" max="8481" width="18" style="82" bestFit="1" customWidth="1"/>
    <col min="8482" max="8482" width="11" style="82" customWidth="1"/>
    <col min="8483" max="8483" width="14.42578125" style="82" bestFit="1" customWidth="1"/>
    <col min="8484" max="8484" width="20.28515625" style="82" customWidth="1"/>
    <col min="8485" max="8485" width="12.7109375" style="82" bestFit="1" customWidth="1"/>
    <col min="8486" max="8486" width="12.85546875" style="82" bestFit="1" customWidth="1"/>
    <col min="8487" max="8487" width="11" style="82" customWidth="1"/>
    <col min="8488" max="8488" width="10.7109375" style="82" bestFit="1" customWidth="1"/>
    <col min="8489" max="8489" width="17.28515625" style="82" bestFit="1" customWidth="1"/>
    <col min="8490" max="8735" width="9.140625" style="82"/>
    <col min="8736" max="8736" width="49.5703125" style="82" bestFit="1" customWidth="1"/>
    <col min="8737" max="8737" width="18" style="82" bestFit="1" customWidth="1"/>
    <col min="8738" max="8738" width="11" style="82" customWidth="1"/>
    <col min="8739" max="8739" width="14.42578125" style="82" bestFit="1" customWidth="1"/>
    <col min="8740" max="8740" width="20.28515625" style="82" customWidth="1"/>
    <col min="8741" max="8741" width="12.7109375" style="82" bestFit="1" customWidth="1"/>
    <col min="8742" max="8742" width="12.85546875" style="82" bestFit="1" customWidth="1"/>
    <col min="8743" max="8743" width="11" style="82" customWidth="1"/>
    <col min="8744" max="8744" width="10.7109375" style="82" bestFit="1" customWidth="1"/>
    <col min="8745" max="8745" width="17.28515625" style="82" bestFit="1" customWidth="1"/>
    <col min="8746" max="8991" width="9.140625" style="82"/>
    <col min="8992" max="8992" width="49.5703125" style="82" bestFit="1" customWidth="1"/>
    <col min="8993" max="8993" width="18" style="82" bestFit="1" customWidth="1"/>
    <col min="8994" max="8994" width="11" style="82" customWidth="1"/>
    <col min="8995" max="8995" width="14.42578125" style="82" bestFit="1" customWidth="1"/>
    <col min="8996" max="8996" width="20.28515625" style="82" customWidth="1"/>
    <col min="8997" max="8997" width="12.7109375" style="82" bestFit="1" customWidth="1"/>
    <col min="8998" max="8998" width="12.85546875" style="82" bestFit="1" customWidth="1"/>
    <col min="8999" max="8999" width="11" style="82" customWidth="1"/>
    <col min="9000" max="9000" width="10.7109375" style="82" bestFit="1" customWidth="1"/>
    <col min="9001" max="9001" width="17.28515625" style="82" bestFit="1" customWidth="1"/>
    <col min="9002" max="9247" width="9.140625" style="82"/>
    <col min="9248" max="9248" width="49.5703125" style="82" bestFit="1" customWidth="1"/>
    <col min="9249" max="9249" width="18" style="82" bestFit="1" customWidth="1"/>
    <col min="9250" max="9250" width="11" style="82" customWidth="1"/>
    <col min="9251" max="9251" width="14.42578125" style="82" bestFit="1" customWidth="1"/>
    <col min="9252" max="9252" width="20.28515625" style="82" customWidth="1"/>
    <col min="9253" max="9253" width="12.7109375" style="82" bestFit="1" customWidth="1"/>
    <col min="9254" max="9254" width="12.85546875" style="82" bestFit="1" customWidth="1"/>
    <col min="9255" max="9255" width="11" style="82" customWidth="1"/>
    <col min="9256" max="9256" width="10.7109375" style="82" bestFit="1" customWidth="1"/>
    <col min="9257" max="9257" width="17.28515625" style="82" bestFit="1" customWidth="1"/>
    <col min="9258" max="9503" width="9.140625" style="82"/>
    <col min="9504" max="9504" width="49.5703125" style="82" bestFit="1" customWidth="1"/>
    <col min="9505" max="9505" width="18" style="82" bestFit="1" customWidth="1"/>
    <col min="9506" max="9506" width="11" style="82" customWidth="1"/>
    <col min="9507" max="9507" width="14.42578125" style="82" bestFit="1" customWidth="1"/>
    <col min="9508" max="9508" width="20.28515625" style="82" customWidth="1"/>
    <col min="9509" max="9509" width="12.7109375" style="82" bestFit="1" customWidth="1"/>
    <col min="9510" max="9510" width="12.85546875" style="82" bestFit="1" customWidth="1"/>
    <col min="9511" max="9511" width="11" style="82" customWidth="1"/>
    <col min="9512" max="9512" width="10.7109375" style="82" bestFit="1" customWidth="1"/>
    <col min="9513" max="9513" width="17.28515625" style="82" bestFit="1" customWidth="1"/>
    <col min="9514" max="9759" width="9.140625" style="82"/>
    <col min="9760" max="9760" width="49.5703125" style="82" bestFit="1" customWidth="1"/>
    <col min="9761" max="9761" width="18" style="82" bestFit="1" customWidth="1"/>
    <col min="9762" max="9762" width="11" style="82" customWidth="1"/>
    <col min="9763" max="9763" width="14.42578125" style="82" bestFit="1" customWidth="1"/>
    <col min="9764" max="9764" width="20.28515625" style="82" customWidth="1"/>
    <col min="9765" max="9765" width="12.7109375" style="82" bestFit="1" customWidth="1"/>
    <col min="9766" max="9766" width="12.85546875" style="82" bestFit="1" customWidth="1"/>
    <col min="9767" max="9767" width="11" style="82" customWidth="1"/>
    <col min="9768" max="9768" width="10.7109375" style="82" bestFit="1" customWidth="1"/>
    <col min="9769" max="9769" width="17.28515625" style="82" bestFit="1" customWidth="1"/>
    <col min="9770" max="10015" width="9.140625" style="82"/>
    <col min="10016" max="10016" width="49.5703125" style="82" bestFit="1" customWidth="1"/>
    <col min="10017" max="10017" width="18" style="82" bestFit="1" customWidth="1"/>
    <col min="10018" max="10018" width="11" style="82" customWidth="1"/>
    <col min="10019" max="10019" width="14.42578125" style="82" bestFit="1" customWidth="1"/>
    <col min="10020" max="10020" width="20.28515625" style="82" customWidth="1"/>
    <col min="10021" max="10021" width="12.7109375" style="82" bestFit="1" customWidth="1"/>
    <col min="10022" max="10022" width="12.85546875" style="82" bestFit="1" customWidth="1"/>
    <col min="10023" max="10023" width="11" style="82" customWidth="1"/>
    <col min="10024" max="10024" width="10.7109375" style="82" bestFit="1" customWidth="1"/>
    <col min="10025" max="10025" width="17.28515625" style="82" bestFit="1" customWidth="1"/>
    <col min="10026" max="10271" width="9.140625" style="82"/>
    <col min="10272" max="10272" width="49.5703125" style="82" bestFit="1" customWidth="1"/>
    <col min="10273" max="10273" width="18" style="82" bestFit="1" customWidth="1"/>
    <col min="10274" max="10274" width="11" style="82" customWidth="1"/>
    <col min="10275" max="10275" width="14.42578125" style="82" bestFit="1" customWidth="1"/>
    <col min="10276" max="10276" width="20.28515625" style="82" customWidth="1"/>
    <col min="10277" max="10277" width="12.7109375" style="82" bestFit="1" customWidth="1"/>
    <col min="10278" max="10278" width="12.85546875" style="82" bestFit="1" customWidth="1"/>
    <col min="10279" max="10279" width="11" style="82" customWidth="1"/>
    <col min="10280" max="10280" width="10.7109375" style="82" bestFit="1" customWidth="1"/>
    <col min="10281" max="10281" width="17.28515625" style="82" bestFit="1" customWidth="1"/>
    <col min="10282" max="10527" width="9.140625" style="82"/>
    <col min="10528" max="10528" width="49.5703125" style="82" bestFit="1" customWidth="1"/>
    <col min="10529" max="10529" width="18" style="82" bestFit="1" customWidth="1"/>
    <col min="10530" max="10530" width="11" style="82" customWidth="1"/>
    <col min="10531" max="10531" width="14.42578125" style="82" bestFit="1" customWidth="1"/>
    <col min="10532" max="10532" width="20.28515625" style="82" customWidth="1"/>
    <col min="10533" max="10533" width="12.7109375" style="82" bestFit="1" customWidth="1"/>
    <col min="10534" max="10534" width="12.85546875" style="82" bestFit="1" customWidth="1"/>
    <col min="10535" max="10535" width="11" style="82" customWidth="1"/>
    <col min="10536" max="10536" width="10.7109375" style="82" bestFit="1" customWidth="1"/>
    <col min="10537" max="10537" width="17.28515625" style="82" bestFit="1" customWidth="1"/>
    <col min="10538" max="10783" width="9.140625" style="82"/>
    <col min="10784" max="10784" width="49.5703125" style="82" bestFit="1" customWidth="1"/>
    <col min="10785" max="10785" width="18" style="82" bestFit="1" customWidth="1"/>
    <col min="10786" max="10786" width="11" style="82" customWidth="1"/>
    <col min="10787" max="10787" width="14.42578125" style="82" bestFit="1" customWidth="1"/>
    <col min="10788" max="10788" width="20.28515625" style="82" customWidth="1"/>
    <col min="10789" max="10789" width="12.7109375" style="82" bestFit="1" customWidth="1"/>
    <col min="10790" max="10790" width="12.85546875" style="82" bestFit="1" customWidth="1"/>
    <col min="10791" max="10791" width="11" style="82" customWidth="1"/>
    <col min="10792" max="10792" width="10.7109375" style="82" bestFit="1" customWidth="1"/>
    <col min="10793" max="10793" width="17.28515625" style="82" bestFit="1" customWidth="1"/>
    <col min="10794" max="11039" width="9.140625" style="82"/>
    <col min="11040" max="11040" width="49.5703125" style="82" bestFit="1" customWidth="1"/>
    <col min="11041" max="11041" width="18" style="82" bestFit="1" customWidth="1"/>
    <col min="11042" max="11042" width="11" style="82" customWidth="1"/>
    <col min="11043" max="11043" width="14.42578125" style="82" bestFit="1" customWidth="1"/>
    <col min="11044" max="11044" width="20.28515625" style="82" customWidth="1"/>
    <col min="11045" max="11045" width="12.7109375" style="82" bestFit="1" customWidth="1"/>
    <col min="11046" max="11046" width="12.85546875" style="82" bestFit="1" customWidth="1"/>
    <col min="11047" max="11047" width="11" style="82" customWidth="1"/>
    <col min="11048" max="11048" width="10.7109375" style="82" bestFit="1" customWidth="1"/>
    <col min="11049" max="11049" width="17.28515625" style="82" bestFit="1" customWidth="1"/>
    <col min="11050" max="11295" width="9.140625" style="82"/>
    <col min="11296" max="11296" width="49.5703125" style="82" bestFit="1" customWidth="1"/>
    <col min="11297" max="11297" width="18" style="82" bestFit="1" customWidth="1"/>
    <col min="11298" max="11298" width="11" style="82" customWidth="1"/>
    <col min="11299" max="11299" width="14.42578125" style="82" bestFit="1" customWidth="1"/>
    <col min="11300" max="11300" width="20.28515625" style="82" customWidth="1"/>
    <col min="11301" max="11301" width="12.7109375" style="82" bestFit="1" customWidth="1"/>
    <col min="11302" max="11302" width="12.85546875" style="82" bestFit="1" customWidth="1"/>
    <col min="11303" max="11303" width="11" style="82" customWidth="1"/>
    <col min="11304" max="11304" width="10.7109375" style="82" bestFit="1" customWidth="1"/>
    <col min="11305" max="11305" width="17.28515625" style="82" bestFit="1" customWidth="1"/>
    <col min="11306" max="11551" width="9.140625" style="82"/>
    <col min="11552" max="11552" width="49.5703125" style="82" bestFit="1" customWidth="1"/>
    <col min="11553" max="11553" width="18" style="82" bestFit="1" customWidth="1"/>
    <col min="11554" max="11554" width="11" style="82" customWidth="1"/>
    <col min="11555" max="11555" width="14.42578125" style="82" bestFit="1" customWidth="1"/>
    <col min="11556" max="11556" width="20.28515625" style="82" customWidth="1"/>
    <col min="11557" max="11557" width="12.7109375" style="82" bestFit="1" customWidth="1"/>
    <col min="11558" max="11558" width="12.85546875" style="82" bestFit="1" customWidth="1"/>
    <col min="11559" max="11559" width="11" style="82" customWidth="1"/>
    <col min="11560" max="11560" width="10.7109375" style="82" bestFit="1" customWidth="1"/>
    <col min="11561" max="11561" width="17.28515625" style="82" bestFit="1" customWidth="1"/>
    <col min="11562" max="11807" width="9.140625" style="82"/>
    <col min="11808" max="11808" width="49.5703125" style="82" bestFit="1" customWidth="1"/>
    <col min="11809" max="11809" width="18" style="82" bestFit="1" customWidth="1"/>
    <col min="11810" max="11810" width="11" style="82" customWidth="1"/>
    <col min="11811" max="11811" width="14.42578125" style="82" bestFit="1" customWidth="1"/>
    <col min="11812" max="11812" width="20.28515625" style="82" customWidth="1"/>
    <col min="11813" max="11813" width="12.7109375" style="82" bestFit="1" customWidth="1"/>
    <col min="11814" max="11814" width="12.85546875" style="82" bestFit="1" customWidth="1"/>
    <col min="11815" max="11815" width="11" style="82" customWidth="1"/>
    <col min="11816" max="11816" width="10.7109375" style="82" bestFit="1" customWidth="1"/>
    <col min="11817" max="11817" width="17.28515625" style="82" bestFit="1" customWidth="1"/>
    <col min="11818" max="12063" width="9.140625" style="82"/>
    <col min="12064" max="12064" width="49.5703125" style="82" bestFit="1" customWidth="1"/>
    <col min="12065" max="12065" width="18" style="82" bestFit="1" customWidth="1"/>
    <col min="12066" max="12066" width="11" style="82" customWidth="1"/>
    <col min="12067" max="12067" width="14.42578125" style="82" bestFit="1" customWidth="1"/>
    <col min="12068" max="12068" width="20.28515625" style="82" customWidth="1"/>
    <col min="12069" max="12069" width="12.7109375" style="82" bestFit="1" customWidth="1"/>
    <col min="12070" max="12070" width="12.85546875" style="82" bestFit="1" customWidth="1"/>
    <col min="12071" max="12071" width="11" style="82" customWidth="1"/>
    <col min="12072" max="12072" width="10.7109375" style="82" bestFit="1" customWidth="1"/>
    <col min="12073" max="12073" width="17.28515625" style="82" bestFit="1" customWidth="1"/>
    <col min="12074" max="12319" width="9.140625" style="82"/>
    <col min="12320" max="12320" width="49.5703125" style="82" bestFit="1" customWidth="1"/>
    <col min="12321" max="12321" width="18" style="82" bestFit="1" customWidth="1"/>
    <col min="12322" max="12322" width="11" style="82" customWidth="1"/>
    <col min="12323" max="12323" width="14.42578125" style="82" bestFit="1" customWidth="1"/>
    <col min="12324" max="12324" width="20.28515625" style="82" customWidth="1"/>
    <col min="12325" max="12325" width="12.7109375" style="82" bestFit="1" customWidth="1"/>
    <col min="12326" max="12326" width="12.85546875" style="82" bestFit="1" customWidth="1"/>
    <col min="12327" max="12327" width="11" style="82" customWidth="1"/>
    <col min="12328" max="12328" width="10.7109375" style="82" bestFit="1" customWidth="1"/>
    <col min="12329" max="12329" width="17.28515625" style="82" bestFit="1" customWidth="1"/>
    <col min="12330" max="12575" width="9.140625" style="82"/>
    <col min="12576" max="12576" width="49.5703125" style="82" bestFit="1" customWidth="1"/>
    <col min="12577" max="12577" width="18" style="82" bestFit="1" customWidth="1"/>
    <col min="12578" max="12578" width="11" style="82" customWidth="1"/>
    <col min="12579" max="12579" width="14.42578125" style="82" bestFit="1" customWidth="1"/>
    <col min="12580" max="12580" width="20.28515625" style="82" customWidth="1"/>
    <col min="12581" max="12581" width="12.7109375" style="82" bestFit="1" customWidth="1"/>
    <col min="12582" max="12582" width="12.85546875" style="82" bestFit="1" customWidth="1"/>
    <col min="12583" max="12583" width="11" style="82" customWidth="1"/>
    <col min="12584" max="12584" width="10.7109375" style="82" bestFit="1" customWidth="1"/>
    <col min="12585" max="12585" width="17.28515625" style="82" bestFit="1" customWidth="1"/>
    <col min="12586" max="12831" width="9.140625" style="82"/>
    <col min="12832" max="12832" width="49.5703125" style="82" bestFit="1" customWidth="1"/>
    <col min="12833" max="12833" width="18" style="82" bestFit="1" customWidth="1"/>
    <col min="12834" max="12834" width="11" style="82" customWidth="1"/>
    <col min="12835" max="12835" width="14.42578125" style="82" bestFit="1" customWidth="1"/>
    <col min="12836" max="12836" width="20.28515625" style="82" customWidth="1"/>
    <col min="12837" max="12837" width="12.7109375" style="82" bestFit="1" customWidth="1"/>
    <col min="12838" max="12838" width="12.85546875" style="82" bestFit="1" customWidth="1"/>
    <col min="12839" max="12839" width="11" style="82" customWidth="1"/>
    <col min="12840" max="12840" width="10.7109375" style="82" bestFit="1" customWidth="1"/>
    <col min="12841" max="12841" width="17.28515625" style="82" bestFit="1" customWidth="1"/>
    <col min="12842" max="13087" width="9.140625" style="82"/>
    <col min="13088" max="13088" width="49.5703125" style="82" bestFit="1" customWidth="1"/>
    <col min="13089" max="13089" width="18" style="82" bestFit="1" customWidth="1"/>
    <col min="13090" max="13090" width="11" style="82" customWidth="1"/>
    <col min="13091" max="13091" width="14.42578125" style="82" bestFit="1" customWidth="1"/>
    <col min="13092" max="13092" width="20.28515625" style="82" customWidth="1"/>
    <col min="13093" max="13093" width="12.7109375" style="82" bestFit="1" customWidth="1"/>
    <col min="13094" max="13094" width="12.85546875" style="82" bestFit="1" customWidth="1"/>
    <col min="13095" max="13095" width="11" style="82" customWidth="1"/>
    <col min="13096" max="13096" width="10.7109375" style="82" bestFit="1" customWidth="1"/>
    <col min="13097" max="13097" width="17.28515625" style="82" bestFit="1" customWidth="1"/>
    <col min="13098" max="13343" width="9.140625" style="82"/>
    <col min="13344" max="13344" width="49.5703125" style="82" bestFit="1" customWidth="1"/>
    <col min="13345" max="13345" width="18" style="82" bestFit="1" customWidth="1"/>
    <col min="13346" max="13346" width="11" style="82" customWidth="1"/>
    <col min="13347" max="13347" width="14.42578125" style="82" bestFit="1" customWidth="1"/>
    <col min="13348" max="13348" width="20.28515625" style="82" customWidth="1"/>
    <col min="13349" max="13349" width="12.7109375" style="82" bestFit="1" customWidth="1"/>
    <col min="13350" max="13350" width="12.85546875" style="82" bestFit="1" customWidth="1"/>
    <col min="13351" max="13351" width="11" style="82" customWidth="1"/>
    <col min="13352" max="13352" width="10.7109375" style="82" bestFit="1" customWidth="1"/>
    <col min="13353" max="13353" width="17.28515625" style="82" bestFit="1" customWidth="1"/>
    <col min="13354" max="13599" width="9.140625" style="82"/>
    <col min="13600" max="13600" width="49.5703125" style="82" bestFit="1" customWidth="1"/>
    <col min="13601" max="13601" width="18" style="82" bestFit="1" customWidth="1"/>
    <col min="13602" max="13602" width="11" style="82" customWidth="1"/>
    <col min="13603" max="13603" width="14.42578125" style="82" bestFit="1" customWidth="1"/>
    <col min="13604" max="13604" width="20.28515625" style="82" customWidth="1"/>
    <col min="13605" max="13605" width="12.7109375" style="82" bestFit="1" customWidth="1"/>
    <col min="13606" max="13606" width="12.85546875" style="82" bestFit="1" customWidth="1"/>
    <col min="13607" max="13607" width="11" style="82" customWidth="1"/>
    <col min="13608" max="13608" width="10.7109375" style="82" bestFit="1" customWidth="1"/>
    <col min="13609" max="13609" width="17.28515625" style="82" bestFit="1" customWidth="1"/>
    <col min="13610" max="13855" width="9.140625" style="82"/>
    <col min="13856" max="13856" width="49.5703125" style="82" bestFit="1" customWidth="1"/>
    <col min="13857" max="13857" width="18" style="82" bestFit="1" customWidth="1"/>
    <col min="13858" max="13858" width="11" style="82" customWidth="1"/>
    <col min="13859" max="13859" width="14.42578125" style="82" bestFit="1" customWidth="1"/>
    <col min="13860" max="13860" width="20.28515625" style="82" customWidth="1"/>
    <col min="13861" max="13861" width="12.7109375" style="82" bestFit="1" customWidth="1"/>
    <col min="13862" max="13862" width="12.85546875" style="82" bestFit="1" customWidth="1"/>
    <col min="13863" max="13863" width="11" style="82" customWidth="1"/>
    <col min="13864" max="13864" width="10.7109375" style="82" bestFit="1" customWidth="1"/>
    <col min="13865" max="13865" width="17.28515625" style="82" bestFit="1" customWidth="1"/>
    <col min="13866" max="14111" width="9.140625" style="82"/>
    <col min="14112" max="14112" width="49.5703125" style="82" bestFit="1" customWidth="1"/>
    <col min="14113" max="14113" width="18" style="82" bestFit="1" customWidth="1"/>
    <col min="14114" max="14114" width="11" style="82" customWidth="1"/>
    <col min="14115" max="14115" width="14.42578125" style="82" bestFit="1" customWidth="1"/>
    <col min="14116" max="14116" width="20.28515625" style="82" customWidth="1"/>
    <col min="14117" max="14117" width="12.7109375" style="82" bestFit="1" customWidth="1"/>
    <col min="14118" max="14118" width="12.85546875" style="82" bestFit="1" customWidth="1"/>
    <col min="14119" max="14119" width="11" style="82" customWidth="1"/>
    <col min="14120" max="14120" width="10.7109375" style="82" bestFit="1" customWidth="1"/>
    <col min="14121" max="14121" width="17.28515625" style="82" bestFit="1" customWidth="1"/>
    <col min="14122" max="14367" width="9.140625" style="82"/>
    <col min="14368" max="14368" width="49.5703125" style="82" bestFit="1" customWidth="1"/>
    <col min="14369" max="14369" width="18" style="82" bestFit="1" customWidth="1"/>
    <col min="14370" max="14370" width="11" style="82" customWidth="1"/>
    <col min="14371" max="14371" width="14.42578125" style="82" bestFit="1" customWidth="1"/>
    <col min="14372" max="14372" width="20.28515625" style="82" customWidth="1"/>
    <col min="14373" max="14373" width="12.7109375" style="82" bestFit="1" customWidth="1"/>
    <col min="14374" max="14374" width="12.85546875" style="82" bestFit="1" customWidth="1"/>
    <col min="14375" max="14375" width="11" style="82" customWidth="1"/>
    <col min="14376" max="14376" width="10.7109375" style="82" bestFit="1" customWidth="1"/>
    <col min="14377" max="14377" width="17.28515625" style="82" bestFit="1" customWidth="1"/>
    <col min="14378" max="14623" width="9.140625" style="82"/>
    <col min="14624" max="14624" width="49.5703125" style="82" bestFit="1" customWidth="1"/>
    <col min="14625" max="14625" width="18" style="82" bestFit="1" customWidth="1"/>
    <col min="14626" max="14626" width="11" style="82" customWidth="1"/>
    <col min="14627" max="14627" width="14.42578125" style="82" bestFit="1" customWidth="1"/>
    <col min="14628" max="14628" width="20.28515625" style="82" customWidth="1"/>
    <col min="14629" max="14629" width="12.7109375" style="82" bestFit="1" customWidth="1"/>
    <col min="14630" max="14630" width="12.85546875" style="82" bestFit="1" customWidth="1"/>
    <col min="14631" max="14631" width="11" style="82" customWidth="1"/>
    <col min="14632" max="14632" width="10.7109375" style="82" bestFit="1" customWidth="1"/>
    <col min="14633" max="14633" width="17.28515625" style="82" bestFit="1" customWidth="1"/>
    <col min="14634" max="14879" width="9.140625" style="82"/>
    <col min="14880" max="14880" width="49.5703125" style="82" bestFit="1" customWidth="1"/>
    <col min="14881" max="14881" width="18" style="82" bestFit="1" customWidth="1"/>
    <col min="14882" max="14882" width="11" style="82" customWidth="1"/>
    <col min="14883" max="14883" width="14.42578125" style="82" bestFit="1" customWidth="1"/>
    <col min="14884" max="14884" width="20.28515625" style="82" customWidth="1"/>
    <col min="14885" max="14885" width="12.7109375" style="82" bestFit="1" customWidth="1"/>
    <col min="14886" max="14886" width="12.85546875" style="82" bestFit="1" customWidth="1"/>
    <col min="14887" max="14887" width="11" style="82" customWidth="1"/>
    <col min="14888" max="14888" width="10.7109375" style="82" bestFit="1" customWidth="1"/>
    <col min="14889" max="14889" width="17.28515625" style="82" bestFit="1" customWidth="1"/>
    <col min="14890" max="15135" width="9.140625" style="82"/>
    <col min="15136" max="15136" width="49.5703125" style="82" bestFit="1" customWidth="1"/>
    <col min="15137" max="15137" width="18" style="82" bestFit="1" customWidth="1"/>
    <col min="15138" max="15138" width="11" style="82" customWidth="1"/>
    <col min="15139" max="15139" width="14.42578125" style="82" bestFit="1" customWidth="1"/>
    <col min="15140" max="15140" width="20.28515625" style="82" customWidth="1"/>
    <col min="15141" max="15141" width="12.7109375" style="82" bestFit="1" customWidth="1"/>
    <col min="15142" max="15142" width="12.85546875" style="82" bestFit="1" customWidth="1"/>
    <col min="15143" max="15143" width="11" style="82" customWidth="1"/>
    <col min="15144" max="15144" width="10.7109375" style="82" bestFit="1" customWidth="1"/>
    <col min="15145" max="15145" width="17.28515625" style="82" bestFit="1" customWidth="1"/>
    <col min="15146" max="15391" width="9.140625" style="82"/>
    <col min="15392" max="15392" width="49.5703125" style="82" bestFit="1" customWidth="1"/>
    <col min="15393" max="15393" width="18" style="82" bestFit="1" customWidth="1"/>
    <col min="15394" max="15394" width="11" style="82" customWidth="1"/>
    <col min="15395" max="15395" width="14.42578125" style="82" bestFit="1" customWidth="1"/>
    <col min="15396" max="15396" width="20.28515625" style="82" customWidth="1"/>
    <col min="15397" max="15397" width="12.7109375" style="82" bestFit="1" customWidth="1"/>
    <col min="15398" max="15398" width="12.85546875" style="82" bestFit="1" customWidth="1"/>
    <col min="15399" max="15399" width="11" style="82" customWidth="1"/>
    <col min="15400" max="15400" width="10.7109375" style="82" bestFit="1" customWidth="1"/>
    <col min="15401" max="15401" width="17.28515625" style="82" bestFit="1" customWidth="1"/>
    <col min="15402" max="15647" width="9.140625" style="82"/>
    <col min="15648" max="15648" width="49.5703125" style="82" bestFit="1" customWidth="1"/>
    <col min="15649" max="15649" width="18" style="82" bestFit="1" customWidth="1"/>
    <col min="15650" max="15650" width="11" style="82" customWidth="1"/>
    <col min="15651" max="15651" width="14.42578125" style="82" bestFit="1" customWidth="1"/>
    <col min="15652" max="15652" width="20.28515625" style="82" customWidth="1"/>
    <col min="15653" max="15653" width="12.7109375" style="82" bestFit="1" customWidth="1"/>
    <col min="15654" max="15654" width="12.85546875" style="82" bestFit="1" customWidth="1"/>
    <col min="15655" max="15655" width="11" style="82" customWidth="1"/>
    <col min="15656" max="15656" width="10.7109375" style="82" bestFit="1" customWidth="1"/>
    <col min="15657" max="15657" width="17.28515625" style="82" bestFit="1" customWidth="1"/>
    <col min="15658" max="15903" width="9.140625" style="82"/>
    <col min="15904" max="15904" width="49.5703125" style="82" bestFit="1" customWidth="1"/>
    <col min="15905" max="15905" width="18" style="82" bestFit="1" customWidth="1"/>
    <col min="15906" max="15906" width="11" style="82" customWidth="1"/>
    <col min="15907" max="15907" width="14.42578125" style="82" bestFit="1" customWidth="1"/>
    <col min="15908" max="15908" width="20.28515625" style="82" customWidth="1"/>
    <col min="15909" max="15909" width="12.7109375" style="82" bestFit="1" customWidth="1"/>
    <col min="15910" max="15910" width="12.85546875" style="82" bestFit="1" customWidth="1"/>
    <col min="15911" max="15911" width="11" style="82" customWidth="1"/>
    <col min="15912" max="15912" width="10.7109375" style="82" bestFit="1" customWidth="1"/>
    <col min="15913" max="15913" width="17.28515625" style="82" bestFit="1" customWidth="1"/>
    <col min="15914" max="16159" width="9.140625" style="82"/>
    <col min="16160" max="16160" width="49.5703125" style="82" bestFit="1" customWidth="1"/>
    <col min="16161" max="16161" width="18" style="82" bestFit="1" customWidth="1"/>
    <col min="16162" max="16162" width="11" style="82" customWidth="1"/>
    <col min="16163" max="16163" width="14.42578125" style="82" bestFit="1" customWidth="1"/>
    <col min="16164" max="16164" width="20.28515625" style="82" customWidth="1"/>
    <col min="16165" max="16165" width="12.7109375" style="82" bestFit="1" customWidth="1"/>
    <col min="16166" max="16166" width="12.85546875" style="82" bestFit="1" customWidth="1"/>
    <col min="16167" max="16167" width="11" style="82" customWidth="1"/>
    <col min="16168" max="16168" width="10.7109375" style="82" bestFit="1" customWidth="1"/>
    <col min="16169" max="16169" width="17.28515625" style="82" bestFit="1" customWidth="1"/>
    <col min="16170" max="16384" width="9.140625" style="82"/>
  </cols>
  <sheetData>
    <row r="1" spans="1:41">
      <c r="A1" s="200" t="s">
        <v>77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200"/>
      <c r="O1" s="200"/>
      <c r="P1" s="200"/>
      <c r="Q1" s="200"/>
      <c r="R1" s="200"/>
      <c r="S1" s="200"/>
      <c r="T1" s="200"/>
      <c r="U1" s="200"/>
      <c r="V1" s="200"/>
      <c r="W1" s="200"/>
      <c r="X1" s="200"/>
      <c r="Y1" s="200"/>
      <c r="Z1" s="200"/>
      <c r="AA1" s="200"/>
      <c r="AB1" s="200"/>
      <c r="AC1" s="200"/>
      <c r="AD1" s="200"/>
      <c r="AE1" s="200"/>
      <c r="AF1" s="200"/>
      <c r="AG1" s="200"/>
      <c r="AH1" s="200"/>
      <c r="AI1" s="200"/>
      <c r="AJ1" s="200"/>
      <c r="AK1" s="200"/>
      <c r="AL1" s="200"/>
      <c r="AM1" s="200"/>
      <c r="AN1" s="200"/>
      <c r="AO1" s="200"/>
    </row>
    <row r="2" spans="1:41">
      <c r="A2" s="191" t="s">
        <v>0</v>
      </c>
      <c r="B2" s="192"/>
      <c r="C2" s="192"/>
      <c r="D2" s="192"/>
      <c r="E2" s="192"/>
      <c r="F2" s="192"/>
      <c r="G2" s="192"/>
      <c r="H2" s="192"/>
      <c r="I2" s="192"/>
      <c r="J2" s="192"/>
      <c r="K2" s="192"/>
      <c r="L2" s="192"/>
      <c r="M2" s="192"/>
      <c r="N2" s="192"/>
      <c r="O2" s="192"/>
      <c r="P2" s="192"/>
      <c r="Q2" s="192"/>
      <c r="R2" s="192"/>
      <c r="S2" s="192"/>
      <c r="T2" s="192"/>
      <c r="U2" s="192"/>
      <c r="V2" s="192"/>
      <c r="W2" s="192"/>
      <c r="X2" s="192"/>
      <c r="Y2" s="192"/>
      <c r="Z2" s="192"/>
      <c r="AA2" s="192"/>
      <c r="AB2" s="192"/>
      <c r="AC2" s="192"/>
      <c r="AD2" s="192"/>
      <c r="AE2" s="192"/>
      <c r="AF2" s="192"/>
      <c r="AG2" s="192"/>
      <c r="AH2" s="192"/>
      <c r="AI2" s="192"/>
      <c r="AJ2" s="192"/>
      <c r="AK2" s="192"/>
      <c r="AL2" s="193"/>
      <c r="AM2" s="200" t="s">
        <v>49</v>
      </c>
      <c r="AN2" s="200"/>
      <c r="AO2" s="200"/>
    </row>
    <row r="3" spans="1:41" s="83" customFormat="1" ht="15" customHeight="1" thickBot="1">
      <c r="A3" s="201" t="s">
        <v>15</v>
      </c>
      <c r="B3" s="201"/>
      <c r="C3" s="204" t="s">
        <v>1</v>
      </c>
      <c r="D3" s="204"/>
      <c r="E3" s="204"/>
      <c r="F3" s="204"/>
      <c r="G3" s="204"/>
      <c r="H3" s="204"/>
      <c r="I3" s="204"/>
      <c r="J3" s="204"/>
      <c r="K3" s="204"/>
      <c r="L3" s="204"/>
      <c r="M3" s="204"/>
      <c r="N3" s="204"/>
      <c r="O3" s="204"/>
      <c r="P3" s="204"/>
      <c r="Q3" s="204"/>
      <c r="R3" s="204"/>
      <c r="S3" s="204"/>
      <c r="T3" s="204"/>
      <c r="U3" s="204"/>
      <c r="V3" s="204"/>
      <c r="W3" s="205" t="s">
        <v>2</v>
      </c>
      <c r="X3" s="206"/>
      <c r="Y3" s="206"/>
      <c r="Z3" s="206"/>
      <c r="AA3" s="206"/>
      <c r="AB3" s="206"/>
      <c r="AC3" s="206"/>
      <c r="AD3" s="206"/>
      <c r="AE3" s="206"/>
      <c r="AF3" s="206"/>
      <c r="AG3" s="206"/>
      <c r="AH3" s="206"/>
      <c r="AI3" s="206"/>
      <c r="AJ3" s="206"/>
      <c r="AK3" s="206"/>
      <c r="AL3" s="207"/>
      <c r="AM3" s="202" t="s">
        <v>3</v>
      </c>
      <c r="AN3" s="203"/>
      <c r="AO3" s="203"/>
    </row>
    <row r="4" spans="1:41" s="83" customFormat="1" ht="45" customHeight="1">
      <c r="A4" s="208" t="s">
        <v>11</v>
      </c>
      <c r="B4" s="185" t="s">
        <v>78</v>
      </c>
      <c r="C4" s="187" t="s">
        <v>37</v>
      </c>
      <c r="D4" s="188"/>
      <c r="E4" s="188"/>
      <c r="F4" s="190"/>
      <c r="G4" s="187" t="s">
        <v>38</v>
      </c>
      <c r="H4" s="188"/>
      <c r="I4" s="188"/>
      <c r="J4" s="189"/>
      <c r="K4" s="187" t="s">
        <v>35</v>
      </c>
      <c r="L4" s="188"/>
      <c r="M4" s="188"/>
      <c r="N4" s="189"/>
      <c r="O4" s="187" t="s">
        <v>36</v>
      </c>
      <c r="P4" s="188"/>
      <c r="Q4" s="188"/>
      <c r="R4" s="190"/>
      <c r="S4" s="187" t="s">
        <v>9</v>
      </c>
      <c r="T4" s="188"/>
      <c r="U4" s="188"/>
      <c r="V4" s="189"/>
      <c r="W4" s="187" t="s">
        <v>39</v>
      </c>
      <c r="X4" s="188"/>
      <c r="Y4" s="188"/>
      <c r="Z4" s="190"/>
      <c r="AA4" s="187" t="s">
        <v>4</v>
      </c>
      <c r="AB4" s="188"/>
      <c r="AC4" s="188"/>
      <c r="AD4" s="189"/>
      <c r="AE4" s="187" t="s">
        <v>40</v>
      </c>
      <c r="AF4" s="188"/>
      <c r="AG4" s="188"/>
      <c r="AH4" s="190"/>
      <c r="AI4" s="187" t="s">
        <v>10</v>
      </c>
      <c r="AJ4" s="188"/>
      <c r="AK4" s="188"/>
      <c r="AL4" s="189"/>
      <c r="AM4" s="194" t="s">
        <v>5</v>
      </c>
      <c r="AN4" s="196" t="s">
        <v>6</v>
      </c>
      <c r="AO4" s="198" t="s">
        <v>7</v>
      </c>
    </row>
    <row r="5" spans="1:41" s="83" customFormat="1">
      <c r="A5" s="209"/>
      <c r="B5" s="186"/>
      <c r="C5" s="81" t="s">
        <v>32</v>
      </c>
      <c r="D5" s="79" t="s">
        <v>31</v>
      </c>
      <c r="E5" s="79" t="s">
        <v>33</v>
      </c>
      <c r="F5" s="84" t="s">
        <v>34</v>
      </c>
      <c r="G5" s="81" t="s">
        <v>32</v>
      </c>
      <c r="H5" s="79" t="s">
        <v>31</v>
      </c>
      <c r="I5" s="79" t="s">
        <v>33</v>
      </c>
      <c r="J5" s="85" t="s">
        <v>34</v>
      </c>
      <c r="K5" s="81" t="s">
        <v>32</v>
      </c>
      <c r="L5" s="79" t="s">
        <v>31</v>
      </c>
      <c r="M5" s="79" t="s">
        <v>33</v>
      </c>
      <c r="N5" s="80" t="s">
        <v>34</v>
      </c>
      <c r="O5" s="81" t="s">
        <v>32</v>
      </c>
      <c r="P5" s="79" t="s">
        <v>31</v>
      </c>
      <c r="Q5" s="79" t="s">
        <v>33</v>
      </c>
      <c r="R5" s="84" t="s">
        <v>34</v>
      </c>
      <c r="S5" s="81" t="s">
        <v>32</v>
      </c>
      <c r="T5" s="79" t="s">
        <v>31</v>
      </c>
      <c r="U5" s="79" t="s">
        <v>33</v>
      </c>
      <c r="V5" s="85" t="s">
        <v>34</v>
      </c>
      <c r="W5" s="81" t="s">
        <v>32</v>
      </c>
      <c r="X5" s="79" t="s">
        <v>31</v>
      </c>
      <c r="Y5" s="79" t="s">
        <v>33</v>
      </c>
      <c r="Z5" s="84" t="s">
        <v>34</v>
      </c>
      <c r="AA5" s="81" t="s">
        <v>32</v>
      </c>
      <c r="AB5" s="79" t="s">
        <v>31</v>
      </c>
      <c r="AC5" s="79" t="s">
        <v>33</v>
      </c>
      <c r="AD5" s="85" t="s">
        <v>34</v>
      </c>
      <c r="AE5" s="81" t="s">
        <v>32</v>
      </c>
      <c r="AF5" s="79" t="s">
        <v>31</v>
      </c>
      <c r="AG5" s="79" t="s">
        <v>33</v>
      </c>
      <c r="AH5" s="84" t="s">
        <v>34</v>
      </c>
      <c r="AI5" s="81" t="s">
        <v>32</v>
      </c>
      <c r="AJ5" s="79" t="s">
        <v>31</v>
      </c>
      <c r="AK5" s="79" t="s">
        <v>33</v>
      </c>
      <c r="AL5" s="85" t="s">
        <v>34</v>
      </c>
      <c r="AM5" s="195"/>
      <c r="AN5" s="197"/>
      <c r="AO5" s="199"/>
    </row>
    <row r="6" spans="1:41" s="83" customFormat="1" ht="48.75" customHeight="1">
      <c r="A6" s="86"/>
      <c r="B6" s="87" t="s">
        <v>67</v>
      </c>
      <c r="C6" s="81">
        <f>'2.sz.Önkormányzat'!C31</f>
        <v>44606</v>
      </c>
      <c r="D6" s="81">
        <f>'2.sz.Önkormányzat'!D31</f>
        <v>47388</v>
      </c>
      <c r="E6" s="81">
        <f>'2.sz.Önkormányzat'!E31</f>
        <v>34567</v>
      </c>
      <c r="F6" s="147">
        <f>'2.sz.Önkormányzat'!F31</f>
        <v>0.7294462733181396</v>
      </c>
      <c r="G6" s="81">
        <f>'2.sz.Önkormányzat'!G31</f>
        <v>34031</v>
      </c>
      <c r="H6" s="81">
        <f>'2.sz.Önkormányzat'!H31</f>
        <v>36070</v>
      </c>
      <c r="I6" s="81">
        <f>'2.sz.Önkormányzat'!I31</f>
        <v>30869</v>
      </c>
      <c r="J6" s="147">
        <f>'2.sz.Önkormányzat'!J31</f>
        <v>0.85580815081785422</v>
      </c>
      <c r="K6" s="81">
        <f>'2.sz.Önkormányzat'!K31</f>
        <v>66500</v>
      </c>
      <c r="L6" s="81">
        <f>'2.sz.Önkormányzat'!L31</f>
        <v>297</v>
      </c>
      <c r="M6" s="81">
        <f>'2.sz.Önkormányzat'!M31</f>
        <v>297</v>
      </c>
      <c r="N6" s="147">
        <f>'2.sz.Önkormányzat'!N31</f>
        <v>1</v>
      </c>
      <c r="O6" s="81">
        <f>'2.sz.Önkormányzat'!O31</f>
        <v>24505</v>
      </c>
      <c r="P6" s="81">
        <f>'2.sz.Önkormányzat'!P31</f>
        <v>21693</v>
      </c>
      <c r="Q6" s="81">
        <f>'2.sz.Önkormányzat'!Q31</f>
        <v>24831</v>
      </c>
      <c r="R6" s="147">
        <f>'2.sz.Önkormányzat'!R31</f>
        <v>1.1446549578204952</v>
      </c>
      <c r="S6" s="81">
        <f>'2.sz.Önkormányzat'!S31</f>
        <v>169642</v>
      </c>
      <c r="T6" s="81">
        <f>'2.sz.Önkormányzat'!T31</f>
        <v>105448</v>
      </c>
      <c r="U6" s="81">
        <f>'2.sz.Önkormányzat'!U31</f>
        <v>90564</v>
      </c>
      <c r="V6" s="147">
        <f>'2.sz.Önkormányzat'!V31</f>
        <v>0.85884985964646077</v>
      </c>
      <c r="W6" s="81">
        <f>'2.sz.Önkormányzat'!W31</f>
        <v>132182</v>
      </c>
      <c r="X6" s="81">
        <f>'2.sz.Önkormányzat'!X31</f>
        <v>66850</v>
      </c>
      <c r="Y6" s="81">
        <f>'2.sz.Önkormányzat'!Y31</f>
        <v>44060</v>
      </c>
      <c r="Z6" s="147">
        <f>'2.sz.Önkormányzat'!Z31</f>
        <v>0.6590875093492895</v>
      </c>
      <c r="AA6" s="81">
        <f>'2.sz.Önkormányzat'!AA31</f>
        <v>37460</v>
      </c>
      <c r="AB6" s="81">
        <f>'2.sz.Önkormányzat'!AB31</f>
        <v>37460</v>
      </c>
      <c r="AC6" s="81">
        <f>'2.sz.Önkormányzat'!AC31</f>
        <v>37461</v>
      </c>
      <c r="AD6" s="147">
        <f>'2.sz.Önkormányzat'!AD31</f>
        <v>1.0000266951414842</v>
      </c>
      <c r="AE6" s="81">
        <f>'2.sz.Önkormányzat'!AE31</f>
        <v>0</v>
      </c>
      <c r="AF6" s="81">
        <f>'2.sz.Önkormányzat'!AF31</f>
        <v>1138</v>
      </c>
      <c r="AG6" s="81">
        <f>'2.sz.Önkormányzat'!AG31</f>
        <v>17778</v>
      </c>
      <c r="AH6" s="81">
        <f>'2.sz.Önkormányzat'!AH31</f>
        <v>0</v>
      </c>
      <c r="AI6" s="81">
        <f>'2.sz.Önkormányzat'!AI31</f>
        <v>169642</v>
      </c>
      <c r="AJ6" s="81">
        <f>'2.sz.Önkormányzat'!AJ31</f>
        <v>105448</v>
      </c>
      <c r="AK6" s="81">
        <f>'2.sz.Önkormányzat'!AK31</f>
        <v>99299</v>
      </c>
      <c r="AL6" s="147">
        <f>AK6/AJ6</f>
        <v>0.94168689780745007</v>
      </c>
      <c r="AM6" s="102">
        <f>'2.sz.Önkormányzat'!AM31</f>
        <v>9</v>
      </c>
      <c r="AN6" s="103">
        <f>'2.sz.Önkormányzat'!AN31</f>
        <v>0</v>
      </c>
      <c r="AO6" s="104">
        <f>'2.sz.Önkormányzat'!AO31</f>
        <v>20</v>
      </c>
    </row>
    <row r="7" spans="1:41" s="91" customFormat="1" ht="15.75" thickBot="1">
      <c r="A7" s="89"/>
      <c r="B7" s="90" t="s">
        <v>70</v>
      </c>
      <c r="C7" s="92">
        <f>'3.sz.Óvoda'!C11</f>
        <v>14000</v>
      </c>
      <c r="D7" s="92">
        <f>'3.sz.Óvoda'!D11</f>
        <v>16083</v>
      </c>
      <c r="E7" s="92">
        <f>'3.sz.Óvoda'!E11</f>
        <v>16083</v>
      </c>
      <c r="F7" s="148">
        <f>'3.sz.Óvoda'!F11</f>
        <v>1</v>
      </c>
      <c r="G7" s="92">
        <f>'3.sz.Óvoda'!G11</f>
        <v>2000</v>
      </c>
      <c r="H7" s="92">
        <f>'3.sz.Óvoda'!H11</f>
        <v>2365</v>
      </c>
      <c r="I7" s="92">
        <f>'3.sz.Óvoda'!I11</f>
        <v>1845</v>
      </c>
      <c r="J7" s="148">
        <f>'3.sz.Óvoda'!J11</f>
        <v>0.78012684989429171</v>
      </c>
      <c r="K7" s="92">
        <f>'3.sz.Óvoda'!K11</f>
        <v>0</v>
      </c>
      <c r="L7" s="92">
        <f>'3.sz.Óvoda'!L11</f>
        <v>0</v>
      </c>
      <c r="M7" s="92">
        <f>'3.sz.Óvoda'!M11</f>
        <v>0</v>
      </c>
      <c r="N7" s="148"/>
      <c r="O7" s="92">
        <f>'3.sz.Óvoda'!O11</f>
        <v>0</v>
      </c>
      <c r="P7" s="92">
        <f>'3.sz.Óvoda'!P11</f>
        <v>0</v>
      </c>
      <c r="Q7" s="92">
        <f>'3.sz.Óvoda'!Q11</f>
        <v>0</v>
      </c>
      <c r="R7" s="148"/>
      <c r="S7" s="92">
        <f>'3.sz.Óvoda'!S11</f>
        <v>16000</v>
      </c>
      <c r="T7" s="92">
        <f>'3.sz.Óvoda'!T11</f>
        <v>18448</v>
      </c>
      <c r="U7" s="92">
        <f>'3.sz.Óvoda'!U11</f>
        <v>17928</v>
      </c>
      <c r="V7" s="148">
        <f>'3.sz.Óvoda'!V11</f>
        <v>0.97181266261925414</v>
      </c>
      <c r="W7" s="92">
        <f>'3.sz.Óvoda'!W11</f>
        <v>0</v>
      </c>
      <c r="X7" s="92">
        <f>'3.sz.Óvoda'!X11</f>
        <v>0</v>
      </c>
      <c r="Y7" s="92">
        <f>'3.sz.Óvoda'!Y11</f>
        <v>45</v>
      </c>
      <c r="Z7" s="148"/>
      <c r="AA7" s="92">
        <f>'3.sz.Óvoda'!AA11</f>
        <v>0</v>
      </c>
      <c r="AB7" s="92">
        <f>'3.sz.Óvoda'!AB11</f>
        <v>0</v>
      </c>
      <c r="AC7" s="92">
        <f>'3.sz.Óvoda'!AC11</f>
        <v>0</v>
      </c>
      <c r="AD7" s="148"/>
      <c r="AE7" s="92">
        <f>'3.sz.Óvoda'!AE11</f>
        <v>16000</v>
      </c>
      <c r="AF7" s="92">
        <f>'3.sz.Óvoda'!AF11</f>
        <v>18448</v>
      </c>
      <c r="AG7" s="92">
        <f>'3.sz.Óvoda'!AG11</f>
        <v>18224</v>
      </c>
      <c r="AH7" s="148">
        <f>'3.sz.Óvoda'!AH11</f>
        <v>0.98785776235906331</v>
      </c>
      <c r="AI7" s="92">
        <f>'3.sz.Óvoda'!AI11</f>
        <v>16000</v>
      </c>
      <c r="AJ7" s="92">
        <f>'3.sz.Óvoda'!AJ11</f>
        <v>18448</v>
      </c>
      <c r="AK7" s="92">
        <f>'3.sz.Óvoda'!AK11</f>
        <v>18269</v>
      </c>
      <c r="AL7" s="80">
        <f>AK7/AJ7</f>
        <v>0.99029705117085864</v>
      </c>
      <c r="AM7" s="78">
        <f>'3.sz.Óvoda'!AM11</f>
        <v>4</v>
      </c>
      <c r="AN7" s="18">
        <f>'3.sz.Óvoda'!AN11</f>
        <v>0</v>
      </c>
      <c r="AO7" s="22">
        <f>'3.sz.Óvoda'!AO11</f>
        <v>0</v>
      </c>
    </row>
    <row r="8" spans="1:41" ht="12" customHeight="1" thickBot="1">
      <c r="A8" s="98"/>
      <c r="B8" s="99" t="s">
        <v>8</v>
      </c>
      <c r="C8" s="100">
        <f>SUM(C6:C7)</f>
        <v>58606</v>
      </c>
      <c r="D8" s="100">
        <f>SUM(D6:D7)</f>
        <v>63471</v>
      </c>
      <c r="E8" s="100">
        <f>SUM(E6:E7)</f>
        <v>50650</v>
      </c>
      <c r="F8" s="101">
        <f>E8/D8</f>
        <v>0.79800223724220509</v>
      </c>
      <c r="G8" s="100">
        <f>SUM(G6:G7)</f>
        <v>36031</v>
      </c>
      <c r="H8" s="100">
        <f>SUM(H6:H7)</f>
        <v>38435</v>
      </c>
      <c r="I8" s="100">
        <f>SUM(I6:I7)</f>
        <v>32714</v>
      </c>
      <c r="J8" s="101">
        <f>I8/H8</f>
        <v>0.85115129439313131</v>
      </c>
      <c r="K8" s="100">
        <f t="shared" ref="K8:U8" si="0">SUM(K6:K7)</f>
        <v>66500</v>
      </c>
      <c r="L8" s="100">
        <f t="shared" si="0"/>
        <v>297</v>
      </c>
      <c r="M8" s="100">
        <f t="shared" si="0"/>
        <v>297</v>
      </c>
      <c r="N8" s="101">
        <f t="shared" si="0"/>
        <v>1</v>
      </c>
      <c r="O8" s="100">
        <f t="shared" si="0"/>
        <v>24505</v>
      </c>
      <c r="P8" s="100">
        <f t="shared" si="0"/>
        <v>21693</v>
      </c>
      <c r="Q8" s="100">
        <f t="shared" si="0"/>
        <v>24831</v>
      </c>
      <c r="R8" s="101">
        <f t="shared" si="0"/>
        <v>1.1446549578204952</v>
      </c>
      <c r="S8" s="100">
        <f t="shared" si="0"/>
        <v>185642</v>
      </c>
      <c r="T8" s="100">
        <f t="shared" si="0"/>
        <v>123896</v>
      </c>
      <c r="U8" s="100">
        <f t="shared" si="0"/>
        <v>108492</v>
      </c>
      <c r="V8" s="101">
        <f>U8/T8</f>
        <v>0.8756699167043327</v>
      </c>
      <c r="W8" s="100">
        <f t="shared" ref="W8:AK8" si="1">SUM(W6:W7)</f>
        <v>132182</v>
      </c>
      <c r="X8" s="100">
        <f t="shared" si="1"/>
        <v>66850</v>
      </c>
      <c r="Y8" s="100">
        <f t="shared" si="1"/>
        <v>44105</v>
      </c>
      <c r="Z8" s="101">
        <f t="shared" si="1"/>
        <v>0.6590875093492895</v>
      </c>
      <c r="AA8" s="100">
        <f t="shared" si="1"/>
        <v>37460</v>
      </c>
      <c r="AB8" s="100">
        <f t="shared" si="1"/>
        <v>37460</v>
      </c>
      <c r="AC8" s="100">
        <f t="shared" si="1"/>
        <v>37461</v>
      </c>
      <c r="AD8" s="101">
        <f t="shared" si="1"/>
        <v>1.0000266951414842</v>
      </c>
      <c r="AE8" s="100">
        <f t="shared" si="1"/>
        <v>16000</v>
      </c>
      <c r="AF8" s="100">
        <f t="shared" si="1"/>
        <v>19586</v>
      </c>
      <c r="AG8" s="100">
        <f t="shared" si="1"/>
        <v>36002</v>
      </c>
      <c r="AH8" s="101">
        <f t="shared" si="1"/>
        <v>0.98785776235906331</v>
      </c>
      <c r="AI8" s="100">
        <f t="shared" si="1"/>
        <v>185642</v>
      </c>
      <c r="AJ8" s="100">
        <f t="shared" si="1"/>
        <v>123896</v>
      </c>
      <c r="AK8" s="100">
        <f t="shared" si="1"/>
        <v>117568</v>
      </c>
      <c r="AL8" s="101">
        <f>AK8/AJ8</f>
        <v>0.94892490475882996</v>
      </c>
      <c r="AM8" s="106">
        <f>SUM(AM6:AM7)</f>
        <v>13</v>
      </c>
      <c r="AN8" s="107">
        <f t="shared" ref="AN8:AO8" si="2">SUM(AN6:AN7)</f>
        <v>0</v>
      </c>
      <c r="AO8" s="108">
        <f t="shared" si="2"/>
        <v>20</v>
      </c>
    </row>
    <row r="9" spans="1:41">
      <c r="B9" s="93"/>
      <c r="C9" s="94"/>
      <c r="D9" s="94"/>
      <c r="E9" s="94"/>
      <c r="F9" s="94"/>
      <c r="G9" s="94"/>
      <c r="H9" s="94"/>
      <c r="I9" s="94"/>
      <c r="J9" s="94"/>
      <c r="K9" s="94"/>
      <c r="L9" s="94"/>
      <c r="M9" s="94"/>
      <c r="N9" s="94"/>
      <c r="O9" s="94"/>
      <c r="P9" s="94"/>
      <c r="Q9" s="94"/>
      <c r="R9" s="94"/>
      <c r="S9" s="94"/>
      <c r="T9" s="94"/>
      <c r="U9" s="94"/>
      <c r="V9" s="94"/>
      <c r="W9" s="94"/>
      <c r="X9" s="94"/>
      <c r="Y9" s="94"/>
      <c r="Z9" s="94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33"/>
      <c r="AN9" s="33"/>
      <c r="AO9" s="33"/>
    </row>
    <row r="10" spans="1:41">
      <c r="B10" s="95" t="str">
        <f>Tartalomjegyzék!A12</f>
        <v>Tiszainoka, 2016. május 31.</v>
      </c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  <c r="AO10" s="33"/>
    </row>
    <row r="12" spans="1:41">
      <c r="B12" s="97" t="s">
        <v>50</v>
      </c>
      <c r="C12" s="96">
        <f>'2.sz.Önkormányzat'!C31+'3.sz.Óvoda'!C11</f>
        <v>58606</v>
      </c>
      <c r="D12" s="96">
        <f>'2.sz.Önkormányzat'!D31+'3.sz.Óvoda'!D11</f>
        <v>63471</v>
      </c>
      <c r="E12" s="96">
        <f>'2.sz.Önkormányzat'!E31+'3.sz.Óvoda'!E11</f>
        <v>50650</v>
      </c>
      <c r="F12" s="96">
        <f>'2.sz.Önkormányzat'!F31+'3.sz.Óvoda'!F11</f>
        <v>1.7294462733181395</v>
      </c>
      <c r="G12" s="96">
        <f>'2.sz.Önkormányzat'!G31+'3.sz.Óvoda'!G11</f>
        <v>36031</v>
      </c>
      <c r="H12" s="96">
        <f>'2.sz.Önkormányzat'!H31+'3.sz.Óvoda'!H11</f>
        <v>38435</v>
      </c>
      <c r="I12" s="96">
        <f>'2.sz.Önkormányzat'!I31+'3.sz.Óvoda'!I11</f>
        <v>32714</v>
      </c>
      <c r="J12" s="96">
        <f>'2.sz.Önkormányzat'!J31+'3.sz.Óvoda'!J11</f>
        <v>1.6359350007121458</v>
      </c>
      <c r="K12" s="96">
        <f>'2.sz.Önkormányzat'!K31+'3.sz.Óvoda'!K11</f>
        <v>66500</v>
      </c>
      <c r="L12" s="96">
        <f>'2.sz.Önkormányzat'!L31+'3.sz.Óvoda'!L11</f>
        <v>297</v>
      </c>
      <c r="M12" s="96">
        <f>'2.sz.Önkormányzat'!M31+'3.sz.Óvoda'!M11</f>
        <v>297</v>
      </c>
      <c r="N12" s="96">
        <f>'2.sz.Önkormányzat'!N31+'3.sz.Óvoda'!N11</f>
        <v>1</v>
      </c>
      <c r="O12" s="96">
        <f>'2.sz.Önkormányzat'!O31+'3.sz.Óvoda'!O11</f>
        <v>24505</v>
      </c>
      <c r="P12" s="96">
        <f>'2.sz.Önkormányzat'!P31+'3.sz.Óvoda'!P11</f>
        <v>21693</v>
      </c>
      <c r="Q12" s="96">
        <f>'2.sz.Önkormányzat'!Q31+'3.sz.Óvoda'!Q11</f>
        <v>24831</v>
      </c>
      <c r="R12" s="96">
        <f>'2.sz.Önkormányzat'!R31+'3.sz.Óvoda'!R11</f>
        <v>1.1446549578204952</v>
      </c>
      <c r="S12" s="96">
        <f>'2.sz.Önkormányzat'!S31+'3.sz.Óvoda'!S11</f>
        <v>185642</v>
      </c>
      <c r="T12" s="96">
        <f>'2.sz.Önkormányzat'!T31+'3.sz.Óvoda'!T11</f>
        <v>123896</v>
      </c>
      <c r="U12" s="96">
        <f>'2.sz.Önkormányzat'!U31+'3.sz.Óvoda'!U11</f>
        <v>108492</v>
      </c>
      <c r="V12" s="96">
        <f>'2.sz.Önkormányzat'!V31+'3.sz.Óvoda'!V11</f>
        <v>1.8306625222657149</v>
      </c>
      <c r="W12" s="96">
        <f>'2.sz.Önkormányzat'!W31+'3.sz.Óvoda'!W11</f>
        <v>132182</v>
      </c>
      <c r="X12" s="96">
        <f>'2.sz.Önkormányzat'!X31+'3.sz.Óvoda'!X11</f>
        <v>66850</v>
      </c>
      <c r="Y12" s="96">
        <f>'2.sz.Önkormányzat'!Y31+'3.sz.Óvoda'!Y11</f>
        <v>44105</v>
      </c>
      <c r="Z12" s="96">
        <f>'2.sz.Önkormányzat'!Z31+'3.sz.Óvoda'!Z11</f>
        <v>0.6590875093492895</v>
      </c>
      <c r="AA12" s="96">
        <f>'2.sz.Önkormányzat'!AA31+'3.sz.Óvoda'!AA11</f>
        <v>37460</v>
      </c>
      <c r="AB12" s="96">
        <f>'2.sz.Önkormányzat'!AB31+'3.sz.Óvoda'!AB11</f>
        <v>37460</v>
      </c>
      <c r="AC12" s="96">
        <f>'2.sz.Önkormányzat'!AC31+'3.sz.Óvoda'!AC11</f>
        <v>37461</v>
      </c>
      <c r="AD12" s="96">
        <f>'2.sz.Önkormányzat'!AD31+'3.sz.Óvoda'!AD11</f>
        <v>1.0000266951414842</v>
      </c>
      <c r="AE12" s="96">
        <f>'2.sz.Önkormányzat'!AE31+'3.sz.Óvoda'!AE11</f>
        <v>16000</v>
      </c>
      <c r="AF12" s="96">
        <f>'2.sz.Önkormányzat'!AF31+'3.sz.Óvoda'!AF11</f>
        <v>19586</v>
      </c>
      <c r="AG12" s="96">
        <f>'2.sz.Önkormányzat'!AG31+'3.sz.Óvoda'!AG11</f>
        <v>36002</v>
      </c>
      <c r="AH12" s="96">
        <f>'2.sz.Önkormányzat'!AH31+'3.sz.Óvoda'!AH11</f>
        <v>0.98785776235906331</v>
      </c>
      <c r="AI12" s="96">
        <f>'2.sz.Önkormányzat'!AI31+'3.sz.Óvoda'!AI11</f>
        <v>185642</v>
      </c>
      <c r="AJ12" s="96">
        <f>'2.sz.Önkormányzat'!AJ31+'3.sz.Óvoda'!AJ11</f>
        <v>123896</v>
      </c>
      <c r="AK12" s="96">
        <f>'2.sz.Önkormányzat'!AK31+'3.sz.Óvoda'!AK11</f>
        <v>117568</v>
      </c>
      <c r="AL12" s="96">
        <f>'2.sz.Önkormányzat'!AL31+'3.sz.Óvoda'!AL11</f>
        <v>1.9319839489783086</v>
      </c>
    </row>
  </sheetData>
  <mergeCells count="21">
    <mergeCell ref="A2:AL2"/>
    <mergeCell ref="AM4:AM5"/>
    <mergeCell ref="AN4:AN5"/>
    <mergeCell ref="AO4:AO5"/>
    <mergeCell ref="A1:AO1"/>
    <mergeCell ref="A3:B3"/>
    <mergeCell ref="AM2:AO2"/>
    <mergeCell ref="AM3:AO3"/>
    <mergeCell ref="C3:V3"/>
    <mergeCell ref="W3:AL3"/>
    <mergeCell ref="C4:F4"/>
    <mergeCell ref="G4:J4"/>
    <mergeCell ref="AE4:AH4"/>
    <mergeCell ref="AI4:AL4"/>
    <mergeCell ref="A4:A5"/>
    <mergeCell ref="AA4:AD4"/>
    <mergeCell ref="B4:B5"/>
    <mergeCell ref="K4:N4"/>
    <mergeCell ref="O4:R4"/>
    <mergeCell ref="S4:V4"/>
    <mergeCell ref="W4:Z4"/>
  </mergeCells>
  <printOptions horizontalCentered="1"/>
  <pageMargins left="0.23622047244094491" right="0.23622047244094491" top="0.74803149606299213" bottom="0.74803149606299213" header="0.31496062992125984" footer="0.31496062992125984"/>
  <pageSetup paperSize="8" scale="72" orientation="landscape" r:id="rId1"/>
  <headerFooter>
    <oddHeader>&amp;R&amp;"-,Félkövér"1. számú melléklet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AP40"/>
  <sheetViews>
    <sheetView zoomScaleSheetLayoutView="100" workbookViewId="0">
      <selection sqref="A1:AO1"/>
    </sheetView>
  </sheetViews>
  <sheetFormatPr defaultRowHeight="15"/>
  <cols>
    <col min="1" max="1" width="4.85546875" customWidth="1"/>
    <col min="2" max="2" width="57.5703125" bestFit="1" customWidth="1"/>
    <col min="3" max="3" width="11" bestFit="1" customWidth="1"/>
    <col min="4" max="4" width="14.28515625" bestFit="1" customWidth="1"/>
    <col min="5" max="5" width="11" bestFit="1" customWidth="1"/>
    <col min="6" max="6" width="13.85546875" bestFit="1" customWidth="1"/>
    <col min="7" max="7" width="11" bestFit="1" customWidth="1"/>
    <col min="8" max="8" width="14.28515625" bestFit="1" customWidth="1"/>
    <col min="9" max="9" width="11" bestFit="1" customWidth="1"/>
    <col min="10" max="10" width="13.85546875" bestFit="1" customWidth="1"/>
    <col min="11" max="11" width="10.5703125" bestFit="1" customWidth="1"/>
    <col min="12" max="12" width="14.28515625" bestFit="1" customWidth="1"/>
    <col min="13" max="13" width="10" bestFit="1" customWidth="1"/>
    <col min="14" max="14" width="13.85546875" bestFit="1" customWidth="1"/>
    <col min="15" max="15" width="11" bestFit="1" customWidth="1"/>
    <col min="16" max="16" width="14.28515625" bestFit="1" customWidth="1"/>
    <col min="17" max="17" width="11" bestFit="1" customWidth="1"/>
    <col min="18" max="18" width="13.85546875" bestFit="1" customWidth="1"/>
    <col min="19" max="19" width="11" bestFit="1" customWidth="1"/>
    <col min="20" max="20" width="14.28515625" bestFit="1" customWidth="1"/>
    <col min="21" max="21" width="11" bestFit="1" customWidth="1"/>
    <col min="22" max="22" width="13.85546875" bestFit="1" customWidth="1"/>
    <col min="23" max="23" width="11" bestFit="1" customWidth="1"/>
    <col min="24" max="24" width="14.28515625" bestFit="1" customWidth="1"/>
    <col min="25" max="25" width="11" bestFit="1" customWidth="1"/>
    <col min="26" max="26" width="13.85546875" bestFit="1" customWidth="1"/>
    <col min="27" max="27" width="11" bestFit="1" customWidth="1"/>
    <col min="28" max="28" width="14.28515625" bestFit="1" customWidth="1"/>
    <col min="29" max="29" width="11" bestFit="1" customWidth="1"/>
    <col min="30" max="30" width="13.85546875" bestFit="1" customWidth="1"/>
    <col min="31" max="31" width="10.5703125" bestFit="1" customWidth="1"/>
    <col min="32" max="32" width="14.28515625" bestFit="1" customWidth="1"/>
    <col min="33" max="33" width="10" bestFit="1" customWidth="1"/>
    <col min="34" max="34" width="13.85546875" bestFit="1" customWidth="1"/>
    <col min="35" max="35" width="11" bestFit="1" customWidth="1"/>
    <col min="36" max="36" width="14.28515625" bestFit="1" customWidth="1"/>
    <col min="37" max="37" width="11" bestFit="1" customWidth="1"/>
    <col min="38" max="38" width="13.85546875" bestFit="1" customWidth="1"/>
    <col min="39" max="39" width="11.42578125" customWidth="1"/>
    <col min="40" max="40" width="10.7109375" customWidth="1"/>
    <col min="41" max="41" width="17.42578125" bestFit="1" customWidth="1"/>
  </cols>
  <sheetData>
    <row r="1" spans="1:42" s="1" customFormat="1">
      <c r="A1" s="223" t="s">
        <v>68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  <c r="L1" s="223"/>
      <c r="M1" s="223"/>
      <c r="N1" s="223"/>
      <c r="O1" s="223"/>
      <c r="P1" s="223"/>
      <c r="Q1" s="223"/>
      <c r="R1" s="223"/>
      <c r="S1" s="223"/>
      <c r="T1" s="223"/>
      <c r="U1" s="223"/>
      <c r="V1" s="223"/>
      <c r="W1" s="223"/>
      <c r="X1" s="223"/>
      <c r="Y1" s="223"/>
      <c r="Z1" s="223"/>
      <c r="AA1" s="223"/>
      <c r="AB1" s="223"/>
      <c r="AC1" s="223"/>
      <c r="AD1" s="223"/>
      <c r="AE1" s="223"/>
      <c r="AF1" s="223"/>
      <c r="AG1" s="223"/>
      <c r="AH1" s="223"/>
      <c r="AI1" s="223"/>
      <c r="AJ1" s="223"/>
      <c r="AK1" s="223"/>
      <c r="AL1" s="223"/>
      <c r="AM1" s="223"/>
      <c r="AN1" s="223"/>
      <c r="AO1" s="223"/>
    </row>
    <row r="2" spans="1:42" s="1" customFormat="1" ht="15.75" thickBot="1">
      <c r="A2" s="242" t="s">
        <v>0</v>
      </c>
      <c r="B2" s="243"/>
      <c r="C2" s="243"/>
      <c r="D2" s="243"/>
      <c r="E2" s="243"/>
      <c r="F2" s="243"/>
      <c r="G2" s="243"/>
      <c r="H2" s="243"/>
      <c r="I2" s="243"/>
      <c r="J2" s="243"/>
      <c r="K2" s="243"/>
      <c r="L2" s="243"/>
      <c r="M2" s="243"/>
      <c r="N2" s="243"/>
      <c r="O2" s="243"/>
      <c r="P2" s="243"/>
      <c r="Q2" s="243"/>
      <c r="R2" s="243"/>
      <c r="S2" s="243"/>
      <c r="T2" s="243"/>
      <c r="U2" s="243"/>
      <c r="V2" s="243"/>
      <c r="W2" s="243"/>
      <c r="X2" s="243"/>
      <c r="Y2" s="243"/>
      <c r="Z2" s="243"/>
      <c r="AA2" s="243"/>
      <c r="AB2" s="243"/>
      <c r="AC2" s="243"/>
      <c r="AD2" s="243"/>
      <c r="AE2" s="243"/>
      <c r="AF2" s="243"/>
      <c r="AG2" s="243"/>
      <c r="AH2" s="243"/>
      <c r="AI2" s="243"/>
      <c r="AJ2" s="243"/>
      <c r="AK2" s="243"/>
      <c r="AL2" s="244"/>
      <c r="AM2" s="223" t="s">
        <v>30</v>
      </c>
      <c r="AN2" s="223"/>
      <c r="AO2" s="223"/>
    </row>
    <row r="3" spans="1:42" s="2" customFormat="1" ht="15" customHeight="1" thickBot="1">
      <c r="A3" s="224" t="s">
        <v>15</v>
      </c>
      <c r="B3" s="224"/>
      <c r="C3" s="227" t="s">
        <v>1</v>
      </c>
      <c r="D3" s="227"/>
      <c r="E3" s="227"/>
      <c r="F3" s="227"/>
      <c r="G3" s="227"/>
      <c r="H3" s="227"/>
      <c r="I3" s="227"/>
      <c r="J3" s="227"/>
      <c r="K3" s="227"/>
      <c r="L3" s="227"/>
      <c r="M3" s="227"/>
      <c r="N3" s="227"/>
      <c r="O3" s="227"/>
      <c r="P3" s="227"/>
      <c r="Q3" s="227"/>
      <c r="R3" s="227"/>
      <c r="S3" s="227"/>
      <c r="T3" s="227"/>
      <c r="U3" s="227"/>
      <c r="V3" s="228"/>
      <c r="W3" s="229" t="s">
        <v>2</v>
      </c>
      <c r="X3" s="230"/>
      <c r="Y3" s="230"/>
      <c r="Z3" s="230"/>
      <c r="AA3" s="231"/>
      <c r="AB3" s="231"/>
      <c r="AC3" s="231"/>
      <c r="AD3" s="231"/>
      <c r="AE3" s="231"/>
      <c r="AF3" s="231"/>
      <c r="AG3" s="231"/>
      <c r="AH3" s="231"/>
      <c r="AI3" s="231"/>
      <c r="AJ3" s="231"/>
      <c r="AK3" s="231"/>
      <c r="AL3" s="232"/>
      <c r="AM3" s="225" t="s">
        <v>3</v>
      </c>
      <c r="AN3" s="226"/>
      <c r="AO3" s="226"/>
    </row>
    <row r="4" spans="1:42" s="2" customFormat="1" ht="30" customHeight="1">
      <c r="A4" s="239" t="s">
        <v>11</v>
      </c>
      <c r="B4" s="236" t="s">
        <v>67</v>
      </c>
      <c r="C4" s="212" t="s">
        <v>37</v>
      </c>
      <c r="D4" s="213"/>
      <c r="E4" s="213"/>
      <c r="F4" s="214"/>
      <c r="G4" s="233" t="s">
        <v>45</v>
      </c>
      <c r="H4" s="234"/>
      <c r="I4" s="234"/>
      <c r="J4" s="235"/>
      <c r="K4" s="212" t="s">
        <v>46</v>
      </c>
      <c r="L4" s="213"/>
      <c r="M4" s="213"/>
      <c r="N4" s="214"/>
      <c r="O4" s="212" t="s">
        <v>47</v>
      </c>
      <c r="P4" s="213"/>
      <c r="Q4" s="213"/>
      <c r="R4" s="214"/>
      <c r="S4" s="212" t="s">
        <v>9</v>
      </c>
      <c r="T4" s="213"/>
      <c r="U4" s="213"/>
      <c r="V4" s="214"/>
      <c r="W4" s="215" t="s">
        <v>39</v>
      </c>
      <c r="X4" s="216"/>
      <c r="Y4" s="216"/>
      <c r="Z4" s="217"/>
      <c r="AA4" s="212" t="s">
        <v>4</v>
      </c>
      <c r="AB4" s="213"/>
      <c r="AC4" s="213"/>
      <c r="AD4" s="214"/>
      <c r="AE4" s="212" t="s">
        <v>40</v>
      </c>
      <c r="AF4" s="213"/>
      <c r="AG4" s="213"/>
      <c r="AH4" s="214"/>
      <c r="AI4" s="212" t="s">
        <v>10</v>
      </c>
      <c r="AJ4" s="213"/>
      <c r="AK4" s="213"/>
      <c r="AL4" s="214"/>
      <c r="AM4" s="210" t="s">
        <v>5</v>
      </c>
      <c r="AN4" s="218" t="s">
        <v>6</v>
      </c>
      <c r="AO4" s="220" t="s">
        <v>7</v>
      </c>
    </row>
    <row r="5" spans="1:42" s="2" customFormat="1" ht="28.5" customHeight="1">
      <c r="A5" s="240"/>
      <c r="B5" s="237"/>
      <c r="C5" s="63" t="s">
        <v>32</v>
      </c>
      <c r="D5" s="64" t="s">
        <v>31</v>
      </c>
      <c r="E5" s="64" t="s">
        <v>33</v>
      </c>
      <c r="F5" s="35" t="s">
        <v>34</v>
      </c>
      <c r="G5" s="63" t="s">
        <v>32</v>
      </c>
      <c r="H5" s="64" t="s">
        <v>31</v>
      </c>
      <c r="I5" s="64" t="s">
        <v>33</v>
      </c>
      <c r="J5" s="35" t="s">
        <v>34</v>
      </c>
      <c r="K5" s="63" t="s">
        <v>32</v>
      </c>
      <c r="L5" s="64" t="s">
        <v>31</v>
      </c>
      <c r="M5" s="64" t="s">
        <v>33</v>
      </c>
      <c r="N5" s="35" t="s">
        <v>34</v>
      </c>
      <c r="O5" s="63" t="s">
        <v>32</v>
      </c>
      <c r="P5" s="64" t="s">
        <v>31</v>
      </c>
      <c r="Q5" s="64" t="s">
        <v>33</v>
      </c>
      <c r="R5" s="35" t="s">
        <v>34</v>
      </c>
      <c r="S5" s="118" t="s">
        <v>32</v>
      </c>
      <c r="T5" s="119" t="s">
        <v>31</v>
      </c>
      <c r="U5" s="119" t="s">
        <v>33</v>
      </c>
      <c r="V5" s="35" t="s">
        <v>34</v>
      </c>
      <c r="W5" s="40" t="s">
        <v>32</v>
      </c>
      <c r="X5" s="34" t="s">
        <v>31</v>
      </c>
      <c r="Y5" s="34" t="s">
        <v>33</v>
      </c>
      <c r="Z5" s="36" t="s">
        <v>34</v>
      </c>
      <c r="AA5" s="40" t="s">
        <v>32</v>
      </c>
      <c r="AB5" s="34" t="s">
        <v>31</v>
      </c>
      <c r="AC5" s="34" t="s">
        <v>33</v>
      </c>
      <c r="AD5" s="35" t="s">
        <v>34</v>
      </c>
      <c r="AE5" s="40" t="s">
        <v>32</v>
      </c>
      <c r="AF5" s="34" t="s">
        <v>31</v>
      </c>
      <c r="AG5" s="34" t="s">
        <v>33</v>
      </c>
      <c r="AH5" s="35" t="s">
        <v>34</v>
      </c>
      <c r="AI5" s="118" t="s">
        <v>32</v>
      </c>
      <c r="AJ5" s="119" t="s">
        <v>31</v>
      </c>
      <c r="AK5" s="119" t="s">
        <v>33</v>
      </c>
      <c r="AL5" s="35" t="s">
        <v>34</v>
      </c>
      <c r="AM5" s="211"/>
      <c r="AN5" s="219"/>
      <c r="AO5" s="221"/>
      <c r="AP5" s="17"/>
    </row>
    <row r="6" spans="1:42" s="2" customFormat="1" ht="28.5" customHeight="1">
      <c r="A6" s="241"/>
      <c r="B6" s="238"/>
      <c r="C6" s="63">
        <f>SUM(C7:C30)</f>
        <v>44606</v>
      </c>
      <c r="D6" s="64">
        <f t="shared" ref="D6:AK6" si="0">SUM(D7:D30)</f>
        <v>47388</v>
      </c>
      <c r="E6" s="64">
        <f t="shared" si="0"/>
        <v>34567</v>
      </c>
      <c r="F6" s="59">
        <f>E6/D6</f>
        <v>0.7294462733181396</v>
      </c>
      <c r="G6" s="63">
        <f t="shared" si="0"/>
        <v>34031</v>
      </c>
      <c r="H6" s="64">
        <f t="shared" si="0"/>
        <v>36070</v>
      </c>
      <c r="I6" s="64">
        <f t="shared" si="0"/>
        <v>30869</v>
      </c>
      <c r="J6" s="59">
        <f>I6/H6</f>
        <v>0.85580815081785422</v>
      </c>
      <c r="K6" s="63">
        <f t="shared" si="0"/>
        <v>66500</v>
      </c>
      <c r="L6" s="64">
        <f t="shared" si="0"/>
        <v>297</v>
      </c>
      <c r="M6" s="64">
        <f t="shared" si="0"/>
        <v>297</v>
      </c>
      <c r="N6" s="58">
        <f>M6/L6</f>
        <v>1</v>
      </c>
      <c r="O6" s="63">
        <f t="shared" si="0"/>
        <v>24505</v>
      </c>
      <c r="P6" s="64">
        <f t="shared" si="0"/>
        <v>21693</v>
      </c>
      <c r="Q6" s="64">
        <f t="shared" si="0"/>
        <v>24831</v>
      </c>
      <c r="R6" s="58">
        <f>Q6/P6</f>
        <v>1.1446549578204952</v>
      </c>
      <c r="S6" s="118">
        <f t="shared" si="0"/>
        <v>169642</v>
      </c>
      <c r="T6" s="119">
        <f t="shared" si="0"/>
        <v>105448</v>
      </c>
      <c r="U6" s="119">
        <f t="shared" si="0"/>
        <v>90564</v>
      </c>
      <c r="V6" s="59">
        <f>U6/T6</f>
        <v>0.85884985964646077</v>
      </c>
      <c r="W6" s="81">
        <f t="shared" si="0"/>
        <v>132182</v>
      </c>
      <c r="X6" s="79">
        <f t="shared" si="0"/>
        <v>66850</v>
      </c>
      <c r="Y6" s="79">
        <f t="shared" si="0"/>
        <v>44060</v>
      </c>
      <c r="Z6" s="62">
        <f>Y6/X6</f>
        <v>0.6590875093492895</v>
      </c>
      <c r="AA6" s="40">
        <f t="shared" si="0"/>
        <v>37460</v>
      </c>
      <c r="AB6" s="34">
        <f t="shared" si="0"/>
        <v>37460</v>
      </c>
      <c r="AC6" s="34">
        <f t="shared" si="0"/>
        <v>37461</v>
      </c>
      <c r="AD6" s="58">
        <f>AC6/AB6</f>
        <v>1.0000266951414842</v>
      </c>
      <c r="AE6" s="40">
        <f t="shared" si="0"/>
        <v>0</v>
      </c>
      <c r="AF6" s="34">
        <f t="shared" si="0"/>
        <v>1138</v>
      </c>
      <c r="AG6" s="34">
        <f t="shared" si="0"/>
        <v>17778</v>
      </c>
      <c r="AH6" s="59" t="s">
        <v>28</v>
      </c>
      <c r="AI6" s="118">
        <f t="shared" si="0"/>
        <v>169642</v>
      </c>
      <c r="AJ6" s="119">
        <f t="shared" si="0"/>
        <v>105448</v>
      </c>
      <c r="AK6" s="119">
        <f t="shared" si="0"/>
        <v>99299</v>
      </c>
      <c r="AL6" s="58">
        <f>AK6/AJ6</f>
        <v>0.94168689780745007</v>
      </c>
      <c r="AM6" s="116">
        <f>SUM(AM7:AM30)</f>
        <v>9</v>
      </c>
      <c r="AN6" s="132">
        <f t="shared" ref="AN6:AO6" si="1">SUM(AN7:AN30)</f>
        <v>0</v>
      </c>
      <c r="AO6" s="133">
        <f t="shared" si="1"/>
        <v>20</v>
      </c>
      <c r="AP6" s="17"/>
    </row>
    <row r="7" spans="1:42" s="7" customFormat="1">
      <c r="A7" s="12" t="s">
        <v>20</v>
      </c>
      <c r="B7" s="74" t="s">
        <v>44</v>
      </c>
      <c r="C7" s="47">
        <v>8462</v>
      </c>
      <c r="D7" s="16">
        <v>10523</v>
      </c>
      <c r="E7" s="16">
        <v>8148</v>
      </c>
      <c r="F7" s="38">
        <f>E7/D7</f>
        <v>0.77430390573030505</v>
      </c>
      <c r="G7" s="109">
        <v>11255</v>
      </c>
      <c r="H7" s="5">
        <v>11236</v>
      </c>
      <c r="I7" s="5">
        <v>10066</v>
      </c>
      <c r="J7" s="110">
        <f>I7/H7</f>
        <v>0.89587041651833388</v>
      </c>
      <c r="K7" s="47">
        <v>66500</v>
      </c>
      <c r="L7" s="16">
        <v>297</v>
      </c>
      <c r="M7" s="16">
        <v>297</v>
      </c>
      <c r="N7" s="38">
        <f>M7/L7</f>
        <v>1</v>
      </c>
      <c r="O7" s="47">
        <v>8505</v>
      </c>
      <c r="P7" s="4"/>
      <c r="Q7" s="4"/>
      <c r="R7" s="46"/>
      <c r="S7" s="47">
        <f>C7+G7+K7+O7</f>
        <v>94722</v>
      </c>
      <c r="T7" s="16">
        <f t="shared" ref="T7:U7" si="2">D7+H7+L7+P7</f>
        <v>22056</v>
      </c>
      <c r="U7" s="16">
        <f t="shared" si="2"/>
        <v>18511</v>
      </c>
      <c r="V7" s="38">
        <f>U7/T7</f>
        <v>0.83927276024664488</v>
      </c>
      <c r="W7" s="105">
        <v>1466</v>
      </c>
      <c r="X7" s="88">
        <v>2090</v>
      </c>
      <c r="Y7" s="88">
        <v>2983</v>
      </c>
      <c r="Z7" s="126">
        <f>Y7/X7</f>
        <v>1.4272727272727272</v>
      </c>
      <c r="AA7" s="47"/>
      <c r="AB7" s="4"/>
      <c r="AC7" s="4"/>
      <c r="AD7" s="46"/>
      <c r="AE7" s="43"/>
      <c r="AF7" s="4"/>
      <c r="AG7" s="4"/>
      <c r="AH7" s="46"/>
      <c r="AI7" s="48">
        <f>W7+AA7+AE7</f>
        <v>1466</v>
      </c>
      <c r="AJ7" s="3">
        <f t="shared" ref="AJ7:AK7" si="3">X7+AB7+AF7</f>
        <v>2090</v>
      </c>
      <c r="AK7" s="3">
        <f t="shared" si="3"/>
        <v>2983</v>
      </c>
      <c r="AL7" s="44">
        <f>AK7/AJ7</f>
        <v>1.4272727272727272</v>
      </c>
      <c r="AM7" s="105">
        <v>5</v>
      </c>
      <c r="AN7" s="6"/>
      <c r="AO7" s="117"/>
      <c r="AP7" s="23"/>
    </row>
    <row r="8" spans="1:42" s="8" customFormat="1">
      <c r="A8" s="13" t="s">
        <v>21</v>
      </c>
      <c r="B8" s="75" t="s">
        <v>51</v>
      </c>
      <c r="C8" s="43"/>
      <c r="D8" s="4"/>
      <c r="E8" s="4"/>
      <c r="F8" s="45"/>
      <c r="G8" s="48">
        <v>140</v>
      </c>
      <c r="H8" s="3">
        <v>140</v>
      </c>
      <c r="I8" s="3">
        <v>20</v>
      </c>
      <c r="J8" s="44">
        <f>I8/H8</f>
        <v>0.14285714285714285</v>
      </c>
      <c r="K8" s="43"/>
      <c r="L8" s="4"/>
      <c r="M8" s="4"/>
      <c r="N8" s="45"/>
      <c r="O8" s="43"/>
      <c r="P8" s="4"/>
      <c r="Q8" s="4"/>
      <c r="R8" s="46"/>
      <c r="S8" s="47">
        <f t="shared" ref="S8:S30" si="4">C8+G8+K8+O8</f>
        <v>140</v>
      </c>
      <c r="T8" s="16">
        <f t="shared" ref="T8:T30" si="5">D8+H8+L8+P8</f>
        <v>140</v>
      </c>
      <c r="U8" s="16">
        <f t="shared" ref="U8:U30" si="6">E8+I8+M8+Q8</f>
        <v>20</v>
      </c>
      <c r="V8" s="38">
        <f t="shared" ref="V8:V29" si="7">U8/T8</f>
        <v>0.14285714285714285</v>
      </c>
      <c r="W8" s="43"/>
      <c r="X8" s="4"/>
      <c r="Y8" s="4"/>
      <c r="Z8" s="32"/>
      <c r="AA8" s="43"/>
      <c r="AB8" s="4"/>
      <c r="AC8" s="4"/>
      <c r="AD8" s="46"/>
      <c r="AE8" s="43"/>
      <c r="AF8" s="4"/>
      <c r="AG8" s="4"/>
      <c r="AH8" s="46"/>
      <c r="AI8" s="43"/>
      <c r="AJ8" s="4"/>
      <c r="AK8" s="4"/>
      <c r="AL8" s="45"/>
      <c r="AM8" s="43">
        <v>0</v>
      </c>
      <c r="AN8" s="4">
        <v>0</v>
      </c>
      <c r="AO8" s="46">
        <v>0</v>
      </c>
    </row>
    <row r="9" spans="1:42" s="8" customFormat="1">
      <c r="A9" s="13" t="s">
        <v>21</v>
      </c>
      <c r="B9" s="75" t="s">
        <v>12</v>
      </c>
      <c r="C9" s="43"/>
      <c r="D9" s="4"/>
      <c r="E9" s="16">
        <f>315+85</f>
        <v>400</v>
      </c>
      <c r="F9" s="45"/>
      <c r="G9" s="43"/>
      <c r="H9" s="4"/>
      <c r="I9" s="16">
        <v>28</v>
      </c>
      <c r="J9" s="45"/>
      <c r="K9" s="43"/>
      <c r="L9" s="4"/>
      <c r="M9" s="4"/>
      <c r="N9" s="45"/>
      <c r="O9" s="43"/>
      <c r="P9" s="4"/>
      <c r="Q9" s="4"/>
      <c r="R9" s="46"/>
      <c r="S9" s="43">
        <f t="shared" si="4"/>
        <v>0</v>
      </c>
      <c r="T9" s="4">
        <f t="shared" si="5"/>
        <v>0</v>
      </c>
      <c r="U9" s="16">
        <f t="shared" si="6"/>
        <v>428</v>
      </c>
      <c r="V9" s="45"/>
      <c r="W9" s="43"/>
      <c r="X9" s="4"/>
      <c r="Y9" s="4"/>
      <c r="Z9" s="32"/>
      <c r="AA9" s="43"/>
      <c r="AB9" s="4"/>
      <c r="AC9" s="4"/>
      <c r="AD9" s="46"/>
      <c r="AE9" s="43"/>
      <c r="AF9" s="4"/>
      <c r="AG9" s="4"/>
      <c r="AH9" s="46"/>
      <c r="AI9" s="43"/>
      <c r="AJ9" s="4"/>
      <c r="AK9" s="4"/>
      <c r="AL9" s="45"/>
      <c r="AM9" s="43">
        <v>0</v>
      </c>
      <c r="AN9" s="4">
        <v>0</v>
      </c>
      <c r="AO9" s="46">
        <v>0</v>
      </c>
    </row>
    <row r="10" spans="1:42" s="8" customFormat="1">
      <c r="A10" s="13" t="s">
        <v>21</v>
      </c>
      <c r="B10" s="75" t="s">
        <v>13</v>
      </c>
      <c r="C10" s="47">
        <f>6221+1680</f>
        <v>7901</v>
      </c>
      <c r="D10" s="4"/>
      <c r="E10" s="4"/>
      <c r="F10" s="45"/>
      <c r="G10" s="48">
        <v>14420</v>
      </c>
      <c r="H10" s="4"/>
      <c r="I10" s="4"/>
      <c r="J10" s="45"/>
      <c r="K10" s="43"/>
      <c r="L10" s="4"/>
      <c r="M10" s="4"/>
      <c r="N10" s="45"/>
      <c r="O10" s="43"/>
      <c r="P10" s="16">
        <v>1050</v>
      </c>
      <c r="Q10" s="16">
        <v>1050</v>
      </c>
      <c r="R10" s="38">
        <f>Q10/P10</f>
        <v>1</v>
      </c>
      <c r="S10" s="47">
        <f t="shared" si="4"/>
        <v>22321</v>
      </c>
      <c r="T10" s="16">
        <f t="shared" si="5"/>
        <v>1050</v>
      </c>
      <c r="U10" s="16">
        <f t="shared" si="6"/>
        <v>1050</v>
      </c>
      <c r="V10" s="38">
        <f t="shared" si="7"/>
        <v>1</v>
      </c>
      <c r="W10" s="47">
        <v>22321</v>
      </c>
      <c r="X10" s="4"/>
      <c r="Y10" s="4"/>
      <c r="Z10" s="53"/>
      <c r="AA10" s="43"/>
      <c r="AB10" s="4"/>
      <c r="AC10" s="4"/>
      <c r="AD10" s="46"/>
      <c r="AE10" s="43"/>
      <c r="AF10" s="4"/>
      <c r="AG10" s="4"/>
      <c r="AH10" s="46"/>
      <c r="AI10" s="48">
        <f t="shared" ref="AI10:AI30" si="8">W10+AA10+AE10</f>
        <v>22321</v>
      </c>
      <c r="AJ10" s="4"/>
      <c r="AK10" s="4"/>
      <c r="AL10" s="45"/>
      <c r="AM10" s="43">
        <v>0</v>
      </c>
      <c r="AN10" s="4">
        <v>0</v>
      </c>
      <c r="AO10" s="46">
        <v>0</v>
      </c>
    </row>
    <row r="11" spans="1:42" s="8" customFormat="1">
      <c r="A11" s="13" t="s">
        <v>20</v>
      </c>
      <c r="B11" s="75" t="s">
        <v>52</v>
      </c>
      <c r="C11" s="43"/>
      <c r="D11" s="4"/>
      <c r="E11" s="4"/>
      <c r="F11" s="45"/>
      <c r="G11" s="43"/>
      <c r="H11" s="4"/>
      <c r="I11" s="3">
        <v>319</v>
      </c>
      <c r="J11" s="45"/>
      <c r="K11" s="43"/>
      <c r="L11" s="4"/>
      <c r="M11" s="4"/>
      <c r="N11" s="45"/>
      <c r="O11" s="43"/>
      <c r="P11" s="16">
        <v>450</v>
      </c>
      <c r="Q11" s="16">
        <v>480</v>
      </c>
      <c r="R11" s="38">
        <f t="shared" ref="R11:R12" si="9">Q11/P11</f>
        <v>1.0666666666666667</v>
      </c>
      <c r="S11" s="43">
        <f t="shared" si="4"/>
        <v>0</v>
      </c>
      <c r="T11" s="16">
        <f t="shared" si="5"/>
        <v>450</v>
      </c>
      <c r="U11" s="16">
        <f t="shared" si="6"/>
        <v>799</v>
      </c>
      <c r="V11" s="38">
        <f t="shared" si="7"/>
        <v>1.7755555555555556</v>
      </c>
      <c r="W11" s="47">
        <f>119172-37460</f>
        <v>81712</v>
      </c>
      <c r="X11" s="16">
        <f>55951-38598</f>
        <v>17353</v>
      </c>
      <c r="Y11" s="4"/>
      <c r="Z11" s="53"/>
      <c r="AA11" s="48">
        <v>37460</v>
      </c>
      <c r="AB11" s="16">
        <v>37460</v>
      </c>
      <c r="AC11" s="16">
        <v>37461</v>
      </c>
      <c r="AD11" s="38">
        <f>AC11/AB11</f>
        <v>1.0000266951414842</v>
      </c>
      <c r="AE11" s="43"/>
      <c r="AF11" s="16">
        <v>1138</v>
      </c>
      <c r="AG11" s="16">
        <v>1138</v>
      </c>
      <c r="AH11" s="46"/>
      <c r="AI11" s="48">
        <f t="shared" si="8"/>
        <v>119172</v>
      </c>
      <c r="AJ11" s="3">
        <f t="shared" ref="AJ11:AJ30" si="10">X11+AB11+AF11</f>
        <v>55951</v>
      </c>
      <c r="AK11" s="3">
        <f t="shared" ref="AK11:AK30" si="11">Y11+AC11+AG11</f>
        <v>38599</v>
      </c>
      <c r="AL11" s="44">
        <f t="shared" ref="AL11:AL30" si="12">AK11/AJ11</f>
        <v>0.68987149470072029</v>
      </c>
      <c r="AM11" s="43">
        <v>0</v>
      </c>
      <c r="AN11" s="4">
        <v>0</v>
      </c>
      <c r="AO11" s="46">
        <v>0</v>
      </c>
    </row>
    <row r="12" spans="1:42" s="8" customFormat="1" ht="33.75" customHeight="1">
      <c r="A12" s="13" t="s">
        <v>20</v>
      </c>
      <c r="B12" s="76" t="s">
        <v>16</v>
      </c>
      <c r="C12" s="43"/>
      <c r="D12" s="4"/>
      <c r="E12" s="4"/>
      <c r="F12" s="45"/>
      <c r="G12" s="43"/>
      <c r="H12" s="4"/>
      <c r="I12" s="4"/>
      <c r="J12" s="45"/>
      <c r="K12" s="43"/>
      <c r="L12" s="4"/>
      <c r="M12" s="4"/>
      <c r="N12" s="45"/>
      <c r="O12" s="47">
        <v>16000</v>
      </c>
      <c r="P12" s="16">
        <f>17768+2425</f>
        <v>20193</v>
      </c>
      <c r="Q12" s="16">
        <v>23301</v>
      </c>
      <c r="R12" s="38">
        <f t="shared" si="9"/>
        <v>1.1539147229237854</v>
      </c>
      <c r="S12" s="47">
        <f t="shared" si="4"/>
        <v>16000</v>
      </c>
      <c r="T12" s="16">
        <f t="shared" si="5"/>
        <v>20193</v>
      </c>
      <c r="U12" s="16">
        <f t="shared" si="6"/>
        <v>23301</v>
      </c>
      <c r="V12" s="38">
        <f t="shared" si="7"/>
        <v>1.1539147229237854</v>
      </c>
      <c r="W12" s="43"/>
      <c r="X12" s="4"/>
      <c r="Y12" s="4"/>
      <c r="Z12" s="53"/>
      <c r="AA12" s="43"/>
      <c r="AB12" s="4"/>
      <c r="AC12" s="4"/>
      <c r="AD12" s="46"/>
      <c r="AE12" s="43"/>
      <c r="AF12" s="4"/>
      <c r="AG12" s="16">
        <v>16640</v>
      </c>
      <c r="AH12" s="46"/>
      <c r="AI12" s="43">
        <f t="shared" si="8"/>
        <v>0</v>
      </c>
      <c r="AJ12" s="4">
        <f t="shared" si="10"/>
        <v>0</v>
      </c>
      <c r="AK12" s="3">
        <f t="shared" si="11"/>
        <v>16640</v>
      </c>
      <c r="AL12" s="45"/>
      <c r="AM12" s="43">
        <v>0</v>
      </c>
      <c r="AN12" s="4">
        <v>0</v>
      </c>
      <c r="AO12" s="46">
        <v>0</v>
      </c>
    </row>
    <row r="13" spans="1:42" s="8" customFormat="1">
      <c r="A13" s="13" t="s">
        <v>20</v>
      </c>
      <c r="B13" s="76" t="s">
        <v>42</v>
      </c>
      <c r="C13" s="47">
        <f>23278+3075</f>
        <v>26353</v>
      </c>
      <c r="D13" s="16">
        <f>23389+3075</f>
        <v>26464</v>
      </c>
      <c r="E13" s="16">
        <v>16470</v>
      </c>
      <c r="F13" s="38">
        <f>E13/D13</f>
        <v>0.62235489721886339</v>
      </c>
      <c r="G13" s="47">
        <v>330</v>
      </c>
      <c r="H13" s="16">
        <v>330</v>
      </c>
      <c r="I13" s="4"/>
      <c r="J13" s="45"/>
      <c r="K13" s="43"/>
      <c r="L13" s="4"/>
      <c r="M13" s="4"/>
      <c r="N13" s="45"/>
      <c r="O13" s="43"/>
      <c r="P13" s="4"/>
      <c r="Q13" s="4"/>
      <c r="R13" s="45"/>
      <c r="S13" s="47">
        <f t="shared" si="4"/>
        <v>26683</v>
      </c>
      <c r="T13" s="16">
        <f t="shared" si="5"/>
        <v>26794</v>
      </c>
      <c r="U13" s="16">
        <f t="shared" si="6"/>
        <v>16470</v>
      </c>
      <c r="V13" s="38">
        <f t="shared" si="7"/>
        <v>0.61468985593789649</v>
      </c>
      <c r="W13" s="48">
        <v>26183</v>
      </c>
      <c r="X13" s="16">
        <v>22431</v>
      </c>
      <c r="Y13" s="16">
        <v>16107</v>
      </c>
      <c r="Z13" s="52">
        <f>Y13/X13</f>
        <v>0.71806874414872279</v>
      </c>
      <c r="AA13" s="43"/>
      <c r="AB13" s="4"/>
      <c r="AC13" s="4"/>
      <c r="AD13" s="45"/>
      <c r="AE13" s="43"/>
      <c r="AF13" s="4"/>
      <c r="AG13" s="4"/>
      <c r="AH13" s="45"/>
      <c r="AI13" s="48">
        <f t="shared" si="8"/>
        <v>26183</v>
      </c>
      <c r="AJ13" s="3">
        <f t="shared" si="10"/>
        <v>22431</v>
      </c>
      <c r="AK13" s="3">
        <f t="shared" si="11"/>
        <v>16107</v>
      </c>
      <c r="AL13" s="44">
        <f t="shared" si="12"/>
        <v>0.71806874414872279</v>
      </c>
      <c r="AM13" s="43"/>
      <c r="AN13" s="4"/>
      <c r="AO13" s="21">
        <v>20</v>
      </c>
    </row>
    <row r="14" spans="1:42" s="8" customFormat="1">
      <c r="A14" s="13" t="s">
        <v>20</v>
      </c>
      <c r="B14" s="75" t="s">
        <v>53</v>
      </c>
      <c r="C14" s="43"/>
      <c r="D14" s="4"/>
      <c r="E14" s="4"/>
      <c r="F14" s="45"/>
      <c r="G14" s="48">
        <v>1230</v>
      </c>
      <c r="H14" s="16">
        <v>2856</v>
      </c>
      <c r="I14" s="16">
        <v>3000</v>
      </c>
      <c r="J14" s="38">
        <f>I14/H14</f>
        <v>1.0504201680672269</v>
      </c>
      <c r="K14" s="43"/>
      <c r="L14" s="4"/>
      <c r="M14" s="4"/>
      <c r="N14" s="45"/>
      <c r="O14" s="43"/>
      <c r="P14" s="4"/>
      <c r="Q14" s="4"/>
      <c r="R14" s="46"/>
      <c r="S14" s="47">
        <f t="shared" si="4"/>
        <v>1230</v>
      </c>
      <c r="T14" s="16">
        <f t="shared" si="5"/>
        <v>2856</v>
      </c>
      <c r="U14" s="16">
        <f t="shared" si="6"/>
        <v>3000</v>
      </c>
      <c r="V14" s="38">
        <f t="shared" si="7"/>
        <v>1.0504201680672269</v>
      </c>
      <c r="W14" s="43"/>
      <c r="X14" s="4"/>
      <c r="Y14" s="4"/>
      <c r="Z14" s="53"/>
      <c r="AA14" s="43"/>
      <c r="AB14" s="4"/>
      <c r="AC14" s="4"/>
      <c r="AD14" s="46"/>
      <c r="AE14" s="43"/>
      <c r="AF14" s="4"/>
      <c r="AG14" s="4"/>
      <c r="AH14" s="46"/>
      <c r="AI14" s="43"/>
      <c r="AJ14" s="4"/>
      <c r="AK14" s="4"/>
      <c r="AL14" s="45"/>
      <c r="AM14" s="43">
        <v>0</v>
      </c>
      <c r="AN14" s="4">
        <v>0</v>
      </c>
      <c r="AO14" s="46">
        <v>0</v>
      </c>
    </row>
    <row r="15" spans="1:42" s="8" customFormat="1">
      <c r="A15" s="13" t="s">
        <v>21</v>
      </c>
      <c r="B15" s="75" t="s">
        <v>64</v>
      </c>
      <c r="C15" s="43"/>
      <c r="D15" s="4"/>
      <c r="E15" s="4"/>
      <c r="F15" s="45"/>
      <c r="G15" s="48"/>
      <c r="H15" s="4"/>
      <c r="I15" s="4"/>
      <c r="J15" s="45"/>
      <c r="K15" s="43"/>
      <c r="L15" s="4"/>
      <c r="M15" s="4"/>
      <c r="N15" s="45"/>
      <c r="O15" s="43"/>
      <c r="P15" s="4"/>
      <c r="Q15" s="4"/>
      <c r="R15" s="46"/>
      <c r="S15" s="43">
        <f t="shared" si="4"/>
        <v>0</v>
      </c>
      <c r="T15" s="4">
        <f t="shared" si="5"/>
        <v>0</v>
      </c>
      <c r="U15" s="4">
        <f t="shared" si="6"/>
        <v>0</v>
      </c>
      <c r="V15" s="45"/>
      <c r="W15" s="47">
        <v>500</v>
      </c>
      <c r="X15" s="16">
        <v>500</v>
      </c>
      <c r="Y15" s="4"/>
      <c r="Z15" s="53"/>
      <c r="AA15" s="43"/>
      <c r="AB15" s="4"/>
      <c r="AC15" s="4"/>
      <c r="AD15" s="46"/>
      <c r="AE15" s="43"/>
      <c r="AF15" s="4"/>
      <c r="AG15" s="4"/>
      <c r="AH15" s="46"/>
      <c r="AI15" s="48">
        <f t="shared" si="8"/>
        <v>500</v>
      </c>
      <c r="AJ15" s="3">
        <f t="shared" si="10"/>
        <v>500</v>
      </c>
      <c r="AK15" s="4"/>
      <c r="AL15" s="45"/>
      <c r="AM15" s="43"/>
      <c r="AN15" s="4"/>
      <c r="AO15" s="46"/>
    </row>
    <row r="16" spans="1:42" s="8" customFormat="1">
      <c r="A16" s="13" t="s">
        <v>20</v>
      </c>
      <c r="B16" s="75" t="s">
        <v>14</v>
      </c>
      <c r="C16" s="43"/>
      <c r="D16" s="4"/>
      <c r="E16" s="4"/>
      <c r="F16" s="45"/>
      <c r="G16" s="47">
        <v>2625</v>
      </c>
      <c r="H16" s="16">
        <v>1902</v>
      </c>
      <c r="I16" s="16">
        <v>992</v>
      </c>
      <c r="J16" s="38">
        <f>I16/H16</f>
        <v>0.52155625657202942</v>
      </c>
      <c r="K16" s="43"/>
      <c r="L16" s="4"/>
      <c r="M16" s="4"/>
      <c r="N16" s="45"/>
      <c r="O16" s="43"/>
      <c r="P16" s="4"/>
      <c r="Q16" s="4"/>
      <c r="R16" s="45"/>
      <c r="S16" s="47">
        <f t="shared" si="4"/>
        <v>2625</v>
      </c>
      <c r="T16" s="16">
        <f t="shared" si="5"/>
        <v>1902</v>
      </c>
      <c r="U16" s="16">
        <f t="shared" si="6"/>
        <v>992</v>
      </c>
      <c r="V16" s="38">
        <f t="shared" si="7"/>
        <v>0.52155625657202942</v>
      </c>
      <c r="W16" s="43"/>
      <c r="X16" s="4"/>
      <c r="Y16" s="4"/>
      <c r="Z16" s="53"/>
      <c r="AA16" s="43"/>
      <c r="AB16" s="4"/>
      <c r="AC16" s="4"/>
      <c r="AD16" s="46"/>
      <c r="AE16" s="43"/>
      <c r="AF16" s="4"/>
      <c r="AG16" s="4"/>
      <c r="AH16" s="45"/>
      <c r="AI16" s="43">
        <f t="shared" si="8"/>
        <v>0</v>
      </c>
      <c r="AJ16" s="4">
        <f t="shared" si="10"/>
        <v>0</v>
      </c>
      <c r="AK16" s="4"/>
      <c r="AL16" s="45"/>
      <c r="AM16" s="43"/>
      <c r="AN16" s="4"/>
      <c r="AO16" s="46"/>
    </row>
    <row r="17" spans="1:41" s="8" customFormat="1">
      <c r="A17" s="13" t="s">
        <v>20</v>
      </c>
      <c r="B17" s="75" t="s">
        <v>65</v>
      </c>
      <c r="C17" s="43"/>
      <c r="D17" s="4"/>
      <c r="E17" s="4"/>
      <c r="F17" s="45"/>
      <c r="G17" s="47">
        <v>1602</v>
      </c>
      <c r="H17" s="16">
        <v>1261</v>
      </c>
      <c r="I17" s="120"/>
      <c r="J17" s="121"/>
      <c r="K17" s="43"/>
      <c r="L17" s="4"/>
      <c r="M17" s="4"/>
      <c r="N17" s="45"/>
      <c r="O17" s="43"/>
      <c r="P17" s="4"/>
      <c r="Q17" s="4"/>
      <c r="R17" s="45"/>
      <c r="S17" s="47">
        <f t="shared" si="4"/>
        <v>1602</v>
      </c>
      <c r="T17" s="16">
        <f t="shared" si="5"/>
        <v>1261</v>
      </c>
      <c r="U17" s="4">
        <f t="shared" si="6"/>
        <v>0</v>
      </c>
      <c r="V17" s="45"/>
      <c r="W17" s="43"/>
      <c r="X17" s="4"/>
      <c r="Y17" s="16">
        <v>140</v>
      </c>
      <c r="Z17" s="53"/>
      <c r="AA17" s="43"/>
      <c r="AB17" s="4"/>
      <c r="AC17" s="4"/>
      <c r="AD17" s="46"/>
      <c r="AE17" s="43"/>
      <c r="AF17" s="4"/>
      <c r="AG17" s="4"/>
      <c r="AH17" s="45"/>
      <c r="AI17" s="43">
        <f t="shared" si="8"/>
        <v>0</v>
      </c>
      <c r="AJ17" s="4">
        <f t="shared" si="10"/>
        <v>0</v>
      </c>
      <c r="AK17" s="3">
        <f t="shared" si="11"/>
        <v>140</v>
      </c>
      <c r="AL17" s="45"/>
      <c r="AM17" s="43"/>
      <c r="AN17" s="4"/>
      <c r="AO17" s="46"/>
    </row>
    <row r="18" spans="1:41" s="8" customFormat="1">
      <c r="A18" s="13" t="s">
        <v>20</v>
      </c>
      <c r="B18" s="75" t="s">
        <v>66</v>
      </c>
      <c r="C18" s="43"/>
      <c r="D18" s="4"/>
      <c r="E18" s="4"/>
      <c r="F18" s="45"/>
      <c r="G18" s="47">
        <v>60</v>
      </c>
      <c r="H18" s="16">
        <v>60</v>
      </c>
      <c r="I18" s="120"/>
      <c r="J18" s="121"/>
      <c r="K18" s="43"/>
      <c r="L18" s="4"/>
      <c r="M18" s="4"/>
      <c r="N18" s="45"/>
      <c r="O18" s="43"/>
      <c r="P18" s="4"/>
      <c r="Q18" s="4"/>
      <c r="R18" s="45"/>
      <c r="S18" s="47">
        <f t="shared" si="4"/>
        <v>60</v>
      </c>
      <c r="T18" s="16">
        <f t="shared" si="5"/>
        <v>60</v>
      </c>
      <c r="U18" s="4">
        <f t="shared" si="6"/>
        <v>0</v>
      </c>
      <c r="V18" s="45"/>
      <c r="W18" s="43"/>
      <c r="X18" s="4"/>
      <c r="Y18" s="4"/>
      <c r="Z18" s="53"/>
      <c r="AA18" s="43"/>
      <c r="AB18" s="4"/>
      <c r="AC18" s="4"/>
      <c r="AD18" s="46"/>
      <c r="AE18" s="43"/>
      <c r="AF18" s="4"/>
      <c r="AG18" s="4"/>
      <c r="AH18" s="45"/>
      <c r="AI18" s="43">
        <f t="shared" si="8"/>
        <v>0</v>
      </c>
      <c r="AJ18" s="4">
        <f t="shared" si="10"/>
        <v>0</v>
      </c>
      <c r="AK18" s="4">
        <f t="shared" si="11"/>
        <v>0</v>
      </c>
      <c r="AL18" s="45"/>
      <c r="AM18" s="43"/>
      <c r="AN18" s="4"/>
      <c r="AO18" s="46"/>
    </row>
    <row r="19" spans="1:41" s="8" customFormat="1">
      <c r="A19" s="13" t="s">
        <v>20</v>
      </c>
      <c r="B19" s="75" t="s">
        <v>23</v>
      </c>
      <c r="C19" s="47">
        <f>1483+407</f>
        <v>1890</v>
      </c>
      <c r="D19" s="16">
        <f>1829+407</f>
        <v>2236</v>
      </c>
      <c r="E19" s="16">
        <f>1188+312</f>
        <v>1500</v>
      </c>
      <c r="F19" s="38">
        <f>E19/D19</f>
        <v>0.67084078711985684</v>
      </c>
      <c r="G19" s="43"/>
      <c r="H19" s="4"/>
      <c r="I19" s="4"/>
      <c r="J19" s="45"/>
      <c r="K19" s="43"/>
      <c r="L19" s="4"/>
      <c r="M19" s="4"/>
      <c r="N19" s="45"/>
      <c r="O19" s="43"/>
      <c r="P19" s="4"/>
      <c r="Q19" s="4"/>
      <c r="R19" s="46"/>
      <c r="S19" s="47">
        <f t="shared" si="4"/>
        <v>1890</v>
      </c>
      <c r="T19" s="16">
        <f t="shared" si="5"/>
        <v>2236</v>
      </c>
      <c r="U19" s="16">
        <f t="shared" si="6"/>
        <v>1500</v>
      </c>
      <c r="V19" s="38">
        <f t="shared" si="7"/>
        <v>0.67084078711985684</v>
      </c>
      <c r="W19" s="43"/>
      <c r="X19" s="4"/>
      <c r="Y19" s="4"/>
      <c r="Z19" s="53"/>
      <c r="AA19" s="60"/>
      <c r="AB19" s="14"/>
      <c r="AC19" s="14"/>
      <c r="AD19" s="61"/>
      <c r="AE19" s="60"/>
      <c r="AF19" s="14"/>
      <c r="AG19" s="14"/>
      <c r="AH19" s="61"/>
      <c r="AI19" s="43">
        <f t="shared" si="8"/>
        <v>0</v>
      </c>
      <c r="AJ19" s="4">
        <f t="shared" si="10"/>
        <v>0</v>
      </c>
      <c r="AK19" s="4">
        <f t="shared" si="11"/>
        <v>0</v>
      </c>
      <c r="AL19" s="45"/>
      <c r="AM19" s="43">
        <v>0</v>
      </c>
      <c r="AN19" s="4">
        <v>0</v>
      </c>
      <c r="AO19" s="46">
        <v>0</v>
      </c>
    </row>
    <row r="20" spans="1:41" s="8" customFormat="1">
      <c r="A20" s="13" t="s">
        <v>21</v>
      </c>
      <c r="B20" s="75" t="s">
        <v>54</v>
      </c>
      <c r="C20" s="43"/>
      <c r="D20" s="4"/>
      <c r="E20" s="4"/>
      <c r="F20" s="45"/>
      <c r="G20" s="48">
        <v>700</v>
      </c>
      <c r="H20" s="3">
        <v>580</v>
      </c>
      <c r="I20" s="3">
        <v>505</v>
      </c>
      <c r="J20" s="44">
        <f t="shared" ref="J20:J28" si="13">I20/H20</f>
        <v>0.87068965517241381</v>
      </c>
      <c r="K20" s="43"/>
      <c r="L20" s="4"/>
      <c r="M20" s="4"/>
      <c r="N20" s="45"/>
      <c r="O20" s="43"/>
      <c r="P20" s="4"/>
      <c r="Q20" s="4"/>
      <c r="R20" s="46"/>
      <c r="S20" s="47">
        <f t="shared" si="4"/>
        <v>700</v>
      </c>
      <c r="T20" s="16">
        <f t="shared" si="5"/>
        <v>580</v>
      </c>
      <c r="U20" s="16">
        <f t="shared" si="6"/>
        <v>505</v>
      </c>
      <c r="V20" s="38">
        <f t="shared" si="7"/>
        <v>0.87068965517241381</v>
      </c>
      <c r="W20" s="43"/>
      <c r="X20" s="4"/>
      <c r="Y20" s="4"/>
      <c r="Z20" s="53"/>
      <c r="AA20" s="43"/>
      <c r="AB20" s="4"/>
      <c r="AC20" s="4"/>
      <c r="AD20" s="46"/>
      <c r="AE20" s="43"/>
      <c r="AF20" s="4"/>
      <c r="AG20" s="4"/>
      <c r="AH20" s="46"/>
      <c r="AI20" s="43">
        <f t="shared" si="8"/>
        <v>0</v>
      </c>
      <c r="AJ20" s="4">
        <f t="shared" si="10"/>
        <v>0</v>
      </c>
      <c r="AK20" s="4">
        <f t="shared" si="11"/>
        <v>0</v>
      </c>
      <c r="AL20" s="45"/>
      <c r="AM20" s="43">
        <v>0</v>
      </c>
      <c r="AN20" s="4">
        <v>0</v>
      </c>
      <c r="AO20" s="46">
        <v>0</v>
      </c>
    </row>
    <row r="21" spans="1:41" s="8" customFormat="1">
      <c r="A21" s="13" t="s">
        <v>20</v>
      </c>
      <c r="B21" s="75" t="s">
        <v>55</v>
      </c>
      <c r="C21" s="43"/>
      <c r="D21" s="16">
        <v>264</v>
      </c>
      <c r="E21" s="16">
        <f>796+213</f>
        <v>1009</v>
      </c>
      <c r="F21" s="44">
        <f>E21/D21</f>
        <v>3.8219696969696968</v>
      </c>
      <c r="G21" s="43"/>
      <c r="H21" s="4"/>
      <c r="I21" s="3">
        <v>321</v>
      </c>
      <c r="J21" s="45"/>
      <c r="K21" s="43"/>
      <c r="L21" s="4"/>
      <c r="M21" s="4"/>
      <c r="N21" s="45"/>
      <c r="O21" s="43"/>
      <c r="P21" s="4"/>
      <c r="Q21" s="4"/>
      <c r="R21" s="46"/>
      <c r="S21" s="43">
        <f t="shared" si="4"/>
        <v>0</v>
      </c>
      <c r="T21" s="16">
        <f t="shared" si="5"/>
        <v>264</v>
      </c>
      <c r="U21" s="16">
        <f t="shared" si="6"/>
        <v>1330</v>
      </c>
      <c r="V21" s="38">
        <f t="shared" si="7"/>
        <v>5.0378787878787881</v>
      </c>
      <c r="W21" s="43"/>
      <c r="X21" s="4"/>
      <c r="Y21" s="4"/>
      <c r="Z21" s="53"/>
      <c r="AA21" s="43"/>
      <c r="AB21" s="4"/>
      <c r="AC21" s="4"/>
      <c r="AD21" s="46"/>
      <c r="AE21" s="43"/>
      <c r="AF21" s="4"/>
      <c r="AG21" s="4"/>
      <c r="AH21" s="46"/>
      <c r="AI21" s="43">
        <f t="shared" si="8"/>
        <v>0</v>
      </c>
      <c r="AJ21" s="4">
        <f t="shared" si="10"/>
        <v>0</v>
      </c>
      <c r="AK21" s="4">
        <f t="shared" si="11"/>
        <v>0</v>
      </c>
      <c r="AL21" s="45"/>
      <c r="AM21" s="43">
        <v>0</v>
      </c>
      <c r="AN21" s="4">
        <v>0</v>
      </c>
      <c r="AO21" s="46">
        <v>0</v>
      </c>
    </row>
    <row r="22" spans="1:41" s="8" customFormat="1">
      <c r="A22" s="13" t="s">
        <v>20</v>
      </c>
      <c r="B22" s="75" t="s">
        <v>56</v>
      </c>
      <c r="C22" s="43"/>
      <c r="D22" s="3">
        <v>7901</v>
      </c>
      <c r="E22" s="3">
        <f>5553+1487</f>
        <v>7040</v>
      </c>
      <c r="F22" s="44">
        <f>E22/D22</f>
        <v>0.89102645234780409</v>
      </c>
      <c r="G22" s="43"/>
      <c r="H22" s="3">
        <v>13997</v>
      </c>
      <c r="I22" s="3">
        <v>11922</v>
      </c>
      <c r="J22" s="44">
        <f t="shared" si="13"/>
        <v>0.851753947274416</v>
      </c>
      <c r="K22" s="43"/>
      <c r="L22" s="4"/>
      <c r="M22" s="4"/>
      <c r="N22" s="45"/>
      <c r="O22" s="43"/>
      <c r="P22" s="4"/>
      <c r="Q22" s="4"/>
      <c r="R22" s="46"/>
      <c r="S22" s="43">
        <f t="shared" si="4"/>
        <v>0</v>
      </c>
      <c r="T22" s="16">
        <f t="shared" si="5"/>
        <v>21898</v>
      </c>
      <c r="U22" s="16">
        <f t="shared" si="6"/>
        <v>18962</v>
      </c>
      <c r="V22" s="38">
        <f t="shared" si="7"/>
        <v>0.86592382866015161</v>
      </c>
      <c r="W22" s="43"/>
      <c r="X22" s="3">
        <v>22321</v>
      </c>
      <c r="Y22" s="3">
        <v>20018</v>
      </c>
      <c r="Z22" s="37">
        <f>Y22/X22</f>
        <v>0.89682361901348506</v>
      </c>
      <c r="AA22" s="43"/>
      <c r="AB22" s="4"/>
      <c r="AC22" s="4"/>
      <c r="AD22" s="46"/>
      <c r="AE22" s="43"/>
      <c r="AF22" s="4"/>
      <c r="AG22" s="4"/>
      <c r="AH22" s="46"/>
      <c r="AI22" s="43">
        <f t="shared" si="8"/>
        <v>0</v>
      </c>
      <c r="AJ22" s="3">
        <f t="shared" si="10"/>
        <v>22321</v>
      </c>
      <c r="AK22" s="3">
        <f t="shared" si="11"/>
        <v>20018</v>
      </c>
      <c r="AL22" s="44">
        <f t="shared" si="12"/>
        <v>0.89682361901348506</v>
      </c>
      <c r="AM22" s="47">
        <v>4</v>
      </c>
      <c r="AN22" s="4">
        <v>0</v>
      </c>
      <c r="AO22" s="122"/>
    </row>
    <row r="23" spans="1:41" s="8" customFormat="1">
      <c r="A23" s="13" t="s">
        <v>21</v>
      </c>
      <c r="B23" s="75" t="s">
        <v>57</v>
      </c>
      <c r="C23" s="43"/>
      <c r="D23" s="4"/>
      <c r="E23" s="4"/>
      <c r="F23" s="45"/>
      <c r="G23" s="47">
        <v>147</v>
      </c>
      <c r="H23" s="16">
        <v>147</v>
      </c>
      <c r="I23" s="16">
        <v>145</v>
      </c>
      <c r="J23" s="44">
        <f t="shared" si="13"/>
        <v>0.98639455782312924</v>
      </c>
      <c r="K23" s="43"/>
      <c r="L23" s="4"/>
      <c r="M23" s="4"/>
      <c r="N23" s="45"/>
      <c r="O23" s="43"/>
      <c r="P23" s="4"/>
      <c r="Q23" s="4"/>
      <c r="R23" s="46"/>
      <c r="S23" s="47">
        <f t="shared" si="4"/>
        <v>147</v>
      </c>
      <c r="T23" s="16">
        <f t="shared" si="5"/>
        <v>147</v>
      </c>
      <c r="U23" s="16">
        <f t="shared" si="6"/>
        <v>145</v>
      </c>
      <c r="V23" s="38">
        <f t="shared" si="7"/>
        <v>0.98639455782312924</v>
      </c>
      <c r="W23" s="43"/>
      <c r="X23" s="4"/>
      <c r="Y23" s="4"/>
      <c r="Z23" s="53"/>
      <c r="AA23" s="43"/>
      <c r="AB23" s="4"/>
      <c r="AC23" s="4"/>
      <c r="AD23" s="46"/>
      <c r="AE23" s="43"/>
      <c r="AF23" s="4"/>
      <c r="AG23" s="4"/>
      <c r="AH23" s="46"/>
      <c r="AI23" s="43">
        <f t="shared" si="8"/>
        <v>0</v>
      </c>
      <c r="AJ23" s="4"/>
      <c r="AK23" s="4"/>
      <c r="AL23" s="45"/>
      <c r="AM23" s="43">
        <v>0</v>
      </c>
      <c r="AN23" s="4">
        <v>0</v>
      </c>
      <c r="AO23" s="46">
        <v>0</v>
      </c>
    </row>
    <row r="24" spans="1:41" s="1" customFormat="1">
      <c r="A24" s="15" t="s">
        <v>20</v>
      </c>
      <c r="B24" s="77" t="s">
        <v>58</v>
      </c>
      <c r="C24" s="43"/>
      <c r="D24" s="4"/>
      <c r="E24" s="4"/>
      <c r="F24" s="45"/>
      <c r="G24" s="43"/>
      <c r="H24" s="4"/>
      <c r="I24" s="4"/>
      <c r="J24" s="45"/>
      <c r="K24" s="43"/>
      <c r="L24" s="4"/>
      <c r="M24" s="4"/>
      <c r="N24" s="45"/>
      <c r="O24" s="43"/>
      <c r="P24" s="4"/>
      <c r="Q24" s="4"/>
      <c r="R24" s="46"/>
      <c r="S24" s="43"/>
      <c r="T24" s="4"/>
      <c r="U24" s="4"/>
      <c r="V24" s="45"/>
      <c r="W24" s="43"/>
      <c r="X24" s="9">
        <v>821</v>
      </c>
      <c r="Y24" s="9">
        <v>155</v>
      </c>
      <c r="Z24" s="37">
        <f t="shared" ref="Z24:Z30" si="14">Y24/X24</f>
        <v>0.18879415347137637</v>
      </c>
      <c r="AA24" s="43"/>
      <c r="AB24" s="4"/>
      <c r="AC24" s="4"/>
      <c r="AD24" s="46"/>
      <c r="AE24" s="47"/>
      <c r="AF24" s="4"/>
      <c r="AG24" s="4"/>
      <c r="AH24" s="46"/>
      <c r="AI24" s="43">
        <f t="shared" si="8"/>
        <v>0</v>
      </c>
      <c r="AJ24" s="3">
        <f t="shared" si="10"/>
        <v>821</v>
      </c>
      <c r="AK24" s="3">
        <f t="shared" si="11"/>
        <v>155</v>
      </c>
      <c r="AL24" s="44">
        <f t="shared" si="12"/>
        <v>0.18879415347137637</v>
      </c>
      <c r="AM24" s="43"/>
      <c r="AN24" s="4">
        <v>0</v>
      </c>
      <c r="AO24" s="46">
        <v>0</v>
      </c>
    </row>
    <row r="25" spans="1:41" s="1" customFormat="1">
      <c r="A25" s="15" t="s">
        <v>20</v>
      </c>
      <c r="B25" s="77" t="s">
        <v>59</v>
      </c>
      <c r="C25" s="43"/>
      <c r="D25" s="4"/>
      <c r="E25" s="4"/>
      <c r="F25" s="45"/>
      <c r="G25" s="41">
        <v>80</v>
      </c>
      <c r="H25" s="9">
        <v>80</v>
      </c>
      <c r="I25" s="9">
        <v>70</v>
      </c>
      <c r="J25" s="44">
        <f t="shared" si="13"/>
        <v>0.875</v>
      </c>
      <c r="K25" s="43"/>
      <c r="L25" s="4"/>
      <c r="M25" s="4"/>
      <c r="N25" s="45"/>
      <c r="O25" s="43"/>
      <c r="P25" s="4"/>
      <c r="Q25" s="4"/>
      <c r="R25" s="46"/>
      <c r="S25" s="47">
        <f t="shared" si="4"/>
        <v>80</v>
      </c>
      <c r="T25" s="16">
        <f t="shared" si="5"/>
        <v>80</v>
      </c>
      <c r="U25" s="16">
        <f t="shared" si="6"/>
        <v>70</v>
      </c>
      <c r="V25" s="38">
        <f t="shared" si="7"/>
        <v>0.875</v>
      </c>
      <c r="W25" s="43"/>
      <c r="X25" s="4"/>
      <c r="Y25" s="4"/>
      <c r="Z25" s="53"/>
      <c r="AA25" s="43"/>
      <c r="AB25" s="4"/>
      <c r="AC25" s="4"/>
      <c r="AD25" s="46"/>
      <c r="AE25" s="47"/>
      <c r="AF25" s="4"/>
      <c r="AG25" s="4"/>
      <c r="AH25" s="46"/>
      <c r="AI25" s="43">
        <f t="shared" si="8"/>
        <v>0</v>
      </c>
      <c r="AJ25" s="4"/>
      <c r="AK25" s="4"/>
      <c r="AL25" s="45"/>
      <c r="AM25" s="43"/>
      <c r="AN25" s="4">
        <v>0</v>
      </c>
      <c r="AO25" s="46">
        <v>0</v>
      </c>
    </row>
    <row r="26" spans="1:41" s="1" customFormat="1">
      <c r="A26" s="15" t="s">
        <v>21</v>
      </c>
      <c r="B26" s="75" t="s">
        <v>60</v>
      </c>
      <c r="C26" s="43"/>
      <c r="D26" s="4"/>
      <c r="E26" s="4"/>
      <c r="F26" s="45"/>
      <c r="G26" s="41">
        <v>158</v>
      </c>
      <c r="H26" s="16">
        <v>158</v>
      </c>
      <c r="I26" s="4"/>
      <c r="J26" s="45"/>
      <c r="K26" s="43"/>
      <c r="L26" s="4"/>
      <c r="M26" s="4"/>
      <c r="N26" s="45"/>
      <c r="O26" s="43"/>
      <c r="P26" s="4"/>
      <c r="Q26" s="4"/>
      <c r="R26" s="46"/>
      <c r="S26" s="47">
        <f t="shared" si="4"/>
        <v>158</v>
      </c>
      <c r="T26" s="16">
        <f t="shared" si="5"/>
        <v>158</v>
      </c>
      <c r="U26" s="4">
        <f t="shared" si="6"/>
        <v>0</v>
      </c>
      <c r="V26" s="45"/>
      <c r="W26" s="43"/>
      <c r="X26" s="4"/>
      <c r="Y26" s="4"/>
      <c r="Z26" s="53"/>
      <c r="AA26" s="43"/>
      <c r="AB26" s="4"/>
      <c r="AC26" s="4"/>
      <c r="AD26" s="46"/>
      <c r="AE26" s="47"/>
      <c r="AF26" s="4"/>
      <c r="AG26" s="4"/>
      <c r="AH26" s="46"/>
      <c r="AI26" s="43">
        <f t="shared" si="8"/>
        <v>0</v>
      </c>
      <c r="AJ26" s="4"/>
      <c r="AK26" s="4"/>
      <c r="AL26" s="45"/>
      <c r="AM26" s="43">
        <v>0</v>
      </c>
      <c r="AN26" s="4">
        <v>0</v>
      </c>
      <c r="AO26" s="46">
        <v>0</v>
      </c>
    </row>
    <row r="27" spans="1:41" s="1" customFormat="1">
      <c r="A27" s="15" t="s">
        <v>20</v>
      </c>
      <c r="B27" s="75" t="s">
        <v>61</v>
      </c>
      <c r="C27" s="43"/>
      <c r="D27" s="4"/>
      <c r="E27" s="4"/>
      <c r="F27" s="45"/>
      <c r="G27" s="43"/>
      <c r="H27" s="16">
        <v>541</v>
      </c>
      <c r="I27" s="16">
        <v>699</v>
      </c>
      <c r="J27" s="45"/>
      <c r="K27" s="43"/>
      <c r="L27" s="4"/>
      <c r="M27" s="4"/>
      <c r="N27" s="45"/>
      <c r="O27" s="43"/>
      <c r="P27" s="4"/>
      <c r="Q27" s="4"/>
      <c r="R27" s="46"/>
      <c r="S27" s="43">
        <f t="shared" si="4"/>
        <v>0</v>
      </c>
      <c r="T27" s="16">
        <f t="shared" si="5"/>
        <v>541</v>
      </c>
      <c r="U27" s="16">
        <f t="shared" si="6"/>
        <v>699</v>
      </c>
      <c r="V27" s="38">
        <f t="shared" si="7"/>
        <v>1.2920517560073936</v>
      </c>
      <c r="W27" s="43"/>
      <c r="X27" s="4"/>
      <c r="Y27" s="4"/>
      <c r="Z27" s="53"/>
      <c r="AA27" s="43"/>
      <c r="AB27" s="4"/>
      <c r="AC27" s="4"/>
      <c r="AD27" s="46"/>
      <c r="AE27" s="43"/>
      <c r="AF27" s="4"/>
      <c r="AG27" s="4"/>
      <c r="AH27" s="46"/>
      <c r="AI27" s="43">
        <f t="shared" si="8"/>
        <v>0</v>
      </c>
      <c r="AJ27" s="4"/>
      <c r="AK27" s="4"/>
      <c r="AL27" s="45"/>
      <c r="AM27" s="43"/>
      <c r="AN27" s="4"/>
      <c r="AO27" s="46"/>
    </row>
    <row r="28" spans="1:41" s="1" customFormat="1">
      <c r="A28" s="15" t="s">
        <v>20</v>
      </c>
      <c r="B28" s="75" t="s">
        <v>62</v>
      </c>
      <c r="C28" s="43"/>
      <c r="D28" s="4"/>
      <c r="E28" s="4"/>
      <c r="F28" s="45"/>
      <c r="G28" s="47">
        <v>88</v>
      </c>
      <c r="H28" s="9">
        <v>900</v>
      </c>
      <c r="I28" s="9">
        <v>900</v>
      </c>
      <c r="J28" s="44">
        <f t="shared" si="13"/>
        <v>1</v>
      </c>
      <c r="K28" s="43"/>
      <c r="L28" s="4"/>
      <c r="M28" s="4"/>
      <c r="N28" s="45"/>
      <c r="O28" s="43"/>
      <c r="P28" s="4"/>
      <c r="Q28" s="4"/>
      <c r="R28" s="46"/>
      <c r="S28" s="47">
        <f t="shared" si="4"/>
        <v>88</v>
      </c>
      <c r="T28" s="16">
        <f t="shared" si="5"/>
        <v>900</v>
      </c>
      <c r="U28" s="16">
        <f t="shared" si="6"/>
        <v>900</v>
      </c>
      <c r="V28" s="38">
        <f t="shared" si="7"/>
        <v>1</v>
      </c>
      <c r="W28" s="43"/>
      <c r="X28" s="4"/>
      <c r="Y28" s="4"/>
      <c r="Z28" s="53"/>
      <c r="AA28" s="43"/>
      <c r="AB28" s="4"/>
      <c r="AC28" s="4"/>
      <c r="AD28" s="46"/>
      <c r="AE28" s="43"/>
      <c r="AF28" s="4"/>
      <c r="AG28" s="4"/>
      <c r="AH28" s="46"/>
      <c r="AI28" s="43">
        <f t="shared" si="8"/>
        <v>0</v>
      </c>
      <c r="AJ28" s="4"/>
      <c r="AK28" s="4"/>
      <c r="AL28" s="45"/>
      <c r="AM28" s="43"/>
      <c r="AN28" s="4"/>
      <c r="AO28" s="46"/>
    </row>
    <row r="29" spans="1:41" s="1" customFormat="1" ht="15.75" thickBot="1">
      <c r="A29" s="15" t="s">
        <v>21</v>
      </c>
      <c r="B29" s="75" t="s">
        <v>63</v>
      </c>
      <c r="C29" s="43"/>
      <c r="D29" s="4"/>
      <c r="E29" s="4"/>
      <c r="F29" s="45"/>
      <c r="G29" s="47">
        <v>1196</v>
      </c>
      <c r="H29" s="16">
        <v>1882</v>
      </c>
      <c r="I29" s="9">
        <v>1882</v>
      </c>
      <c r="J29" s="45"/>
      <c r="K29" s="43"/>
      <c r="L29" s="4"/>
      <c r="M29" s="4"/>
      <c r="N29" s="45"/>
      <c r="O29" s="43"/>
      <c r="P29" s="4"/>
      <c r="Q29" s="4"/>
      <c r="R29" s="46"/>
      <c r="S29" s="47">
        <f t="shared" si="4"/>
        <v>1196</v>
      </c>
      <c r="T29" s="16">
        <f t="shared" si="5"/>
        <v>1882</v>
      </c>
      <c r="U29" s="16">
        <f t="shared" si="6"/>
        <v>1882</v>
      </c>
      <c r="V29" s="38">
        <f t="shared" si="7"/>
        <v>1</v>
      </c>
      <c r="W29" s="43"/>
      <c r="X29" s="4"/>
      <c r="Y29" s="4"/>
      <c r="Z29" s="53"/>
      <c r="AA29" s="43"/>
      <c r="AB29" s="4"/>
      <c r="AC29" s="4"/>
      <c r="AD29" s="46"/>
      <c r="AE29" s="43"/>
      <c r="AF29" s="4"/>
      <c r="AG29" s="4"/>
      <c r="AH29" s="46"/>
      <c r="AI29" s="43">
        <f t="shared" si="8"/>
        <v>0</v>
      </c>
      <c r="AJ29" s="4"/>
      <c r="AK29" s="4"/>
      <c r="AL29" s="45"/>
      <c r="AM29" s="124"/>
      <c r="AN29" s="125"/>
      <c r="AO29" s="134"/>
    </row>
    <row r="30" spans="1:41" s="1" customFormat="1" ht="15.75" thickBot="1">
      <c r="A30" s="29" t="s">
        <v>20</v>
      </c>
      <c r="B30" s="111" t="s">
        <v>43</v>
      </c>
      <c r="C30" s="49"/>
      <c r="D30" s="28"/>
      <c r="E30" s="28"/>
      <c r="F30" s="50"/>
      <c r="G30" s="49"/>
      <c r="H30" s="28"/>
      <c r="I30" s="28"/>
      <c r="J30" s="50"/>
      <c r="K30" s="49"/>
      <c r="L30" s="28"/>
      <c r="M30" s="28"/>
      <c r="N30" s="50"/>
      <c r="O30" s="49"/>
      <c r="P30" s="28"/>
      <c r="Q30" s="28"/>
      <c r="R30" s="51"/>
      <c r="S30" s="124">
        <f t="shared" si="4"/>
        <v>0</v>
      </c>
      <c r="T30" s="125">
        <f t="shared" si="5"/>
        <v>0</v>
      </c>
      <c r="U30" s="125">
        <f t="shared" si="6"/>
        <v>0</v>
      </c>
      <c r="V30" s="123"/>
      <c r="W30" s="49"/>
      <c r="X30" s="30">
        <v>1334</v>
      </c>
      <c r="Y30" s="30">
        <v>4657</v>
      </c>
      <c r="Z30" s="112">
        <f t="shared" si="14"/>
        <v>3.4910044977511245</v>
      </c>
      <c r="AA30" s="49"/>
      <c r="AB30" s="28"/>
      <c r="AC30" s="28"/>
      <c r="AD30" s="51"/>
      <c r="AE30" s="49"/>
      <c r="AF30" s="28"/>
      <c r="AG30" s="28"/>
      <c r="AH30" s="51"/>
      <c r="AI30" s="124">
        <f t="shared" si="8"/>
        <v>0</v>
      </c>
      <c r="AJ30" s="127">
        <f t="shared" si="10"/>
        <v>1334</v>
      </c>
      <c r="AK30" s="127">
        <f t="shared" si="11"/>
        <v>4657</v>
      </c>
      <c r="AL30" s="128">
        <f t="shared" si="12"/>
        <v>3.4910044977511245</v>
      </c>
      <c r="AM30" s="129"/>
      <c r="AN30" s="130"/>
      <c r="AO30" s="131"/>
    </row>
    <row r="31" spans="1:41" ht="15.75" thickBot="1">
      <c r="A31" s="222" t="s">
        <v>22</v>
      </c>
      <c r="B31" s="222"/>
      <c r="C31" s="113">
        <f>SUM(C7:C30)</f>
        <v>44606</v>
      </c>
      <c r="D31" s="113">
        <f t="shared" ref="D31:AK31" si="15">SUM(D7:D30)</f>
        <v>47388</v>
      </c>
      <c r="E31" s="113">
        <f t="shared" si="15"/>
        <v>34567</v>
      </c>
      <c r="F31" s="114">
        <f>E31/D31</f>
        <v>0.7294462733181396</v>
      </c>
      <c r="G31" s="113">
        <f>SUM(G7:G30)</f>
        <v>34031</v>
      </c>
      <c r="H31" s="113">
        <f t="shared" si="15"/>
        <v>36070</v>
      </c>
      <c r="I31" s="113">
        <f t="shared" si="15"/>
        <v>30869</v>
      </c>
      <c r="J31" s="114">
        <f>I31/H31</f>
        <v>0.85580815081785422</v>
      </c>
      <c r="K31" s="113">
        <f t="shared" si="15"/>
        <v>66500</v>
      </c>
      <c r="L31" s="113">
        <f t="shared" si="15"/>
        <v>297</v>
      </c>
      <c r="M31" s="113">
        <f t="shared" si="15"/>
        <v>297</v>
      </c>
      <c r="N31" s="114">
        <f>M31/L31</f>
        <v>1</v>
      </c>
      <c r="O31" s="113">
        <f t="shared" si="15"/>
        <v>24505</v>
      </c>
      <c r="P31" s="113">
        <f t="shared" si="15"/>
        <v>21693</v>
      </c>
      <c r="Q31" s="113">
        <f t="shared" si="15"/>
        <v>24831</v>
      </c>
      <c r="R31" s="114">
        <f>Q31/P31</f>
        <v>1.1446549578204952</v>
      </c>
      <c r="S31" s="113">
        <f t="shared" si="15"/>
        <v>169642</v>
      </c>
      <c r="T31" s="113">
        <f t="shared" si="15"/>
        <v>105448</v>
      </c>
      <c r="U31" s="113">
        <f t="shared" si="15"/>
        <v>90564</v>
      </c>
      <c r="V31" s="114">
        <f>U31/T31</f>
        <v>0.85884985964646077</v>
      </c>
      <c r="W31" s="113">
        <f t="shared" si="15"/>
        <v>132182</v>
      </c>
      <c r="X31" s="113">
        <f t="shared" si="15"/>
        <v>66850</v>
      </c>
      <c r="Y31" s="113">
        <f t="shared" si="15"/>
        <v>44060</v>
      </c>
      <c r="Z31" s="114">
        <f>Y31/X31</f>
        <v>0.6590875093492895</v>
      </c>
      <c r="AA31" s="113">
        <f t="shared" si="15"/>
        <v>37460</v>
      </c>
      <c r="AB31" s="113">
        <f t="shared" si="15"/>
        <v>37460</v>
      </c>
      <c r="AC31" s="113">
        <f t="shared" si="15"/>
        <v>37461</v>
      </c>
      <c r="AD31" s="114">
        <f>AC31/AB31</f>
        <v>1.0000266951414842</v>
      </c>
      <c r="AE31" s="113">
        <f t="shared" si="15"/>
        <v>0</v>
      </c>
      <c r="AF31" s="113">
        <f t="shared" si="15"/>
        <v>1138</v>
      </c>
      <c r="AG31" s="113">
        <f t="shared" si="15"/>
        <v>17778</v>
      </c>
      <c r="AH31" s="113">
        <f t="shared" si="15"/>
        <v>0</v>
      </c>
      <c r="AI31" s="113">
        <f t="shared" si="15"/>
        <v>169642</v>
      </c>
      <c r="AJ31" s="113">
        <f t="shared" si="15"/>
        <v>105448</v>
      </c>
      <c r="AK31" s="113">
        <f t="shared" si="15"/>
        <v>99299</v>
      </c>
      <c r="AL31" s="114">
        <f>AK31/AJ31</f>
        <v>0.94168689780745007</v>
      </c>
      <c r="AM31" s="115">
        <f>SUM(AM7:AM30)</f>
        <v>9</v>
      </c>
      <c r="AN31" s="115">
        <f t="shared" ref="AN31:AO31" si="16">SUM(AN7:AN30)</f>
        <v>0</v>
      </c>
      <c r="AO31" s="115">
        <f t="shared" si="16"/>
        <v>20</v>
      </c>
    </row>
    <row r="32" spans="1:41">
      <c r="AI32" s="31"/>
      <c r="AJ32" s="31"/>
      <c r="AK32" s="31"/>
      <c r="AL32" s="31"/>
    </row>
    <row r="34" spans="2:2">
      <c r="B34" t="str">
        <f>Tartalomjegyzék!A12</f>
        <v>Tiszainoka, 2016. május 31.</v>
      </c>
    </row>
    <row r="40" spans="2:2">
      <c r="B40" s="11"/>
    </row>
  </sheetData>
  <mergeCells count="22">
    <mergeCell ref="AN4:AN5"/>
    <mergeCell ref="AO4:AO5"/>
    <mergeCell ref="A31:B31"/>
    <mergeCell ref="A1:AO1"/>
    <mergeCell ref="AM2:AO2"/>
    <mergeCell ref="A3:B3"/>
    <mergeCell ref="AM3:AO3"/>
    <mergeCell ref="C3:V3"/>
    <mergeCell ref="W3:AL3"/>
    <mergeCell ref="C4:F4"/>
    <mergeCell ref="G4:J4"/>
    <mergeCell ref="K4:N4"/>
    <mergeCell ref="O4:R4"/>
    <mergeCell ref="B4:B6"/>
    <mergeCell ref="A4:A6"/>
    <mergeCell ref="A2:AL2"/>
    <mergeCell ref="AM4:AM5"/>
    <mergeCell ref="S4:V4"/>
    <mergeCell ref="W4:Z4"/>
    <mergeCell ref="AA4:AD4"/>
    <mergeCell ref="AE4:AH4"/>
    <mergeCell ref="AI4:AL4"/>
  </mergeCells>
  <pageMargins left="0.70866141732283472" right="0.70866141732283472" top="0.74803149606299213" bottom="0.74803149606299213" header="0.31496062992125984" footer="0.31496062992125984"/>
  <pageSetup paperSize="8" scale="80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AO14"/>
  <sheetViews>
    <sheetView workbookViewId="0">
      <selection sqref="A1:AO1"/>
    </sheetView>
  </sheetViews>
  <sheetFormatPr defaultRowHeight="15"/>
  <cols>
    <col min="1" max="1" width="5.140625" style="27" customWidth="1"/>
    <col min="2" max="2" width="56" style="27" bestFit="1" customWidth="1"/>
    <col min="3" max="6" width="16.5703125" style="27" customWidth="1"/>
    <col min="7" max="7" width="11.42578125" style="27" customWidth="1"/>
    <col min="8" max="8" width="14" style="27" customWidth="1"/>
    <col min="9" max="9" width="11.42578125" style="27" customWidth="1"/>
    <col min="10" max="10" width="13.5703125" style="27" customWidth="1"/>
    <col min="11" max="22" width="14.42578125" style="27" customWidth="1"/>
    <col min="23" max="26" width="14.28515625" style="27" customWidth="1"/>
    <col min="27" max="27" width="13.140625" style="27" customWidth="1"/>
    <col min="28" max="28" width="14.5703125" style="27" customWidth="1"/>
    <col min="29" max="29" width="13.140625" style="27" customWidth="1"/>
    <col min="30" max="30" width="14.140625" style="27" customWidth="1"/>
    <col min="31" max="31" width="13.7109375" style="27" customWidth="1"/>
    <col min="32" max="32" width="15" style="27" customWidth="1"/>
    <col min="33" max="33" width="12.42578125" style="27" customWidth="1"/>
    <col min="34" max="34" width="13.85546875" style="27" customWidth="1"/>
    <col min="35" max="35" width="11.28515625" style="27" customWidth="1"/>
    <col min="36" max="36" width="14.5703125" style="27" customWidth="1"/>
    <col min="37" max="37" width="13" style="27" customWidth="1"/>
    <col min="38" max="38" width="14" style="27" customWidth="1"/>
    <col min="39" max="39" width="10.42578125" style="27" customWidth="1"/>
    <col min="40" max="40" width="11.140625" style="27" customWidth="1"/>
    <col min="41" max="41" width="17.42578125" style="27" customWidth="1"/>
    <col min="42" max="16384" width="9.140625" style="27"/>
  </cols>
  <sheetData>
    <row r="1" spans="1:41" s="1" customFormat="1">
      <c r="A1" s="223" t="s">
        <v>69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  <c r="L1" s="223"/>
      <c r="M1" s="223"/>
      <c r="N1" s="223"/>
      <c r="O1" s="223"/>
      <c r="P1" s="223"/>
      <c r="Q1" s="223"/>
      <c r="R1" s="223"/>
      <c r="S1" s="223"/>
      <c r="T1" s="223"/>
      <c r="U1" s="223"/>
      <c r="V1" s="223"/>
      <c r="W1" s="223"/>
      <c r="X1" s="223"/>
      <c r="Y1" s="223"/>
      <c r="Z1" s="223"/>
      <c r="AA1" s="223"/>
      <c r="AB1" s="223"/>
      <c r="AC1" s="223"/>
      <c r="AD1" s="223"/>
      <c r="AE1" s="223"/>
      <c r="AF1" s="223"/>
      <c r="AG1" s="223"/>
      <c r="AH1" s="223"/>
      <c r="AI1" s="223"/>
      <c r="AJ1" s="223"/>
      <c r="AK1" s="223"/>
      <c r="AL1" s="223"/>
      <c r="AM1" s="223"/>
      <c r="AN1" s="223"/>
      <c r="AO1" s="223"/>
    </row>
    <row r="2" spans="1:41" s="1" customFormat="1">
      <c r="A2" s="259" t="s">
        <v>0</v>
      </c>
      <c r="B2" s="260"/>
      <c r="C2" s="260"/>
      <c r="D2" s="260"/>
      <c r="E2" s="260"/>
      <c r="F2" s="260"/>
      <c r="G2" s="260"/>
      <c r="H2" s="260"/>
      <c r="I2" s="260"/>
      <c r="J2" s="260"/>
      <c r="K2" s="260"/>
      <c r="L2" s="260"/>
      <c r="M2" s="260"/>
      <c r="N2" s="260"/>
      <c r="O2" s="260"/>
      <c r="P2" s="260"/>
      <c r="Q2" s="260"/>
      <c r="R2" s="260"/>
      <c r="S2" s="260"/>
      <c r="T2" s="260"/>
      <c r="U2" s="260"/>
      <c r="V2" s="260"/>
      <c r="W2" s="260"/>
      <c r="X2" s="260"/>
      <c r="Y2" s="260"/>
      <c r="Z2" s="260"/>
      <c r="AA2" s="260"/>
      <c r="AB2" s="260"/>
      <c r="AC2" s="260"/>
      <c r="AD2" s="260"/>
      <c r="AE2" s="260"/>
      <c r="AF2" s="260"/>
      <c r="AG2" s="260"/>
      <c r="AH2" s="260"/>
      <c r="AI2" s="260"/>
      <c r="AJ2" s="260"/>
      <c r="AK2" s="260"/>
      <c r="AL2" s="261"/>
      <c r="AM2" s="223" t="s">
        <v>25</v>
      </c>
      <c r="AN2" s="223"/>
      <c r="AO2" s="223"/>
    </row>
    <row r="3" spans="1:41" s="2" customFormat="1" ht="15" customHeight="1" thickBot="1">
      <c r="A3" s="223" t="s">
        <v>15</v>
      </c>
      <c r="B3" s="223"/>
      <c r="C3" s="227" t="s">
        <v>1</v>
      </c>
      <c r="D3" s="227"/>
      <c r="E3" s="227"/>
      <c r="F3" s="227"/>
      <c r="G3" s="227"/>
      <c r="H3" s="227"/>
      <c r="I3" s="227"/>
      <c r="J3" s="227"/>
      <c r="K3" s="227"/>
      <c r="L3" s="227"/>
      <c r="M3" s="227"/>
      <c r="N3" s="227"/>
      <c r="O3" s="227"/>
      <c r="P3" s="227"/>
      <c r="Q3" s="227"/>
      <c r="R3" s="227"/>
      <c r="S3" s="227"/>
      <c r="T3" s="227"/>
      <c r="U3" s="227"/>
      <c r="V3" s="227"/>
      <c r="W3" s="257" t="s">
        <v>2</v>
      </c>
      <c r="X3" s="258"/>
      <c r="Y3" s="258"/>
      <c r="Z3" s="258"/>
      <c r="AA3" s="258"/>
      <c r="AB3" s="258"/>
      <c r="AC3" s="258"/>
      <c r="AD3" s="258"/>
      <c r="AE3" s="258"/>
      <c r="AF3" s="258"/>
      <c r="AG3" s="258"/>
      <c r="AH3" s="258"/>
      <c r="AI3" s="258"/>
      <c r="AJ3" s="258"/>
      <c r="AK3" s="258"/>
      <c r="AL3" s="258"/>
      <c r="AM3" s="256" t="s">
        <v>3</v>
      </c>
      <c r="AN3" s="223"/>
      <c r="AO3" s="223"/>
    </row>
    <row r="4" spans="1:41" s="2" customFormat="1" ht="40.5" customHeight="1">
      <c r="A4" s="247" t="s">
        <v>11</v>
      </c>
      <c r="B4" s="249" t="s">
        <v>70</v>
      </c>
      <c r="C4" s="212" t="s">
        <v>37</v>
      </c>
      <c r="D4" s="213"/>
      <c r="E4" s="213"/>
      <c r="F4" s="214"/>
      <c r="G4" s="233" t="s">
        <v>38</v>
      </c>
      <c r="H4" s="234"/>
      <c r="I4" s="234"/>
      <c r="J4" s="235"/>
      <c r="K4" s="233" t="s">
        <v>35</v>
      </c>
      <c r="L4" s="234"/>
      <c r="M4" s="234"/>
      <c r="N4" s="235"/>
      <c r="O4" s="212" t="s">
        <v>36</v>
      </c>
      <c r="P4" s="213"/>
      <c r="Q4" s="213"/>
      <c r="R4" s="214"/>
      <c r="S4" s="212" t="s">
        <v>9</v>
      </c>
      <c r="T4" s="213"/>
      <c r="U4" s="213"/>
      <c r="V4" s="262"/>
      <c r="W4" s="212" t="s">
        <v>39</v>
      </c>
      <c r="X4" s="213"/>
      <c r="Y4" s="213"/>
      <c r="Z4" s="214"/>
      <c r="AA4" s="212" t="s">
        <v>4</v>
      </c>
      <c r="AB4" s="213"/>
      <c r="AC4" s="213"/>
      <c r="AD4" s="214"/>
      <c r="AE4" s="212" t="s">
        <v>40</v>
      </c>
      <c r="AF4" s="213"/>
      <c r="AG4" s="213"/>
      <c r="AH4" s="214"/>
      <c r="AI4" s="212" t="s">
        <v>10</v>
      </c>
      <c r="AJ4" s="213"/>
      <c r="AK4" s="213"/>
      <c r="AL4" s="214"/>
      <c r="AM4" s="251" t="s">
        <v>5</v>
      </c>
      <c r="AN4" s="253" t="s">
        <v>6</v>
      </c>
      <c r="AO4" s="226" t="s">
        <v>7</v>
      </c>
    </row>
    <row r="5" spans="1:41" s="2" customFormat="1" ht="32.25" customHeight="1">
      <c r="A5" s="248"/>
      <c r="B5" s="250"/>
      <c r="C5" s="63" t="s">
        <v>32</v>
      </c>
      <c r="D5" s="64" t="s">
        <v>31</v>
      </c>
      <c r="E5" s="64" t="s">
        <v>33</v>
      </c>
      <c r="F5" s="35" t="s">
        <v>34</v>
      </c>
      <c r="G5" s="40" t="s">
        <v>32</v>
      </c>
      <c r="H5" s="34" t="s">
        <v>31</v>
      </c>
      <c r="I5" s="34" t="s">
        <v>33</v>
      </c>
      <c r="J5" s="35" t="s">
        <v>34</v>
      </c>
      <c r="K5" s="40" t="s">
        <v>32</v>
      </c>
      <c r="L5" s="34" t="s">
        <v>31</v>
      </c>
      <c r="M5" s="34" t="s">
        <v>33</v>
      </c>
      <c r="N5" s="35" t="s">
        <v>34</v>
      </c>
      <c r="O5" s="40" t="s">
        <v>32</v>
      </c>
      <c r="P5" s="34" t="s">
        <v>31</v>
      </c>
      <c r="Q5" s="34" t="s">
        <v>33</v>
      </c>
      <c r="R5" s="35" t="s">
        <v>34</v>
      </c>
      <c r="S5" s="40" t="s">
        <v>32</v>
      </c>
      <c r="T5" s="34" t="s">
        <v>31</v>
      </c>
      <c r="U5" s="34" t="s">
        <v>33</v>
      </c>
      <c r="V5" s="68" t="s">
        <v>34</v>
      </c>
      <c r="W5" s="40" t="s">
        <v>32</v>
      </c>
      <c r="X5" s="34" t="s">
        <v>31</v>
      </c>
      <c r="Y5" s="34" t="s">
        <v>33</v>
      </c>
      <c r="Z5" s="35" t="s">
        <v>34</v>
      </c>
      <c r="AA5" s="40" t="s">
        <v>32</v>
      </c>
      <c r="AB5" s="34" t="s">
        <v>31</v>
      </c>
      <c r="AC5" s="34" t="s">
        <v>33</v>
      </c>
      <c r="AD5" s="35" t="s">
        <v>34</v>
      </c>
      <c r="AE5" s="40" t="s">
        <v>32</v>
      </c>
      <c r="AF5" s="34" t="s">
        <v>31</v>
      </c>
      <c r="AG5" s="34" t="s">
        <v>33</v>
      </c>
      <c r="AH5" s="35" t="s">
        <v>34</v>
      </c>
      <c r="AI5" s="40" t="s">
        <v>32</v>
      </c>
      <c r="AJ5" s="34" t="s">
        <v>31</v>
      </c>
      <c r="AK5" s="34" t="s">
        <v>33</v>
      </c>
      <c r="AL5" s="35" t="s">
        <v>34</v>
      </c>
      <c r="AM5" s="252"/>
      <c r="AN5" s="254"/>
      <c r="AO5" s="255"/>
    </row>
    <row r="6" spans="1:41" s="1" customFormat="1">
      <c r="A6" s="15" t="s">
        <v>20</v>
      </c>
      <c r="B6" s="39" t="s">
        <v>17</v>
      </c>
      <c r="C6" s="41">
        <v>14000</v>
      </c>
      <c r="D6" s="9">
        <f>12398+3366</f>
        <v>15764</v>
      </c>
      <c r="E6" s="9">
        <v>15523</v>
      </c>
      <c r="F6" s="42">
        <f>E6/D6</f>
        <v>0.98471200202994169</v>
      </c>
      <c r="G6" s="43">
        <v>2000</v>
      </c>
      <c r="H6" s="4"/>
      <c r="I6" s="4"/>
      <c r="J6" s="45"/>
      <c r="K6" s="43"/>
      <c r="L6" s="4"/>
      <c r="M6" s="4"/>
      <c r="N6" s="46"/>
      <c r="O6" s="43"/>
      <c r="P6" s="16"/>
      <c r="Q6" s="4"/>
      <c r="R6" s="46"/>
      <c r="S6" s="47">
        <f>C6+G6+K6+O6</f>
        <v>16000</v>
      </c>
      <c r="T6" s="16">
        <f t="shared" ref="T6:U9" si="0">D6+H6+L6+P6</f>
        <v>15764</v>
      </c>
      <c r="U6" s="16">
        <f t="shared" si="0"/>
        <v>15523</v>
      </c>
      <c r="V6" s="52">
        <f>U6/T6</f>
        <v>0.98471200202994169</v>
      </c>
      <c r="W6" s="43"/>
      <c r="X6" s="4"/>
      <c r="Y6" s="4"/>
      <c r="Z6" s="46"/>
      <c r="AA6" s="41"/>
      <c r="AB6" s="4"/>
      <c r="AC6" s="4"/>
      <c r="AD6" s="46"/>
      <c r="AE6" s="48">
        <v>16000</v>
      </c>
      <c r="AF6" s="4"/>
      <c r="AG6" s="4"/>
      <c r="AH6" s="46"/>
      <c r="AI6" s="48">
        <f>W6+AA6+AE6</f>
        <v>16000</v>
      </c>
      <c r="AJ6" s="4">
        <f t="shared" ref="AJ6:AK9" si="1">X6+AB6+AF6</f>
        <v>0</v>
      </c>
      <c r="AK6" s="4">
        <f t="shared" si="1"/>
        <v>0</v>
      </c>
      <c r="AL6" s="46"/>
      <c r="AM6" s="20">
        <v>4</v>
      </c>
      <c r="AN6" s="4"/>
      <c r="AO6" s="4">
        <v>0</v>
      </c>
    </row>
    <row r="7" spans="1:41" s="1" customFormat="1">
      <c r="A7" s="15" t="s">
        <v>20</v>
      </c>
      <c r="B7" s="39" t="s">
        <v>18</v>
      </c>
      <c r="C7" s="43"/>
      <c r="D7" s="9">
        <v>166</v>
      </c>
      <c r="E7" s="16">
        <v>166</v>
      </c>
      <c r="F7" s="42">
        <f>E7/D7</f>
        <v>1</v>
      </c>
      <c r="G7" s="43"/>
      <c r="H7" s="9">
        <f>2365-1195</f>
        <v>1170</v>
      </c>
      <c r="I7" s="9">
        <v>650</v>
      </c>
      <c r="J7" s="42">
        <f>I7/H7</f>
        <v>0.55555555555555558</v>
      </c>
      <c r="K7" s="43"/>
      <c r="L7" s="4"/>
      <c r="M7" s="4"/>
      <c r="N7" s="45"/>
      <c r="O7" s="43"/>
      <c r="P7" s="4"/>
      <c r="Q7" s="4"/>
      <c r="R7" s="46"/>
      <c r="S7" s="43">
        <f t="shared" ref="S7:S9" si="2">C7+G7+K7+O7</f>
        <v>0</v>
      </c>
      <c r="T7" s="16">
        <f t="shared" si="0"/>
        <v>1336</v>
      </c>
      <c r="U7" s="16">
        <f t="shared" si="0"/>
        <v>816</v>
      </c>
      <c r="V7" s="52">
        <f t="shared" ref="V7:V11" si="3">U7/T7</f>
        <v>0.6107784431137725</v>
      </c>
      <c r="W7" s="48"/>
      <c r="X7" s="4"/>
      <c r="Y7" s="3">
        <v>15</v>
      </c>
      <c r="Z7" s="46"/>
      <c r="AA7" s="47"/>
      <c r="AB7" s="4"/>
      <c r="AC7" s="4"/>
      <c r="AD7" s="46"/>
      <c r="AE7" s="43"/>
      <c r="AF7" s="4"/>
      <c r="AG7" s="4"/>
      <c r="AH7" s="46"/>
      <c r="AI7" s="43">
        <f t="shared" ref="AI7:AI9" si="4">W7+AA7+AE7</f>
        <v>0</v>
      </c>
      <c r="AJ7" s="4">
        <f t="shared" si="1"/>
        <v>0</v>
      </c>
      <c r="AK7" s="3">
        <f t="shared" si="1"/>
        <v>15</v>
      </c>
      <c r="AL7" s="72"/>
      <c r="AM7" s="20">
        <v>0</v>
      </c>
      <c r="AN7" s="4"/>
      <c r="AO7" s="4">
        <v>0</v>
      </c>
    </row>
    <row r="8" spans="1:41" s="1" customFormat="1">
      <c r="A8" s="15" t="s">
        <v>20</v>
      </c>
      <c r="B8" s="39" t="s">
        <v>19</v>
      </c>
      <c r="C8" s="43"/>
      <c r="D8" s="9">
        <v>153</v>
      </c>
      <c r="E8" s="16">
        <v>394</v>
      </c>
      <c r="F8" s="42">
        <f>E8/D8</f>
        <v>2.5751633986928106</v>
      </c>
      <c r="G8" s="43"/>
      <c r="H8" s="4"/>
      <c r="I8" s="4"/>
      <c r="J8" s="46"/>
      <c r="K8" s="43"/>
      <c r="L8" s="4"/>
      <c r="M8" s="4"/>
      <c r="N8" s="46"/>
      <c r="O8" s="43"/>
      <c r="P8" s="4"/>
      <c r="Q8" s="4"/>
      <c r="R8" s="46"/>
      <c r="S8" s="43">
        <f t="shared" si="2"/>
        <v>0</v>
      </c>
      <c r="T8" s="16">
        <f t="shared" si="0"/>
        <v>153</v>
      </c>
      <c r="U8" s="16">
        <f t="shared" si="0"/>
        <v>394</v>
      </c>
      <c r="V8" s="53"/>
      <c r="W8" s="43"/>
      <c r="X8" s="4"/>
      <c r="Y8" s="4"/>
      <c r="Z8" s="46"/>
      <c r="AA8" s="43"/>
      <c r="AB8" s="4"/>
      <c r="AC8" s="4"/>
      <c r="AD8" s="46"/>
      <c r="AE8" s="43"/>
      <c r="AF8" s="4"/>
      <c r="AG8" s="4"/>
      <c r="AH8" s="46"/>
      <c r="AI8" s="43">
        <f t="shared" si="4"/>
        <v>0</v>
      </c>
      <c r="AJ8" s="4">
        <f t="shared" si="1"/>
        <v>0</v>
      </c>
      <c r="AK8" s="4">
        <f t="shared" si="1"/>
        <v>0</v>
      </c>
      <c r="AL8" s="72"/>
      <c r="AM8" s="19"/>
      <c r="AN8" s="4"/>
      <c r="AO8" s="4">
        <v>0</v>
      </c>
    </row>
    <row r="9" spans="1:41" s="1" customFormat="1">
      <c r="A9" s="15" t="s">
        <v>21</v>
      </c>
      <c r="B9" s="65" t="s">
        <v>55</v>
      </c>
      <c r="C9" s="43"/>
      <c r="D9" s="4"/>
      <c r="E9" s="4"/>
      <c r="F9" s="45"/>
      <c r="G9" s="43"/>
      <c r="H9" s="16">
        <v>1195</v>
      </c>
      <c r="I9" s="16">
        <v>1195</v>
      </c>
      <c r="J9" s="46"/>
      <c r="K9" s="43"/>
      <c r="L9" s="4"/>
      <c r="M9" s="4"/>
      <c r="N9" s="46"/>
      <c r="O9" s="43"/>
      <c r="P9" s="4"/>
      <c r="Q9" s="4"/>
      <c r="R9" s="46"/>
      <c r="S9" s="43">
        <f t="shared" si="2"/>
        <v>0</v>
      </c>
      <c r="T9" s="16">
        <f t="shared" si="0"/>
        <v>1195</v>
      </c>
      <c r="U9" s="16">
        <f t="shared" si="0"/>
        <v>1195</v>
      </c>
      <c r="V9" s="53"/>
      <c r="W9" s="41"/>
      <c r="X9" s="4"/>
      <c r="Y9" s="4">
        <v>30</v>
      </c>
      <c r="Z9" s="46"/>
      <c r="AA9" s="43"/>
      <c r="AB9" s="4"/>
      <c r="AC9" s="4"/>
      <c r="AD9" s="46"/>
      <c r="AE9" s="43"/>
      <c r="AF9" s="4"/>
      <c r="AG9" s="4"/>
      <c r="AH9" s="46"/>
      <c r="AI9" s="43">
        <f t="shared" si="4"/>
        <v>0</v>
      </c>
      <c r="AJ9" s="4">
        <f t="shared" si="1"/>
        <v>0</v>
      </c>
      <c r="AK9" s="16">
        <f t="shared" si="1"/>
        <v>30</v>
      </c>
      <c r="AL9" s="72"/>
      <c r="AM9" s="19"/>
      <c r="AN9" s="4"/>
      <c r="AO9" s="4">
        <v>0</v>
      </c>
    </row>
    <row r="10" spans="1:41" s="1" customFormat="1">
      <c r="A10" s="15" t="s">
        <v>20</v>
      </c>
      <c r="B10" s="65" t="s">
        <v>41</v>
      </c>
      <c r="C10" s="43"/>
      <c r="D10" s="4"/>
      <c r="E10" s="4"/>
      <c r="F10" s="45"/>
      <c r="G10" s="49"/>
      <c r="H10" s="28"/>
      <c r="I10" s="28"/>
      <c r="J10" s="51"/>
      <c r="K10" s="49"/>
      <c r="L10" s="28"/>
      <c r="M10" s="28"/>
      <c r="N10" s="51"/>
      <c r="O10" s="49"/>
      <c r="P10" s="28"/>
      <c r="Q10" s="28"/>
      <c r="R10" s="51"/>
      <c r="S10" s="43">
        <f t="shared" ref="S10" si="5">C10+G10+K10+O10</f>
        <v>0</v>
      </c>
      <c r="T10" s="4">
        <f t="shared" ref="T10" si="6">D10+H10+L10+P10</f>
        <v>0</v>
      </c>
      <c r="U10" s="4">
        <f t="shared" ref="U10" si="7">E10+I10+M10+Q10</f>
        <v>0</v>
      </c>
      <c r="V10" s="53"/>
      <c r="W10" s="43"/>
      <c r="X10" s="4"/>
      <c r="Y10" s="4"/>
      <c r="Z10" s="46"/>
      <c r="AA10" s="43"/>
      <c r="AB10" s="4"/>
      <c r="AC10" s="4"/>
      <c r="AD10" s="46"/>
      <c r="AE10" s="43"/>
      <c r="AF10" s="16">
        <v>18448</v>
      </c>
      <c r="AG10" s="16">
        <v>18224</v>
      </c>
      <c r="AH10" s="38">
        <f>AG10/AF10</f>
        <v>0.98785776235906331</v>
      </c>
      <c r="AI10" s="43">
        <f t="shared" ref="AI10" si="8">W10+AA10+AE10</f>
        <v>0</v>
      </c>
      <c r="AJ10" s="3">
        <f t="shared" ref="AJ10" si="9">X10+AB10+AF10</f>
        <v>18448</v>
      </c>
      <c r="AK10" s="3">
        <f t="shared" ref="AK10" si="10">Y10+AC10+AG10</f>
        <v>18224</v>
      </c>
      <c r="AL10" s="73">
        <f>AK10/AJ10</f>
        <v>0.98785776235906331</v>
      </c>
      <c r="AM10" s="19"/>
      <c r="AN10" s="4"/>
      <c r="AO10" s="4"/>
    </row>
    <row r="11" spans="1:41" s="24" customFormat="1" ht="15.75" thickBot="1">
      <c r="A11" s="245" t="s">
        <v>8</v>
      </c>
      <c r="B11" s="246"/>
      <c r="C11" s="54">
        <f>SUM(C6:C10)</f>
        <v>14000</v>
      </c>
      <c r="D11" s="55">
        <f>SUM(D6:D10)</f>
        <v>16083</v>
      </c>
      <c r="E11" s="55">
        <f>SUM(E6:E10)</f>
        <v>16083</v>
      </c>
      <c r="F11" s="57">
        <f>E11/D11</f>
        <v>1</v>
      </c>
      <c r="G11" s="54">
        <f>SUM(G6:G9)</f>
        <v>2000</v>
      </c>
      <c r="H11" s="55">
        <f>SUM(H6:H9)</f>
        <v>2365</v>
      </c>
      <c r="I11" s="55">
        <f>SUM(I6:I9)</f>
        <v>1845</v>
      </c>
      <c r="J11" s="57">
        <f>I11/H11</f>
        <v>0.78012684989429171</v>
      </c>
      <c r="K11" s="135"/>
      <c r="L11" s="69"/>
      <c r="M11" s="69"/>
      <c r="N11" s="136"/>
      <c r="O11" s="54">
        <f t="shared" ref="O11:U11" si="11">SUM(O6:O9)</f>
        <v>0</v>
      </c>
      <c r="P11" s="55">
        <f t="shared" si="11"/>
        <v>0</v>
      </c>
      <c r="Q11" s="55">
        <f t="shared" si="11"/>
        <v>0</v>
      </c>
      <c r="R11" s="56">
        <f t="shared" si="11"/>
        <v>0</v>
      </c>
      <c r="S11" s="54">
        <f t="shared" si="11"/>
        <v>16000</v>
      </c>
      <c r="T11" s="55">
        <f t="shared" si="11"/>
        <v>18448</v>
      </c>
      <c r="U11" s="55">
        <f t="shared" si="11"/>
        <v>17928</v>
      </c>
      <c r="V11" s="66">
        <f t="shared" si="3"/>
        <v>0.97181266261925414</v>
      </c>
      <c r="W11" s="54">
        <f t="shared" ref="W11:AD11" si="12">SUM(W6:W9)</f>
        <v>0</v>
      </c>
      <c r="X11" s="55">
        <f t="shared" si="12"/>
        <v>0</v>
      </c>
      <c r="Y11" s="55">
        <f t="shared" si="12"/>
        <v>45</v>
      </c>
      <c r="Z11" s="56">
        <f t="shared" si="12"/>
        <v>0</v>
      </c>
      <c r="AA11" s="54">
        <f t="shared" si="12"/>
        <v>0</v>
      </c>
      <c r="AB11" s="69">
        <f t="shared" si="12"/>
        <v>0</v>
      </c>
      <c r="AC11" s="69">
        <f t="shared" si="12"/>
        <v>0</v>
      </c>
      <c r="AD11" s="70">
        <f t="shared" si="12"/>
        <v>0</v>
      </c>
      <c r="AE11" s="54">
        <f>SUM(AE6:AE10)</f>
        <v>16000</v>
      </c>
      <c r="AF11" s="55">
        <f>SUM(AF6:AF10)</f>
        <v>18448</v>
      </c>
      <c r="AG11" s="55">
        <f>SUM(AG6:AG10)</f>
        <v>18224</v>
      </c>
      <c r="AH11" s="57">
        <f>AG11/AF11</f>
        <v>0.98785776235906331</v>
      </c>
      <c r="AI11" s="54">
        <f>SUM(AI6:AI10)</f>
        <v>16000</v>
      </c>
      <c r="AJ11" s="55">
        <f>SUM(AJ6:AJ10)</f>
        <v>18448</v>
      </c>
      <c r="AK11" s="55">
        <f>SUM(AK6:AK10)</f>
        <v>18269</v>
      </c>
      <c r="AL11" s="57">
        <f>AK11/AJ11</f>
        <v>0.99029705117085864</v>
      </c>
      <c r="AM11" s="71">
        <f>SUM(AM6:AM10)</f>
        <v>4</v>
      </c>
      <c r="AN11" s="67"/>
      <c r="AO11" s="67"/>
    </row>
    <row r="14" spans="1:41">
      <c r="B14" s="11" t="str">
        <f>Tartalomjegyzék!A12</f>
        <v>Tiszainoka, 2016. május 31.</v>
      </c>
    </row>
  </sheetData>
  <mergeCells count="22">
    <mergeCell ref="AM4:AM5"/>
    <mergeCell ref="AN4:AN5"/>
    <mergeCell ref="AO4:AO5"/>
    <mergeCell ref="A1:AO1"/>
    <mergeCell ref="AM2:AO2"/>
    <mergeCell ref="A3:B3"/>
    <mergeCell ref="AM3:AO3"/>
    <mergeCell ref="C3:V3"/>
    <mergeCell ref="W3:AL3"/>
    <mergeCell ref="A2:AL2"/>
    <mergeCell ref="AA4:AD4"/>
    <mergeCell ref="AE4:AH4"/>
    <mergeCell ref="AI4:AL4"/>
    <mergeCell ref="K4:N4"/>
    <mergeCell ref="O4:R4"/>
    <mergeCell ref="S4:V4"/>
    <mergeCell ref="W4:Z4"/>
    <mergeCell ref="A11:B11"/>
    <mergeCell ref="A4:A5"/>
    <mergeCell ref="B4:B5"/>
    <mergeCell ref="C4:F4"/>
    <mergeCell ref="G4:J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51"/>
  <sheetViews>
    <sheetView workbookViewId="0">
      <pane ySplit="4" topLeftCell="A5" activePane="bottomLeft" state="frozen"/>
      <selection pane="bottomLeft" activeCell="F4" sqref="F4"/>
    </sheetView>
  </sheetViews>
  <sheetFormatPr defaultRowHeight="15"/>
  <cols>
    <col min="1" max="1" width="8.140625" style="137" customWidth="1"/>
    <col min="2" max="2" width="77.28515625" style="137" customWidth="1"/>
    <col min="3" max="3" width="12.7109375" style="137" bestFit="1" customWidth="1"/>
    <col min="4" max="4" width="16.7109375" style="137" bestFit="1" customWidth="1"/>
    <col min="5" max="5" width="17.85546875" style="137" bestFit="1" customWidth="1"/>
    <col min="6" max="256" width="9.140625" style="137"/>
    <col min="257" max="257" width="8.140625" style="137" customWidth="1"/>
    <col min="258" max="258" width="82" style="137" customWidth="1"/>
    <col min="259" max="261" width="19.140625" style="137" customWidth="1"/>
    <col min="262" max="512" width="9.140625" style="137"/>
    <col min="513" max="513" width="8.140625" style="137" customWidth="1"/>
    <col min="514" max="514" width="82" style="137" customWidth="1"/>
    <col min="515" max="517" width="19.140625" style="137" customWidth="1"/>
    <col min="518" max="768" width="9.140625" style="137"/>
    <col min="769" max="769" width="8.140625" style="137" customWidth="1"/>
    <col min="770" max="770" width="82" style="137" customWidth="1"/>
    <col min="771" max="773" width="19.140625" style="137" customWidth="1"/>
    <col min="774" max="1024" width="9.140625" style="137"/>
    <col min="1025" max="1025" width="8.140625" style="137" customWidth="1"/>
    <col min="1026" max="1026" width="82" style="137" customWidth="1"/>
    <col min="1027" max="1029" width="19.140625" style="137" customWidth="1"/>
    <col min="1030" max="1280" width="9.140625" style="137"/>
    <col min="1281" max="1281" width="8.140625" style="137" customWidth="1"/>
    <col min="1282" max="1282" width="82" style="137" customWidth="1"/>
    <col min="1283" max="1285" width="19.140625" style="137" customWidth="1"/>
    <col min="1286" max="1536" width="9.140625" style="137"/>
    <col min="1537" max="1537" width="8.140625" style="137" customWidth="1"/>
    <col min="1538" max="1538" width="82" style="137" customWidth="1"/>
    <col min="1539" max="1541" width="19.140625" style="137" customWidth="1"/>
    <col min="1542" max="1792" width="9.140625" style="137"/>
    <col min="1793" max="1793" width="8.140625" style="137" customWidth="1"/>
    <col min="1794" max="1794" width="82" style="137" customWidth="1"/>
    <col min="1795" max="1797" width="19.140625" style="137" customWidth="1"/>
    <col min="1798" max="2048" width="9.140625" style="137"/>
    <col min="2049" max="2049" width="8.140625" style="137" customWidth="1"/>
    <col min="2050" max="2050" width="82" style="137" customWidth="1"/>
    <col min="2051" max="2053" width="19.140625" style="137" customWidth="1"/>
    <col min="2054" max="2304" width="9.140625" style="137"/>
    <col min="2305" max="2305" width="8.140625" style="137" customWidth="1"/>
    <col min="2306" max="2306" width="82" style="137" customWidth="1"/>
    <col min="2307" max="2309" width="19.140625" style="137" customWidth="1"/>
    <col min="2310" max="2560" width="9.140625" style="137"/>
    <col min="2561" max="2561" width="8.140625" style="137" customWidth="1"/>
    <col min="2562" max="2562" width="82" style="137" customWidth="1"/>
    <col min="2563" max="2565" width="19.140625" style="137" customWidth="1"/>
    <col min="2566" max="2816" width="9.140625" style="137"/>
    <col min="2817" max="2817" width="8.140625" style="137" customWidth="1"/>
    <col min="2818" max="2818" width="82" style="137" customWidth="1"/>
    <col min="2819" max="2821" width="19.140625" style="137" customWidth="1"/>
    <col min="2822" max="3072" width="9.140625" style="137"/>
    <col min="3073" max="3073" width="8.140625" style="137" customWidth="1"/>
    <col min="3074" max="3074" width="82" style="137" customWidth="1"/>
    <col min="3075" max="3077" width="19.140625" style="137" customWidth="1"/>
    <col min="3078" max="3328" width="9.140625" style="137"/>
    <col min="3329" max="3329" width="8.140625" style="137" customWidth="1"/>
    <col min="3330" max="3330" width="82" style="137" customWidth="1"/>
    <col min="3331" max="3333" width="19.140625" style="137" customWidth="1"/>
    <col min="3334" max="3584" width="9.140625" style="137"/>
    <col min="3585" max="3585" width="8.140625" style="137" customWidth="1"/>
    <col min="3586" max="3586" width="82" style="137" customWidth="1"/>
    <col min="3587" max="3589" width="19.140625" style="137" customWidth="1"/>
    <col min="3590" max="3840" width="9.140625" style="137"/>
    <col min="3841" max="3841" width="8.140625" style="137" customWidth="1"/>
    <col min="3842" max="3842" width="82" style="137" customWidth="1"/>
    <col min="3843" max="3845" width="19.140625" style="137" customWidth="1"/>
    <col min="3846" max="4096" width="9.140625" style="137"/>
    <col min="4097" max="4097" width="8.140625" style="137" customWidth="1"/>
    <col min="4098" max="4098" width="82" style="137" customWidth="1"/>
    <col min="4099" max="4101" width="19.140625" style="137" customWidth="1"/>
    <col min="4102" max="4352" width="9.140625" style="137"/>
    <col min="4353" max="4353" width="8.140625" style="137" customWidth="1"/>
    <col min="4354" max="4354" width="82" style="137" customWidth="1"/>
    <col min="4355" max="4357" width="19.140625" style="137" customWidth="1"/>
    <col min="4358" max="4608" width="9.140625" style="137"/>
    <col min="4609" max="4609" width="8.140625" style="137" customWidth="1"/>
    <col min="4610" max="4610" width="82" style="137" customWidth="1"/>
    <col min="4611" max="4613" width="19.140625" style="137" customWidth="1"/>
    <col min="4614" max="4864" width="9.140625" style="137"/>
    <col min="4865" max="4865" width="8.140625" style="137" customWidth="1"/>
    <col min="4866" max="4866" width="82" style="137" customWidth="1"/>
    <col min="4867" max="4869" width="19.140625" style="137" customWidth="1"/>
    <col min="4870" max="5120" width="9.140625" style="137"/>
    <col min="5121" max="5121" width="8.140625" style="137" customWidth="1"/>
    <col min="5122" max="5122" width="82" style="137" customWidth="1"/>
    <col min="5123" max="5125" width="19.140625" style="137" customWidth="1"/>
    <col min="5126" max="5376" width="9.140625" style="137"/>
    <col min="5377" max="5377" width="8.140625" style="137" customWidth="1"/>
    <col min="5378" max="5378" width="82" style="137" customWidth="1"/>
    <col min="5379" max="5381" width="19.140625" style="137" customWidth="1"/>
    <col min="5382" max="5632" width="9.140625" style="137"/>
    <col min="5633" max="5633" width="8.140625" style="137" customWidth="1"/>
    <col min="5634" max="5634" width="82" style="137" customWidth="1"/>
    <col min="5635" max="5637" width="19.140625" style="137" customWidth="1"/>
    <col min="5638" max="5888" width="9.140625" style="137"/>
    <col min="5889" max="5889" width="8.140625" style="137" customWidth="1"/>
    <col min="5890" max="5890" width="82" style="137" customWidth="1"/>
    <col min="5891" max="5893" width="19.140625" style="137" customWidth="1"/>
    <col min="5894" max="6144" width="9.140625" style="137"/>
    <col min="6145" max="6145" width="8.140625" style="137" customWidth="1"/>
    <col min="6146" max="6146" width="82" style="137" customWidth="1"/>
    <col min="6147" max="6149" width="19.140625" style="137" customWidth="1"/>
    <col min="6150" max="6400" width="9.140625" style="137"/>
    <col min="6401" max="6401" width="8.140625" style="137" customWidth="1"/>
    <col min="6402" max="6402" width="82" style="137" customWidth="1"/>
    <col min="6403" max="6405" width="19.140625" style="137" customWidth="1"/>
    <col min="6406" max="6656" width="9.140625" style="137"/>
    <col min="6657" max="6657" width="8.140625" style="137" customWidth="1"/>
    <col min="6658" max="6658" width="82" style="137" customWidth="1"/>
    <col min="6659" max="6661" width="19.140625" style="137" customWidth="1"/>
    <col min="6662" max="6912" width="9.140625" style="137"/>
    <col min="6913" max="6913" width="8.140625" style="137" customWidth="1"/>
    <col min="6914" max="6914" width="82" style="137" customWidth="1"/>
    <col min="6915" max="6917" width="19.140625" style="137" customWidth="1"/>
    <col min="6918" max="7168" width="9.140625" style="137"/>
    <col min="7169" max="7169" width="8.140625" style="137" customWidth="1"/>
    <col min="7170" max="7170" width="82" style="137" customWidth="1"/>
    <col min="7171" max="7173" width="19.140625" style="137" customWidth="1"/>
    <col min="7174" max="7424" width="9.140625" style="137"/>
    <col min="7425" max="7425" width="8.140625" style="137" customWidth="1"/>
    <col min="7426" max="7426" width="82" style="137" customWidth="1"/>
    <col min="7427" max="7429" width="19.140625" style="137" customWidth="1"/>
    <col min="7430" max="7680" width="9.140625" style="137"/>
    <col min="7681" max="7681" width="8.140625" style="137" customWidth="1"/>
    <col min="7682" max="7682" width="82" style="137" customWidth="1"/>
    <col min="7683" max="7685" width="19.140625" style="137" customWidth="1"/>
    <col min="7686" max="7936" width="9.140625" style="137"/>
    <col min="7937" max="7937" width="8.140625" style="137" customWidth="1"/>
    <col min="7938" max="7938" width="82" style="137" customWidth="1"/>
    <col min="7939" max="7941" width="19.140625" style="137" customWidth="1"/>
    <col min="7942" max="8192" width="9.140625" style="137"/>
    <col min="8193" max="8193" width="8.140625" style="137" customWidth="1"/>
    <col min="8194" max="8194" width="82" style="137" customWidth="1"/>
    <col min="8195" max="8197" width="19.140625" style="137" customWidth="1"/>
    <col min="8198" max="8448" width="9.140625" style="137"/>
    <col min="8449" max="8449" width="8.140625" style="137" customWidth="1"/>
    <col min="8450" max="8450" width="82" style="137" customWidth="1"/>
    <col min="8451" max="8453" width="19.140625" style="137" customWidth="1"/>
    <col min="8454" max="8704" width="9.140625" style="137"/>
    <col min="8705" max="8705" width="8.140625" style="137" customWidth="1"/>
    <col min="8706" max="8706" width="82" style="137" customWidth="1"/>
    <col min="8707" max="8709" width="19.140625" style="137" customWidth="1"/>
    <col min="8710" max="8960" width="9.140625" style="137"/>
    <col min="8961" max="8961" width="8.140625" style="137" customWidth="1"/>
    <col min="8962" max="8962" width="82" style="137" customWidth="1"/>
    <col min="8963" max="8965" width="19.140625" style="137" customWidth="1"/>
    <col min="8966" max="9216" width="9.140625" style="137"/>
    <col min="9217" max="9217" width="8.140625" style="137" customWidth="1"/>
    <col min="9218" max="9218" width="82" style="137" customWidth="1"/>
    <col min="9219" max="9221" width="19.140625" style="137" customWidth="1"/>
    <col min="9222" max="9472" width="9.140625" style="137"/>
    <col min="9473" max="9473" width="8.140625" style="137" customWidth="1"/>
    <col min="9474" max="9474" width="82" style="137" customWidth="1"/>
    <col min="9475" max="9477" width="19.140625" style="137" customWidth="1"/>
    <col min="9478" max="9728" width="9.140625" style="137"/>
    <col min="9729" max="9729" width="8.140625" style="137" customWidth="1"/>
    <col min="9730" max="9730" width="82" style="137" customWidth="1"/>
    <col min="9731" max="9733" width="19.140625" style="137" customWidth="1"/>
    <col min="9734" max="9984" width="9.140625" style="137"/>
    <col min="9985" max="9985" width="8.140625" style="137" customWidth="1"/>
    <col min="9986" max="9986" width="82" style="137" customWidth="1"/>
    <col min="9987" max="9989" width="19.140625" style="137" customWidth="1"/>
    <col min="9990" max="10240" width="9.140625" style="137"/>
    <col min="10241" max="10241" width="8.140625" style="137" customWidth="1"/>
    <col min="10242" max="10242" width="82" style="137" customWidth="1"/>
    <col min="10243" max="10245" width="19.140625" style="137" customWidth="1"/>
    <col min="10246" max="10496" width="9.140625" style="137"/>
    <col min="10497" max="10497" width="8.140625" style="137" customWidth="1"/>
    <col min="10498" max="10498" width="82" style="137" customWidth="1"/>
    <col min="10499" max="10501" width="19.140625" style="137" customWidth="1"/>
    <col min="10502" max="10752" width="9.140625" style="137"/>
    <col min="10753" max="10753" width="8.140625" style="137" customWidth="1"/>
    <col min="10754" max="10754" width="82" style="137" customWidth="1"/>
    <col min="10755" max="10757" width="19.140625" style="137" customWidth="1"/>
    <col min="10758" max="11008" width="9.140625" style="137"/>
    <col min="11009" max="11009" width="8.140625" style="137" customWidth="1"/>
    <col min="11010" max="11010" width="82" style="137" customWidth="1"/>
    <col min="11011" max="11013" width="19.140625" style="137" customWidth="1"/>
    <col min="11014" max="11264" width="9.140625" style="137"/>
    <col min="11265" max="11265" width="8.140625" style="137" customWidth="1"/>
    <col min="11266" max="11266" width="82" style="137" customWidth="1"/>
    <col min="11267" max="11269" width="19.140625" style="137" customWidth="1"/>
    <col min="11270" max="11520" width="9.140625" style="137"/>
    <col min="11521" max="11521" width="8.140625" style="137" customWidth="1"/>
    <col min="11522" max="11522" width="82" style="137" customWidth="1"/>
    <col min="11523" max="11525" width="19.140625" style="137" customWidth="1"/>
    <col min="11526" max="11776" width="9.140625" style="137"/>
    <col min="11777" max="11777" width="8.140625" style="137" customWidth="1"/>
    <col min="11778" max="11778" width="82" style="137" customWidth="1"/>
    <col min="11779" max="11781" width="19.140625" style="137" customWidth="1"/>
    <col min="11782" max="12032" width="9.140625" style="137"/>
    <col min="12033" max="12033" width="8.140625" style="137" customWidth="1"/>
    <col min="12034" max="12034" width="82" style="137" customWidth="1"/>
    <col min="12035" max="12037" width="19.140625" style="137" customWidth="1"/>
    <col min="12038" max="12288" width="9.140625" style="137"/>
    <col min="12289" max="12289" width="8.140625" style="137" customWidth="1"/>
    <col min="12290" max="12290" width="82" style="137" customWidth="1"/>
    <col min="12291" max="12293" width="19.140625" style="137" customWidth="1"/>
    <col min="12294" max="12544" width="9.140625" style="137"/>
    <col min="12545" max="12545" width="8.140625" style="137" customWidth="1"/>
    <col min="12546" max="12546" width="82" style="137" customWidth="1"/>
    <col min="12547" max="12549" width="19.140625" style="137" customWidth="1"/>
    <col min="12550" max="12800" width="9.140625" style="137"/>
    <col min="12801" max="12801" width="8.140625" style="137" customWidth="1"/>
    <col min="12802" max="12802" width="82" style="137" customWidth="1"/>
    <col min="12803" max="12805" width="19.140625" style="137" customWidth="1"/>
    <col min="12806" max="13056" width="9.140625" style="137"/>
    <col min="13057" max="13057" width="8.140625" style="137" customWidth="1"/>
    <col min="13058" max="13058" width="82" style="137" customWidth="1"/>
    <col min="13059" max="13061" width="19.140625" style="137" customWidth="1"/>
    <col min="13062" max="13312" width="9.140625" style="137"/>
    <col min="13313" max="13313" width="8.140625" style="137" customWidth="1"/>
    <col min="13314" max="13314" width="82" style="137" customWidth="1"/>
    <col min="13315" max="13317" width="19.140625" style="137" customWidth="1"/>
    <col min="13318" max="13568" width="9.140625" style="137"/>
    <col min="13569" max="13569" width="8.140625" style="137" customWidth="1"/>
    <col min="13570" max="13570" width="82" style="137" customWidth="1"/>
    <col min="13571" max="13573" width="19.140625" style="137" customWidth="1"/>
    <col min="13574" max="13824" width="9.140625" style="137"/>
    <col min="13825" max="13825" width="8.140625" style="137" customWidth="1"/>
    <col min="13826" max="13826" width="82" style="137" customWidth="1"/>
    <col min="13827" max="13829" width="19.140625" style="137" customWidth="1"/>
    <col min="13830" max="14080" width="9.140625" style="137"/>
    <col min="14081" max="14081" width="8.140625" style="137" customWidth="1"/>
    <col min="14082" max="14082" width="82" style="137" customWidth="1"/>
    <col min="14083" max="14085" width="19.140625" style="137" customWidth="1"/>
    <col min="14086" max="14336" width="9.140625" style="137"/>
    <col min="14337" max="14337" width="8.140625" style="137" customWidth="1"/>
    <col min="14338" max="14338" width="82" style="137" customWidth="1"/>
    <col min="14339" max="14341" width="19.140625" style="137" customWidth="1"/>
    <col min="14342" max="14592" width="9.140625" style="137"/>
    <col min="14593" max="14593" width="8.140625" style="137" customWidth="1"/>
    <col min="14594" max="14594" width="82" style="137" customWidth="1"/>
    <col min="14595" max="14597" width="19.140625" style="137" customWidth="1"/>
    <col min="14598" max="14848" width="9.140625" style="137"/>
    <col min="14849" max="14849" width="8.140625" style="137" customWidth="1"/>
    <col min="14850" max="14850" width="82" style="137" customWidth="1"/>
    <col min="14851" max="14853" width="19.140625" style="137" customWidth="1"/>
    <col min="14854" max="15104" width="9.140625" style="137"/>
    <col min="15105" max="15105" width="8.140625" style="137" customWidth="1"/>
    <col min="15106" max="15106" width="82" style="137" customWidth="1"/>
    <col min="15107" max="15109" width="19.140625" style="137" customWidth="1"/>
    <col min="15110" max="15360" width="9.140625" style="137"/>
    <col min="15361" max="15361" width="8.140625" style="137" customWidth="1"/>
    <col min="15362" max="15362" width="82" style="137" customWidth="1"/>
    <col min="15363" max="15365" width="19.140625" style="137" customWidth="1"/>
    <col min="15366" max="15616" width="9.140625" style="137"/>
    <col min="15617" max="15617" width="8.140625" style="137" customWidth="1"/>
    <col min="15618" max="15618" width="82" style="137" customWidth="1"/>
    <col min="15619" max="15621" width="19.140625" style="137" customWidth="1"/>
    <col min="15622" max="15872" width="9.140625" style="137"/>
    <col min="15873" max="15873" width="8.140625" style="137" customWidth="1"/>
    <col min="15874" max="15874" width="82" style="137" customWidth="1"/>
    <col min="15875" max="15877" width="19.140625" style="137" customWidth="1"/>
    <col min="15878" max="16128" width="9.140625" style="137"/>
    <col min="16129" max="16129" width="8.140625" style="137" customWidth="1"/>
    <col min="16130" max="16130" width="82" style="137" customWidth="1"/>
    <col min="16131" max="16133" width="19.140625" style="137" customWidth="1"/>
    <col min="16134" max="16384" width="9.140625" style="137"/>
  </cols>
  <sheetData>
    <row r="1" spans="1:5" s="145" customFormat="1">
      <c r="A1" s="265" t="s">
        <v>187</v>
      </c>
      <c r="B1" s="266"/>
      <c r="C1" s="266"/>
      <c r="D1" s="267"/>
      <c r="E1" s="144" t="s">
        <v>26</v>
      </c>
    </row>
    <row r="2" spans="1:5" s="145" customFormat="1">
      <c r="A2" s="263" t="s">
        <v>101</v>
      </c>
      <c r="B2" s="264"/>
      <c r="C2" s="264"/>
      <c r="D2" s="264"/>
      <c r="E2" s="264"/>
    </row>
    <row r="3" spans="1:5" s="145" customFormat="1" ht="30">
      <c r="A3" s="141" t="s">
        <v>80</v>
      </c>
      <c r="B3" s="141" t="s">
        <v>81</v>
      </c>
      <c r="C3" s="141" t="s">
        <v>102</v>
      </c>
      <c r="D3" s="141" t="s">
        <v>103</v>
      </c>
      <c r="E3" s="141" t="s">
        <v>104</v>
      </c>
    </row>
    <row r="4" spans="1:5">
      <c r="A4" s="138">
        <v>1</v>
      </c>
      <c r="B4" s="138">
        <v>2</v>
      </c>
      <c r="C4" s="138">
        <v>3</v>
      </c>
      <c r="D4" s="138">
        <v>4</v>
      </c>
      <c r="E4" s="138">
        <v>5</v>
      </c>
    </row>
    <row r="5" spans="1:5">
      <c r="A5" s="138" t="s">
        <v>85</v>
      </c>
      <c r="B5" s="139" t="s">
        <v>105</v>
      </c>
      <c r="C5" s="140">
        <v>11</v>
      </c>
      <c r="D5" s="140">
        <v>0</v>
      </c>
      <c r="E5" s="140">
        <v>0</v>
      </c>
    </row>
    <row r="6" spans="1:5">
      <c r="A6" s="141" t="s">
        <v>89</v>
      </c>
      <c r="B6" s="142" t="s">
        <v>106</v>
      </c>
      <c r="C6" s="143">
        <v>11</v>
      </c>
      <c r="D6" s="143">
        <v>0</v>
      </c>
      <c r="E6" s="143">
        <v>0</v>
      </c>
    </row>
    <row r="7" spans="1:5">
      <c r="A7" s="138" t="s">
        <v>91</v>
      </c>
      <c r="B7" s="139" t="s">
        <v>107</v>
      </c>
      <c r="C7" s="140">
        <v>455488</v>
      </c>
      <c r="D7" s="140">
        <v>0</v>
      </c>
      <c r="E7" s="140">
        <v>439240</v>
      </c>
    </row>
    <row r="8" spans="1:5">
      <c r="A8" s="138" t="s">
        <v>93</v>
      </c>
      <c r="B8" s="139" t="s">
        <v>108</v>
      </c>
      <c r="C8" s="140">
        <v>1262</v>
      </c>
      <c r="D8" s="140">
        <v>0</v>
      </c>
      <c r="E8" s="140">
        <v>2893</v>
      </c>
    </row>
    <row r="9" spans="1:5">
      <c r="A9" s="141" t="s">
        <v>109</v>
      </c>
      <c r="B9" s="142" t="s">
        <v>110</v>
      </c>
      <c r="C9" s="143">
        <v>456750</v>
      </c>
      <c r="D9" s="143">
        <v>0</v>
      </c>
      <c r="E9" s="143">
        <v>442133</v>
      </c>
    </row>
    <row r="10" spans="1:5">
      <c r="A10" s="138" t="s">
        <v>111</v>
      </c>
      <c r="B10" s="139" t="s">
        <v>112</v>
      </c>
      <c r="C10" s="140">
        <v>100</v>
      </c>
      <c r="D10" s="140">
        <v>0</v>
      </c>
      <c r="E10" s="140">
        <v>100</v>
      </c>
    </row>
    <row r="11" spans="1:5">
      <c r="A11" s="138" t="s">
        <v>113</v>
      </c>
      <c r="B11" s="139" t="s">
        <v>114</v>
      </c>
      <c r="C11" s="140">
        <v>100</v>
      </c>
      <c r="D11" s="140">
        <v>0</v>
      </c>
      <c r="E11" s="140">
        <v>100</v>
      </c>
    </row>
    <row r="12" spans="1:5">
      <c r="A12" s="141" t="s">
        <v>115</v>
      </c>
      <c r="B12" s="142" t="s">
        <v>116</v>
      </c>
      <c r="C12" s="143">
        <v>100</v>
      </c>
      <c r="D12" s="143">
        <v>0</v>
      </c>
      <c r="E12" s="143">
        <v>100</v>
      </c>
    </row>
    <row r="13" spans="1:5">
      <c r="A13" s="141" t="s">
        <v>117</v>
      </c>
      <c r="B13" s="142" t="s">
        <v>118</v>
      </c>
      <c r="C13" s="143">
        <v>456861</v>
      </c>
      <c r="D13" s="143">
        <v>0</v>
      </c>
      <c r="E13" s="143">
        <v>442233</v>
      </c>
    </row>
    <row r="14" spans="1:5">
      <c r="A14" s="138" t="s">
        <v>119</v>
      </c>
      <c r="B14" s="139" t="s">
        <v>120</v>
      </c>
      <c r="C14" s="140">
        <v>471</v>
      </c>
      <c r="D14" s="140">
        <v>0</v>
      </c>
      <c r="E14" s="140">
        <v>471</v>
      </c>
    </row>
    <row r="15" spans="1:5">
      <c r="A15" s="141" t="s">
        <v>121</v>
      </c>
      <c r="B15" s="142" t="s">
        <v>122</v>
      </c>
      <c r="C15" s="143">
        <v>471</v>
      </c>
      <c r="D15" s="143">
        <v>0</v>
      </c>
      <c r="E15" s="143">
        <v>471</v>
      </c>
    </row>
    <row r="16" spans="1:5">
      <c r="A16" s="141" t="s">
        <v>123</v>
      </c>
      <c r="B16" s="142" t="s">
        <v>124</v>
      </c>
      <c r="C16" s="143">
        <v>471</v>
      </c>
      <c r="D16" s="143">
        <v>0</v>
      </c>
      <c r="E16" s="143">
        <v>471</v>
      </c>
    </row>
    <row r="17" spans="1:5">
      <c r="A17" s="138" t="s">
        <v>125</v>
      </c>
      <c r="B17" s="139" t="s">
        <v>126</v>
      </c>
      <c r="C17" s="140">
        <v>512</v>
      </c>
      <c r="D17" s="140">
        <v>0</v>
      </c>
      <c r="E17" s="140">
        <v>29</v>
      </c>
    </row>
    <row r="18" spans="1:5">
      <c r="A18" s="141" t="s">
        <v>127</v>
      </c>
      <c r="B18" s="142" t="s">
        <v>128</v>
      </c>
      <c r="C18" s="143">
        <v>512</v>
      </c>
      <c r="D18" s="143">
        <v>0</v>
      </c>
      <c r="E18" s="143">
        <v>29</v>
      </c>
    </row>
    <row r="19" spans="1:5">
      <c r="A19" s="138" t="s">
        <v>129</v>
      </c>
      <c r="B19" s="139" t="s">
        <v>130</v>
      </c>
      <c r="C19" s="140">
        <v>13432</v>
      </c>
      <c r="D19" s="140">
        <v>0</v>
      </c>
      <c r="E19" s="140">
        <v>8600</v>
      </c>
    </row>
    <row r="20" spans="1:5">
      <c r="A20" s="141" t="s">
        <v>131</v>
      </c>
      <c r="B20" s="142" t="s">
        <v>132</v>
      </c>
      <c r="C20" s="143">
        <v>13432</v>
      </c>
      <c r="D20" s="143">
        <v>0</v>
      </c>
      <c r="E20" s="143">
        <v>8600</v>
      </c>
    </row>
    <row r="21" spans="1:5">
      <c r="A21" s="141" t="s">
        <v>133</v>
      </c>
      <c r="B21" s="142" t="s">
        <v>134</v>
      </c>
      <c r="C21" s="143">
        <v>13944</v>
      </c>
      <c r="D21" s="143">
        <v>0</v>
      </c>
      <c r="E21" s="143">
        <v>8629</v>
      </c>
    </row>
    <row r="22" spans="1:5" ht="30">
      <c r="A22" s="138" t="s">
        <v>135</v>
      </c>
      <c r="B22" s="139" t="s">
        <v>136</v>
      </c>
      <c r="C22" s="140">
        <v>1966</v>
      </c>
      <c r="D22" s="140">
        <v>0</v>
      </c>
      <c r="E22" s="140">
        <v>611</v>
      </c>
    </row>
    <row r="23" spans="1:5">
      <c r="A23" s="138" t="s">
        <v>137</v>
      </c>
      <c r="B23" s="139" t="s">
        <v>138</v>
      </c>
      <c r="C23" s="140">
        <v>1000</v>
      </c>
      <c r="D23" s="140">
        <v>0</v>
      </c>
      <c r="E23" s="140">
        <v>185</v>
      </c>
    </row>
    <row r="24" spans="1:5" ht="30">
      <c r="A24" s="138" t="s">
        <v>139</v>
      </c>
      <c r="B24" s="139" t="s">
        <v>140</v>
      </c>
      <c r="C24" s="140">
        <v>900</v>
      </c>
      <c r="D24" s="140">
        <v>0</v>
      </c>
      <c r="E24" s="140">
        <v>406</v>
      </c>
    </row>
    <row r="25" spans="1:5" ht="30">
      <c r="A25" s="138" t="s">
        <v>141</v>
      </c>
      <c r="B25" s="139" t="s">
        <v>142</v>
      </c>
      <c r="C25" s="140">
        <v>66</v>
      </c>
      <c r="D25" s="140">
        <v>0</v>
      </c>
      <c r="E25" s="140">
        <v>20</v>
      </c>
    </row>
    <row r="26" spans="1:5" ht="30">
      <c r="A26" s="138" t="s">
        <v>143</v>
      </c>
      <c r="B26" s="139" t="s">
        <v>144</v>
      </c>
      <c r="C26" s="140">
        <v>213</v>
      </c>
      <c r="D26" s="140">
        <v>0</v>
      </c>
      <c r="E26" s="140">
        <v>67</v>
      </c>
    </row>
    <row r="27" spans="1:5" ht="45">
      <c r="A27" s="138" t="s">
        <v>145</v>
      </c>
      <c r="B27" s="139" t="s">
        <v>146</v>
      </c>
      <c r="C27" s="140">
        <v>0</v>
      </c>
      <c r="D27" s="140">
        <v>0</v>
      </c>
      <c r="E27" s="140">
        <v>67</v>
      </c>
    </row>
    <row r="28" spans="1:5">
      <c r="A28" s="138" t="s">
        <v>147</v>
      </c>
      <c r="B28" s="139" t="s">
        <v>148</v>
      </c>
      <c r="C28" s="140">
        <v>213</v>
      </c>
      <c r="D28" s="140">
        <v>0</v>
      </c>
      <c r="E28" s="140">
        <v>0</v>
      </c>
    </row>
    <row r="29" spans="1:5">
      <c r="A29" s="141" t="s">
        <v>149</v>
      </c>
      <c r="B29" s="142" t="s">
        <v>150</v>
      </c>
      <c r="C29" s="143">
        <v>2179</v>
      </c>
      <c r="D29" s="143">
        <v>0</v>
      </c>
      <c r="E29" s="143">
        <v>678</v>
      </c>
    </row>
    <row r="30" spans="1:5">
      <c r="A30" s="138" t="s">
        <v>151</v>
      </c>
      <c r="B30" s="139" t="s">
        <v>152</v>
      </c>
      <c r="C30" s="140">
        <v>0</v>
      </c>
      <c r="D30" s="140">
        <v>0</v>
      </c>
      <c r="E30" s="140">
        <v>54</v>
      </c>
    </row>
    <row r="31" spans="1:5">
      <c r="A31" s="141" t="s">
        <v>153</v>
      </c>
      <c r="B31" s="142" t="s">
        <v>154</v>
      </c>
      <c r="C31" s="143">
        <v>0</v>
      </c>
      <c r="D31" s="143">
        <v>0</v>
      </c>
      <c r="E31" s="143">
        <v>54</v>
      </c>
    </row>
    <row r="32" spans="1:5">
      <c r="A32" s="141" t="s">
        <v>155</v>
      </c>
      <c r="B32" s="142" t="s">
        <v>156</v>
      </c>
      <c r="C32" s="143">
        <v>2179</v>
      </c>
      <c r="D32" s="143">
        <v>0</v>
      </c>
      <c r="E32" s="143">
        <v>732</v>
      </c>
    </row>
    <row r="33" spans="1:5">
      <c r="A33" s="138" t="s">
        <v>157</v>
      </c>
      <c r="B33" s="139" t="s">
        <v>158</v>
      </c>
      <c r="C33" s="140">
        <v>31828</v>
      </c>
      <c r="D33" s="140">
        <v>0</v>
      </c>
      <c r="E33" s="140">
        <v>1326</v>
      </c>
    </row>
    <row r="34" spans="1:5">
      <c r="A34" s="141" t="s">
        <v>159</v>
      </c>
      <c r="B34" s="142" t="s">
        <v>160</v>
      </c>
      <c r="C34" s="143">
        <v>31828</v>
      </c>
      <c r="D34" s="143">
        <v>0</v>
      </c>
      <c r="E34" s="143">
        <v>1326</v>
      </c>
    </row>
    <row r="35" spans="1:5">
      <c r="A35" s="141" t="s">
        <v>161</v>
      </c>
      <c r="B35" s="142" t="s">
        <v>162</v>
      </c>
      <c r="C35" s="143">
        <v>505283</v>
      </c>
      <c r="D35" s="143">
        <v>0</v>
      </c>
      <c r="E35" s="143">
        <v>453391</v>
      </c>
    </row>
    <row r="36" spans="1:5">
      <c r="A36" s="138" t="s">
        <v>163</v>
      </c>
      <c r="B36" s="139" t="s">
        <v>164</v>
      </c>
      <c r="C36" s="140">
        <v>488311</v>
      </c>
      <c r="D36" s="140">
        <v>0</v>
      </c>
      <c r="E36" s="140">
        <v>502804</v>
      </c>
    </row>
    <row r="37" spans="1:5">
      <c r="A37" s="138" t="s">
        <v>165</v>
      </c>
      <c r="B37" s="139" t="s">
        <v>166</v>
      </c>
      <c r="C37" s="140">
        <v>14494</v>
      </c>
      <c r="D37" s="140">
        <v>0</v>
      </c>
      <c r="E37" s="140">
        <v>-53913</v>
      </c>
    </row>
    <row r="38" spans="1:5">
      <c r="A38" s="141" t="s">
        <v>167</v>
      </c>
      <c r="B38" s="142" t="s">
        <v>168</v>
      </c>
      <c r="C38" s="143">
        <v>502805</v>
      </c>
      <c r="D38" s="143">
        <v>0</v>
      </c>
      <c r="E38" s="143">
        <v>448891</v>
      </c>
    </row>
    <row r="39" spans="1:5">
      <c r="A39" s="138" t="s">
        <v>169</v>
      </c>
      <c r="B39" s="139" t="s">
        <v>170</v>
      </c>
      <c r="C39" s="140">
        <v>1966</v>
      </c>
      <c r="D39" s="140">
        <v>0</v>
      </c>
      <c r="E39" s="140">
        <v>161</v>
      </c>
    </row>
    <row r="40" spans="1:5">
      <c r="A40" s="141" t="s">
        <v>171</v>
      </c>
      <c r="B40" s="142" t="s">
        <v>172</v>
      </c>
      <c r="C40" s="143">
        <v>1966</v>
      </c>
      <c r="D40" s="143">
        <v>0</v>
      </c>
      <c r="E40" s="143">
        <v>161</v>
      </c>
    </row>
    <row r="41" spans="1:5">
      <c r="A41" s="138" t="s">
        <v>173</v>
      </c>
      <c r="B41" s="139" t="s">
        <v>174</v>
      </c>
      <c r="C41" s="140">
        <v>0</v>
      </c>
      <c r="D41" s="140">
        <v>0</v>
      </c>
      <c r="E41" s="140">
        <v>2662</v>
      </c>
    </row>
    <row r="42" spans="1:5" ht="30">
      <c r="A42" s="138" t="s">
        <v>175</v>
      </c>
      <c r="B42" s="139" t="s">
        <v>176</v>
      </c>
      <c r="C42" s="140">
        <v>0</v>
      </c>
      <c r="D42" s="140">
        <v>0</v>
      </c>
      <c r="E42" s="140">
        <v>1138</v>
      </c>
    </row>
    <row r="43" spans="1:5">
      <c r="A43" s="141" t="s">
        <v>177</v>
      </c>
      <c r="B43" s="142" t="s">
        <v>178</v>
      </c>
      <c r="C43" s="143">
        <v>0</v>
      </c>
      <c r="D43" s="143">
        <v>0</v>
      </c>
      <c r="E43" s="143">
        <v>3800</v>
      </c>
    </row>
    <row r="44" spans="1:5">
      <c r="A44" s="138" t="s">
        <v>179</v>
      </c>
      <c r="B44" s="139" t="s">
        <v>180</v>
      </c>
      <c r="C44" s="140">
        <v>512</v>
      </c>
      <c r="D44" s="140">
        <v>0</v>
      </c>
      <c r="E44" s="140">
        <v>539</v>
      </c>
    </row>
    <row r="45" spans="1:5">
      <c r="A45" s="141" t="s">
        <v>181</v>
      </c>
      <c r="B45" s="142" t="s">
        <v>182</v>
      </c>
      <c r="C45" s="143">
        <v>512</v>
      </c>
      <c r="D45" s="143">
        <v>0</v>
      </c>
      <c r="E45" s="143">
        <v>539</v>
      </c>
    </row>
    <row r="46" spans="1:5">
      <c r="A46" s="141" t="s">
        <v>183</v>
      </c>
      <c r="B46" s="142" t="s">
        <v>184</v>
      </c>
      <c r="C46" s="143">
        <v>2478</v>
      </c>
      <c r="D46" s="143">
        <v>0</v>
      </c>
      <c r="E46" s="143">
        <v>4500</v>
      </c>
    </row>
    <row r="47" spans="1:5">
      <c r="A47" s="141" t="s">
        <v>185</v>
      </c>
      <c r="B47" s="142" t="s">
        <v>186</v>
      </c>
      <c r="C47" s="143">
        <v>505283</v>
      </c>
      <c r="D47" s="143">
        <v>0</v>
      </c>
      <c r="E47" s="143">
        <v>453391</v>
      </c>
    </row>
    <row r="51" spans="1:1">
      <c r="A51" s="137" t="str">
        <f>Tartalomjegyzék!A12</f>
        <v>Tiszainoka, 2016. május 31.</v>
      </c>
    </row>
  </sheetData>
  <mergeCells count="2">
    <mergeCell ref="A2:E2"/>
    <mergeCell ref="A1:D1"/>
  </mergeCells>
  <pageMargins left="0.75" right="0.75" top="1" bottom="1" header="0.5" footer="0.5"/>
  <pageSetup orientation="portrait" horizontalDpi="3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C17"/>
  <sheetViews>
    <sheetView workbookViewId="0">
      <pane ySplit="4" topLeftCell="A5" activePane="bottomLeft" state="frozen"/>
      <selection pane="bottomLeft" activeCell="B21" sqref="B21"/>
    </sheetView>
  </sheetViews>
  <sheetFormatPr defaultRowHeight="15"/>
  <cols>
    <col min="1" max="1" width="8.140625" style="137" customWidth="1"/>
    <col min="2" max="2" width="82" style="137" customWidth="1"/>
    <col min="3" max="3" width="19.140625" style="137" customWidth="1"/>
    <col min="4" max="256" width="9.140625" style="137"/>
    <col min="257" max="257" width="8.140625" style="137" customWidth="1"/>
    <col min="258" max="258" width="82" style="137" customWidth="1"/>
    <col min="259" max="259" width="19.140625" style="137" customWidth="1"/>
    <col min="260" max="512" width="9.140625" style="137"/>
    <col min="513" max="513" width="8.140625" style="137" customWidth="1"/>
    <col min="514" max="514" width="82" style="137" customWidth="1"/>
    <col min="515" max="515" width="19.140625" style="137" customWidth="1"/>
    <col min="516" max="768" width="9.140625" style="137"/>
    <col min="769" max="769" width="8.140625" style="137" customWidth="1"/>
    <col min="770" max="770" width="82" style="137" customWidth="1"/>
    <col min="771" max="771" width="19.140625" style="137" customWidth="1"/>
    <col min="772" max="1024" width="9.140625" style="137"/>
    <col min="1025" max="1025" width="8.140625" style="137" customWidth="1"/>
    <col min="1026" max="1026" width="82" style="137" customWidth="1"/>
    <col min="1027" max="1027" width="19.140625" style="137" customWidth="1"/>
    <col min="1028" max="1280" width="9.140625" style="137"/>
    <col min="1281" max="1281" width="8.140625" style="137" customWidth="1"/>
    <col min="1282" max="1282" width="82" style="137" customWidth="1"/>
    <col min="1283" max="1283" width="19.140625" style="137" customWidth="1"/>
    <col min="1284" max="1536" width="9.140625" style="137"/>
    <col min="1537" max="1537" width="8.140625" style="137" customWidth="1"/>
    <col min="1538" max="1538" width="82" style="137" customWidth="1"/>
    <col min="1539" max="1539" width="19.140625" style="137" customWidth="1"/>
    <col min="1540" max="1792" width="9.140625" style="137"/>
    <col min="1793" max="1793" width="8.140625" style="137" customWidth="1"/>
    <col min="1794" max="1794" width="82" style="137" customWidth="1"/>
    <col min="1795" max="1795" width="19.140625" style="137" customWidth="1"/>
    <col min="1796" max="2048" width="9.140625" style="137"/>
    <col min="2049" max="2049" width="8.140625" style="137" customWidth="1"/>
    <col min="2050" max="2050" width="82" style="137" customWidth="1"/>
    <col min="2051" max="2051" width="19.140625" style="137" customWidth="1"/>
    <col min="2052" max="2304" width="9.140625" style="137"/>
    <col min="2305" max="2305" width="8.140625" style="137" customWidth="1"/>
    <col min="2306" max="2306" width="82" style="137" customWidth="1"/>
    <col min="2307" max="2307" width="19.140625" style="137" customWidth="1"/>
    <col min="2308" max="2560" width="9.140625" style="137"/>
    <col min="2561" max="2561" width="8.140625" style="137" customWidth="1"/>
    <col min="2562" max="2562" width="82" style="137" customWidth="1"/>
    <col min="2563" max="2563" width="19.140625" style="137" customWidth="1"/>
    <col min="2564" max="2816" width="9.140625" style="137"/>
    <col min="2817" max="2817" width="8.140625" style="137" customWidth="1"/>
    <col min="2818" max="2818" width="82" style="137" customWidth="1"/>
    <col min="2819" max="2819" width="19.140625" style="137" customWidth="1"/>
    <col min="2820" max="3072" width="9.140625" style="137"/>
    <col min="3073" max="3073" width="8.140625" style="137" customWidth="1"/>
    <col min="3074" max="3074" width="82" style="137" customWidth="1"/>
    <col min="3075" max="3075" width="19.140625" style="137" customWidth="1"/>
    <col min="3076" max="3328" width="9.140625" style="137"/>
    <col min="3329" max="3329" width="8.140625" style="137" customWidth="1"/>
    <col min="3330" max="3330" width="82" style="137" customWidth="1"/>
    <col min="3331" max="3331" width="19.140625" style="137" customWidth="1"/>
    <col min="3332" max="3584" width="9.140625" style="137"/>
    <col min="3585" max="3585" width="8.140625" style="137" customWidth="1"/>
    <col min="3586" max="3586" width="82" style="137" customWidth="1"/>
    <col min="3587" max="3587" width="19.140625" style="137" customWidth="1"/>
    <col min="3588" max="3840" width="9.140625" style="137"/>
    <col min="3841" max="3841" width="8.140625" style="137" customWidth="1"/>
    <col min="3842" max="3842" width="82" style="137" customWidth="1"/>
    <col min="3843" max="3843" width="19.140625" style="137" customWidth="1"/>
    <col min="3844" max="4096" width="9.140625" style="137"/>
    <col min="4097" max="4097" width="8.140625" style="137" customWidth="1"/>
    <col min="4098" max="4098" width="82" style="137" customWidth="1"/>
    <col min="4099" max="4099" width="19.140625" style="137" customWidth="1"/>
    <col min="4100" max="4352" width="9.140625" style="137"/>
    <col min="4353" max="4353" width="8.140625" style="137" customWidth="1"/>
    <col min="4354" max="4354" width="82" style="137" customWidth="1"/>
    <col min="4355" max="4355" width="19.140625" style="137" customWidth="1"/>
    <col min="4356" max="4608" width="9.140625" style="137"/>
    <col min="4609" max="4609" width="8.140625" style="137" customWidth="1"/>
    <col min="4610" max="4610" width="82" style="137" customWidth="1"/>
    <col min="4611" max="4611" width="19.140625" style="137" customWidth="1"/>
    <col min="4612" max="4864" width="9.140625" style="137"/>
    <col min="4865" max="4865" width="8.140625" style="137" customWidth="1"/>
    <col min="4866" max="4866" width="82" style="137" customWidth="1"/>
    <col min="4867" max="4867" width="19.140625" style="137" customWidth="1"/>
    <col min="4868" max="5120" width="9.140625" style="137"/>
    <col min="5121" max="5121" width="8.140625" style="137" customWidth="1"/>
    <col min="5122" max="5122" width="82" style="137" customWidth="1"/>
    <col min="5123" max="5123" width="19.140625" style="137" customWidth="1"/>
    <col min="5124" max="5376" width="9.140625" style="137"/>
    <col min="5377" max="5377" width="8.140625" style="137" customWidth="1"/>
    <col min="5378" max="5378" width="82" style="137" customWidth="1"/>
    <col min="5379" max="5379" width="19.140625" style="137" customWidth="1"/>
    <col min="5380" max="5632" width="9.140625" style="137"/>
    <col min="5633" max="5633" width="8.140625" style="137" customWidth="1"/>
    <col min="5634" max="5634" width="82" style="137" customWidth="1"/>
    <col min="5635" max="5635" width="19.140625" style="137" customWidth="1"/>
    <col min="5636" max="5888" width="9.140625" style="137"/>
    <col min="5889" max="5889" width="8.140625" style="137" customWidth="1"/>
    <col min="5890" max="5890" width="82" style="137" customWidth="1"/>
    <col min="5891" max="5891" width="19.140625" style="137" customWidth="1"/>
    <col min="5892" max="6144" width="9.140625" style="137"/>
    <col min="6145" max="6145" width="8.140625" style="137" customWidth="1"/>
    <col min="6146" max="6146" width="82" style="137" customWidth="1"/>
    <col min="6147" max="6147" width="19.140625" style="137" customWidth="1"/>
    <col min="6148" max="6400" width="9.140625" style="137"/>
    <col min="6401" max="6401" width="8.140625" style="137" customWidth="1"/>
    <col min="6402" max="6402" width="82" style="137" customWidth="1"/>
    <col min="6403" max="6403" width="19.140625" style="137" customWidth="1"/>
    <col min="6404" max="6656" width="9.140625" style="137"/>
    <col min="6657" max="6657" width="8.140625" style="137" customWidth="1"/>
    <col min="6658" max="6658" width="82" style="137" customWidth="1"/>
    <col min="6659" max="6659" width="19.140625" style="137" customWidth="1"/>
    <col min="6660" max="6912" width="9.140625" style="137"/>
    <col min="6913" max="6913" width="8.140625" style="137" customWidth="1"/>
    <col min="6914" max="6914" width="82" style="137" customWidth="1"/>
    <col min="6915" max="6915" width="19.140625" style="137" customWidth="1"/>
    <col min="6916" max="7168" width="9.140625" style="137"/>
    <col min="7169" max="7169" width="8.140625" style="137" customWidth="1"/>
    <col min="7170" max="7170" width="82" style="137" customWidth="1"/>
    <col min="7171" max="7171" width="19.140625" style="137" customWidth="1"/>
    <col min="7172" max="7424" width="9.140625" style="137"/>
    <col min="7425" max="7425" width="8.140625" style="137" customWidth="1"/>
    <col min="7426" max="7426" width="82" style="137" customWidth="1"/>
    <col min="7427" max="7427" width="19.140625" style="137" customWidth="1"/>
    <col min="7428" max="7680" width="9.140625" style="137"/>
    <col min="7681" max="7681" width="8.140625" style="137" customWidth="1"/>
    <col min="7682" max="7682" width="82" style="137" customWidth="1"/>
    <col min="7683" max="7683" width="19.140625" style="137" customWidth="1"/>
    <col min="7684" max="7936" width="9.140625" style="137"/>
    <col min="7937" max="7937" width="8.140625" style="137" customWidth="1"/>
    <col min="7938" max="7938" width="82" style="137" customWidth="1"/>
    <col min="7939" max="7939" width="19.140625" style="137" customWidth="1"/>
    <col min="7940" max="8192" width="9.140625" style="137"/>
    <col min="8193" max="8193" width="8.140625" style="137" customWidth="1"/>
    <col min="8194" max="8194" width="82" style="137" customWidth="1"/>
    <col min="8195" max="8195" width="19.140625" style="137" customWidth="1"/>
    <col min="8196" max="8448" width="9.140625" style="137"/>
    <col min="8449" max="8449" width="8.140625" style="137" customWidth="1"/>
    <col min="8450" max="8450" width="82" style="137" customWidth="1"/>
    <col min="8451" max="8451" width="19.140625" style="137" customWidth="1"/>
    <col min="8452" max="8704" width="9.140625" style="137"/>
    <col min="8705" max="8705" width="8.140625" style="137" customWidth="1"/>
    <col min="8706" max="8706" width="82" style="137" customWidth="1"/>
    <col min="8707" max="8707" width="19.140625" style="137" customWidth="1"/>
    <col min="8708" max="8960" width="9.140625" style="137"/>
    <col min="8961" max="8961" width="8.140625" style="137" customWidth="1"/>
    <col min="8962" max="8962" width="82" style="137" customWidth="1"/>
    <col min="8963" max="8963" width="19.140625" style="137" customWidth="1"/>
    <col min="8964" max="9216" width="9.140625" style="137"/>
    <col min="9217" max="9217" width="8.140625" style="137" customWidth="1"/>
    <col min="9218" max="9218" width="82" style="137" customWidth="1"/>
    <col min="9219" max="9219" width="19.140625" style="137" customWidth="1"/>
    <col min="9220" max="9472" width="9.140625" style="137"/>
    <col min="9473" max="9473" width="8.140625" style="137" customWidth="1"/>
    <col min="9474" max="9474" width="82" style="137" customWidth="1"/>
    <col min="9475" max="9475" width="19.140625" style="137" customWidth="1"/>
    <col min="9476" max="9728" width="9.140625" style="137"/>
    <col min="9729" max="9729" width="8.140625" style="137" customWidth="1"/>
    <col min="9730" max="9730" width="82" style="137" customWidth="1"/>
    <col min="9731" max="9731" width="19.140625" style="137" customWidth="1"/>
    <col min="9732" max="9984" width="9.140625" style="137"/>
    <col min="9985" max="9985" width="8.140625" style="137" customWidth="1"/>
    <col min="9986" max="9986" width="82" style="137" customWidth="1"/>
    <col min="9987" max="9987" width="19.140625" style="137" customWidth="1"/>
    <col min="9988" max="10240" width="9.140625" style="137"/>
    <col min="10241" max="10241" width="8.140625" style="137" customWidth="1"/>
    <col min="10242" max="10242" width="82" style="137" customWidth="1"/>
    <col min="10243" max="10243" width="19.140625" style="137" customWidth="1"/>
    <col min="10244" max="10496" width="9.140625" style="137"/>
    <col min="10497" max="10497" width="8.140625" style="137" customWidth="1"/>
    <col min="10498" max="10498" width="82" style="137" customWidth="1"/>
    <col min="10499" max="10499" width="19.140625" style="137" customWidth="1"/>
    <col min="10500" max="10752" width="9.140625" style="137"/>
    <col min="10753" max="10753" width="8.140625" style="137" customWidth="1"/>
    <col min="10754" max="10754" width="82" style="137" customWidth="1"/>
    <col min="10755" max="10755" width="19.140625" style="137" customWidth="1"/>
    <col min="10756" max="11008" width="9.140625" style="137"/>
    <col min="11009" max="11009" width="8.140625" style="137" customWidth="1"/>
    <col min="11010" max="11010" width="82" style="137" customWidth="1"/>
    <col min="11011" max="11011" width="19.140625" style="137" customWidth="1"/>
    <col min="11012" max="11264" width="9.140625" style="137"/>
    <col min="11265" max="11265" width="8.140625" style="137" customWidth="1"/>
    <col min="11266" max="11266" width="82" style="137" customWidth="1"/>
    <col min="11267" max="11267" width="19.140625" style="137" customWidth="1"/>
    <col min="11268" max="11520" width="9.140625" style="137"/>
    <col min="11521" max="11521" width="8.140625" style="137" customWidth="1"/>
    <col min="11522" max="11522" width="82" style="137" customWidth="1"/>
    <col min="11523" max="11523" width="19.140625" style="137" customWidth="1"/>
    <col min="11524" max="11776" width="9.140625" style="137"/>
    <col min="11777" max="11777" width="8.140625" style="137" customWidth="1"/>
    <col min="11778" max="11778" width="82" style="137" customWidth="1"/>
    <col min="11779" max="11779" width="19.140625" style="137" customWidth="1"/>
    <col min="11780" max="12032" width="9.140625" style="137"/>
    <col min="12033" max="12033" width="8.140625" style="137" customWidth="1"/>
    <col min="12034" max="12034" width="82" style="137" customWidth="1"/>
    <col min="12035" max="12035" width="19.140625" style="137" customWidth="1"/>
    <col min="12036" max="12288" width="9.140625" style="137"/>
    <col min="12289" max="12289" width="8.140625" style="137" customWidth="1"/>
    <col min="12290" max="12290" width="82" style="137" customWidth="1"/>
    <col min="12291" max="12291" width="19.140625" style="137" customWidth="1"/>
    <col min="12292" max="12544" width="9.140625" style="137"/>
    <col min="12545" max="12545" width="8.140625" style="137" customWidth="1"/>
    <col min="12546" max="12546" width="82" style="137" customWidth="1"/>
    <col min="12547" max="12547" width="19.140625" style="137" customWidth="1"/>
    <col min="12548" max="12800" width="9.140625" style="137"/>
    <col min="12801" max="12801" width="8.140625" style="137" customWidth="1"/>
    <col min="12802" max="12802" width="82" style="137" customWidth="1"/>
    <col min="12803" max="12803" width="19.140625" style="137" customWidth="1"/>
    <col min="12804" max="13056" width="9.140625" style="137"/>
    <col min="13057" max="13057" width="8.140625" style="137" customWidth="1"/>
    <col min="13058" max="13058" width="82" style="137" customWidth="1"/>
    <col min="13059" max="13059" width="19.140625" style="137" customWidth="1"/>
    <col min="13060" max="13312" width="9.140625" style="137"/>
    <col min="13313" max="13313" width="8.140625" style="137" customWidth="1"/>
    <col min="13314" max="13314" width="82" style="137" customWidth="1"/>
    <col min="13315" max="13315" width="19.140625" style="137" customWidth="1"/>
    <col min="13316" max="13568" width="9.140625" style="137"/>
    <col min="13569" max="13569" width="8.140625" style="137" customWidth="1"/>
    <col min="13570" max="13570" width="82" style="137" customWidth="1"/>
    <col min="13571" max="13571" width="19.140625" style="137" customWidth="1"/>
    <col min="13572" max="13824" width="9.140625" style="137"/>
    <col min="13825" max="13825" width="8.140625" style="137" customWidth="1"/>
    <col min="13826" max="13826" width="82" style="137" customWidth="1"/>
    <col min="13827" max="13827" width="19.140625" style="137" customWidth="1"/>
    <col min="13828" max="14080" width="9.140625" style="137"/>
    <col min="14081" max="14081" width="8.140625" style="137" customWidth="1"/>
    <col min="14082" max="14082" width="82" style="137" customWidth="1"/>
    <col min="14083" max="14083" width="19.140625" style="137" customWidth="1"/>
    <col min="14084" max="14336" width="9.140625" style="137"/>
    <col min="14337" max="14337" width="8.140625" style="137" customWidth="1"/>
    <col min="14338" max="14338" width="82" style="137" customWidth="1"/>
    <col min="14339" max="14339" width="19.140625" style="137" customWidth="1"/>
    <col min="14340" max="14592" width="9.140625" style="137"/>
    <col min="14593" max="14593" width="8.140625" style="137" customWidth="1"/>
    <col min="14594" max="14594" width="82" style="137" customWidth="1"/>
    <col min="14595" max="14595" width="19.140625" style="137" customWidth="1"/>
    <col min="14596" max="14848" width="9.140625" style="137"/>
    <col min="14849" max="14849" width="8.140625" style="137" customWidth="1"/>
    <col min="14850" max="14850" width="82" style="137" customWidth="1"/>
    <col min="14851" max="14851" width="19.140625" style="137" customWidth="1"/>
    <col min="14852" max="15104" width="9.140625" style="137"/>
    <col min="15105" max="15105" width="8.140625" style="137" customWidth="1"/>
    <col min="15106" max="15106" width="82" style="137" customWidth="1"/>
    <col min="15107" max="15107" width="19.140625" style="137" customWidth="1"/>
    <col min="15108" max="15360" width="9.140625" style="137"/>
    <col min="15361" max="15361" width="8.140625" style="137" customWidth="1"/>
    <col min="15362" max="15362" width="82" style="137" customWidth="1"/>
    <col min="15363" max="15363" width="19.140625" style="137" customWidth="1"/>
    <col min="15364" max="15616" width="9.140625" style="137"/>
    <col min="15617" max="15617" width="8.140625" style="137" customWidth="1"/>
    <col min="15618" max="15618" width="82" style="137" customWidth="1"/>
    <col min="15619" max="15619" width="19.140625" style="137" customWidth="1"/>
    <col min="15620" max="15872" width="9.140625" style="137"/>
    <col min="15873" max="15873" width="8.140625" style="137" customWidth="1"/>
    <col min="15874" max="15874" width="82" style="137" customWidth="1"/>
    <col min="15875" max="15875" width="19.140625" style="137" customWidth="1"/>
    <col min="15876" max="16128" width="9.140625" style="137"/>
    <col min="16129" max="16129" width="8.140625" style="137" customWidth="1"/>
    <col min="16130" max="16130" width="82" style="137" customWidth="1"/>
    <col min="16131" max="16131" width="19.140625" style="137" customWidth="1"/>
    <col min="16132" max="16384" width="9.140625" style="137"/>
  </cols>
  <sheetData>
    <row r="1" spans="1:3" s="145" customFormat="1">
      <c r="A1" s="268" t="s">
        <v>76</v>
      </c>
      <c r="B1" s="268"/>
      <c r="C1" s="144" t="s">
        <v>188</v>
      </c>
    </row>
    <row r="2" spans="1:3" s="145" customFormat="1">
      <c r="A2" s="263" t="s">
        <v>79</v>
      </c>
      <c r="B2" s="264"/>
      <c r="C2" s="264"/>
    </row>
    <row r="3" spans="1:3" s="145" customFormat="1">
      <c r="A3" s="141" t="s">
        <v>80</v>
      </c>
      <c r="B3" s="141" t="s">
        <v>81</v>
      </c>
      <c r="C3" s="141" t="s">
        <v>82</v>
      </c>
    </row>
    <row r="4" spans="1:3">
      <c r="A4" s="138">
        <v>1</v>
      </c>
      <c r="B4" s="138">
        <v>2</v>
      </c>
      <c r="C4" s="138">
        <v>3</v>
      </c>
    </row>
    <row r="5" spans="1:3">
      <c r="A5" s="138" t="s">
        <v>83</v>
      </c>
      <c r="B5" s="139" t="s">
        <v>84</v>
      </c>
      <c r="C5" s="140">
        <v>85160</v>
      </c>
    </row>
    <row r="6" spans="1:3">
      <c r="A6" s="138" t="s">
        <v>85</v>
      </c>
      <c r="B6" s="139" t="s">
        <v>86</v>
      </c>
      <c r="C6" s="140">
        <v>87586</v>
      </c>
    </row>
    <row r="7" spans="1:3">
      <c r="A7" s="141" t="s">
        <v>87</v>
      </c>
      <c r="B7" s="142" t="s">
        <v>88</v>
      </c>
      <c r="C7" s="143">
        <v>-2426</v>
      </c>
    </row>
    <row r="8" spans="1:3">
      <c r="A8" s="138" t="s">
        <v>89</v>
      </c>
      <c r="B8" s="139" t="s">
        <v>90</v>
      </c>
      <c r="C8" s="140">
        <v>32408</v>
      </c>
    </row>
    <row r="9" spans="1:3">
      <c r="A9" s="138" t="s">
        <v>91</v>
      </c>
      <c r="B9" s="139" t="s">
        <v>92</v>
      </c>
      <c r="C9" s="140">
        <v>20906</v>
      </c>
    </row>
    <row r="10" spans="1:3">
      <c r="A10" s="141" t="s">
        <v>93</v>
      </c>
      <c r="B10" s="142" t="s">
        <v>94</v>
      </c>
      <c r="C10" s="143">
        <v>11502</v>
      </c>
    </row>
    <row r="11" spans="1:3">
      <c r="A11" s="141" t="s">
        <v>95</v>
      </c>
      <c r="B11" s="142" t="s">
        <v>96</v>
      </c>
      <c r="C11" s="143">
        <v>9076</v>
      </c>
    </row>
    <row r="12" spans="1:3">
      <c r="A12" s="141" t="s">
        <v>97</v>
      </c>
      <c r="B12" s="142" t="s">
        <v>98</v>
      </c>
      <c r="C12" s="143">
        <v>9076</v>
      </c>
    </row>
    <row r="13" spans="1:3">
      <c r="A13" s="141" t="s">
        <v>99</v>
      </c>
      <c r="B13" s="142" t="s">
        <v>100</v>
      </c>
      <c r="C13" s="143">
        <v>9076</v>
      </c>
    </row>
    <row r="17" spans="1:1">
      <c r="A17" s="137" t="str">
        <f>Tartalomjegyzék!A12</f>
        <v>Tiszainoka, 2016. május 31.</v>
      </c>
    </row>
  </sheetData>
  <mergeCells count="2">
    <mergeCell ref="A2:C2"/>
    <mergeCell ref="A1:B1"/>
  </mergeCells>
  <pageMargins left="0.75" right="0.75" top="1" bottom="1" header="0.5" footer="0.5"/>
  <pageSetup orientation="portrait" horizontalDpi="300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E38"/>
  <sheetViews>
    <sheetView workbookViewId="0">
      <pane ySplit="4" topLeftCell="A17" activePane="bottomLeft" state="frozen"/>
      <selection pane="bottomLeft" activeCell="E26" sqref="E26"/>
    </sheetView>
  </sheetViews>
  <sheetFormatPr defaultRowHeight="15"/>
  <cols>
    <col min="1" max="1" width="3" style="137" bestFit="1" customWidth="1"/>
    <col min="2" max="2" width="79.7109375" style="137" bestFit="1" customWidth="1"/>
    <col min="3" max="3" width="12.7109375" style="137" bestFit="1" customWidth="1"/>
    <col min="4" max="4" width="16.7109375" style="137" bestFit="1" customWidth="1"/>
    <col min="5" max="5" width="13.42578125" style="137" bestFit="1" customWidth="1"/>
    <col min="6" max="256" width="9.140625" style="137"/>
    <col min="257" max="257" width="8.140625" style="137" customWidth="1"/>
    <col min="258" max="258" width="82" style="137" customWidth="1"/>
    <col min="259" max="261" width="19.140625" style="137" customWidth="1"/>
    <col min="262" max="512" width="9.140625" style="137"/>
    <col min="513" max="513" width="8.140625" style="137" customWidth="1"/>
    <col min="514" max="514" width="82" style="137" customWidth="1"/>
    <col min="515" max="517" width="19.140625" style="137" customWidth="1"/>
    <col min="518" max="768" width="9.140625" style="137"/>
    <col min="769" max="769" width="8.140625" style="137" customWidth="1"/>
    <col min="770" max="770" width="82" style="137" customWidth="1"/>
    <col min="771" max="773" width="19.140625" style="137" customWidth="1"/>
    <col min="774" max="1024" width="9.140625" style="137"/>
    <col min="1025" max="1025" width="8.140625" style="137" customWidth="1"/>
    <col min="1026" max="1026" width="82" style="137" customWidth="1"/>
    <col min="1027" max="1029" width="19.140625" style="137" customWidth="1"/>
    <col min="1030" max="1280" width="9.140625" style="137"/>
    <col min="1281" max="1281" width="8.140625" style="137" customWidth="1"/>
    <col min="1282" max="1282" width="82" style="137" customWidth="1"/>
    <col min="1283" max="1285" width="19.140625" style="137" customWidth="1"/>
    <col min="1286" max="1536" width="9.140625" style="137"/>
    <col min="1537" max="1537" width="8.140625" style="137" customWidth="1"/>
    <col min="1538" max="1538" width="82" style="137" customWidth="1"/>
    <col min="1539" max="1541" width="19.140625" style="137" customWidth="1"/>
    <col min="1542" max="1792" width="9.140625" style="137"/>
    <col min="1793" max="1793" width="8.140625" style="137" customWidth="1"/>
    <col min="1794" max="1794" width="82" style="137" customWidth="1"/>
    <col min="1795" max="1797" width="19.140625" style="137" customWidth="1"/>
    <col min="1798" max="2048" width="9.140625" style="137"/>
    <col min="2049" max="2049" width="8.140625" style="137" customWidth="1"/>
    <col min="2050" max="2050" width="82" style="137" customWidth="1"/>
    <col min="2051" max="2053" width="19.140625" style="137" customWidth="1"/>
    <col min="2054" max="2304" width="9.140625" style="137"/>
    <col min="2305" max="2305" width="8.140625" style="137" customWidth="1"/>
    <col min="2306" max="2306" width="82" style="137" customWidth="1"/>
    <col min="2307" max="2309" width="19.140625" style="137" customWidth="1"/>
    <col min="2310" max="2560" width="9.140625" style="137"/>
    <col min="2561" max="2561" width="8.140625" style="137" customWidth="1"/>
    <col min="2562" max="2562" width="82" style="137" customWidth="1"/>
    <col min="2563" max="2565" width="19.140625" style="137" customWidth="1"/>
    <col min="2566" max="2816" width="9.140625" style="137"/>
    <col min="2817" max="2817" width="8.140625" style="137" customWidth="1"/>
    <col min="2818" max="2818" width="82" style="137" customWidth="1"/>
    <col min="2819" max="2821" width="19.140625" style="137" customWidth="1"/>
    <col min="2822" max="3072" width="9.140625" style="137"/>
    <col min="3073" max="3073" width="8.140625" style="137" customWidth="1"/>
    <col min="3074" max="3074" width="82" style="137" customWidth="1"/>
    <col min="3075" max="3077" width="19.140625" style="137" customWidth="1"/>
    <col min="3078" max="3328" width="9.140625" style="137"/>
    <col min="3329" max="3329" width="8.140625" style="137" customWidth="1"/>
    <col min="3330" max="3330" width="82" style="137" customWidth="1"/>
    <col min="3331" max="3333" width="19.140625" style="137" customWidth="1"/>
    <col min="3334" max="3584" width="9.140625" style="137"/>
    <col min="3585" max="3585" width="8.140625" style="137" customWidth="1"/>
    <col min="3586" max="3586" width="82" style="137" customWidth="1"/>
    <col min="3587" max="3589" width="19.140625" style="137" customWidth="1"/>
    <col min="3590" max="3840" width="9.140625" style="137"/>
    <col min="3841" max="3841" width="8.140625" style="137" customWidth="1"/>
    <col min="3842" max="3842" width="82" style="137" customWidth="1"/>
    <col min="3843" max="3845" width="19.140625" style="137" customWidth="1"/>
    <col min="3846" max="4096" width="9.140625" style="137"/>
    <col min="4097" max="4097" width="8.140625" style="137" customWidth="1"/>
    <col min="4098" max="4098" width="82" style="137" customWidth="1"/>
    <col min="4099" max="4101" width="19.140625" style="137" customWidth="1"/>
    <col min="4102" max="4352" width="9.140625" style="137"/>
    <col min="4353" max="4353" width="8.140625" style="137" customWidth="1"/>
    <col min="4354" max="4354" width="82" style="137" customWidth="1"/>
    <col min="4355" max="4357" width="19.140625" style="137" customWidth="1"/>
    <col min="4358" max="4608" width="9.140625" style="137"/>
    <col min="4609" max="4609" width="8.140625" style="137" customWidth="1"/>
    <col min="4610" max="4610" width="82" style="137" customWidth="1"/>
    <col min="4611" max="4613" width="19.140625" style="137" customWidth="1"/>
    <col min="4614" max="4864" width="9.140625" style="137"/>
    <col min="4865" max="4865" width="8.140625" style="137" customWidth="1"/>
    <col min="4866" max="4866" width="82" style="137" customWidth="1"/>
    <col min="4867" max="4869" width="19.140625" style="137" customWidth="1"/>
    <col min="4870" max="5120" width="9.140625" style="137"/>
    <col min="5121" max="5121" width="8.140625" style="137" customWidth="1"/>
    <col min="5122" max="5122" width="82" style="137" customWidth="1"/>
    <col min="5123" max="5125" width="19.140625" style="137" customWidth="1"/>
    <col min="5126" max="5376" width="9.140625" style="137"/>
    <col min="5377" max="5377" width="8.140625" style="137" customWidth="1"/>
    <col min="5378" max="5378" width="82" style="137" customWidth="1"/>
    <col min="5379" max="5381" width="19.140625" style="137" customWidth="1"/>
    <col min="5382" max="5632" width="9.140625" style="137"/>
    <col min="5633" max="5633" width="8.140625" style="137" customWidth="1"/>
    <col min="5634" max="5634" width="82" style="137" customWidth="1"/>
    <col min="5635" max="5637" width="19.140625" style="137" customWidth="1"/>
    <col min="5638" max="5888" width="9.140625" style="137"/>
    <col min="5889" max="5889" width="8.140625" style="137" customWidth="1"/>
    <col min="5890" max="5890" width="82" style="137" customWidth="1"/>
    <col min="5891" max="5893" width="19.140625" style="137" customWidth="1"/>
    <col min="5894" max="6144" width="9.140625" style="137"/>
    <col min="6145" max="6145" width="8.140625" style="137" customWidth="1"/>
    <col min="6146" max="6146" width="82" style="137" customWidth="1"/>
    <col min="6147" max="6149" width="19.140625" style="137" customWidth="1"/>
    <col min="6150" max="6400" width="9.140625" style="137"/>
    <col min="6401" max="6401" width="8.140625" style="137" customWidth="1"/>
    <col min="6402" max="6402" width="82" style="137" customWidth="1"/>
    <col min="6403" max="6405" width="19.140625" style="137" customWidth="1"/>
    <col min="6406" max="6656" width="9.140625" style="137"/>
    <col min="6657" max="6657" width="8.140625" style="137" customWidth="1"/>
    <col min="6658" max="6658" width="82" style="137" customWidth="1"/>
    <col min="6659" max="6661" width="19.140625" style="137" customWidth="1"/>
    <col min="6662" max="6912" width="9.140625" style="137"/>
    <col min="6913" max="6913" width="8.140625" style="137" customWidth="1"/>
    <col min="6914" max="6914" width="82" style="137" customWidth="1"/>
    <col min="6915" max="6917" width="19.140625" style="137" customWidth="1"/>
    <col min="6918" max="7168" width="9.140625" style="137"/>
    <col min="7169" max="7169" width="8.140625" style="137" customWidth="1"/>
    <col min="7170" max="7170" width="82" style="137" customWidth="1"/>
    <col min="7171" max="7173" width="19.140625" style="137" customWidth="1"/>
    <col min="7174" max="7424" width="9.140625" style="137"/>
    <col min="7425" max="7425" width="8.140625" style="137" customWidth="1"/>
    <col min="7426" max="7426" width="82" style="137" customWidth="1"/>
    <col min="7427" max="7429" width="19.140625" style="137" customWidth="1"/>
    <col min="7430" max="7680" width="9.140625" style="137"/>
    <col min="7681" max="7681" width="8.140625" style="137" customWidth="1"/>
    <col min="7682" max="7682" width="82" style="137" customWidth="1"/>
    <col min="7683" max="7685" width="19.140625" style="137" customWidth="1"/>
    <col min="7686" max="7936" width="9.140625" style="137"/>
    <col min="7937" max="7937" width="8.140625" style="137" customWidth="1"/>
    <col min="7938" max="7938" width="82" style="137" customWidth="1"/>
    <col min="7939" max="7941" width="19.140625" style="137" customWidth="1"/>
    <col min="7942" max="8192" width="9.140625" style="137"/>
    <col min="8193" max="8193" width="8.140625" style="137" customWidth="1"/>
    <col min="8194" max="8194" width="82" style="137" customWidth="1"/>
    <col min="8195" max="8197" width="19.140625" style="137" customWidth="1"/>
    <col min="8198" max="8448" width="9.140625" style="137"/>
    <col min="8449" max="8449" width="8.140625" style="137" customWidth="1"/>
    <col min="8450" max="8450" width="82" style="137" customWidth="1"/>
    <col min="8451" max="8453" width="19.140625" style="137" customWidth="1"/>
    <col min="8454" max="8704" width="9.140625" style="137"/>
    <col min="8705" max="8705" width="8.140625" style="137" customWidth="1"/>
    <col min="8706" max="8706" width="82" style="137" customWidth="1"/>
    <col min="8707" max="8709" width="19.140625" style="137" customWidth="1"/>
    <col min="8710" max="8960" width="9.140625" style="137"/>
    <col min="8961" max="8961" width="8.140625" style="137" customWidth="1"/>
    <col min="8962" max="8962" width="82" style="137" customWidth="1"/>
    <col min="8963" max="8965" width="19.140625" style="137" customWidth="1"/>
    <col min="8966" max="9216" width="9.140625" style="137"/>
    <col min="9217" max="9217" width="8.140625" style="137" customWidth="1"/>
    <col min="9218" max="9218" width="82" style="137" customWidth="1"/>
    <col min="9219" max="9221" width="19.140625" style="137" customWidth="1"/>
    <col min="9222" max="9472" width="9.140625" style="137"/>
    <col min="9473" max="9473" width="8.140625" style="137" customWidth="1"/>
    <col min="9474" max="9474" width="82" style="137" customWidth="1"/>
    <col min="9475" max="9477" width="19.140625" style="137" customWidth="1"/>
    <col min="9478" max="9728" width="9.140625" style="137"/>
    <col min="9729" max="9729" width="8.140625" style="137" customWidth="1"/>
    <col min="9730" max="9730" width="82" style="137" customWidth="1"/>
    <col min="9731" max="9733" width="19.140625" style="137" customWidth="1"/>
    <col min="9734" max="9984" width="9.140625" style="137"/>
    <col min="9985" max="9985" width="8.140625" style="137" customWidth="1"/>
    <col min="9986" max="9986" width="82" style="137" customWidth="1"/>
    <col min="9987" max="9989" width="19.140625" style="137" customWidth="1"/>
    <col min="9990" max="10240" width="9.140625" style="137"/>
    <col min="10241" max="10241" width="8.140625" style="137" customWidth="1"/>
    <col min="10242" max="10242" width="82" style="137" customWidth="1"/>
    <col min="10243" max="10245" width="19.140625" style="137" customWidth="1"/>
    <col min="10246" max="10496" width="9.140625" style="137"/>
    <col min="10497" max="10497" width="8.140625" style="137" customWidth="1"/>
    <col min="10498" max="10498" width="82" style="137" customWidth="1"/>
    <col min="10499" max="10501" width="19.140625" style="137" customWidth="1"/>
    <col min="10502" max="10752" width="9.140625" style="137"/>
    <col min="10753" max="10753" width="8.140625" style="137" customWidth="1"/>
    <col min="10754" max="10754" width="82" style="137" customWidth="1"/>
    <col min="10755" max="10757" width="19.140625" style="137" customWidth="1"/>
    <col min="10758" max="11008" width="9.140625" style="137"/>
    <col min="11009" max="11009" width="8.140625" style="137" customWidth="1"/>
    <col min="11010" max="11010" width="82" style="137" customWidth="1"/>
    <col min="11011" max="11013" width="19.140625" style="137" customWidth="1"/>
    <col min="11014" max="11264" width="9.140625" style="137"/>
    <col min="11265" max="11265" width="8.140625" style="137" customWidth="1"/>
    <col min="11266" max="11266" width="82" style="137" customWidth="1"/>
    <col min="11267" max="11269" width="19.140625" style="137" customWidth="1"/>
    <col min="11270" max="11520" width="9.140625" style="137"/>
    <col min="11521" max="11521" width="8.140625" style="137" customWidth="1"/>
    <col min="11522" max="11522" width="82" style="137" customWidth="1"/>
    <col min="11523" max="11525" width="19.140625" style="137" customWidth="1"/>
    <col min="11526" max="11776" width="9.140625" style="137"/>
    <col min="11777" max="11777" width="8.140625" style="137" customWidth="1"/>
    <col min="11778" max="11778" width="82" style="137" customWidth="1"/>
    <col min="11779" max="11781" width="19.140625" style="137" customWidth="1"/>
    <col min="11782" max="12032" width="9.140625" style="137"/>
    <col min="12033" max="12033" width="8.140625" style="137" customWidth="1"/>
    <col min="12034" max="12034" width="82" style="137" customWidth="1"/>
    <col min="12035" max="12037" width="19.140625" style="137" customWidth="1"/>
    <col min="12038" max="12288" width="9.140625" style="137"/>
    <col min="12289" max="12289" width="8.140625" style="137" customWidth="1"/>
    <col min="12290" max="12290" width="82" style="137" customWidth="1"/>
    <col min="12291" max="12293" width="19.140625" style="137" customWidth="1"/>
    <col min="12294" max="12544" width="9.140625" style="137"/>
    <col min="12545" max="12545" width="8.140625" style="137" customWidth="1"/>
    <col min="12546" max="12546" width="82" style="137" customWidth="1"/>
    <col min="12547" max="12549" width="19.140625" style="137" customWidth="1"/>
    <col min="12550" max="12800" width="9.140625" style="137"/>
    <col min="12801" max="12801" width="8.140625" style="137" customWidth="1"/>
    <col min="12802" max="12802" width="82" style="137" customWidth="1"/>
    <col min="12803" max="12805" width="19.140625" style="137" customWidth="1"/>
    <col min="12806" max="13056" width="9.140625" style="137"/>
    <col min="13057" max="13057" width="8.140625" style="137" customWidth="1"/>
    <col min="13058" max="13058" width="82" style="137" customWidth="1"/>
    <col min="13059" max="13061" width="19.140625" style="137" customWidth="1"/>
    <col min="13062" max="13312" width="9.140625" style="137"/>
    <col min="13313" max="13313" width="8.140625" style="137" customWidth="1"/>
    <col min="13314" max="13314" width="82" style="137" customWidth="1"/>
    <col min="13315" max="13317" width="19.140625" style="137" customWidth="1"/>
    <col min="13318" max="13568" width="9.140625" style="137"/>
    <col min="13569" max="13569" width="8.140625" style="137" customWidth="1"/>
    <col min="13570" max="13570" width="82" style="137" customWidth="1"/>
    <col min="13571" max="13573" width="19.140625" style="137" customWidth="1"/>
    <col min="13574" max="13824" width="9.140625" style="137"/>
    <col min="13825" max="13825" width="8.140625" style="137" customWidth="1"/>
    <col min="13826" max="13826" width="82" style="137" customWidth="1"/>
    <col min="13827" max="13829" width="19.140625" style="137" customWidth="1"/>
    <col min="13830" max="14080" width="9.140625" style="137"/>
    <col min="14081" max="14081" width="8.140625" style="137" customWidth="1"/>
    <col min="14082" max="14082" width="82" style="137" customWidth="1"/>
    <col min="14083" max="14085" width="19.140625" style="137" customWidth="1"/>
    <col min="14086" max="14336" width="9.140625" style="137"/>
    <col min="14337" max="14337" width="8.140625" style="137" customWidth="1"/>
    <col min="14338" max="14338" width="82" style="137" customWidth="1"/>
    <col min="14339" max="14341" width="19.140625" style="137" customWidth="1"/>
    <col min="14342" max="14592" width="9.140625" style="137"/>
    <col min="14593" max="14593" width="8.140625" style="137" customWidth="1"/>
    <col min="14594" max="14594" width="82" style="137" customWidth="1"/>
    <col min="14595" max="14597" width="19.140625" style="137" customWidth="1"/>
    <col min="14598" max="14848" width="9.140625" style="137"/>
    <col min="14849" max="14849" width="8.140625" style="137" customWidth="1"/>
    <col min="14850" max="14850" width="82" style="137" customWidth="1"/>
    <col min="14851" max="14853" width="19.140625" style="137" customWidth="1"/>
    <col min="14854" max="15104" width="9.140625" style="137"/>
    <col min="15105" max="15105" width="8.140625" style="137" customWidth="1"/>
    <col min="15106" max="15106" width="82" style="137" customWidth="1"/>
    <col min="15107" max="15109" width="19.140625" style="137" customWidth="1"/>
    <col min="15110" max="15360" width="9.140625" style="137"/>
    <col min="15361" max="15361" width="8.140625" style="137" customWidth="1"/>
    <col min="15362" max="15362" width="82" style="137" customWidth="1"/>
    <col min="15363" max="15365" width="19.140625" style="137" customWidth="1"/>
    <col min="15366" max="15616" width="9.140625" style="137"/>
    <col min="15617" max="15617" width="8.140625" style="137" customWidth="1"/>
    <col min="15618" max="15618" width="82" style="137" customWidth="1"/>
    <col min="15619" max="15621" width="19.140625" style="137" customWidth="1"/>
    <col min="15622" max="15872" width="9.140625" style="137"/>
    <col min="15873" max="15873" width="8.140625" style="137" customWidth="1"/>
    <col min="15874" max="15874" width="82" style="137" customWidth="1"/>
    <col min="15875" max="15877" width="19.140625" style="137" customWidth="1"/>
    <col min="15878" max="16128" width="9.140625" style="137"/>
    <col min="16129" max="16129" width="8.140625" style="137" customWidth="1"/>
    <col min="16130" max="16130" width="82" style="137" customWidth="1"/>
    <col min="16131" max="16133" width="19.140625" style="137" customWidth="1"/>
    <col min="16134" max="16384" width="9.140625" style="137"/>
  </cols>
  <sheetData>
    <row r="1" spans="1:5" s="149" customFormat="1">
      <c r="A1" s="150"/>
      <c r="B1" s="271" t="s">
        <v>242</v>
      </c>
      <c r="C1" s="271"/>
      <c r="D1" s="271"/>
      <c r="E1" s="150" t="s">
        <v>241</v>
      </c>
    </row>
    <row r="2" spans="1:5" s="149" customFormat="1">
      <c r="A2" s="269" t="s">
        <v>189</v>
      </c>
      <c r="B2" s="270"/>
      <c r="C2" s="270"/>
      <c r="D2" s="270"/>
      <c r="E2" s="270"/>
    </row>
    <row r="3" spans="1:5" s="149" customFormat="1" ht="30">
      <c r="A3" s="151" t="s">
        <v>80</v>
      </c>
      <c r="B3" s="151" t="s">
        <v>81</v>
      </c>
      <c r="C3" s="151" t="s">
        <v>102</v>
      </c>
      <c r="D3" s="151" t="s">
        <v>103</v>
      </c>
      <c r="E3" s="151" t="s">
        <v>104</v>
      </c>
    </row>
    <row r="4" spans="1:5">
      <c r="A4" s="138">
        <v>1</v>
      </c>
      <c r="B4" s="138">
        <v>2</v>
      </c>
      <c r="C4" s="138">
        <v>3</v>
      </c>
      <c r="D4" s="138">
        <v>4</v>
      </c>
      <c r="E4" s="138">
        <v>5</v>
      </c>
    </row>
    <row r="5" spans="1:5">
      <c r="A5" s="138" t="s">
        <v>83</v>
      </c>
      <c r="B5" s="139" t="s">
        <v>190</v>
      </c>
      <c r="C5" s="140">
        <v>625</v>
      </c>
      <c r="D5" s="140">
        <v>0</v>
      </c>
      <c r="E5" s="140">
        <v>4657</v>
      </c>
    </row>
    <row r="6" spans="1:5">
      <c r="A6" s="138" t="s">
        <v>85</v>
      </c>
      <c r="B6" s="139" t="s">
        <v>191</v>
      </c>
      <c r="C6" s="140">
        <v>37214</v>
      </c>
      <c r="D6" s="140">
        <v>0</v>
      </c>
      <c r="E6" s="140">
        <v>20466</v>
      </c>
    </row>
    <row r="7" spans="1:5">
      <c r="A7" s="146" t="s">
        <v>89</v>
      </c>
      <c r="B7" s="142" t="s">
        <v>192</v>
      </c>
      <c r="C7" s="143">
        <v>37839</v>
      </c>
      <c r="D7" s="143">
        <v>0</v>
      </c>
      <c r="E7" s="143">
        <v>25123</v>
      </c>
    </row>
    <row r="8" spans="1:5">
      <c r="A8" s="138" t="s">
        <v>193</v>
      </c>
      <c r="B8" s="139" t="s">
        <v>194</v>
      </c>
      <c r="C8" s="140">
        <v>55927</v>
      </c>
      <c r="D8" s="140">
        <v>0</v>
      </c>
      <c r="E8" s="140">
        <v>55228</v>
      </c>
    </row>
    <row r="9" spans="1:5">
      <c r="A9" s="138" t="s">
        <v>195</v>
      </c>
      <c r="B9" s="139" t="s">
        <v>196</v>
      </c>
      <c r="C9" s="140">
        <v>33709</v>
      </c>
      <c r="D9" s="140">
        <v>0</v>
      </c>
      <c r="E9" s="140">
        <v>18008</v>
      </c>
    </row>
    <row r="10" spans="1:5">
      <c r="A10" s="138" t="s">
        <v>109</v>
      </c>
      <c r="B10" s="139" t="s">
        <v>197</v>
      </c>
      <c r="C10" s="140">
        <v>786</v>
      </c>
      <c r="D10" s="140">
        <v>0</v>
      </c>
      <c r="E10" s="140">
        <v>434</v>
      </c>
    </row>
    <row r="11" spans="1:5">
      <c r="A11" s="146" t="s">
        <v>111</v>
      </c>
      <c r="B11" s="142" t="s">
        <v>198</v>
      </c>
      <c r="C11" s="143">
        <v>90422</v>
      </c>
      <c r="D11" s="143">
        <v>0</v>
      </c>
      <c r="E11" s="143">
        <v>73670</v>
      </c>
    </row>
    <row r="12" spans="1:5">
      <c r="A12" s="138" t="s">
        <v>199</v>
      </c>
      <c r="B12" s="139" t="s">
        <v>200</v>
      </c>
      <c r="C12" s="140">
        <v>12180</v>
      </c>
      <c r="D12" s="140">
        <v>0</v>
      </c>
      <c r="E12" s="140">
        <v>13265</v>
      </c>
    </row>
    <row r="13" spans="1:5">
      <c r="A13" s="138" t="s">
        <v>113</v>
      </c>
      <c r="B13" s="139" t="s">
        <v>201</v>
      </c>
      <c r="C13" s="140">
        <v>15970</v>
      </c>
      <c r="D13" s="140">
        <v>0</v>
      </c>
      <c r="E13" s="140">
        <v>11631</v>
      </c>
    </row>
    <row r="14" spans="1:5">
      <c r="A14" s="146" t="s">
        <v>202</v>
      </c>
      <c r="B14" s="142" t="s">
        <v>203</v>
      </c>
      <c r="C14" s="143">
        <v>28150</v>
      </c>
      <c r="D14" s="143">
        <v>0</v>
      </c>
      <c r="E14" s="143">
        <v>24896</v>
      </c>
    </row>
    <row r="15" spans="1:5">
      <c r="A15" s="138" t="s">
        <v>99</v>
      </c>
      <c r="B15" s="139" t="s">
        <v>204</v>
      </c>
      <c r="C15" s="140">
        <v>38732</v>
      </c>
      <c r="D15" s="140">
        <v>0</v>
      </c>
      <c r="E15" s="140">
        <v>35281</v>
      </c>
    </row>
    <row r="16" spans="1:5">
      <c r="A16" s="138" t="s">
        <v>205</v>
      </c>
      <c r="B16" s="139" t="s">
        <v>206</v>
      </c>
      <c r="C16" s="140">
        <v>4034</v>
      </c>
      <c r="D16" s="140">
        <v>0</v>
      </c>
      <c r="E16" s="140">
        <v>6282</v>
      </c>
    </row>
    <row r="17" spans="1:5">
      <c r="A17" s="138" t="s">
        <v>207</v>
      </c>
      <c r="B17" s="139" t="s">
        <v>208</v>
      </c>
      <c r="C17" s="140">
        <v>8771</v>
      </c>
      <c r="D17" s="140">
        <v>0</v>
      </c>
      <c r="E17" s="140">
        <v>9086</v>
      </c>
    </row>
    <row r="18" spans="1:5">
      <c r="A18" s="146" t="s">
        <v>209</v>
      </c>
      <c r="B18" s="142" t="s">
        <v>210</v>
      </c>
      <c r="C18" s="143">
        <v>51537</v>
      </c>
      <c r="D18" s="143">
        <v>0</v>
      </c>
      <c r="E18" s="143">
        <v>50649</v>
      </c>
    </row>
    <row r="19" spans="1:5">
      <c r="A19" s="146" t="s">
        <v>115</v>
      </c>
      <c r="B19" s="142" t="s">
        <v>211</v>
      </c>
      <c r="C19" s="143">
        <v>0</v>
      </c>
      <c r="D19" s="143">
        <v>0</v>
      </c>
      <c r="E19" s="143">
        <v>18139</v>
      </c>
    </row>
    <row r="20" spans="1:5">
      <c r="A20" s="146" t="s">
        <v>212</v>
      </c>
      <c r="B20" s="142" t="s">
        <v>213</v>
      </c>
      <c r="C20" s="143">
        <v>35506</v>
      </c>
      <c r="D20" s="143">
        <v>0</v>
      </c>
      <c r="E20" s="143">
        <v>33386</v>
      </c>
    </row>
    <row r="21" spans="1:5">
      <c r="A21" s="146" t="s">
        <v>214</v>
      </c>
      <c r="B21" s="142" t="s">
        <v>215</v>
      </c>
      <c r="C21" s="143">
        <v>13068</v>
      </c>
      <c r="D21" s="143">
        <v>0</v>
      </c>
      <c r="E21" s="143">
        <v>-28277</v>
      </c>
    </row>
    <row r="22" spans="1:5">
      <c r="A22" s="138" t="s">
        <v>216</v>
      </c>
      <c r="B22" s="139" t="s">
        <v>217</v>
      </c>
      <c r="C22" s="140">
        <v>105</v>
      </c>
      <c r="D22" s="140">
        <v>0</v>
      </c>
      <c r="E22" s="140">
        <v>20</v>
      </c>
    </row>
    <row r="23" spans="1:5">
      <c r="A23" s="138" t="s">
        <v>218</v>
      </c>
      <c r="B23" s="139" t="s">
        <v>219</v>
      </c>
      <c r="C23" s="140">
        <v>0</v>
      </c>
      <c r="D23" s="140">
        <v>0</v>
      </c>
      <c r="E23" s="140">
        <v>3138</v>
      </c>
    </row>
    <row r="24" spans="1:5">
      <c r="A24" s="146" t="s">
        <v>117</v>
      </c>
      <c r="B24" s="142" t="s">
        <v>220</v>
      </c>
      <c r="C24" s="143">
        <v>105</v>
      </c>
      <c r="D24" s="143">
        <v>0</v>
      </c>
      <c r="E24" s="143">
        <v>3158</v>
      </c>
    </row>
    <row r="25" spans="1:5">
      <c r="A25" s="138" t="s">
        <v>119</v>
      </c>
      <c r="B25" s="139" t="s">
        <v>221</v>
      </c>
      <c r="C25" s="140">
        <v>742</v>
      </c>
      <c r="D25" s="140">
        <v>0</v>
      </c>
      <c r="E25" s="140">
        <v>301</v>
      </c>
    </row>
    <row r="26" spans="1:5">
      <c r="A26" s="138" t="s">
        <v>222</v>
      </c>
      <c r="B26" s="139" t="s">
        <v>223</v>
      </c>
      <c r="C26" s="140">
        <v>0</v>
      </c>
      <c r="D26" s="140">
        <v>0</v>
      </c>
      <c r="E26" s="140">
        <v>3138</v>
      </c>
    </row>
    <row r="27" spans="1:5">
      <c r="A27" s="146" t="s">
        <v>224</v>
      </c>
      <c r="B27" s="142" t="s">
        <v>225</v>
      </c>
      <c r="C27" s="143">
        <v>742</v>
      </c>
      <c r="D27" s="143">
        <v>0</v>
      </c>
      <c r="E27" s="143">
        <v>3439</v>
      </c>
    </row>
    <row r="28" spans="1:5">
      <c r="A28" s="146" t="s">
        <v>121</v>
      </c>
      <c r="B28" s="142" t="s">
        <v>226</v>
      </c>
      <c r="C28" s="143">
        <v>-637</v>
      </c>
      <c r="D28" s="143">
        <v>0</v>
      </c>
      <c r="E28" s="143">
        <v>-281</v>
      </c>
    </row>
    <row r="29" spans="1:5">
      <c r="A29" s="146" t="s">
        <v>227</v>
      </c>
      <c r="B29" s="142" t="s">
        <v>228</v>
      </c>
      <c r="C29" s="143">
        <v>12431</v>
      </c>
      <c r="D29" s="143">
        <v>0</v>
      </c>
      <c r="E29" s="143">
        <v>-28558</v>
      </c>
    </row>
    <row r="30" spans="1:5">
      <c r="A30" s="138" t="s">
        <v>229</v>
      </c>
      <c r="B30" s="139" t="s">
        <v>230</v>
      </c>
      <c r="C30" s="140">
        <v>2063</v>
      </c>
      <c r="D30" s="140">
        <v>0</v>
      </c>
      <c r="E30" s="140">
        <v>1042</v>
      </c>
    </row>
    <row r="31" spans="1:5">
      <c r="A31" s="138" t="s">
        <v>231</v>
      </c>
      <c r="B31" s="139" t="s">
        <v>232</v>
      </c>
      <c r="C31" s="140">
        <v>0</v>
      </c>
      <c r="D31" s="140">
        <v>0</v>
      </c>
      <c r="E31" s="140">
        <v>5937</v>
      </c>
    </row>
    <row r="32" spans="1:5">
      <c r="A32" s="146" t="s">
        <v>233</v>
      </c>
      <c r="B32" s="142" t="s">
        <v>234</v>
      </c>
      <c r="C32" s="143">
        <v>2063</v>
      </c>
      <c r="D32" s="143">
        <v>0</v>
      </c>
      <c r="E32" s="143">
        <v>6979</v>
      </c>
    </row>
    <row r="33" spans="1:5">
      <c r="A33" s="146" t="s">
        <v>235</v>
      </c>
      <c r="B33" s="142" t="s">
        <v>236</v>
      </c>
      <c r="C33" s="143">
        <v>0</v>
      </c>
      <c r="D33" s="143">
        <v>0</v>
      </c>
      <c r="E33" s="143">
        <v>32334</v>
      </c>
    </row>
    <row r="34" spans="1:5">
      <c r="A34" s="146" t="s">
        <v>237</v>
      </c>
      <c r="B34" s="142" t="s">
        <v>238</v>
      </c>
      <c r="C34" s="143">
        <v>2063</v>
      </c>
      <c r="D34" s="143">
        <v>0</v>
      </c>
      <c r="E34" s="143">
        <v>-25355</v>
      </c>
    </row>
    <row r="35" spans="1:5">
      <c r="A35" s="146" t="s">
        <v>239</v>
      </c>
      <c r="B35" s="142" t="s">
        <v>240</v>
      </c>
      <c r="C35" s="143">
        <v>14494</v>
      </c>
      <c r="D35" s="143">
        <v>0</v>
      </c>
      <c r="E35" s="143">
        <v>-53913</v>
      </c>
    </row>
    <row r="38" spans="1:5">
      <c r="A38" s="137" t="str">
        <f>Tartalomjegyzék!A12</f>
        <v>Tiszainoka, 2016. május 31.</v>
      </c>
    </row>
  </sheetData>
  <mergeCells count="2">
    <mergeCell ref="A2:E2"/>
    <mergeCell ref="B1:D1"/>
  </mergeCells>
  <pageMargins left="0.75" right="0.75" top="1" bottom="1" header="0.5" footer="0.5"/>
  <pageSetup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C28"/>
  <sheetViews>
    <sheetView workbookViewId="0">
      <selection activeCell="A3" sqref="A3:C3"/>
    </sheetView>
  </sheetViews>
  <sheetFormatPr defaultColWidth="29.85546875" defaultRowHeight="15"/>
  <cols>
    <col min="1" max="1" width="29.140625" style="27" bestFit="1" customWidth="1"/>
    <col min="2" max="2" width="18.7109375" style="27" bestFit="1" customWidth="1"/>
    <col min="3" max="3" width="17.85546875" style="27" bestFit="1" customWidth="1"/>
    <col min="4" max="16384" width="29.85546875" style="27"/>
  </cols>
  <sheetData>
    <row r="1" spans="1:3">
      <c r="C1" s="152" t="s">
        <v>244</v>
      </c>
    </row>
    <row r="2" spans="1:3">
      <c r="A2" s="184" t="s">
        <v>67</v>
      </c>
      <c r="B2" s="184"/>
      <c r="C2" s="184"/>
    </row>
    <row r="3" spans="1:3">
      <c r="A3" s="272" t="s">
        <v>245</v>
      </c>
      <c r="B3" s="272"/>
      <c r="C3" s="272"/>
    </row>
    <row r="4" spans="1:3">
      <c r="A4" s="272" t="s">
        <v>267</v>
      </c>
      <c r="B4" s="272"/>
      <c r="C4" s="272"/>
    </row>
    <row r="6" spans="1:3" ht="15.75" thickBot="1">
      <c r="A6" s="153"/>
      <c r="B6" s="153"/>
      <c r="C6" s="154" t="s">
        <v>0</v>
      </c>
    </row>
    <row r="7" spans="1:3" ht="30.75" thickBot="1">
      <c r="A7" s="155" t="s">
        <v>246</v>
      </c>
      <c r="B7" s="156" t="s">
        <v>247</v>
      </c>
      <c r="C7" s="157" t="s">
        <v>248</v>
      </c>
    </row>
    <row r="8" spans="1:3" ht="15.75" thickBot="1">
      <c r="A8" s="155">
        <v>2</v>
      </c>
      <c r="B8" s="156">
        <v>3</v>
      </c>
      <c r="C8" s="157">
        <v>4</v>
      </c>
    </row>
    <row r="9" spans="1:3" ht="45">
      <c r="A9" s="158" t="s">
        <v>249</v>
      </c>
      <c r="B9" s="159" t="s">
        <v>28</v>
      </c>
      <c r="C9" s="160" t="s">
        <v>28</v>
      </c>
    </row>
    <row r="10" spans="1:3" ht="45">
      <c r="A10" s="161" t="s">
        <v>250</v>
      </c>
      <c r="B10" s="162" t="s">
        <v>28</v>
      </c>
      <c r="C10" s="163" t="s">
        <v>28</v>
      </c>
    </row>
    <row r="11" spans="1:3" ht="45">
      <c r="A11" s="161" t="s">
        <v>251</v>
      </c>
      <c r="B11" s="162" t="s">
        <v>28</v>
      </c>
      <c r="C11" s="163" t="s">
        <v>28</v>
      </c>
    </row>
    <row r="12" spans="1:3" ht="45">
      <c r="A12" s="161" t="s">
        <v>252</v>
      </c>
      <c r="B12" s="162" t="s">
        <v>28</v>
      </c>
      <c r="C12" s="163" t="s">
        <v>28</v>
      </c>
    </row>
    <row r="13" spans="1:3" ht="45">
      <c r="A13" s="161" t="s">
        <v>253</v>
      </c>
      <c r="B13" s="162">
        <f>SUM(B14:B20)</f>
        <v>4089</v>
      </c>
      <c r="C13" s="164">
        <f>SUM(C14:C20)</f>
        <v>0</v>
      </c>
    </row>
    <row r="14" spans="1:3">
      <c r="A14" s="161" t="s">
        <v>254</v>
      </c>
      <c r="B14" s="162">
        <v>0</v>
      </c>
      <c r="C14" s="163">
        <v>0</v>
      </c>
    </row>
    <row r="15" spans="1:3">
      <c r="A15" s="165" t="s">
        <v>255</v>
      </c>
      <c r="B15" s="162" t="s">
        <v>28</v>
      </c>
      <c r="C15" s="163" t="s">
        <v>28</v>
      </c>
    </row>
    <row r="16" spans="1:3" ht="30">
      <c r="A16" s="165" t="s">
        <v>256</v>
      </c>
      <c r="B16" s="162">
        <v>0</v>
      </c>
      <c r="C16" s="163" t="s">
        <v>28</v>
      </c>
    </row>
    <row r="17" spans="1:3" ht="30">
      <c r="A17" s="165" t="s">
        <v>257</v>
      </c>
      <c r="B17" s="162">
        <v>1535</v>
      </c>
      <c r="C17" s="163" t="s">
        <v>28</v>
      </c>
    </row>
    <row r="18" spans="1:3" ht="30">
      <c r="A18" s="165" t="s">
        <v>258</v>
      </c>
      <c r="B18" s="162" t="s">
        <v>28</v>
      </c>
      <c r="C18" s="163" t="s">
        <v>28</v>
      </c>
    </row>
    <row r="19" spans="1:3" ht="30">
      <c r="A19" s="165" t="s">
        <v>259</v>
      </c>
      <c r="B19" s="162" t="s">
        <v>28</v>
      </c>
      <c r="C19" s="163" t="s">
        <v>28</v>
      </c>
    </row>
    <row r="20" spans="1:3" ht="60">
      <c r="A20" s="165" t="s">
        <v>260</v>
      </c>
      <c r="B20" s="162">
        <v>2554</v>
      </c>
      <c r="C20" s="163" t="s">
        <v>28</v>
      </c>
    </row>
    <row r="21" spans="1:3" ht="30">
      <c r="A21" s="161" t="s">
        <v>261</v>
      </c>
      <c r="B21" s="162">
        <f>1561-69</f>
        <v>1492</v>
      </c>
      <c r="C21" s="163">
        <f>39+30</f>
        <v>69</v>
      </c>
    </row>
    <row r="22" spans="1:3" ht="30">
      <c r="A22" s="161" t="s">
        <v>262</v>
      </c>
      <c r="B22" s="162" t="s">
        <v>28</v>
      </c>
      <c r="C22" s="163" t="s">
        <v>28</v>
      </c>
    </row>
    <row r="23" spans="1:3" ht="30">
      <c r="A23" s="161" t="s">
        <v>263</v>
      </c>
      <c r="B23" s="162" t="s">
        <v>28</v>
      </c>
      <c r="C23" s="163" t="s">
        <v>28</v>
      </c>
    </row>
    <row r="24" spans="1:3">
      <c r="A24" s="161" t="s">
        <v>264</v>
      </c>
      <c r="B24" s="162" t="s">
        <v>28</v>
      </c>
      <c r="C24" s="163" t="s">
        <v>28</v>
      </c>
    </row>
    <row r="25" spans="1:3">
      <c r="A25" s="161" t="s">
        <v>265</v>
      </c>
      <c r="B25" s="162" t="s">
        <v>28</v>
      </c>
      <c r="C25" s="163" t="s">
        <v>28</v>
      </c>
    </row>
    <row r="26" spans="1:3" ht="15.75" thickBot="1">
      <c r="A26" s="166" t="s">
        <v>266</v>
      </c>
      <c r="B26" s="167">
        <f>SUM(B9:B25)-B13</f>
        <v>5581</v>
      </c>
      <c r="C26" s="168">
        <f>SUM(C9:C25)-C13</f>
        <v>69</v>
      </c>
    </row>
    <row r="28" spans="1:3">
      <c r="A28" s="152" t="str">
        <f>Tartalomjegyzék!A12</f>
        <v>Tiszainoka, 2016. május 31.</v>
      </c>
    </row>
  </sheetData>
  <mergeCells count="3">
    <mergeCell ref="A3:C3"/>
    <mergeCell ref="A4:C4"/>
    <mergeCell ref="A2:C2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D17"/>
  <sheetViews>
    <sheetView tabSelected="1" workbookViewId="0">
      <selection activeCell="A17" sqref="A17"/>
    </sheetView>
  </sheetViews>
  <sheetFormatPr defaultRowHeight="15"/>
  <cols>
    <col min="1" max="1" width="57.42578125" customWidth="1"/>
    <col min="2" max="2" width="12.85546875" customWidth="1"/>
    <col min="3" max="3" width="15.42578125" customWidth="1"/>
    <col min="4" max="4" width="13" customWidth="1"/>
  </cols>
  <sheetData>
    <row r="1" spans="1:4">
      <c r="A1" s="273" t="s">
        <v>280</v>
      </c>
      <c r="B1" s="273"/>
      <c r="C1" s="273"/>
      <c r="D1" s="274"/>
    </row>
    <row r="2" spans="1:4">
      <c r="A2" s="169"/>
      <c r="B2" s="169"/>
      <c r="C2" s="169"/>
      <c r="D2" s="169"/>
    </row>
    <row r="3" spans="1:4">
      <c r="A3" s="169"/>
      <c r="B3" s="169"/>
      <c r="C3" s="169"/>
      <c r="D3" s="169"/>
    </row>
    <row r="4" spans="1:4">
      <c r="A4" s="275" t="s">
        <v>269</v>
      </c>
      <c r="B4" s="275"/>
      <c r="C4" s="275"/>
      <c r="D4" s="274"/>
    </row>
    <row r="5" spans="1:4" ht="18">
      <c r="A5" s="276" t="s">
        <v>270</v>
      </c>
      <c r="B5" s="276"/>
      <c r="C5" s="276"/>
      <c r="D5" s="170"/>
    </row>
    <row r="6" spans="1:4">
      <c r="A6" s="169"/>
      <c r="B6" s="169"/>
      <c r="C6" s="169"/>
      <c r="D6" s="169"/>
    </row>
    <row r="7" spans="1:4">
      <c r="A7" s="169"/>
      <c r="B7" s="169"/>
      <c r="C7" s="169"/>
      <c r="D7" s="169"/>
    </row>
    <row r="8" spans="1:4">
      <c r="A8" s="169"/>
      <c r="B8" s="169"/>
      <c r="D8" s="171" t="s">
        <v>271</v>
      </c>
    </row>
    <row r="9" spans="1:4" ht="25.5">
      <c r="A9" s="172" t="s">
        <v>81</v>
      </c>
      <c r="B9" s="172" t="s">
        <v>272</v>
      </c>
      <c r="C9" s="172" t="s">
        <v>273</v>
      </c>
      <c r="D9" s="172" t="s">
        <v>274</v>
      </c>
    </row>
    <row r="10" spans="1:4">
      <c r="A10" s="173"/>
      <c r="B10" s="174"/>
      <c r="C10" s="175"/>
      <c r="D10" s="175"/>
    </row>
    <row r="11" spans="1:4">
      <c r="A11" s="176" t="s">
        <v>275</v>
      </c>
      <c r="B11" s="177" t="s">
        <v>276</v>
      </c>
      <c r="C11" s="178" t="s">
        <v>277</v>
      </c>
      <c r="D11" s="178" t="s">
        <v>278</v>
      </c>
    </row>
    <row r="12" spans="1:4">
      <c r="A12" s="173" t="s">
        <v>279</v>
      </c>
      <c r="B12" s="179">
        <v>100</v>
      </c>
      <c r="C12" s="180"/>
      <c r="D12" s="181">
        <v>0</v>
      </c>
    </row>
    <row r="13" spans="1:4">
      <c r="A13" s="25"/>
      <c r="B13" s="25"/>
      <c r="C13" s="25"/>
      <c r="D13" s="25"/>
    </row>
    <row r="14" spans="1:4">
      <c r="A14" s="182" t="s">
        <v>266</v>
      </c>
      <c r="B14" s="183">
        <v>100</v>
      </c>
      <c r="C14" s="25"/>
      <c r="D14" s="25">
        <v>0</v>
      </c>
    </row>
    <row r="17" spans="1:1">
      <c r="A17" t="str">
        <f>[1]Tartalomjegyzék!A20</f>
        <v>Cibakháza, 2016. május 31.</v>
      </c>
    </row>
  </sheetData>
  <mergeCells count="3">
    <mergeCell ref="A1:D1"/>
    <mergeCell ref="A4:D4"/>
    <mergeCell ref="A5:C5"/>
  </mergeCells>
  <pageMargins left="0.7" right="0.7" top="0.75" bottom="0.75" header="0.3" footer="0.3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9</vt:i4>
      </vt:variant>
      <vt:variant>
        <vt:lpstr>Névvel ellátott tartományok</vt:lpstr>
      </vt:variant>
      <vt:variant>
        <vt:i4>1</vt:i4>
      </vt:variant>
    </vt:vector>
  </HeadingPairs>
  <TitlesOfParts>
    <vt:vector size="10" baseType="lpstr">
      <vt:lpstr>Tartalomjegyzék</vt:lpstr>
      <vt:lpstr>1.sz.Összesítő</vt:lpstr>
      <vt:lpstr>2.sz.Önkormányzat</vt:lpstr>
      <vt:lpstr>3.sz.Óvoda</vt:lpstr>
      <vt:lpstr>4.sz.MÉRLEG</vt:lpstr>
      <vt:lpstr>5.sz.MARADV</vt:lpstr>
      <vt:lpstr>6.sz.EREDMÉNY</vt:lpstr>
      <vt:lpstr>7.sz.KÖZVETETT</vt:lpstr>
      <vt:lpstr>8. sz. részesedés</vt:lpstr>
      <vt:lpstr>'1.sz.Összesítő'!Nyomtatási_terület</vt:lpstr>
    </vt:vector>
  </TitlesOfParts>
  <Company>WXPEE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Tűzoltóság</cp:lastModifiedBy>
  <cp:lastPrinted>2015-03-16T17:05:00Z</cp:lastPrinted>
  <dcterms:created xsi:type="dcterms:W3CDTF">2014-01-27T07:36:46Z</dcterms:created>
  <dcterms:modified xsi:type="dcterms:W3CDTF">2016-05-27T12:40:04Z</dcterms:modified>
</cp:coreProperties>
</file>