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7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-4. sz. mell." sheetId="6" r:id="rId6"/>
    <sheet name="5. sz. mell." sheetId="7" r:id="rId7"/>
    <sheet name="6. sz. mell." sheetId="8" r:id="rId8"/>
  </sheets>
  <definedNames>
    <definedName name="_xlfn.IFERROR" hidden="1">#NAME?</definedName>
    <definedName name="_xlnm.Print_Area" localSheetId="0">'1.1.sz.mell.'!$A$2:$E$159</definedName>
    <definedName name="_xlnm.Print_Area" localSheetId="1">'1.2.sz.mell.'!$A$3:$E$162</definedName>
    <definedName name="_xlnm.Print_Area" localSheetId="2">'1.3.sz.mell.'!$A$3:$E$160</definedName>
  </definedNames>
  <calcPr fullCalcOnLoad="1"/>
</workbook>
</file>

<file path=xl/sharedStrings.xml><?xml version="1.0" encoding="utf-8"?>
<sst xmlns="http://schemas.openxmlformats.org/spreadsheetml/2006/main" count="1221" uniqueCount="443">
  <si>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</si>
  <si>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</si>
  <si>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</si>
  <si>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</si>
  <si>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</si>
  <si>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</si>
  <si>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</si>
  <si>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</si>
  <si>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</si>
  <si>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</si>
  <si>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</si>
  <si>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</si>
  <si>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</si>
  <si>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</si>
  <si>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</si>
  <si>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</si>
  <si>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</si>
  <si>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</si>
  <si>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</si>
  <si>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</si>
  <si>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</si>
  <si>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</si>
  <si>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</si>
  <si>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</si>
  <si>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</si>
  <si>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</si>
  <si>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</si>
  <si>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</si>
  <si>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</si>
  <si>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</si>
  <si>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</si>
  <si>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</si>
  <si>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</si>
  <si>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</si>
  <si>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Bevételek</t>
  </si>
  <si>
    <t>Kiadások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</si>
  <si>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</si>
  <si>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</si>
  <si>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</si>
  <si>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</si>
  <si>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</si>
  <si>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</si>
  <si>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</si>
  <si>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</si>
  <si>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</si>
  <si>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</si>
  <si>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</si>
  <si>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</si>
  <si>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</si>
  <si>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</si>
  <si>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</si>
  <si>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</si>
  <si>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</si>
  <si>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</si>
  <si>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</si>
  <si>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</si>
  <si>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</si>
  <si>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</si>
  <si>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</si>
  <si>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</si>
  <si>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</si>
  <si>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</si>
  <si>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</si>
  <si>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</si>
  <si>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</si>
  <si>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</si>
  <si>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</si>
  <si>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</si>
  <si>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</si>
  <si>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</si>
  <si>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</si>
  <si>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</si>
  <si>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</si>
  <si>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</si>
  <si>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</si>
  <si>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</si>
  <si>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</si>
  <si>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</si>
  <si>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</si>
  <si>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</si>
  <si>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</si>
  <si>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</si>
  <si>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</si>
  <si>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</si>
  <si>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</si>
  <si>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</si>
  <si>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</si>
  <si>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</si>
  <si>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</si>
  <si>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</si>
  <si>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</si>
  <si>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</si>
  <si>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</si>
  <si>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</si>
  <si>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</si>
  <si>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</si>
  <si>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</si>
  <si>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</si>
  <si>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</si>
  <si>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</si>
  <si>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</si>
  <si>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</si>
  <si>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</si>
  <si>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</si>
  <si>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</si>
  <si>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</si>
  <si>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</si>
  <si>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</si>
  <si>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</si>
  <si>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</si>
  <si>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</si>
  <si>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</si>
  <si>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</si>
  <si>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</si>
  <si>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</si>
  <si>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</si>
  <si>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</si>
  <si>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</si>
  <si>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</si>
  <si>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</si>
  <si>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</si>
  <si>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</si>
  <si>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</si>
  <si>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</si>
  <si>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</si>
  <si>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</si>
  <si>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</si>
  <si>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</si>
  <si>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</si>
  <si>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</si>
  <si>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</si>
  <si>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</si>
  <si>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</si>
  <si>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</si>
  <si>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</si>
  <si>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</si>
  <si>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</si>
  <si>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</si>
  <si>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</si>
  <si>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</si>
  <si>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</si>
  <si>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</si>
  <si>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</si>
  <si>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</si>
  <si>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</si>
  <si>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</si>
  <si>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</si>
  <si>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</si>
  <si>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</si>
  <si>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</si>
  <si>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</si>
  <si>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</si>
  <si>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</si>
  <si>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</si>
  <si>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</si>
  <si>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</si>
  <si>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</si>
  <si>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</si>
  <si>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</si>
  <si>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</si>
  <si>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</si>
  <si>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</si>
  <si>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</si>
  <si>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</si>
  <si>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</si>
  <si>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</si>
  <si>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</si>
  <si>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</si>
  <si>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</si>
  <si>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</si>
  <si>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</si>
  <si>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</si>
  <si>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</si>
  <si>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</si>
  <si>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</si>
  <si>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</si>
  <si>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</si>
  <si>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</si>
  <si>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</si>
  <si>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</si>
  <si>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</si>
  <si>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</si>
  <si>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</si>
  <si>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</si>
  <si>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</si>
  <si>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</si>
  <si>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</si>
  <si>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</si>
  <si>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</si>
  <si>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</si>
  <si>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</si>
  <si>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</si>
  <si>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</si>
  <si>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</si>
  <si>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</si>
  <si>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</si>
  <si>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</si>
  <si>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</si>
  <si>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</si>
  <si>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</si>
  <si>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</si>
  <si>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</si>
  <si>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</si>
  <si>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</si>
  <si>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</si>
  <si>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</si>
  <si>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</si>
  <si>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</si>
  <si>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</si>
  <si>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</si>
  <si>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</si>
  <si>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</si>
  <si>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</si>
  <si>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</si>
  <si>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</si>
  <si>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</si>
  <si>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</si>
  <si>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</si>
  <si>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</si>
  <si>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</si>
  <si>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</si>
  <si>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</si>
  <si>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</si>
  <si>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</si>
  <si>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</si>
  <si>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</si>
  <si>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</si>
  <si>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</si>
  <si>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</si>
  <si>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</si>
  <si>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</si>
  <si>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</si>
  <si>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</si>
  <si>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</si>
  <si>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</si>
  <si>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</si>
  <si>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</si>
  <si>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</si>
  <si>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</si>
  <si>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</si>
  <si>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</si>
  <si>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</si>
  <si>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</si>
  <si>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</si>
  <si>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</si>
  <si>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</si>
  <si>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</si>
  <si>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</si>
  <si>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</si>
  <si>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</si>
  <si>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</si>
  <si>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</si>
  <si>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</si>
  <si>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</si>
  <si>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</si>
  <si>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</si>
  <si>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</si>
  <si>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</si>
  <si>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</si>
  <si>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</si>
  <si>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</si>
  <si>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</si>
  <si>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</si>
  <si>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</si>
  <si>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</si>
  <si>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</si>
  <si>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</si>
  <si>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</si>
  <si>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</si>
  <si>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</si>
  <si>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</si>
  <si>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</si>
  <si>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</si>
  <si>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</si>
  <si>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</si>
  <si>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</si>
  <si>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</si>
  <si>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</si>
  <si>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</si>
  <si>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</si>
  <si>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</si>
  <si>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</si>
  <si>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</si>
  <si>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</si>
  <si>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</si>
  <si>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</si>
  <si>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</si>
  <si>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</si>
  <si>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</si>
  <si>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</si>
  <si>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</si>
  <si>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</si>
  <si>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</si>
  <si>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</si>
  <si>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</si>
  <si>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</si>
  <si>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</si>
  <si>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</si>
  <si>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</si>
  <si>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</si>
  <si>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</si>
  <si>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</si>
  <si>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</si>
  <si>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</si>
  <si>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</si>
  <si>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</si>
  <si>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</si>
  <si>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</si>
  <si>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</si>
  <si>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</si>
  <si>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</si>
  <si>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</si>
  <si>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</si>
  <si>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</si>
  <si>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</si>
  <si>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</si>
  <si>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</si>
  <si>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</si>
  <si>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</si>
  <si>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</si>
  <si>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</si>
  <si>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</si>
  <si>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</si>
  <si>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</si>
  <si>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</si>
  <si>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</si>
  <si>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</si>
  <si>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</si>
  <si>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</si>
  <si>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</si>
  <si>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</si>
  <si>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</si>
  <si>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</si>
  <si>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</si>
  <si>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</si>
  <si>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</si>
  <si>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</si>
  <si>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</si>
  <si>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</si>
  <si>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</si>
  <si>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</si>
  <si>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</si>
  <si>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</si>
  <si>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</si>
  <si>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</si>
  <si>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</si>
  <si>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</si>
  <si>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</si>
  <si>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</si>
  <si>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</si>
  <si>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</si>
  <si>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Forintban !</t>
  </si>
  <si>
    <t xml:space="preserve"> Forintban !</t>
  </si>
  <si>
    <t>Módosítás</t>
  </si>
  <si>
    <t>Forintban!</t>
  </si>
  <si>
    <t>Forint!</t>
  </si>
  <si>
    <t>I</t>
  </si>
  <si>
    <t>II. Módosított felhalmozási célú bevételek és kiadások mérlege
(Önkormányzati szinten)</t>
  </si>
  <si>
    <t>I. Módosított működési célú bevételek és kiadások módosított mérlege
(Önkormányzati szinten)</t>
  </si>
  <si>
    <t>Áh. Belüli megelőlegezés foly.</t>
  </si>
  <si>
    <t xml:space="preserve">  - Visszatérítendő támogatások, kölcsönök nyújtása ÁH-n belülre</t>
  </si>
  <si>
    <t>2017. 12.31. állapot</t>
  </si>
  <si>
    <t>2017. évi előirányzat</t>
  </si>
  <si>
    <t>2017. évi módosított előirányzat</t>
  </si>
  <si>
    <t>2017.évi előirányzat</t>
  </si>
  <si>
    <t>Beruházás  megnevezése</t>
  </si>
  <si>
    <t>2017. évi módosított  előirányzat</t>
  </si>
  <si>
    <t>Település arculati kézikönyv</t>
  </si>
  <si>
    <t>1000000</t>
  </si>
  <si>
    <t>Laptop</t>
  </si>
  <si>
    <t>165000</t>
  </si>
  <si>
    <t>Rázóasztal</t>
  </si>
  <si>
    <t>298900</t>
  </si>
  <si>
    <t>Szivattyú csere</t>
  </si>
  <si>
    <t>155232</t>
  </si>
  <si>
    <t>Tart. Szivattyú</t>
  </si>
  <si>
    <t>552490</t>
  </si>
  <si>
    <t>Fűnyíró</t>
  </si>
  <si>
    <t>98990</t>
  </si>
  <si>
    <t>ÖSSZESEN:</t>
  </si>
  <si>
    <t>Felújítás  megnevezése</t>
  </si>
  <si>
    <t>Járda út felújítás</t>
  </si>
  <si>
    <t>Térfigyelő kamera felújítások</t>
  </si>
  <si>
    <t>606400</t>
  </si>
  <si>
    <t>TOP</t>
  </si>
  <si>
    <t>184146486</t>
  </si>
  <si>
    <t>ÖNO pince tömedékelés</t>
  </si>
  <si>
    <t>2000000</t>
  </si>
  <si>
    <t>Egyéb felújításra</t>
  </si>
  <si>
    <t>3. sz. melléklet</t>
  </si>
  <si>
    <t>4. sz. melléklet</t>
  </si>
  <si>
    <t>352400</t>
  </si>
  <si>
    <t>184498886</t>
  </si>
  <si>
    <t>2017. évi terv</t>
  </si>
  <si>
    <t>2017. módosított előirányzat</t>
  </si>
  <si>
    <t>Lakásfenntartási támogatás</t>
  </si>
  <si>
    <t>Fatámogatás</t>
  </si>
  <si>
    <t>Elsőlakáshoz jutás</t>
  </si>
  <si>
    <t>Karácsonyi támogatás</t>
  </si>
  <si>
    <t>BURSA</t>
  </si>
  <si>
    <t>Iskolakezdési támogatás</t>
  </si>
  <si>
    <t>Táborozási tám.</t>
  </si>
  <si>
    <t>Középiskolás ösztöndíj</t>
  </si>
  <si>
    <t>Gyógyszer támogatás</t>
  </si>
  <si>
    <t>Létfenntartási támogatás</t>
  </si>
  <si>
    <t>Temetési segély</t>
  </si>
  <si>
    <t>Időskoruak bentlakásos tám.</t>
  </si>
  <si>
    <t>vis maior</t>
  </si>
  <si>
    <t>Erzsébet utalvány (Központi rendszer)</t>
  </si>
  <si>
    <t>Rászoruló gyermekek int. Kívüli étkeztetése</t>
  </si>
  <si>
    <t>Összesen</t>
  </si>
  <si>
    <t>5. sz. mell.</t>
  </si>
  <si>
    <t>Önkormányzati igazgatás</t>
  </si>
  <si>
    <t>Köztemető fenntartás</t>
  </si>
  <si>
    <t>Közvilágítás</t>
  </si>
  <si>
    <t>Zöldterület kezelés</t>
  </si>
  <si>
    <t>Város és községgazdálkodás</t>
  </si>
  <si>
    <t>Háziorvosi alapellátás</t>
  </si>
  <si>
    <t>Könyvtári szolgáltatás</t>
  </si>
  <si>
    <t>Közművelődési</t>
  </si>
  <si>
    <t>Civil szervezetek támogatása</t>
  </si>
  <si>
    <t>Közfoglalkoztatottak</t>
  </si>
  <si>
    <t>Segélyek</t>
  </si>
  <si>
    <t>Támogatás célú finanszírozási műveletek</t>
  </si>
  <si>
    <t>Időskorúak tartós bentlakásos ellátása</t>
  </si>
  <si>
    <t>Int. Kívüli gyerek élelm.</t>
  </si>
  <si>
    <t>orvosi ügyeletre</t>
  </si>
  <si>
    <t>Család és gyermekjóléti szolg.</t>
  </si>
  <si>
    <t>Család és gyermekjóléti központ</t>
  </si>
  <si>
    <t>Gyermekvéd-i pénzbeli és term. Ell.</t>
  </si>
  <si>
    <t>Jelzőrendszeres szolg.</t>
  </si>
  <si>
    <t>Szennyvíz gyűjtése, tisztítása</t>
  </si>
  <si>
    <t>Önkorm. Elszámolásai</t>
  </si>
  <si>
    <t>Összesen:</t>
  </si>
  <si>
    <t>6. sz. mell.</t>
  </si>
  <si>
    <t>2017. évi módosított cofogos kiadások</t>
  </si>
  <si>
    <t>2017. évi módosított beruházás</t>
  </si>
  <si>
    <t>2017. évi módosított felújítás</t>
  </si>
  <si>
    <t xml:space="preserve">2017. évi módosított ellátottak juttatásai </t>
  </si>
  <si>
    <t xml:space="preserve"> Értékpapírok bevételei</t>
  </si>
  <si>
    <t xml:space="preserve"> Likviditási célú hitelek, kölcsönök felvétele</t>
  </si>
  <si>
    <t xml:space="preserve"> Váltóbevételek</t>
  </si>
  <si>
    <t xml:space="preserve"> Adóssághoz nem kapcsolódó származékos ügyletek bevételei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</si>
</sst>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\ _F_t"/>
  </numFmts>
  <fonts count="61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color indexed="10"/>
      <name val="Times New Roman CE"/>
      <family val="0"/>
    </font>
    <font>
      <sz val="9"/>
      <name val="Times New Roman CE"/>
      <family val="1"/>
    </font>
    <font>
      <b/>
      <sz val="14"/>
      <name val="Times New Roman CE"/>
      <family val="0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10" fillId="0" borderId="10" xfId="61" applyFont="1" applyFill="1" applyBorder="1" applyAlignment="1" applyProtection="1">
      <alignment horizontal="left" vertical="center" wrapText="1" indent="1"/>
      <protection/>
    </xf>
    <xf numFmtId="0" fontId="10" fillId="0" borderId="11" xfId="61" applyFont="1" applyFill="1" applyBorder="1" applyAlignment="1" applyProtection="1">
      <alignment horizontal="left" vertical="center" wrapText="1" indent="1"/>
      <protection/>
    </xf>
    <xf numFmtId="0" fontId="10" fillId="0" borderId="12" xfId="61" applyFont="1" applyFill="1" applyBorder="1" applyAlignment="1" applyProtection="1">
      <alignment horizontal="left" vertical="center" wrapText="1" indent="1"/>
      <protection/>
    </xf>
    <xf numFmtId="0" fontId="10" fillId="0" borderId="13" xfId="61" applyFont="1" applyFill="1" applyBorder="1" applyAlignment="1" applyProtection="1">
      <alignment horizontal="left" vertical="center" wrapText="1" indent="1"/>
      <protection/>
    </xf>
    <xf numFmtId="0" fontId="10" fillId="0" borderId="14" xfId="61" applyFont="1" applyFill="1" applyBorder="1" applyAlignment="1" applyProtection="1">
      <alignment horizontal="left" vertical="center" wrapText="1" indent="1"/>
      <protection/>
    </xf>
    <xf numFmtId="0" fontId="10" fillId="0" borderId="15" xfId="61" applyFont="1" applyFill="1" applyBorder="1" applyAlignment="1" applyProtection="1">
      <alignment horizontal="left" vertical="center" wrapText="1" indent="1"/>
      <protection/>
    </xf>
    <xf numFmtId="49" fontId="10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0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0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0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0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1" applyFont="1" applyFill="1" applyBorder="1" applyAlignment="1" applyProtection="1">
      <alignment horizontal="left" vertical="center" wrapText="1" indent="1"/>
      <protection/>
    </xf>
    <xf numFmtId="0" fontId="9" fillId="0" borderId="22" xfId="61" applyFont="1" applyFill="1" applyBorder="1" applyAlignment="1" applyProtection="1">
      <alignment horizontal="left" vertical="center" wrapText="1" indent="1"/>
      <protection/>
    </xf>
    <xf numFmtId="0" fontId="9" fillId="0" borderId="23" xfId="61" applyFont="1" applyFill="1" applyBorder="1" applyAlignment="1" applyProtection="1">
      <alignment horizontal="left" vertical="center" wrapText="1" indent="1"/>
      <protection/>
    </xf>
    <xf numFmtId="0" fontId="9" fillId="0" borderId="24" xfId="61" applyFont="1" applyFill="1" applyBorder="1" applyAlignment="1" applyProtection="1">
      <alignment horizontal="left" vertical="center" wrapText="1" indent="1"/>
      <protection/>
    </xf>
    <xf numFmtId="0" fontId="4" fillId="0" borderId="22" xfId="61" applyFont="1" applyFill="1" applyBorder="1" applyAlignment="1" applyProtection="1">
      <alignment horizontal="center" vertical="center" wrapText="1"/>
      <protection/>
    </xf>
    <xf numFmtId="0" fontId="4" fillId="0" borderId="23" xfId="61" applyFont="1" applyFill="1" applyBorder="1" applyAlignment="1" applyProtection="1">
      <alignment horizontal="center"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23" xfId="61" applyFont="1" applyFill="1" applyBorder="1" applyAlignment="1" applyProtection="1">
      <alignment vertical="center" wrapText="1"/>
      <protection/>
    </xf>
    <xf numFmtId="0" fontId="9" fillId="0" borderId="25" xfId="61" applyFont="1" applyFill="1" applyBorder="1" applyAlignment="1" applyProtection="1">
      <alignment vertical="center" wrapText="1"/>
      <protection/>
    </xf>
    <xf numFmtId="0" fontId="9" fillId="0" borderId="22" xfId="61" applyFont="1" applyFill="1" applyBorder="1" applyAlignment="1" applyProtection="1">
      <alignment horizontal="center" vertical="center" wrapText="1"/>
      <protection/>
    </xf>
    <xf numFmtId="0" fontId="9" fillId="0" borderId="23" xfId="61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23" xfId="61" applyFont="1" applyFill="1" applyBorder="1" applyAlignment="1" applyProtection="1">
      <alignment horizontal="left" vertical="center" wrapText="1" indent="1"/>
      <protection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Font="1" applyFill="1" applyBorder="1" applyAlignment="1" applyProtection="1">
      <alignment horizontal="right"/>
      <protection/>
    </xf>
    <xf numFmtId="0" fontId="10" fillId="0" borderId="11" xfId="61" applyFont="1" applyFill="1" applyBorder="1" applyAlignment="1" applyProtection="1">
      <alignment horizontal="left" indent="6"/>
      <protection/>
    </xf>
    <xf numFmtId="0" fontId="10" fillId="0" borderId="11" xfId="61" applyFont="1" applyFill="1" applyBorder="1" applyAlignment="1" applyProtection="1">
      <alignment horizontal="left" vertical="center" wrapText="1" indent="6"/>
      <protection/>
    </xf>
    <xf numFmtId="0" fontId="10" fillId="0" borderId="15" xfId="61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10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Fill="1" applyBorder="1" applyAlignment="1" applyProtection="1">
      <alignment vertical="center" wrapText="1"/>
      <protection/>
    </xf>
    <xf numFmtId="0" fontId="14" fillId="0" borderId="23" xfId="0" applyFont="1" applyBorder="1" applyAlignment="1" applyProtection="1">
      <alignment horizontal="left" vertical="center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13" fillId="0" borderId="15" xfId="0" applyFont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164" fontId="9" fillId="0" borderId="26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27" xfId="0" applyFont="1" applyFill="1" applyBorder="1" applyAlignment="1" applyProtection="1">
      <alignment horizontal="right" vertical="center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32" xfId="0" applyNumberFormat="1" applyFont="1" applyFill="1" applyBorder="1" applyAlignment="1" applyProtection="1">
      <alignment horizontal="center" vertical="center" wrapText="1"/>
      <protection/>
    </xf>
    <xf numFmtId="164" fontId="9" fillId="0" borderId="22" xfId="0" applyNumberFormat="1" applyFont="1" applyFill="1" applyBorder="1" applyAlignment="1" applyProtection="1">
      <alignment horizontal="center" vertical="center" wrapText="1"/>
      <protection/>
    </xf>
    <xf numFmtId="164" fontId="9" fillId="0" borderId="2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12" fillId="0" borderId="37" xfId="0" applyFont="1" applyBorder="1" applyAlignment="1" applyProtection="1">
      <alignment horizontal="left" vertical="center" wrapText="1" indent="1"/>
      <protection/>
    </xf>
    <xf numFmtId="0" fontId="5" fillId="0" borderId="0" xfId="61" applyFont="1" applyFill="1" applyProtection="1">
      <alignment/>
      <protection/>
    </xf>
    <xf numFmtId="0" fontId="5" fillId="0" borderId="0" xfId="61" applyFont="1" applyFill="1" applyAlignment="1" applyProtection="1">
      <alignment horizontal="right" vertical="center" inden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4" xfId="61" applyFont="1" applyFill="1" applyBorder="1" applyAlignment="1" applyProtection="1">
      <alignment horizontal="center" vertical="center" wrapText="1"/>
      <protection/>
    </xf>
    <xf numFmtId="0" fontId="9" fillId="0" borderId="25" xfId="61" applyFont="1" applyFill="1" applyBorder="1" applyAlignment="1" applyProtection="1">
      <alignment horizontal="center" vertical="center" wrapText="1"/>
      <protection/>
    </xf>
    <xf numFmtId="0" fontId="10" fillId="0" borderId="12" xfId="61" applyFont="1" applyFill="1" applyBorder="1" applyAlignment="1" applyProtection="1">
      <alignment horizontal="left" vertical="center" wrapText="1" indent="6"/>
      <protection/>
    </xf>
    <xf numFmtId="0" fontId="5" fillId="0" borderId="0" xfId="61" applyFill="1" applyProtection="1">
      <alignment/>
      <protection/>
    </xf>
    <xf numFmtId="0" fontId="10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13" fillId="0" borderId="12" xfId="0" applyFont="1" applyBorder="1" applyAlignment="1" applyProtection="1">
      <alignment horizontal="left" wrapText="1" indent="1"/>
      <protection/>
    </xf>
    <xf numFmtId="0" fontId="13" fillId="0" borderId="11" xfId="0" applyFont="1" applyBorder="1" applyAlignment="1" applyProtection="1">
      <alignment horizontal="left" wrapText="1" indent="1"/>
      <protection/>
    </xf>
    <xf numFmtId="0" fontId="13" fillId="0" borderId="15" xfId="0" applyFont="1" applyBorder="1" applyAlignment="1" applyProtection="1">
      <alignment horizontal="left" wrapText="1" indent="1"/>
      <protection/>
    </xf>
    <xf numFmtId="0" fontId="13" fillId="0" borderId="18" xfId="0" applyFont="1" applyBorder="1" applyAlignment="1" applyProtection="1">
      <alignment wrapText="1"/>
      <protection/>
    </xf>
    <xf numFmtId="0" fontId="13" fillId="0" borderId="17" xfId="0" applyFont="1" applyBorder="1" applyAlignment="1" applyProtection="1">
      <alignment wrapText="1"/>
      <protection/>
    </xf>
    <xf numFmtId="0" fontId="13" fillId="0" borderId="19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14" fillId="0" borderId="37" xfId="0" applyFont="1" applyBorder="1" applyAlignment="1" applyProtection="1">
      <alignment wrapText="1"/>
      <protection/>
    </xf>
    <xf numFmtId="0" fontId="5" fillId="0" borderId="0" xfId="61" applyFill="1" applyAlignment="1" applyProtection="1">
      <alignment/>
      <protection/>
    </xf>
    <xf numFmtId="0" fontId="11" fillId="0" borderId="0" xfId="61" applyFont="1" applyFill="1" applyProtection="1">
      <alignment/>
      <protection/>
    </xf>
    <xf numFmtId="0" fontId="3" fillId="0" borderId="0" xfId="61" applyFont="1" applyFill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4" fillId="0" borderId="22" xfId="0" applyFont="1" applyBorder="1" applyAlignment="1" applyProtection="1">
      <alignment vertical="center" wrapText="1"/>
      <protection/>
    </xf>
    <xf numFmtId="0" fontId="14" fillId="0" borderId="31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 quotePrefix="1">
      <alignment horizontal="left" wrapText="1" indent="1"/>
      <protection/>
    </xf>
    <xf numFmtId="0" fontId="13" fillId="0" borderId="15" xfId="0" applyFont="1" applyBorder="1" applyAlignment="1" applyProtection="1">
      <alignment vertical="center" wrapText="1"/>
      <protection/>
    </xf>
    <xf numFmtId="0" fontId="9" fillId="0" borderId="31" xfId="61" applyFont="1" applyFill="1" applyBorder="1" applyAlignment="1" applyProtection="1">
      <alignment horizontal="left" vertical="center" wrapText="1" indent="1"/>
      <protection/>
    </xf>
    <xf numFmtId="0" fontId="9" fillId="0" borderId="37" xfId="61" applyFont="1" applyFill="1" applyBorder="1" applyAlignment="1" applyProtection="1">
      <alignment vertical="center" wrapText="1"/>
      <protection/>
    </xf>
    <xf numFmtId="0" fontId="10" fillId="0" borderId="39" xfId="61" applyFont="1" applyFill="1" applyBorder="1" applyAlignment="1" applyProtection="1">
      <alignment horizontal="left" vertical="center" wrapText="1" indent="7"/>
      <protection/>
    </xf>
    <xf numFmtId="0" fontId="9" fillId="0" borderId="22" xfId="61" applyFont="1" applyFill="1" applyBorder="1" applyAlignment="1" applyProtection="1">
      <alignment horizontal="left"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/>
    </xf>
    <xf numFmtId="164" fontId="10" fillId="0" borderId="34" xfId="0" applyNumberFormat="1" applyFont="1" applyFill="1" applyBorder="1" applyAlignment="1" applyProtection="1">
      <alignment vertical="center" wrapText="1"/>
      <protection/>
    </xf>
    <xf numFmtId="164" fontId="10" fillId="0" borderId="14" xfId="0" applyNumberFormat="1" applyFont="1" applyFill="1" applyBorder="1" applyAlignment="1" applyProtection="1">
      <alignment vertical="center" wrapText="1"/>
      <protection/>
    </xf>
    <xf numFmtId="164" fontId="1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wrapText="1"/>
      <protection/>
    </xf>
    <xf numFmtId="164" fontId="9" fillId="0" borderId="0" xfId="61" applyNumberFormat="1" applyFont="1" applyFill="1" applyBorder="1" applyAlignment="1" applyProtection="1">
      <alignment horizontal="right" vertical="center" wrapText="1" indent="1"/>
      <protection/>
    </xf>
    <xf numFmtId="164" fontId="4" fillId="0" borderId="40" xfId="0" applyNumberFormat="1" applyFont="1" applyFill="1" applyBorder="1" applyAlignment="1" applyProtection="1">
      <alignment horizontal="center" vertical="center" wrapText="1"/>
      <protection/>
    </xf>
    <xf numFmtId="164" fontId="9" fillId="0" borderId="40" xfId="0" applyNumberFormat="1" applyFont="1" applyFill="1" applyBorder="1" applyAlignment="1" applyProtection="1">
      <alignment horizontal="center" vertical="center" wrapText="1"/>
      <protection/>
    </xf>
    <xf numFmtId="164" fontId="1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41" xfId="0" applyNumberFormat="1" applyFont="1" applyFill="1" applyBorder="1" applyAlignment="1" applyProtection="1">
      <alignment horizontal="center" vertical="center" wrapText="1"/>
      <protection/>
    </xf>
    <xf numFmtId="164" fontId="10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2" xfId="0" applyNumberFormat="1" applyFont="1" applyFill="1" applyBorder="1" applyAlignment="1" applyProtection="1">
      <alignment horizontal="center" vertical="center" wrapText="1"/>
      <protection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9" fillId="0" borderId="43" xfId="0" applyNumberFormat="1" applyFont="1" applyFill="1" applyBorder="1" applyAlignment="1" applyProtection="1">
      <alignment horizontal="center" vertical="center" wrapText="1"/>
      <protection/>
    </xf>
    <xf numFmtId="164" fontId="1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6" xfId="0" applyNumberFormat="1" applyFont="1" applyFill="1" applyBorder="1" applyAlignment="1" applyProtection="1">
      <alignment horizontal="center" vertical="center" wrapText="1"/>
      <protection/>
    </xf>
    <xf numFmtId="164" fontId="9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center" textRotation="180" wrapText="1"/>
      <protection/>
    </xf>
    <xf numFmtId="164" fontId="8" fillId="0" borderId="22" xfId="0" applyNumberFormat="1" applyFont="1" applyFill="1" applyBorder="1" applyAlignment="1" applyProtection="1">
      <alignment horizontal="center" textRotation="180" wrapText="1"/>
      <protection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2" xfId="0" applyNumberFormat="1" applyFont="1" applyFill="1" applyBorder="1" applyAlignment="1" applyProtection="1">
      <alignment horizontal="right" vertical="center" wrapText="1" indent="2"/>
      <protection/>
    </xf>
    <xf numFmtId="164" fontId="10" fillId="0" borderId="11" xfId="0" applyNumberFormat="1" applyFont="1" applyFill="1" applyBorder="1" applyAlignment="1" applyProtection="1">
      <alignment horizontal="right" vertical="center" wrapText="1" indent="2"/>
      <protection/>
    </xf>
    <xf numFmtId="164" fontId="10" fillId="0" borderId="49" xfId="0" applyNumberFormat="1" applyFont="1" applyFill="1" applyBorder="1" applyAlignment="1" applyProtection="1">
      <alignment horizontal="right" vertical="center" wrapText="1" indent="2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4" xfId="0" applyNumberFormat="1" applyFont="1" applyFill="1" applyBorder="1" applyAlignment="1" applyProtection="1">
      <alignment horizontal="right" vertical="center" wrapText="1" indent="2"/>
      <protection/>
    </xf>
    <xf numFmtId="164" fontId="10" fillId="0" borderId="50" xfId="0" applyNumberFormat="1" applyFont="1" applyFill="1" applyBorder="1" applyAlignment="1" applyProtection="1">
      <alignment horizontal="right" vertical="center" wrapText="1" indent="2"/>
      <protection/>
    </xf>
    <xf numFmtId="164" fontId="10" fillId="0" borderId="51" xfId="0" applyNumberFormat="1" applyFont="1" applyFill="1" applyBorder="1" applyAlignment="1" applyProtection="1">
      <alignment horizontal="right" vertical="center" wrapText="1" indent="2"/>
      <protection/>
    </xf>
    <xf numFmtId="164" fontId="1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164" fontId="10" fillId="0" borderId="42" xfId="0" applyNumberFormat="1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42" xfId="0" applyNumberFormat="1" applyFont="1" applyFill="1" applyBorder="1" applyAlignment="1" applyProtection="1">
      <alignment vertical="center" wrapText="1"/>
      <protection/>
    </xf>
    <xf numFmtId="164" fontId="10" fillId="0" borderId="49" xfId="0" applyNumberFormat="1" applyFont="1" applyFill="1" applyBorder="1" applyAlignment="1" applyProtection="1">
      <alignment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9" fillId="0" borderId="40" xfId="0" applyNumberFormat="1" applyFont="1" applyFill="1" applyBorder="1" applyAlignment="1" applyProtection="1">
      <alignment vertical="center" wrapText="1"/>
      <protection/>
    </xf>
    <xf numFmtId="164" fontId="1" fillId="0" borderId="36" xfId="0" applyNumberFormat="1" applyFont="1" applyFill="1" applyBorder="1" applyAlignment="1" applyProtection="1">
      <alignment vertical="center" wrapText="1"/>
      <protection/>
    </xf>
    <xf numFmtId="164" fontId="10" fillId="0" borderId="47" xfId="0" applyNumberFormat="1" applyFont="1" applyFill="1" applyBorder="1" applyAlignment="1" applyProtection="1">
      <alignment vertical="center" wrapText="1"/>
      <protection/>
    </xf>
    <xf numFmtId="164" fontId="10" fillId="0" borderId="12" xfId="0" applyNumberFormat="1" applyFont="1" applyFill="1" applyBorder="1" applyAlignment="1" applyProtection="1">
      <alignment vertical="center" wrapText="1"/>
      <protection/>
    </xf>
    <xf numFmtId="164" fontId="10" fillId="0" borderId="48" xfId="0" applyNumberFormat="1" applyFont="1" applyFill="1" applyBorder="1" applyAlignment="1" applyProtection="1">
      <alignment vertical="center" wrapText="1"/>
      <protection locked="0"/>
    </xf>
    <xf numFmtId="164" fontId="10" fillId="0" borderId="28" xfId="0" applyNumberFormat="1" applyFont="1" applyFill="1" applyBorder="1" applyAlignment="1" applyProtection="1">
      <alignment vertical="center" wrapText="1"/>
      <protection locked="0"/>
    </xf>
    <xf numFmtId="164" fontId="10" fillId="0" borderId="42" xfId="0" applyNumberFormat="1" applyFont="1" applyFill="1" applyBorder="1" applyAlignment="1" applyProtection="1" quotePrefix="1">
      <alignment vertical="center" wrapText="1"/>
      <protection locked="0"/>
    </xf>
    <xf numFmtId="164" fontId="10" fillId="0" borderId="11" xfId="0" applyNumberFormat="1" applyFont="1" applyFill="1" applyBorder="1" applyAlignment="1" applyProtection="1" quotePrefix="1">
      <alignment vertical="center" wrapText="1"/>
      <protection locked="0"/>
    </xf>
    <xf numFmtId="164" fontId="10" fillId="0" borderId="0" xfId="0" applyNumberFormat="1" applyFont="1" applyFill="1" applyBorder="1" applyAlignment="1" applyProtection="1">
      <alignment vertical="center" wrapText="1"/>
      <protection/>
    </xf>
    <xf numFmtId="164" fontId="10" fillId="0" borderId="15" xfId="0" applyNumberFormat="1" applyFont="1" applyFill="1" applyBorder="1" applyAlignment="1" applyProtection="1">
      <alignment vertical="center" wrapText="1"/>
      <protection/>
    </xf>
    <xf numFmtId="164" fontId="10" fillId="0" borderId="52" xfId="0" applyNumberFormat="1" applyFont="1" applyFill="1" applyBorder="1" applyAlignment="1" applyProtection="1">
      <alignment vertical="center" wrapText="1"/>
      <protection locked="0"/>
    </xf>
    <xf numFmtId="164" fontId="9" fillId="0" borderId="36" xfId="0" applyNumberFormat="1" applyFont="1" applyFill="1" applyBorder="1" applyAlignment="1" applyProtection="1">
      <alignment vertical="center" wrapText="1"/>
      <protection/>
    </xf>
    <xf numFmtId="164" fontId="10" fillId="0" borderId="34" xfId="0" applyNumberFormat="1" applyFont="1" applyFill="1" applyBorder="1" applyAlignment="1" applyProtection="1">
      <alignment vertical="center" wrapText="1"/>
      <protection locked="0"/>
    </xf>
    <xf numFmtId="164" fontId="10" fillId="0" borderId="30" xfId="0" applyNumberFormat="1" applyFont="1" applyFill="1" applyBorder="1" applyAlignment="1" applyProtection="1">
      <alignment vertical="center" wrapText="1"/>
      <protection locked="0"/>
    </xf>
    <xf numFmtId="164" fontId="10" fillId="0" borderId="53" xfId="0" applyNumberFormat="1" applyFont="1" applyFill="1" applyBorder="1" applyAlignment="1" applyProtection="1">
      <alignment vertical="center" wrapText="1"/>
      <protection locked="0"/>
    </xf>
    <xf numFmtId="164" fontId="9" fillId="0" borderId="32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0" fillId="0" borderId="30" xfId="0" applyNumberFormat="1" applyFont="1" applyFill="1" applyBorder="1" applyAlignment="1" applyProtection="1">
      <alignment vertical="center" wrapText="1"/>
      <protection/>
    </xf>
    <xf numFmtId="164" fontId="10" fillId="0" borderId="34" xfId="0" applyNumberFormat="1" applyFont="1" applyFill="1" applyBorder="1" applyAlignment="1" applyProtection="1">
      <alignment vertical="center" wrapText="1"/>
      <protection locked="0"/>
    </xf>
    <xf numFmtId="164" fontId="10" fillId="0" borderId="34" xfId="0" applyNumberFormat="1" applyFont="1" applyFill="1" applyBorder="1" applyAlignment="1" applyProtection="1">
      <alignment vertical="center" wrapText="1"/>
      <protection/>
    </xf>
    <xf numFmtId="164" fontId="1" fillId="0" borderId="32" xfId="0" applyNumberFormat="1" applyFont="1" applyFill="1" applyBorder="1" applyAlignment="1" applyProtection="1">
      <alignment vertical="center" wrapText="1"/>
      <protection/>
    </xf>
    <xf numFmtId="164" fontId="4" fillId="0" borderId="36" xfId="0" applyNumberFormat="1" applyFont="1" applyFill="1" applyBorder="1" applyAlignment="1" applyProtection="1">
      <alignment horizontal="center" vertical="center" wrapText="1"/>
      <protection/>
    </xf>
    <xf numFmtId="164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ill="1" applyBorder="1" applyAlignment="1" applyProtection="1">
      <alignment vertical="center" wrapText="1"/>
      <protection/>
    </xf>
    <xf numFmtId="164" fontId="10" fillId="0" borderId="28" xfId="0" applyNumberFormat="1" applyFont="1" applyFill="1" applyBorder="1" applyAlignment="1" applyProtection="1">
      <alignment vertical="center" wrapText="1"/>
      <protection locked="0"/>
    </xf>
    <xf numFmtId="164" fontId="10" fillId="0" borderId="52" xfId="0" applyNumberFormat="1" applyFont="1" applyFill="1" applyBorder="1" applyAlignment="1" applyProtection="1">
      <alignment vertical="center" wrapText="1"/>
      <protection locked="0"/>
    </xf>
    <xf numFmtId="164" fontId="10" fillId="0" borderId="33" xfId="0" applyNumberFormat="1" applyFont="1" applyFill="1" applyBorder="1" applyAlignment="1" applyProtection="1">
      <alignment vertical="center" wrapText="1"/>
      <protection/>
    </xf>
    <xf numFmtId="164" fontId="10" fillId="0" borderId="33" xfId="0" applyNumberFormat="1" applyFont="1" applyFill="1" applyBorder="1" applyAlignment="1" applyProtection="1">
      <alignment vertical="center" wrapText="1"/>
      <protection locked="0"/>
    </xf>
    <xf numFmtId="0" fontId="9" fillId="0" borderId="25" xfId="61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Border="1" applyAlignment="1" applyProtection="1">
      <alignment horizontal="left" wrapText="1" indent="1"/>
      <protection/>
    </xf>
    <xf numFmtId="0" fontId="4" fillId="0" borderId="54" xfId="61" applyFont="1" applyFill="1" applyBorder="1" applyAlignment="1" applyProtection="1">
      <alignment horizontal="center" vertical="center" wrapText="1"/>
      <protection/>
    </xf>
    <xf numFmtId="0" fontId="9" fillId="0" borderId="55" xfId="61" applyFont="1" applyFill="1" applyBorder="1" applyAlignment="1" applyProtection="1">
      <alignment horizontal="center" vertical="center" wrapText="1"/>
      <protection/>
    </xf>
    <xf numFmtId="164" fontId="9" fillId="0" borderId="54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7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4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56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7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6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6" xfId="61" applyFont="1" applyFill="1" applyBorder="1" applyAlignment="1" applyProtection="1">
      <alignment horizontal="center" vertical="center" wrapText="1"/>
      <protection/>
    </xf>
    <xf numFmtId="0" fontId="9" fillId="0" borderId="58" xfId="61" applyFont="1" applyFill="1" applyBorder="1" applyAlignment="1" applyProtection="1">
      <alignment horizontal="center" vertical="center" wrapText="1"/>
      <protection/>
    </xf>
    <xf numFmtId="164" fontId="9" fillId="0" borderId="36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48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54" xfId="61" applyFont="1" applyFill="1" applyBorder="1" applyAlignment="1" applyProtection="1">
      <alignment horizontal="center" vertical="center" wrapText="1"/>
      <protection/>
    </xf>
    <xf numFmtId="164" fontId="9" fillId="0" borderId="55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0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1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42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2" xfId="6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Border="1" applyAlignment="1" applyProtection="1">
      <alignment horizontal="right" vertical="center" wrapText="1" indent="1"/>
      <protection/>
    </xf>
    <xf numFmtId="164" fontId="14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54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36" xfId="61" applyFont="1" applyFill="1" applyBorder="1" applyAlignment="1" applyProtection="1">
      <alignment horizontal="center" vertical="center" wrapText="1"/>
      <protection/>
    </xf>
    <xf numFmtId="164" fontId="9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5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36" xfId="0" applyNumberFormat="1" applyFont="1" applyBorder="1" applyAlignment="1" applyProtection="1">
      <alignment horizontal="right" vertical="center" wrapText="1" indent="1"/>
      <protection/>
    </xf>
    <xf numFmtId="164" fontId="14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9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7" xfId="61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0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1" applyFont="1" applyFill="1" applyAlignment="1" applyProtection="1">
      <alignment/>
      <protection/>
    </xf>
    <xf numFmtId="0" fontId="2" fillId="0" borderId="0" xfId="61" applyFont="1" applyFill="1" applyAlignment="1" applyProtection="1">
      <alignment horizontal="right"/>
      <protection/>
    </xf>
    <xf numFmtId="0" fontId="13" fillId="0" borderId="11" xfId="0" applyFont="1" applyBorder="1" applyAlignment="1" applyProtection="1">
      <alignment horizontal="left" vertical="center" wrapText="1" indent="3"/>
      <protection/>
    </xf>
    <xf numFmtId="0" fontId="10" fillId="0" borderId="12" xfId="61" applyFont="1" applyFill="1" applyBorder="1" applyAlignment="1" applyProtection="1">
      <alignment horizontal="left" vertical="center" wrapText="1" indent="3"/>
      <protection/>
    </xf>
    <xf numFmtId="0" fontId="10" fillId="0" borderId="11" xfId="61" applyFont="1" applyFill="1" applyBorder="1" applyAlignment="1" applyProtection="1">
      <alignment horizontal="left" vertical="center" wrapText="1" indent="3"/>
      <protection/>
    </xf>
    <xf numFmtId="0" fontId="10" fillId="0" borderId="15" xfId="61" applyFont="1" applyFill="1" applyBorder="1" applyAlignment="1" applyProtection="1">
      <alignment horizontal="left" vertical="center" wrapText="1" indent="3"/>
      <protection/>
    </xf>
    <xf numFmtId="0" fontId="10" fillId="0" borderId="11" xfId="61" applyFont="1" applyFill="1" applyBorder="1" applyAlignment="1" applyProtection="1">
      <alignment horizontal="left" indent="3"/>
      <protection/>
    </xf>
    <xf numFmtId="0" fontId="2" fillId="0" borderId="27" xfId="0" applyFont="1" applyFill="1" applyBorder="1" applyAlignment="1" applyProtection="1">
      <alignment horizontal="right" vertical="center"/>
      <protection/>
    </xf>
    <xf numFmtId="0" fontId="0" fillId="0" borderId="0" xfId="61" applyFont="1" applyFill="1" applyProtection="1">
      <alignment/>
      <protection/>
    </xf>
    <xf numFmtId="0" fontId="14" fillId="0" borderId="16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wrapText="1"/>
      <protection/>
    </xf>
    <xf numFmtId="164" fontId="9" fillId="0" borderId="55" xfId="61" applyNumberFormat="1" applyFont="1" applyFill="1" applyBorder="1" applyAlignment="1" applyProtection="1">
      <alignment horizontal="right" vertical="center" wrapText="1" indent="1"/>
      <protection/>
    </xf>
    <xf numFmtId="164" fontId="9" fillId="0" borderId="25" xfId="61" applyNumberFormat="1" applyFont="1" applyFill="1" applyBorder="1" applyAlignment="1" applyProtection="1">
      <alignment horizontal="right" vertical="center" wrapText="1" indent="1"/>
      <protection/>
    </xf>
    <xf numFmtId="164" fontId="9" fillId="0" borderId="58" xfId="61" applyNumberFormat="1" applyFont="1" applyFill="1" applyBorder="1" applyAlignment="1" applyProtection="1">
      <alignment horizontal="right" vertical="center" wrapText="1" indent="1"/>
      <protection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26" xfId="0" applyNumberFormat="1" applyFont="1" applyFill="1" applyBorder="1" applyAlignment="1" applyProtection="1">
      <alignment vertical="center" wrapText="1"/>
      <protection/>
    </xf>
    <xf numFmtId="164" fontId="1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66" xfId="0" applyNumberFormat="1" applyFont="1" applyFill="1" applyBorder="1" applyAlignment="1" applyProtection="1">
      <alignment vertical="center" wrapText="1"/>
      <protection/>
    </xf>
    <xf numFmtId="164" fontId="10" fillId="0" borderId="67" xfId="0" applyNumberFormat="1" applyFont="1" applyFill="1" applyBorder="1" applyAlignment="1" applyProtection="1">
      <alignment vertical="center" wrapText="1"/>
      <protection locked="0"/>
    </xf>
    <xf numFmtId="164" fontId="10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34" xfId="0" applyNumberFormat="1" applyFont="1" applyFill="1" applyBorder="1" applyAlignment="1" applyProtection="1">
      <alignment vertical="center" wrapText="1"/>
      <protection/>
    </xf>
    <xf numFmtId="164" fontId="8" fillId="0" borderId="32" xfId="0" applyNumberFormat="1" applyFont="1" applyFill="1" applyBorder="1" applyAlignment="1" applyProtection="1">
      <alignment horizontal="center" textRotation="180" wrapText="1"/>
      <protection/>
    </xf>
    <xf numFmtId="164" fontId="1" fillId="0" borderId="28" xfId="0" applyNumberFormat="1" applyFont="1" applyFill="1" applyBorder="1" applyAlignment="1" applyProtection="1">
      <alignment vertical="center" wrapText="1"/>
      <protection locked="0"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2" fillId="0" borderId="0" xfId="0" applyNumberFormat="1" applyFont="1" applyFill="1" applyAlignment="1" applyProtection="1">
      <alignment horizontal="right" wrapText="1"/>
      <protection/>
    </xf>
    <xf numFmtId="164" fontId="9" fillId="0" borderId="31" xfId="0" applyNumberFormat="1" applyFont="1" applyFill="1" applyBorder="1" applyAlignment="1" applyProtection="1">
      <alignment horizontal="center" vertical="center" wrapText="1"/>
      <protection/>
    </xf>
    <xf numFmtId="164" fontId="9" fillId="0" borderId="37" xfId="0" applyNumberFormat="1" applyFont="1" applyFill="1" applyBorder="1" applyAlignment="1" applyProtection="1">
      <alignment horizontal="center" vertical="center" wrapText="1"/>
      <protection/>
    </xf>
    <xf numFmtId="164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4" fillId="0" borderId="22" xfId="0" applyNumberFormat="1" applyFont="1" applyFill="1" applyBorder="1" applyAlignment="1" applyProtection="1">
      <alignment horizontal="left" vertical="center" wrapText="1"/>
      <protection/>
    </xf>
    <xf numFmtId="164" fontId="9" fillId="0" borderId="23" xfId="0" applyNumberFormat="1" applyFont="1" applyFill="1" applyBorder="1" applyAlignment="1" applyProtection="1">
      <alignment vertical="center" wrapTex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4" fillId="0" borderId="23" xfId="0" applyNumberFormat="1" applyFont="1" applyFill="1" applyBorder="1" applyAlignment="1" applyProtection="1">
      <alignment vertical="center" wrapText="1"/>
      <protection/>
    </xf>
    <xf numFmtId="164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Fill="1" applyAlignment="1">
      <alignment horizontal="right" vertical="center" wrapText="1"/>
    </xf>
    <xf numFmtId="164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60" applyFont="1" applyBorder="1" applyAlignment="1">
      <alignment vertical="top" wrapText="1"/>
      <protection/>
    </xf>
    <xf numFmtId="174" fontId="22" fillId="0" borderId="11" xfId="42" applyNumberFormat="1" applyFont="1" applyBorder="1" applyAlignment="1">
      <alignment vertical="top" wrapText="1"/>
    </xf>
    <xf numFmtId="0" fontId="20" fillId="0" borderId="11" xfId="60" applyFont="1" applyBorder="1" applyAlignment="1">
      <alignment vertical="center" wrapText="1"/>
      <protection/>
    </xf>
    <xf numFmtId="174" fontId="20" fillId="0" borderId="11" xfId="42" applyNumberFormat="1" applyFont="1" applyBorder="1" applyAlignment="1">
      <alignment vertical="center" wrapText="1"/>
    </xf>
    <xf numFmtId="0" fontId="5" fillId="0" borderId="62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11" xfId="60" applyFont="1" applyBorder="1" applyAlignment="1">
      <alignment wrapText="1"/>
      <protection/>
    </xf>
    <xf numFmtId="174" fontId="22" fillId="0" borderId="11" xfId="42" applyNumberFormat="1" applyFont="1" applyBorder="1" applyAlignment="1">
      <alignment wrapText="1"/>
    </xf>
    <xf numFmtId="164" fontId="22" fillId="0" borderId="11" xfId="0" applyNumberFormat="1" applyFont="1" applyBorder="1" applyAlignment="1">
      <alignment vertical="center" wrapText="1"/>
    </xf>
    <xf numFmtId="164" fontId="22" fillId="0" borderId="11" xfId="0" applyNumberFormat="1" applyFont="1" applyBorder="1" applyAlignment="1">
      <alignment wrapText="1"/>
    </xf>
    <xf numFmtId="164" fontId="20" fillId="0" borderId="11" xfId="0" applyNumberFormat="1" applyFont="1" applyBorder="1" applyAlignment="1">
      <alignment vertical="center" wrapText="1"/>
    </xf>
    <xf numFmtId="164" fontId="16" fillId="0" borderId="27" xfId="61" applyNumberFormat="1" applyFont="1" applyFill="1" applyBorder="1" applyAlignment="1" applyProtection="1">
      <alignment horizontal="left" vertical="center"/>
      <protection/>
    </xf>
    <xf numFmtId="0" fontId="1" fillId="0" borderId="0" xfId="6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61" applyFont="1" applyFill="1" applyAlignment="1" applyProtection="1">
      <alignment horizontal="center"/>
      <protection/>
    </xf>
    <xf numFmtId="0" fontId="0" fillId="0" borderId="0" xfId="61" applyFont="1" applyFill="1" applyAlignment="1" applyProtection="1">
      <alignment horizontal="center"/>
      <protection/>
    </xf>
    <xf numFmtId="0" fontId="0" fillId="0" borderId="0" xfId="61" applyFont="1" applyFill="1" applyAlignment="1" applyProtection="1">
      <alignment horizontal="center" vertical="center"/>
      <protection/>
    </xf>
    <xf numFmtId="164" fontId="1" fillId="0" borderId="0" xfId="61" applyNumberFormat="1" applyFont="1" applyFill="1" applyBorder="1" applyAlignment="1" applyProtection="1">
      <alignment horizontal="center" vertical="center"/>
      <protection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6" fillId="0" borderId="27" xfId="61" applyNumberFormat="1" applyFont="1" applyFill="1" applyBorder="1" applyAlignment="1" applyProtection="1">
      <alignment horizontal="left"/>
      <protection/>
    </xf>
    <xf numFmtId="164" fontId="2" fillId="0" borderId="27" xfId="61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68" xfId="0" applyNumberFormat="1" applyFont="1" applyFill="1" applyBorder="1" applyAlignment="1" applyProtection="1">
      <alignment horizontal="center" vertical="center" wrapText="1"/>
      <protection/>
    </xf>
    <xf numFmtId="164" fontId="4" fillId="0" borderId="69" xfId="0" applyNumberFormat="1" applyFont="1" applyFill="1" applyBorder="1" applyAlignment="1" applyProtection="1">
      <alignment horizontal="center" vertical="center" wrapText="1"/>
      <protection/>
    </xf>
    <xf numFmtId="164" fontId="17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36" xfId="0" applyBorder="1" applyAlignment="1">
      <alignment wrapText="1"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164" fontId="1" fillId="0" borderId="43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41" xfId="0" applyFont="1" applyBorder="1" applyAlignment="1">
      <alignment vertical="center" wrapText="1" readingOrder="1"/>
    </xf>
    <xf numFmtId="0" fontId="1" fillId="0" borderId="36" xfId="0" applyFont="1" applyBorder="1" applyAlignment="1">
      <alignment vertical="center" wrapText="1" readingOrder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5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4" fontId="0" fillId="0" borderId="26" xfId="0" applyNumberFormat="1" applyFont="1" applyFill="1" applyBorder="1" applyAlignment="1" applyProtection="1">
      <alignment vertical="center" wrapText="1"/>
      <protection/>
    </xf>
    <xf numFmtId="164" fontId="10" fillId="0" borderId="50" xfId="0" applyNumberFormat="1" applyFont="1" applyFill="1" applyBorder="1" applyAlignment="1" applyProtection="1">
      <alignment vertical="center" wrapText="1"/>
      <protection/>
    </xf>
    <xf numFmtId="164" fontId="10" fillId="0" borderId="12" xfId="0" applyNumberFormat="1" applyFont="1" applyFill="1" applyBorder="1" applyAlignment="1" applyProtection="1">
      <alignment vertical="center" wrapText="1"/>
      <protection locked="0"/>
    </xf>
    <xf numFmtId="164" fontId="1" fillId="0" borderId="32" xfId="0" applyNumberFormat="1" applyFont="1" applyFill="1" applyBorder="1" applyAlignment="1" applyProtection="1">
      <alignment horizontal="center" vertical="center" wrapText="1"/>
      <protection/>
    </xf>
    <xf numFmtId="164" fontId="10" fillId="0" borderId="71" xfId="61" applyNumberFormat="1" applyFont="1" applyFill="1" applyBorder="1" applyAlignment="1" applyProtection="1">
      <alignment horizontal="right" vertical="center" wrapText="1" indent="1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3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006. sz.melléklet2007" xfId="60"/>
    <cellStyle name="Normál_KVRENMUNK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6">
      <selection activeCell="E121" sqref="E121"/>
    </sheetView>
  </sheetViews>
  <sheetFormatPr defaultColWidth="9.00390625" defaultRowHeight="12.75"/>
  <cols>
    <col min="1" max="1" width="6.875" style="76" customWidth="1"/>
    <col min="2" max="2" width="49.375" style="76" customWidth="1"/>
    <col min="3" max="3" width="12.625" style="77" customWidth="1"/>
    <col min="4" max="4" width="13.125" style="85" customWidth="1"/>
    <col min="5" max="5" width="12.50390625" style="85" customWidth="1"/>
    <col min="6" max="16384" width="9.375" style="85" customWidth="1"/>
  </cols>
  <sheetData>
    <row r="1" spans="1:5" ht="15.75">
      <c r="A1" s="340" t="s">
        <v>361</v>
      </c>
      <c r="B1" s="341"/>
      <c r="C1" s="342"/>
      <c r="D1" s="341"/>
      <c r="E1" s="341"/>
    </row>
    <row r="2" spans="1:5" ht="15.75" customHeight="1">
      <c r="A2" s="343" t="s">
        <v>1</v>
      </c>
      <c r="B2" s="343"/>
      <c r="C2" s="343"/>
      <c r="D2" s="339"/>
      <c r="E2" s="339"/>
    </row>
    <row r="3" spans="1:5" ht="15.75" customHeight="1" thickBot="1">
      <c r="A3" s="337" t="s">
        <v>73</v>
      </c>
      <c r="B3" s="337"/>
      <c r="C3" s="46"/>
      <c r="E3" s="46" t="s">
        <v>351</v>
      </c>
    </row>
    <row r="4" spans="1:5" ht="37.5" customHeight="1" thickBot="1">
      <c r="A4" s="17" t="s">
        <v>38</v>
      </c>
      <c r="B4" s="18" t="s">
        <v>2</v>
      </c>
      <c r="C4" s="207" t="s">
        <v>362</v>
      </c>
      <c r="D4" s="18" t="s">
        <v>353</v>
      </c>
      <c r="E4" s="219" t="s">
        <v>363</v>
      </c>
    </row>
    <row r="5" spans="1:5" s="86" customFormat="1" ht="12" customHeight="1" thickBot="1">
      <c r="A5" s="82" t="s">
        <v>343</v>
      </c>
      <c r="B5" s="83" t="s">
        <v>344</v>
      </c>
      <c r="C5" s="208" t="s">
        <v>345</v>
      </c>
      <c r="D5" s="83" t="s">
        <v>347</v>
      </c>
      <c r="E5" s="220" t="s">
        <v>346</v>
      </c>
    </row>
    <row r="6" spans="1:5" s="87" customFormat="1" ht="12" customHeight="1" thickBot="1">
      <c r="A6" s="14" t="s">
        <v>3</v>
      </c>
      <c r="B6" s="15" t="s">
        <v>127</v>
      </c>
      <c r="C6" s="209">
        <f>+C7+C8+C9+C10+C11+C12</f>
        <v>54163023</v>
      </c>
      <c r="D6" s="229">
        <f>+D7+D8+D9+D10+D11+D12</f>
        <v>12586669</v>
      </c>
      <c r="E6" s="221">
        <f>+E7+E8+E9+E10+E11+E12</f>
        <v>66749692</v>
      </c>
    </row>
    <row r="7" spans="1:5" s="87" customFormat="1" ht="12" customHeight="1">
      <c r="A7" s="9" t="s">
        <v>50</v>
      </c>
      <c r="B7" s="88" t="s">
        <v>128</v>
      </c>
      <c r="C7" s="210">
        <v>16988463</v>
      </c>
      <c r="D7" s="230">
        <v>1000000</v>
      </c>
      <c r="E7" s="222">
        <v>17988463</v>
      </c>
    </row>
    <row r="8" spans="1:5" s="87" customFormat="1" ht="12" customHeight="1">
      <c r="A8" s="8" t="s">
        <v>51</v>
      </c>
      <c r="B8" s="89" t="s">
        <v>129</v>
      </c>
      <c r="C8" s="211"/>
      <c r="D8" s="81"/>
      <c r="E8" s="38"/>
    </row>
    <row r="9" spans="1:5" s="87" customFormat="1" ht="23.25" customHeight="1">
      <c r="A9" s="8" t="s">
        <v>52</v>
      </c>
      <c r="B9" s="89" t="s">
        <v>130</v>
      </c>
      <c r="C9" s="211">
        <v>35974560</v>
      </c>
      <c r="D9" s="81">
        <v>2678789</v>
      </c>
      <c r="E9" s="38">
        <v>38653349</v>
      </c>
    </row>
    <row r="10" spans="1:5" s="87" customFormat="1" ht="12" customHeight="1">
      <c r="A10" s="8" t="s">
        <v>53</v>
      </c>
      <c r="B10" s="89" t="s">
        <v>131</v>
      </c>
      <c r="C10" s="211">
        <v>1200000</v>
      </c>
      <c r="D10" s="81"/>
      <c r="E10" s="38">
        <v>1200000</v>
      </c>
    </row>
    <row r="11" spans="1:5" s="87" customFormat="1" ht="12" customHeight="1">
      <c r="A11" s="8" t="s">
        <v>70</v>
      </c>
      <c r="B11" s="42" t="s">
        <v>285</v>
      </c>
      <c r="C11" s="211"/>
      <c r="D11" s="81">
        <v>8907880</v>
      </c>
      <c r="E11" s="38">
        <v>8907880</v>
      </c>
    </row>
    <row r="12" spans="1:5" s="87" customFormat="1" ht="12" customHeight="1" thickBot="1">
      <c r="A12" s="10" t="s">
        <v>54</v>
      </c>
      <c r="B12" s="43" t="s">
        <v>286</v>
      </c>
      <c r="C12" s="211"/>
      <c r="D12" s="81"/>
      <c r="E12" s="38"/>
    </row>
    <row r="13" spans="1:5" s="87" customFormat="1" ht="24" customHeight="1" thickBot="1">
      <c r="A13" s="14" t="s">
        <v>4</v>
      </c>
      <c r="B13" s="41" t="s">
        <v>132</v>
      </c>
      <c r="C13" s="209">
        <f>+C14+C15+C16+C17+C18</f>
        <v>2932000</v>
      </c>
      <c r="D13" s="229">
        <f>+D14+D15+D16+D17+D18</f>
        <v>2293731</v>
      </c>
      <c r="E13" s="221">
        <f>+E14+E15+E16+E17+E18</f>
        <v>5225731</v>
      </c>
    </row>
    <row r="14" spans="1:5" s="87" customFormat="1" ht="12" customHeight="1">
      <c r="A14" s="9" t="s">
        <v>56</v>
      </c>
      <c r="B14" s="88" t="s">
        <v>133</v>
      </c>
      <c r="C14" s="210"/>
      <c r="D14" s="230"/>
      <c r="E14" s="222"/>
    </row>
    <row r="15" spans="1:5" s="87" customFormat="1" ht="12" customHeight="1">
      <c r="A15" s="8" t="s">
        <v>57</v>
      </c>
      <c r="B15" s="89" t="s">
        <v>134</v>
      </c>
      <c r="C15" s="211"/>
      <c r="D15" s="81"/>
      <c r="E15" s="38"/>
    </row>
    <row r="16" spans="1:5" s="87" customFormat="1" ht="25.5" customHeight="1">
      <c r="A16" s="8" t="s">
        <v>58</v>
      </c>
      <c r="B16" s="89" t="s">
        <v>278</v>
      </c>
      <c r="C16" s="211"/>
      <c r="D16" s="81">
        <v>155000</v>
      </c>
      <c r="E16" s="38">
        <v>155000</v>
      </c>
    </row>
    <row r="17" spans="1:5" s="87" customFormat="1" ht="21" customHeight="1">
      <c r="A17" s="8" t="s">
        <v>59</v>
      </c>
      <c r="B17" s="89" t="s">
        <v>279</v>
      </c>
      <c r="C17" s="211"/>
      <c r="D17" s="81"/>
      <c r="E17" s="38"/>
    </row>
    <row r="18" spans="1:5" s="87" customFormat="1" ht="12" customHeight="1">
      <c r="A18" s="8" t="s">
        <v>60</v>
      </c>
      <c r="B18" s="89" t="s">
        <v>135</v>
      </c>
      <c r="C18" s="211">
        <v>2932000</v>
      </c>
      <c r="D18" s="81">
        <v>2138731</v>
      </c>
      <c r="E18" s="38">
        <v>5070731</v>
      </c>
    </row>
    <row r="19" spans="1:5" s="87" customFormat="1" ht="12" customHeight="1" thickBot="1">
      <c r="A19" s="10" t="s">
        <v>66</v>
      </c>
      <c r="B19" s="43" t="s">
        <v>136</v>
      </c>
      <c r="C19" s="212"/>
      <c r="D19" s="231"/>
      <c r="E19" s="39"/>
    </row>
    <row r="20" spans="1:5" s="87" customFormat="1" ht="22.5" customHeight="1" thickBot="1">
      <c r="A20" s="14" t="s">
        <v>5</v>
      </c>
      <c r="B20" s="15" t="s">
        <v>137</v>
      </c>
      <c r="C20" s="209">
        <f>+C21+C22+C23+C24+C25</f>
        <v>2000000</v>
      </c>
      <c r="D20" s="229">
        <f>+D21+D22+D23+D24+D25</f>
        <v>185396486</v>
      </c>
      <c r="E20" s="221">
        <f>+E21+E22+E23+E24+E25</f>
        <v>187396486</v>
      </c>
    </row>
    <row r="21" spans="1:5" s="87" customFormat="1" ht="15" customHeight="1">
      <c r="A21" s="9" t="s">
        <v>39</v>
      </c>
      <c r="B21" s="88" t="s">
        <v>138</v>
      </c>
      <c r="C21" s="210">
        <v>2000000</v>
      </c>
      <c r="D21" s="230">
        <v>1250000</v>
      </c>
      <c r="E21" s="222">
        <v>3250000</v>
      </c>
    </row>
    <row r="22" spans="1:5" s="87" customFormat="1" ht="23.25" customHeight="1">
      <c r="A22" s="8" t="s">
        <v>40</v>
      </c>
      <c r="B22" s="89" t="s">
        <v>139</v>
      </c>
      <c r="C22" s="211"/>
      <c r="D22" s="81"/>
      <c r="E22" s="38"/>
    </row>
    <row r="23" spans="1:5" s="87" customFormat="1" ht="26.25" customHeight="1">
      <c r="A23" s="8" t="s">
        <v>41</v>
      </c>
      <c r="B23" s="89" t="s">
        <v>280</v>
      </c>
      <c r="C23" s="211"/>
      <c r="D23" s="81"/>
      <c r="E23" s="38"/>
    </row>
    <row r="24" spans="1:5" s="87" customFormat="1" ht="20.25" customHeight="1">
      <c r="A24" s="8" t="s">
        <v>42</v>
      </c>
      <c r="B24" s="89" t="s">
        <v>281</v>
      </c>
      <c r="C24" s="211"/>
      <c r="D24" s="81"/>
      <c r="E24" s="38"/>
    </row>
    <row r="25" spans="1:5" s="87" customFormat="1" ht="15" customHeight="1">
      <c r="A25" s="8" t="s">
        <v>80</v>
      </c>
      <c r="B25" s="89" t="s">
        <v>140</v>
      </c>
      <c r="C25" s="211"/>
      <c r="D25" s="81">
        <v>184146486</v>
      </c>
      <c r="E25" s="38">
        <v>184146486</v>
      </c>
    </row>
    <row r="26" spans="1:5" s="87" customFormat="1" ht="15" customHeight="1" thickBot="1">
      <c r="A26" s="10" t="s">
        <v>81</v>
      </c>
      <c r="B26" s="90" t="s">
        <v>141</v>
      </c>
      <c r="C26" s="212"/>
      <c r="D26" s="231"/>
      <c r="E26" s="39"/>
    </row>
    <row r="27" spans="1:5" s="87" customFormat="1" ht="12" customHeight="1" thickBot="1">
      <c r="A27" s="14" t="s">
        <v>82</v>
      </c>
      <c r="B27" s="15" t="s">
        <v>142</v>
      </c>
      <c r="C27" s="213">
        <f>+C28+C32+C33+C34</f>
        <v>5000000</v>
      </c>
      <c r="D27" s="232">
        <f>+D28+D32+D33+D34</f>
        <v>817473</v>
      </c>
      <c r="E27" s="223">
        <f>+E28+E32+E33+E34</f>
        <v>5817473</v>
      </c>
    </row>
    <row r="28" spans="1:5" s="87" customFormat="1" ht="12" customHeight="1">
      <c r="A28" s="9" t="s">
        <v>143</v>
      </c>
      <c r="B28" s="88" t="s">
        <v>292</v>
      </c>
      <c r="C28" s="214">
        <f>+C29+C30+C31</f>
        <v>3500000</v>
      </c>
      <c r="D28" s="233">
        <v>157226</v>
      </c>
      <c r="E28" s="224">
        <f>+E29+E30+E31</f>
        <v>3657226</v>
      </c>
    </row>
    <row r="29" spans="1:5" s="87" customFormat="1" ht="12" customHeight="1">
      <c r="A29" s="8" t="s">
        <v>144</v>
      </c>
      <c r="B29" s="89" t="s">
        <v>149</v>
      </c>
      <c r="C29" s="211"/>
      <c r="D29" s="81"/>
      <c r="E29" s="38"/>
    </row>
    <row r="30" spans="1:5" s="87" customFormat="1" ht="12" customHeight="1">
      <c r="A30" s="8" t="s">
        <v>145</v>
      </c>
      <c r="B30" s="89" t="s">
        <v>150</v>
      </c>
      <c r="C30" s="211"/>
      <c r="D30" s="81"/>
      <c r="E30" s="38"/>
    </row>
    <row r="31" spans="1:5" s="87" customFormat="1" ht="12" customHeight="1">
      <c r="A31" s="8" t="s">
        <v>290</v>
      </c>
      <c r="B31" s="104" t="s">
        <v>291</v>
      </c>
      <c r="C31" s="211">
        <v>3500000</v>
      </c>
      <c r="D31" s="81">
        <v>157226</v>
      </c>
      <c r="E31" s="38">
        <v>3657226</v>
      </c>
    </row>
    <row r="32" spans="1:5" s="87" customFormat="1" ht="12" customHeight="1">
      <c r="A32" s="8" t="s">
        <v>146</v>
      </c>
      <c r="B32" s="89" t="s">
        <v>151</v>
      </c>
      <c r="C32" s="211">
        <v>1300000</v>
      </c>
      <c r="D32" s="81">
        <v>226813</v>
      </c>
      <c r="E32" s="38">
        <v>1526813</v>
      </c>
    </row>
    <row r="33" spans="1:5" s="87" customFormat="1" ht="12" customHeight="1">
      <c r="A33" s="8" t="s">
        <v>147</v>
      </c>
      <c r="B33" s="89" t="s">
        <v>152</v>
      </c>
      <c r="C33" s="211">
        <v>175000</v>
      </c>
      <c r="D33" s="81">
        <v>301508</v>
      </c>
      <c r="E33" s="38">
        <v>476508</v>
      </c>
    </row>
    <row r="34" spans="1:5" s="87" customFormat="1" ht="12" customHeight="1" thickBot="1">
      <c r="A34" s="10" t="s">
        <v>148</v>
      </c>
      <c r="B34" s="90" t="s">
        <v>153</v>
      </c>
      <c r="C34" s="212">
        <v>25000</v>
      </c>
      <c r="D34" s="231">
        <v>131926</v>
      </c>
      <c r="E34" s="39">
        <v>156926</v>
      </c>
    </row>
    <row r="35" spans="1:5" s="87" customFormat="1" ht="12" customHeight="1" thickBot="1">
      <c r="A35" s="14" t="s">
        <v>7</v>
      </c>
      <c r="B35" s="15" t="s">
        <v>287</v>
      </c>
      <c r="C35" s="209">
        <f>SUM(C36:C46)</f>
        <v>4015000</v>
      </c>
      <c r="D35" s="229">
        <f>SUM(D36:D46)</f>
        <v>27548</v>
      </c>
      <c r="E35" s="221">
        <f>SUM(E36:E46)</f>
        <v>4042548</v>
      </c>
    </row>
    <row r="36" spans="1:5" s="87" customFormat="1" ht="12" customHeight="1">
      <c r="A36" s="9" t="s">
        <v>43</v>
      </c>
      <c r="B36" s="88" t="s">
        <v>156</v>
      </c>
      <c r="C36" s="210">
        <v>25000</v>
      </c>
      <c r="D36" s="230">
        <v>46298</v>
      </c>
      <c r="E36" s="222">
        <v>71298</v>
      </c>
    </row>
    <row r="37" spans="1:5" s="87" customFormat="1" ht="12" customHeight="1">
      <c r="A37" s="8" t="s">
        <v>44</v>
      </c>
      <c r="B37" s="89" t="s">
        <v>157</v>
      </c>
      <c r="C37" s="211">
        <v>1100000</v>
      </c>
      <c r="D37" s="81">
        <v>2378909</v>
      </c>
      <c r="E37" s="38">
        <v>3478909</v>
      </c>
    </row>
    <row r="38" spans="1:5" s="87" customFormat="1" ht="12" customHeight="1">
      <c r="A38" s="8" t="s">
        <v>45</v>
      </c>
      <c r="B38" s="89" t="s">
        <v>158</v>
      </c>
      <c r="C38" s="211">
        <v>150000</v>
      </c>
      <c r="D38" s="81">
        <v>-150000</v>
      </c>
      <c r="E38" s="38"/>
    </row>
    <row r="39" spans="1:5" s="87" customFormat="1" ht="12" customHeight="1">
      <c r="A39" s="8" t="s">
        <v>84</v>
      </c>
      <c r="B39" s="89" t="s">
        <v>159</v>
      </c>
      <c r="C39" s="211">
        <v>1700000</v>
      </c>
      <c r="D39" s="81">
        <v>-1700000</v>
      </c>
      <c r="E39" s="38"/>
    </row>
    <row r="40" spans="1:5" s="87" customFormat="1" ht="12" customHeight="1">
      <c r="A40" s="8" t="s">
        <v>85</v>
      </c>
      <c r="B40" s="89" t="s">
        <v>160</v>
      </c>
      <c r="C40" s="211"/>
      <c r="D40" s="81"/>
      <c r="E40" s="38"/>
    </row>
    <row r="41" spans="1:5" s="87" customFormat="1" ht="12" customHeight="1">
      <c r="A41" s="8" t="s">
        <v>86</v>
      </c>
      <c r="B41" s="89" t="s">
        <v>161</v>
      </c>
      <c r="C41" s="211">
        <v>940000</v>
      </c>
      <c r="D41" s="81">
        <v>-515229</v>
      </c>
      <c r="E41" s="38">
        <v>424771</v>
      </c>
    </row>
    <row r="42" spans="1:5" s="87" customFormat="1" ht="12" customHeight="1">
      <c r="A42" s="8" t="s">
        <v>87</v>
      </c>
      <c r="B42" s="89" t="s">
        <v>162</v>
      </c>
      <c r="C42" s="211"/>
      <c r="D42" s="81"/>
      <c r="E42" s="38"/>
    </row>
    <row r="43" spans="1:5" s="87" customFormat="1" ht="12" customHeight="1">
      <c r="A43" s="8" t="s">
        <v>88</v>
      </c>
      <c r="B43" s="89" t="s">
        <v>163</v>
      </c>
      <c r="C43" s="211">
        <v>50000</v>
      </c>
      <c r="D43" s="81">
        <v>-38458</v>
      </c>
      <c r="E43" s="38">
        <v>11542</v>
      </c>
    </row>
    <row r="44" spans="1:5" s="87" customFormat="1" ht="12" customHeight="1">
      <c r="A44" s="8" t="s">
        <v>154</v>
      </c>
      <c r="B44" s="89" t="s">
        <v>164</v>
      </c>
      <c r="C44" s="215"/>
      <c r="D44" s="234"/>
      <c r="E44" s="225"/>
    </row>
    <row r="45" spans="1:5" s="87" customFormat="1" ht="12" customHeight="1">
      <c r="A45" s="10" t="s">
        <v>155</v>
      </c>
      <c r="B45" s="90" t="s">
        <v>289</v>
      </c>
      <c r="C45" s="216"/>
      <c r="D45" s="235"/>
      <c r="E45" s="226"/>
    </row>
    <row r="46" spans="1:5" s="87" customFormat="1" ht="12" customHeight="1" thickBot="1">
      <c r="A46" s="10" t="s">
        <v>288</v>
      </c>
      <c r="B46" s="43" t="s">
        <v>165</v>
      </c>
      <c r="C46" s="216">
        <v>50000</v>
      </c>
      <c r="D46" s="235">
        <v>6028</v>
      </c>
      <c r="E46" s="226">
        <v>56028</v>
      </c>
    </row>
    <row r="47" spans="1:5" s="87" customFormat="1" ht="12" customHeight="1" thickBot="1">
      <c r="A47" s="14" t="s">
        <v>8</v>
      </c>
      <c r="B47" s="15" t="s">
        <v>166</v>
      </c>
      <c r="C47" s="209">
        <f>SUM(C48:C52)</f>
        <v>0</v>
      </c>
      <c r="D47" s="229">
        <f>SUM(D48:D52)</f>
        <v>0</v>
      </c>
      <c r="E47" s="221">
        <f>SUM(E48:E52)</f>
        <v>0</v>
      </c>
    </row>
    <row r="48" spans="1:5" s="87" customFormat="1" ht="12" customHeight="1">
      <c r="A48" s="9" t="s">
        <v>46</v>
      </c>
      <c r="B48" s="88" t="s">
        <v>170</v>
      </c>
      <c r="C48" s="217"/>
      <c r="D48" s="236"/>
      <c r="E48" s="227"/>
    </row>
    <row r="49" spans="1:5" s="87" customFormat="1" ht="12" customHeight="1">
      <c r="A49" s="8" t="s">
        <v>47</v>
      </c>
      <c r="B49" s="89" t="s">
        <v>171</v>
      </c>
      <c r="C49" s="215"/>
      <c r="D49" s="234"/>
      <c r="E49" s="225"/>
    </row>
    <row r="50" spans="1:5" s="87" customFormat="1" ht="12" customHeight="1">
      <c r="A50" s="8" t="s">
        <v>167</v>
      </c>
      <c r="B50" s="89" t="s">
        <v>172</v>
      </c>
      <c r="C50" s="215"/>
      <c r="D50" s="234"/>
      <c r="E50" s="225"/>
    </row>
    <row r="51" spans="1:5" s="87" customFormat="1" ht="12" customHeight="1">
      <c r="A51" s="8" t="s">
        <v>168</v>
      </c>
      <c r="B51" s="89" t="s">
        <v>173</v>
      </c>
      <c r="C51" s="215"/>
      <c r="D51" s="234"/>
      <c r="E51" s="225"/>
    </row>
    <row r="52" spans="1:5" s="87" customFormat="1" ht="12" customHeight="1" thickBot="1">
      <c r="A52" s="10" t="s">
        <v>169</v>
      </c>
      <c r="B52" s="43" t="s">
        <v>174</v>
      </c>
      <c r="C52" s="216"/>
      <c r="D52" s="235"/>
      <c r="E52" s="226"/>
    </row>
    <row r="53" spans="1:5" s="87" customFormat="1" ht="12" customHeight="1" thickBot="1">
      <c r="A53" s="14" t="s">
        <v>89</v>
      </c>
      <c r="B53" s="15" t="s">
        <v>175</v>
      </c>
      <c r="C53" s="209">
        <f>SUM(C54:C56)</f>
        <v>250000</v>
      </c>
      <c r="D53" s="229">
        <v>139500</v>
      </c>
      <c r="E53" s="221">
        <f>SUM(E54:E56)</f>
        <v>389500</v>
      </c>
    </row>
    <row r="54" spans="1:5" s="87" customFormat="1" ht="22.5" customHeight="1">
      <c r="A54" s="9" t="s">
        <v>48</v>
      </c>
      <c r="B54" s="88" t="s">
        <v>176</v>
      </c>
      <c r="C54" s="210"/>
      <c r="D54" s="230"/>
      <c r="E54" s="222"/>
    </row>
    <row r="55" spans="1:5" s="87" customFormat="1" ht="24" customHeight="1">
      <c r="A55" s="8" t="s">
        <v>49</v>
      </c>
      <c r="B55" s="89" t="s">
        <v>282</v>
      </c>
      <c r="C55" s="211"/>
      <c r="D55" s="81"/>
      <c r="E55" s="38"/>
    </row>
    <row r="56" spans="1:5" s="87" customFormat="1" ht="12" customHeight="1">
      <c r="A56" s="8" t="s">
        <v>179</v>
      </c>
      <c r="B56" s="89" t="s">
        <v>177</v>
      </c>
      <c r="C56" s="211">
        <v>250000</v>
      </c>
      <c r="D56" s="81">
        <v>139500</v>
      </c>
      <c r="E56" s="38">
        <v>389500</v>
      </c>
    </row>
    <row r="57" spans="1:5" s="87" customFormat="1" ht="12" customHeight="1" thickBot="1">
      <c r="A57" s="10" t="s">
        <v>180</v>
      </c>
      <c r="B57" s="43" t="s">
        <v>178</v>
      </c>
      <c r="C57" s="212"/>
      <c r="D57" s="231"/>
      <c r="E57" s="39"/>
    </row>
    <row r="58" spans="1:5" s="87" customFormat="1" ht="12" customHeight="1" thickBot="1">
      <c r="A58" s="14" t="s">
        <v>10</v>
      </c>
      <c r="B58" s="41" t="s">
        <v>181</v>
      </c>
      <c r="C58" s="209">
        <f>SUM(C59:C61)</f>
        <v>200000</v>
      </c>
      <c r="D58" s="229">
        <f>SUM(D59:D61)</f>
        <v>-200000</v>
      </c>
      <c r="E58" s="221">
        <f>SUM(E59:E61)</f>
        <v>0</v>
      </c>
    </row>
    <row r="59" spans="1:5" s="87" customFormat="1" ht="25.5" customHeight="1">
      <c r="A59" s="9" t="s">
        <v>90</v>
      </c>
      <c r="B59" s="88" t="s">
        <v>183</v>
      </c>
      <c r="C59" s="215"/>
      <c r="D59" s="234"/>
      <c r="E59" s="225"/>
    </row>
    <row r="60" spans="1:5" s="87" customFormat="1" ht="24.75" customHeight="1">
      <c r="A60" s="8" t="s">
        <v>91</v>
      </c>
      <c r="B60" s="89" t="s">
        <v>283</v>
      </c>
      <c r="C60" s="215"/>
      <c r="D60" s="234"/>
      <c r="E60" s="225"/>
    </row>
    <row r="61" spans="1:5" s="87" customFormat="1" ht="12" customHeight="1">
      <c r="A61" s="8" t="s">
        <v>107</v>
      </c>
      <c r="B61" s="89" t="s">
        <v>184</v>
      </c>
      <c r="C61" s="215">
        <v>200000</v>
      </c>
      <c r="D61" s="234">
        <v>-200000</v>
      </c>
      <c r="E61" s="225"/>
    </row>
    <row r="62" spans="1:5" s="87" customFormat="1" ht="12" customHeight="1" thickBot="1">
      <c r="A62" s="10" t="s">
        <v>182</v>
      </c>
      <c r="B62" s="43" t="s">
        <v>185</v>
      </c>
      <c r="C62" s="215"/>
      <c r="D62" s="234"/>
      <c r="E62" s="225"/>
    </row>
    <row r="63" spans="1:5" s="87" customFormat="1" ht="12" customHeight="1" thickBot="1">
      <c r="A63" s="109" t="s">
        <v>332</v>
      </c>
      <c r="B63" s="15" t="s">
        <v>186</v>
      </c>
      <c r="C63" s="213">
        <f>+C6+C13+C20+C27+C35+C47+C53+C58</f>
        <v>68560023</v>
      </c>
      <c r="D63" s="232">
        <f>+D6+D13+D20+D27+D35+D47+D53+D58</f>
        <v>201061407</v>
      </c>
      <c r="E63" s="223">
        <f>+E6+E13+E20+E27+E35+E47+E53+E58</f>
        <v>269621430</v>
      </c>
    </row>
    <row r="64" spans="1:5" s="87" customFormat="1" ht="22.5" customHeight="1" thickBot="1">
      <c r="A64" s="102" t="s">
        <v>187</v>
      </c>
      <c r="B64" s="41" t="s">
        <v>188</v>
      </c>
      <c r="C64" s="209">
        <f>SUM(C65:C67)</f>
        <v>0</v>
      </c>
      <c r="D64" s="229">
        <f>SUM(D65:D67)</f>
        <v>0</v>
      </c>
      <c r="E64" s="221">
        <f>SUM(E65:E67)</f>
        <v>0</v>
      </c>
    </row>
    <row r="65" spans="1:5" s="87" customFormat="1" ht="12" customHeight="1">
      <c r="A65" s="9" t="s">
        <v>218</v>
      </c>
      <c r="B65" s="88" t="s">
        <v>189</v>
      </c>
      <c r="C65" s="215"/>
      <c r="D65" s="234"/>
      <c r="E65" s="225"/>
    </row>
    <row r="66" spans="1:5" s="87" customFormat="1" ht="12" customHeight="1">
      <c r="A66" s="8" t="s">
        <v>227</v>
      </c>
      <c r="B66" s="89" t="s">
        <v>190</v>
      </c>
      <c r="C66" s="215"/>
      <c r="D66" s="234"/>
      <c r="E66" s="225"/>
    </row>
    <row r="67" spans="1:5" s="87" customFormat="1" ht="12" customHeight="1" thickBot="1">
      <c r="A67" s="10" t="s">
        <v>228</v>
      </c>
      <c r="B67" s="105" t="s">
        <v>317</v>
      </c>
      <c r="C67" s="215"/>
      <c r="D67" s="234"/>
      <c r="E67" s="225"/>
    </row>
    <row r="68" spans="1:5" s="87" customFormat="1" ht="12" customHeight="1" thickBot="1">
      <c r="A68" s="102" t="s">
        <v>191</v>
      </c>
      <c r="B68" s="41" t="s">
        <v>192</v>
      </c>
      <c r="C68" s="209">
        <f>SUM(C69:C72)</f>
        <v>0</v>
      </c>
      <c r="D68" s="229">
        <f>SUM(D69:D72)</f>
        <v>0</v>
      </c>
      <c r="E68" s="221">
        <f>SUM(E69:E72)</f>
        <v>0</v>
      </c>
    </row>
    <row r="69" spans="1:5" s="87" customFormat="1" ht="12" customHeight="1">
      <c r="A69" s="9" t="s">
        <v>71</v>
      </c>
      <c r="B69" s="88" t="s">
        <v>193</v>
      </c>
      <c r="C69" s="215"/>
      <c r="D69" s="234"/>
      <c r="E69" s="225"/>
    </row>
    <row r="70" spans="1:5" s="87" customFormat="1" ht="12" customHeight="1">
      <c r="A70" s="8" t="s">
        <v>72</v>
      </c>
      <c r="B70" s="89" t="s">
        <v>194</v>
      </c>
      <c r="C70" s="215"/>
      <c r="D70" s="234"/>
      <c r="E70" s="225"/>
    </row>
    <row r="71" spans="1:5" s="87" customFormat="1" ht="12" customHeight="1">
      <c r="A71" s="8" t="s">
        <v>219</v>
      </c>
      <c r="B71" s="89" t="s">
        <v>195</v>
      </c>
      <c r="C71" s="215"/>
      <c r="D71" s="234"/>
      <c r="E71" s="225"/>
    </row>
    <row r="72" spans="1:5" s="87" customFormat="1" ht="12" customHeight="1" thickBot="1">
      <c r="A72" s="10" t="s">
        <v>220</v>
      </c>
      <c r="B72" s="43" t="s">
        <v>196</v>
      </c>
      <c r="C72" s="215"/>
      <c r="D72" s="234"/>
      <c r="E72" s="225"/>
    </row>
    <row r="73" spans="1:5" s="87" customFormat="1" ht="12" customHeight="1" thickBot="1">
      <c r="A73" s="102" t="s">
        <v>197</v>
      </c>
      <c r="B73" s="41" t="s">
        <v>198</v>
      </c>
      <c r="C73" s="209">
        <f>SUM(C74:C75)</f>
        <v>27573957</v>
      </c>
      <c r="D73" s="229">
        <f>SUM(D74:D75)</f>
        <v>9410138</v>
      </c>
      <c r="E73" s="221">
        <f>SUM(E74:E75)</f>
        <v>36984095</v>
      </c>
    </row>
    <row r="74" spans="1:5" s="87" customFormat="1" ht="12" customHeight="1">
      <c r="A74" s="9" t="s">
        <v>221</v>
      </c>
      <c r="B74" s="88" t="s">
        <v>199</v>
      </c>
      <c r="C74" s="215">
        <v>27573957</v>
      </c>
      <c r="D74" s="234">
        <v>9410138</v>
      </c>
      <c r="E74" s="225">
        <v>36984095</v>
      </c>
    </row>
    <row r="75" spans="1:5" s="87" customFormat="1" ht="12" customHeight="1" thickBot="1">
      <c r="A75" s="10" t="s">
        <v>222</v>
      </c>
      <c r="B75" s="43" t="s">
        <v>200</v>
      </c>
      <c r="C75" s="215"/>
      <c r="D75" s="234"/>
      <c r="E75" s="225"/>
    </row>
    <row r="76" spans="1:5" s="87" customFormat="1" ht="12" customHeight="1" thickBot="1">
      <c r="A76" s="102" t="s">
        <v>201</v>
      </c>
      <c r="B76" s="41" t="s">
        <v>202</v>
      </c>
      <c r="C76" s="209">
        <f>SUM(C77:C79)</f>
        <v>0</v>
      </c>
      <c r="D76" s="229">
        <f>SUM(D77:D79)</f>
        <v>2448332</v>
      </c>
      <c r="E76" s="221">
        <f>SUM(E77:E79)</f>
        <v>2448332</v>
      </c>
    </row>
    <row r="77" spans="1:5" s="87" customFormat="1" ht="12" customHeight="1">
      <c r="A77" s="9" t="s">
        <v>223</v>
      </c>
      <c r="B77" s="88" t="s">
        <v>203</v>
      </c>
      <c r="C77" s="215"/>
      <c r="D77" s="234">
        <v>2448332</v>
      </c>
      <c r="E77" s="225">
        <v>2448332</v>
      </c>
    </row>
    <row r="78" spans="1:5" s="87" customFormat="1" ht="12" customHeight="1">
      <c r="A78" s="8" t="s">
        <v>224</v>
      </c>
      <c r="B78" s="89" t="s">
        <v>204</v>
      </c>
      <c r="C78" s="215"/>
      <c r="D78" s="234"/>
      <c r="E78" s="225"/>
    </row>
    <row r="79" spans="1:5" s="87" customFormat="1" ht="12" customHeight="1" thickBot="1">
      <c r="A79" s="10" t="s">
        <v>225</v>
      </c>
      <c r="B79" s="43" t="s">
        <v>205</v>
      </c>
      <c r="C79" s="215"/>
      <c r="D79" s="234"/>
      <c r="E79" s="225"/>
    </row>
    <row r="80" spans="1:5" s="87" customFormat="1" ht="12" customHeight="1" thickBot="1">
      <c r="A80" s="102" t="s">
        <v>206</v>
      </c>
      <c r="B80" s="41" t="s">
        <v>226</v>
      </c>
      <c r="C80" s="209">
        <f>SUM(C81:C84)</f>
        <v>0</v>
      </c>
      <c r="D80" s="229">
        <f>SUM(D81:D84)</f>
        <v>0</v>
      </c>
      <c r="E80" s="221">
        <f>SUM(E81:E84)</f>
        <v>0</v>
      </c>
    </row>
    <row r="81" spans="1:5" s="87" customFormat="1" ht="12" customHeight="1">
      <c r="A81" s="91" t="s">
        <v>207</v>
      </c>
      <c r="B81" s="88" t="s">
        <v>208</v>
      </c>
      <c r="C81" s="215"/>
      <c r="D81" s="234"/>
      <c r="E81" s="225"/>
    </row>
    <row r="82" spans="1:5" s="87" customFormat="1" ht="12" customHeight="1">
      <c r="A82" s="92" t="s">
        <v>209</v>
      </c>
      <c r="B82" s="89" t="s">
        <v>210</v>
      </c>
      <c r="C82" s="215"/>
      <c r="D82" s="234"/>
      <c r="E82" s="225"/>
    </row>
    <row r="83" spans="1:5" s="87" customFormat="1" ht="12" customHeight="1">
      <c r="A83" s="92" t="s">
        <v>211</v>
      </c>
      <c r="B83" s="89" t="s">
        <v>212</v>
      </c>
      <c r="C83" s="215"/>
      <c r="D83" s="234"/>
      <c r="E83" s="225"/>
    </row>
    <row r="84" spans="1:5" s="87" customFormat="1" ht="12" customHeight="1" thickBot="1">
      <c r="A84" s="93" t="s">
        <v>213</v>
      </c>
      <c r="B84" s="43" t="s">
        <v>214</v>
      </c>
      <c r="C84" s="215"/>
      <c r="D84" s="234"/>
      <c r="E84" s="225"/>
    </row>
    <row r="85" spans="1:5" s="87" customFormat="1" ht="12" customHeight="1" thickBot="1">
      <c r="A85" s="102" t="s">
        <v>215</v>
      </c>
      <c r="B85" s="41" t="s">
        <v>331</v>
      </c>
      <c r="C85" s="218"/>
      <c r="D85" s="237"/>
      <c r="E85" s="228"/>
    </row>
    <row r="86" spans="1:5" s="87" customFormat="1" ht="27" customHeight="1" thickBot="1">
      <c r="A86" s="102" t="s">
        <v>217</v>
      </c>
      <c r="B86" s="41" t="s">
        <v>216</v>
      </c>
      <c r="C86" s="218"/>
      <c r="D86" s="237"/>
      <c r="E86" s="228"/>
    </row>
    <row r="87" spans="1:5" s="87" customFormat="1" ht="27.75" customHeight="1" thickBot="1">
      <c r="A87" s="102" t="s">
        <v>229</v>
      </c>
      <c r="B87" s="94" t="s">
        <v>334</v>
      </c>
      <c r="C87" s="213">
        <f>+C64+C68+C73+C76+C80+C86+C85</f>
        <v>27573957</v>
      </c>
      <c r="D87" s="232">
        <f>+D64+D68+D73+D76+D80+D86+D85</f>
        <v>11858470</v>
      </c>
      <c r="E87" s="223">
        <f>+E64+E68+E73+E76+E80+E86+E85</f>
        <v>39432427</v>
      </c>
    </row>
    <row r="88" spans="1:5" s="87" customFormat="1" ht="29.25" customHeight="1" thickBot="1">
      <c r="A88" s="103" t="s">
        <v>333</v>
      </c>
      <c r="B88" s="95" t="s">
        <v>335</v>
      </c>
      <c r="C88" s="213">
        <f>+C63+C87</f>
        <v>96133980</v>
      </c>
      <c r="D88" s="232">
        <f>+D63+D87</f>
        <v>212919877</v>
      </c>
      <c r="E88" s="223">
        <f>+E63+E87</f>
        <v>309053857</v>
      </c>
    </row>
    <row r="89" spans="1:5" s="87" customFormat="1" ht="19.5" customHeight="1">
      <c r="A89" s="344" t="s">
        <v>30</v>
      </c>
      <c r="B89" s="344"/>
      <c r="C89" s="344"/>
      <c r="D89" s="345"/>
      <c r="E89" s="345"/>
    </row>
    <row r="90" spans="1:5" ht="16.5" customHeight="1" thickBot="1">
      <c r="A90" s="346" t="s">
        <v>74</v>
      </c>
      <c r="B90" s="346"/>
      <c r="C90" s="31"/>
      <c r="D90" s="96"/>
      <c r="E90" s="31" t="s">
        <v>354</v>
      </c>
    </row>
    <row r="91" spans="1:5" s="96" customFormat="1" ht="42.75" customHeight="1" thickBot="1">
      <c r="A91" s="17" t="s">
        <v>38</v>
      </c>
      <c r="B91" s="18" t="s">
        <v>31</v>
      </c>
      <c r="C91" s="207" t="s">
        <v>362</v>
      </c>
      <c r="D91" s="18" t="s">
        <v>353</v>
      </c>
      <c r="E91" s="219" t="s">
        <v>363</v>
      </c>
    </row>
    <row r="92" spans="1:5" ht="18" customHeight="1" thickBot="1">
      <c r="A92" s="22" t="s">
        <v>343</v>
      </c>
      <c r="B92" s="23" t="s">
        <v>344</v>
      </c>
      <c r="C92" s="238" t="s">
        <v>345</v>
      </c>
      <c r="D92" s="23" t="s">
        <v>347</v>
      </c>
      <c r="E92" s="248" t="s">
        <v>346</v>
      </c>
    </row>
    <row r="93" spans="1:5" s="86" customFormat="1" ht="17.25" customHeight="1" thickBot="1">
      <c r="A93" s="16" t="s">
        <v>3</v>
      </c>
      <c r="B93" s="21" t="s">
        <v>293</v>
      </c>
      <c r="C93" s="239">
        <f>C94+C95+C96+C97+C98+C111</f>
        <v>81714881</v>
      </c>
      <c r="D93" s="256">
        <f>D94+D95+D96+D97+D98+D111</f>
        <v>26150469</v>
      </c>
      <c r="E93" s="249">
        <f>E94+E95+E96+E97+E98+E111</f>
        <v>107865350</v>
      </c>
    </row>
    <row r="94" spans="1:5" ht="12" customHeight="1">
      <c r="A94" s="11" t="s">
        <v>50</v>
      </c>
      <c r="B94" s="4" t="s">
        <v>32</v>
      </c>
      <c r="C94" s="240">
        <v>14296280</v>
      </c>
      <c r="D94" s="257">
        <v>2354202</v>
      </c>
      <c r="E94" s="250">
        <v>16650482</v>
      </c>
    </row>
    <row r="95" spans="1:5" ht="12" customHeight="1">
      <c r="A95" s="8" t="s">
        <v>51</v>
      </c>
      <c r="B95" s="2" t="s">
        <v>92</v>
      </c>
      <c r="C95" s="211">
        <v>2806210</v>
      </c>
      <c r="D95" s="81">
        <v>391716</v>
      </c>
      <c r="E95" s="38">
        <v>3197926</v>
      </c>
    </row>
    <row r="96" spans="1:5" ht="12" customHeight="1">
      <c r="A96" s="8" t="s">
        <v>52</v>
      </c>
      <c r="B96" s="2" t="s">
        <v>69</v>
      </c>
      <c r="C96" s="212">
        <v>14198274</v>
      </c>
      <c r="D96" s="231">
        <v>-664727</v>
      </c>
      <c r="E96" s="39">
        <v>13533547</v>
      </c>
    </row>
    <row r="97" spans="1:5" ht="12" customHeight="1">
      <c r="A97" s="8" t="s">
        <v>53</v>
      </c>
      <c r="B97" s="5" t="s">
        <v>93</v>
      </c>
      <c r="C97" s="212">
        <v>5705490</v>
      </c>
      <c r="D97" s="231">
        <v>511000</v>
      </c>
      <c r="E97" s="39">
        <v>6216490</v>
      </c>
    </row>
    <row r="98" spans="1:5" ht="12" customHeight="1">
      <c r="A98" s="8" t="s">
        <v>61</v>
      </c>
      <c r="B98" s="13" t="s">
        <v>94</v>
      </c>
      <c r="C98" s="212">
        <f>SUM(C99,C100,C101,C102,C103,C104,C105,C106,C107,C108,C109,C110)</f>
        <v>38459200</v>
      </c>
      <c r="D98" s="231">
        <f>SUM(D99,D100,D101,D102,D103,D104,D105,D106,D107,D108,D109,D110)</f>
        <v>7190413</v>
      </c>
      <c r="E98" s="39">
        <f>SUM(E99,E100,E101,E102,E103,E104,E105,E106,E107,E108,E109,E110)</f>
        <v>45649613</v>
      </c>
    </row>
    <row r="99" spans="1:5" ht="23.25" customHeight="1">
      <c r="A99" s="8" t="s">
        <v>54</v>
      </c>
      <c r="B99" s="270" t="s">
        <v>298</v>
      </c>
      <c r="C99" s="212">
        <v>70586</v>
      </c>
      <c r="D99" s="231">
        <v>127</v>
      </c>
      <c r="E99" s="39">
        <v>70713</v>
      </c>
    </row>
    <row r="100" spans="1:5" ht="12" customHeight="1">
      <c r="A100" s="8" t="s">
        <v>55</v>
      </c>
      <c r="B100" s="271" t="s">
        <v>297</v>
      </c>
      <c r="C100" s="212"/>
      <c r="D100" s="231"/>
      <c r="E100" s="39"/>
    </row>
    <row r="101" spans="1:5" ht="12" customHeight="1">
      <c r="A101" s="8" t="s">
        <v>62</v>
      </c>
      <c r="B101" s="271" t="s">
        <v>296</v>
      </c>
      <c r="C101" s="212"/>
      <c r="D101" s="231"/>
      <c r="E101" s="39"/>
    </row>
    <row r="102" spans="1:5" ht="12" customHeight="1">
      <c r="A102" s="8" t="s">
        <v>63</v>
      </c>
      <c r="B102" s="272" t="s">
        <v>232</v>
      </c>
      <c r="C102" s="212"/>
      <c r="D102" s="231"/>
      <c r="E102" s="39"/>
    </row>
    <row r="103" spans="1:5" ht="21" customHeight="1">
      <c r="A103" s="8" t="s">
        <v>64</v>
      </c>
      <c r="B103" s="270" t="s">
        <v>233</v>
      </c>
      <c r="C103" s="212"/>
      <c r="D103" s="231"/>
      <c r="E103" s="39"/>
    </row>
    <row r="104" spans="1:5" ht="21.75" customHeight="1">
      <c r="A104" s="8" t="s">
        <v>65</v>
      </c>
      <c r="B104" s="270" t="s">
        <v>234</v>
      </c>
      <c r="C104" s="212"/>
      <c r="D104" s="231">
        <v>155000</v>
      </c>
      <c r="E104" s="39">
        <v>155000</v>
      </c>
    </row>
    <row r="105" spans="1:5" ht="18" customHeight="1">
      <c r="A105" s="8" t="s">
        <v>67</v>
      </c>
      <c r="B105" s="272" t="s">
        <v>235</v>
      </c>
      <c r="C105" s="212">
        <v>37328694</v>
      </c>
      <c r="D105" s="231">
        <v>5220286</v>
      </c>
      <c r="E105" s="39">
        <v>42548980</v>
      </c>
    </row>
    <row r="106" spans="1:5" ht="17.25" customHeight="1">
      <c r="A106" s="8" t="s">
        <v>95</v>
      </c>
      <c r="B106" s="272" t="s">
        <v>236</v>
      </c>
      <c r="C106" s="212"/>
      <c r="D106" s="231"/>
      <c r="E106" s="39"/>
    </row>
    <row r="107" spans="1:5" ht="19.5" customHeight="1">
      <c r="A107" s="8" t="s">
        <v>230</v>
      </c>
      <c r="B107" s="270" t="s">
        <v>237</v>
      </c>
      <c r="C107" s="212"/>
      <c r="D107" s="231"/>
      <c r="E107" s="39"/>
    </row>
    <row r="108" spans="1:5" ht="12" customHeight="1">
      <c r="A108" s="7" t="s">
        <v>231</v>
      </c>
      <c r="B108" s="271" t="s">
        <v>238</v>
      </c>
      <c r="C108" s="212"/>
      <c r="D108" s="231"/>
      <c r="E108" s="39"/>
    </row>
    <row r="109" spans="1:5" ht="12" customHeight="1">
      <c r="A109" s="8" t="s">
        <v>294</v>
      </c>
      <c r="B109" s="271" t="s">
        <v>239</v>
      </c>
      <c r="C109" s="212"/>
      <c r="D109" s="231"/>
      <c r="E109" s="39"/>
    </row>
    <row r="110" spans="1:5" ht="20.25" customHeight="1">
      <c r="A110" s="10" t="s">
        <v>295</v>
      </c>
      <c r="B110" s="271" t="s">
        <v>240</v>
      </c>
      <c r="C110" s="212">
        <v>1059920</v>
      </c>
      <c r="D110" s="231">
        <v>1815000</v>
      </c>
      <c r="E110" s="39">
        <v>2874920</v>
      </c>
    </row>
    <row r="111" spans="1:5" ht="12" customHeight="1">
      <c r="A111" s="8" t="s">
        <v>299</v>
      </c>
      <c r="B111" s="5" t="s">
        <v>33</v>
      </c>
      <c r="C111" s="211">
        <f>SUM(C112,C113)</f>
        <v>6249427</v>
      </c>
      <c r="D111" s="211">
        <f>SUM(D112,D113)</f>
        <v>16367865</v>
      </c>
      <c r="E111" s="375">
        <f>SUM(E112,E113)</f>
        <v>22617292</v>
      </c>
    </row>
    <row r="112" spans="1:5" ht="12" customHeight="1">
      <c r="A112" s="8" t="s">
        <v>300</v>
      </c>
      <c r="B112" s="2" t="s">
        <v>302</v>
      </c>
      <c r="C112" s="211">
        <v>955427</v>
      </c>
      <c r="D112" s="81"/>
      <c r="E112" s="38">
        <v>955427</v>
      </c>
    </row>
    <row r="113" spans="1:5" ht="12" customHeight="1" thickBot="1">
      <c r="A113" s="12" t="s">
        <v>301</v>
      </c>
      <c r="B113" s="108" t="s">
        <v>303</v>
      </c>
      <c r="C113" s="241">
        <v>5294000</v>
      </c>
      <c r="D113" s="258">
        <v>16367865</v>
      </c>
      <c r="E113" s="251">
        <v>21661865</v>
      </c>
    </row>
    <row r="114" spans="1:5" ht="15.75" customHeight="1" thickBot="1">
      <c r="A114" s="106" t="s">
        <v>4</v>
      </c>
      <c r="B114" s="107" t="s">
        <v>241</v>
      </c>
      <c r="C114" s="242">
        <f>+C115+C117+C119</f>
        <v>12254000</v>
      </c>
      <c r="D114" s="259">
        <f>+D115+D117+D119</f>
        <v>186769408</v>
      </c>
      <c r="E114" s="252">
        <f>+E115+E117+E119</f>
        <v>199023408</v>
      </c>
    </row>
    <row r="115" spans="1:5" ht="12" customHeight="1">
      <c r="A115" s="9" t="s">
        <v>56</v>
      </c>
      <c r="B115" s="2" t="s">
        <v>106</v>
      </c>
      <c r="C115" s="210"/>
      <c r="D115" s="230">
        <v>2270522</v>
      </c>
      <c r="E115" s="222">
        <v>2270522</v>
      </c>
    </row>
    <row r="116" spans="1:5" ht="12" customHeight="1">
      <c r="A116" s="9" t="s">
        <v>57</v>
      </c>
      <c r="B116" s="6" t="s">
        <v>245</v>
      </c>
      <c r="C116" s="210"/>
      <c r="D116" s="230"/>
      <c r="E116" s="222"/>
    </row>
    <row r="117" spans="1:5" ht="12" customHeight="1">
      <c r="A117" s="9" t="s">
        <v>58</v>
      </c>
      <c r="B117" s="6" t="s">
        <v>96</v>
      </c>
      <c r="C117" s="211">
        <v>12254000</v>
      </c>
      <c r="D117" s="81">
        <v>184498886</v>
      </c>
      <c r="E117" s="38">
        <v>196752886</v>
      </c>
    </row>
    <row r="118" spans="1:5" ht="12" customHeight="1">
      <c r="A118" s="9" t="s">
        <v>59</v>
      </c>
      <c r="B118" s="6" t="s">
        <v>246</v>
      </c>
      <c r="C118" s="243"/>
      <c r="D118" s="81"/>
      <c r="E118" s="38"/>
    </row>
    <row r="119" spans="1:5" ht="12" customHeight="1">
      <c r="A119" s="9" t="s">
        <v>60</v>
      </c>
      <c r="B119" s="43" t="s">
        <v>108</v>
      </c>
      <c r="C119" s="243"/>
      <c r="D119" s="81"/>
      <c r="E119" s="38"/>
    </row>
    <row r="120" spans="1:5" ht="21.75" customHeight="1">
      <c r="A120" s="9" t="s">
        <v>66</v>
      </c>
      <c r="B120" s="268" t="s">
        <v>284</v>
      </c>
      <c r="C120" s="243"/>
      <c r="D120" s="81"/>
      <c r="E120" s="38"/>
    </row>
    <row r="121" spans="1:5" ht="21.75" customHeight="1">
      <c r="A121" s="9" t="s">
        <v>68</v>
      </c>
      <c r="B121" s="269" t="s">
        <v>360</v>
      </c>
      <c r="C121" s="243"/>
      <c r="D121" s="81"/>
      <c r="E121" s="38"/>
    </row>
    <row r="122" spans="1:5" ht="17.25" customHeight="1">
      <c r="A122" s="9" t="s">
        <v>97</v>
      </c>
      <c r="B122" s="270" t="s">
        <v>234</v>
      </c>
      <c r="C122" s="243"/>
      <c r="D122" s="81"/>
      <c r="E122" s="38"/>
    </row>
    <row r="123" spans="1:5" ht="15.75">
      <c r="A123" s="9" t="s">
        <v>98</v>
      </c>
      <c r="B123" s="270" t="s">
        <v>250</v>
      </c>
      <c r="C123" s="243"/>
      <c r="D123" s="81"/>
      <c r="E123" s="38"/>
    </row>
    <row r="124" spans="1:5" ht="20.25" customHeight="1">
      <c r="A124" s="9" t="s">
        <v>99</v>
      </c>
      <c r="B124" s="270" t="s">
        <v>249</v>
      </c>
      <c r="C124" s="243"/>
      <c r="D124" s="81"/>
      <c r="E124" s="38"/>
    </row>
    <row r="125" spans="1:5" ht="27.75" customHeight="1">
      <c r="A125" s="9" t="s">
        <v>242</v>
      </c>
      <c r="B125" s="270" t="s">
        <v>237</v>
      </c>
      <c r="C125" s="243"/>
      <c r="D125" s="81"/>
      <c r="E125" s="38"/>
    </row>
    <row r="126" spans="1:5" ht="12" customHeight="1">
      <c r="A126" s="9" t="s">
        <v>243</v>
      </c>
      <c r="B126" s="270" t="s">
        <v>248</v>
      </c>
      <c r="C126" s="243"/>
      <c r="D126" s="81"/>
      <c r="E126" s="38"/>
    </row>
    <row r="127" spans="1:5" ht="26.25" customHeight="1" thickBot="1">
      <c r="A127" s="7" t="s">
        <v>244</v>
      </c>
      <c r="B127" s="270" t="s">
        <v>247</v>
      </c>
      <c r="C127" s="244"/>
      <c r="D127" s="231"/>
      <c r="E127" s="39"/>
    </row>
    <row r="128" spans="1:5" ht="16.5" thickBot="1">
      <c r="A128" s="14" t="s">
        <v>5</v>
      </c>
      <c r="B128" s="29" t="s">
        <v>304</v>
      </c>
      <c r="C128" s="209">
        <f>+C93+C114</f>
        <v>93968881</v>
      </c>
      <c r="D128" s="229">
        <f>+D93+D114</f>
        <v>212919877</v>
      </c>
      <c r="E128" s="221">
        <f>+E93+E114</f>
        <v>306888758</v>
      </c>
    </row>
    <row r="129" spans="1:5" ht="22.5" customHeight="1" thickBot="1">
      <c r="A129" s="14" t="s">
        <v>6</v>
      </c>
      <c r="B129" s="29" t="s">
        <v>305</v>
      </c>
      <c r="C129" s="209">
        <f>+C130+C131+C132</f>
        <v>0</v>
      </c>
      <c r="D129" s="229">
        <f>+D130+D131+D132</f>
        <v>0</v>
      </c>
      <c r="E129" s="221">
        <f>+E130+E131+E132</f>
        <v>0</v>
      </c>
    </row>
    <row r="130" spans="1:5" ht="22.5" customHeight="1">
      <c r="A130" s="9" t="s">
        <v>143</v>
      </c>
      <c r="B130" s="6" t="s">
        <v>312</v>
      </c>
      <c r="C130" s="243"/>
      <c r="D130" s="81"/>
      <c r="E130" s="38"/>
    </row>
    <row r="131" spans="1:5" ht="22.5" customHeight="1">
      <c r="A131" s="9" t="s">
        <v>146</v>
      </c>
      <c r="B131" s="6" t="s">
        <v>313</v>
      </c>
      <c r="C131" s="243"/>
      <c r="D131" s="81"/>
      <c r="E131" s="38"/>
    </row>
    <row r="132" spans="1:5" ht="25.5" customHeight="1" thickBot="1">
      <c r="A132" s="7" t="s">
        <v>147</v>
      </c>
      <c r="B132" s="6" t="s">
        <v>314</v>
      </c>
      <c r="C132" s="243"/>
      <c r="D132" s="81"/>
      <c r="E132" s="38"/>
    </row>
    <row r="133" spans="1:5" ht="12" customHeight="1" thickBot="1">
      <c r="A133" s="14" t="s">
        <v>7</v>
      </c>
      <c r="B133" s="29" t="s">
        <v>306</v>
      </c>
      <c r="C133" s="209">
        <f>SUM(C134:C139)</f>
        <v>0</v>
      </c>
      <c r="D133" s="229">
        <f>SUM(D134:D139)</f>
        <v>0</v>
      </c>
      <c r="E133" s="221">
        <f>SUM(E134:E139)</f>
        <v>0</v>
      </c>
    </row>
    <row r="134" spans="1:5" ht="12" customHeight="1">
      <c r="A134" s="9" t="s">
        <v>43</v>
      </c>
      <c r="B134" s="3" t="s">
        <v>315</v>
      </c>
      <c r="C134" s="243"/>
      <c r="D134" s="81"/>
      <c r="E134" s="38"/>
    </row>
    <row r="135" spans="1:5" ht="12" customHeight="1">
      <c r="A135" s="9" t="s">
        <v>44</v>
      </c>
      <c r="B135" s="3" t="s">
        <v>307</v>
      </c>
      <c r="C135" s="243"/>
      <c r="D135" s="81"/>
      <c r="E135" s="38"/>
    </row>
    <row r="136" spans="1:5" ht="12" customHeight="1">
      <c r="A136" s="9" t="s">
        <v>45</v>
      </c>
      <c r="B136" s="3" t="s">
        <v>308</v>
      </c>
      <c r="C136" s="243"/>
      <c r="D136" s="81"/>
      <c r="E136" s="38"/>
    </row>
    <row r="137" spans="1:5" ht="12" customHeight="1">
      <c r="A137" s="9" t="s">
        <v>84</v>
      </c>
      <c r="B137" s="3" t="s">
        <v>309</v>
      </c>
      <c r="C137" s="243"/>
      <c r="D137" s="81"/>
      <c r="E137" s="38"/>
    </row>
    <row r="138" spans="1:5" ht="12" customHeight="1">
      <c r="A138" s="9" t="s">
        <v>85</v>
      </c>
      <c r="B138" s="3" t="s">
        <v>310</v>
      </c>
      <c r="C138" s="243"/>
      <c r="D138" s="81"/>
      <c r="E138" s="38"/>
    </row>
    <row r="139" spans="1:5" ht="12" customHeight="1" thickBot="1">
      <c r="A139" s="7" t="s">
        <v>86</v>
      </c>
      <c r="B139" s="3" t="s">
        <v>311</v>
      </c>
      <c r="C139" s="243"/>
      <c r="D139" s="81"/>
      <c r="E139" s="38"/>
    </row>
    <row r="140" spans="1:5" ht="12" customHeight="1" thickBot="1">
      <c r="A140" s="14" t="s">
        <v>8</v>
      </c>
      <c r="B140" s="29" t="s">
        <v>319</v>
      </c>
      <c r="C140" s="213">
        <f>+C141+C142+C143+C144</f>
        <v>2165099</v>
      </c>
      <c r="D140" s="232">
        <f>+D141+D142+D143+D144</f>
        <v>0</v>
      </c>
      <c r="E140" s="223">
        <f>+E141+E142+E143+E144</f>
        <v>2165099</v>
      </c>
    </row>
    <row r="141" spans="1:5" ht="12" customHeight="1">
      <c r="A141" s="9" t="s">
        <v>46</v>
      </c>
      <c r="B141" s="3" t="s">
        <v>252</v>
      </c>
      <c r="C141" s="243"/>
      <c r="D141" s="81"/>
      <c r="E141" s="38"/>
    </row>
    <row r="142" spans="1:5" ht="12" customHeight="1">
      <c r="A142" s="9" t="s">
        <v>47</v>
      </c>
      <c r="B142" s="3" t="s">
        <v>253</v>
      </c>
      <c r="C142" s="243">
        <v>2165099</v>
      </c>
      <c r="D142" s="81"/>
      <c r="E142" s="38">
        <v>2165099</v>
      </c>
    </row>
    <row r="143" spans="1:5" ht="12" customHeight="1">
      <c r="A143" s="9" t="s">
        <v>167</v>
      </c>
      <c r="B143" s="3" t="s">
        <v>320</v>
      </c>
      <c r="C143" s="243"/>
      <c r="D143" s="81"/>
      <c r="E143" s="38"/>
    </row>
    <row r="144" spans="1:5" ht="12" customHeight="1" thickBot="1">
      <c r="A144" s="7" t="s">
        <v>168</v>
      </c>
      <c r="B144" s="1" t="s">
        <v>270</v>
      </c>
      <c r="C144" s="243"/>
      <c r="D144" s="81"/>
      <c r="E144" s="38"/>
    </row>
    <row r="145" spans="1:5" ht="12" customHeight="1" thickBot="1">
      <c r="A145" s="14" t="s">
        <v>9</v>
      </c>
      <c r="B145" s="29" t="s">
        <v>321</v>
      </c>
      <c r="C145" s="245">
        <f>SUM(C146:C150)</f>
        <v>0</v>
      </c>
      <c r="D145" s="260">
        <f>SUM(D146:D150)</f>
        <v>0</v>
      </c>
      <c r="E145" s="253">
        <f>SUM(E146:E150)</f>
        <v>0</v>
      </c>
    </row>
    <row r="146" spans="1:5" ht="12" customHeight="1">
      <c r="A146" s="9" t="s">
        <v>48</v>
      </c>
      <c r="B146" s="3" t="s">
        <v>316</v>
      </c>
      <c r="C146" s="243"/>
      <c r="D146" s="81"/>
      <c r="E146" s="38"/>
    </row>
    <row r="147" spans="1:5" ht="12" customHeight="1">
      <c r="A147" s="9" t="s">
        <v>49</v>
      </c>
      <c r="B147" s="3" t="s">
        <v>323</v>
      </c>
      <c r="C147" s="243"/>
      <c r="D147" s="81"/>
      <c r="E147" s="38"/>
    </row>
    <row r="148" spans="1:5" ht="12" customHeight="1">
      <c r="A148" s="9" t="s">
        <v>179</v>
      </c>
      <c r="B148" s="3" t="s">
        <v>318</v>
      </c>
      <c r="C148" s="243"/>
      <c r="D148" s="81"/>
      <c r="E148" s="38"/>
    </row>
    <row r="149" spans="1:5" ht="22.5" customHeight="1">
      <c r="A149" s="9" t="s">
        <v>180</v>
      </c>
      <c r="B149" s="3" t="s">
        <v>324</v>
      </c>
      <c r="C149" s="243"/>
      <c r="D149" s="81"/>
      <c r="E149" s="38"/>
    </row>
    <row r="150" spans="1:5" ht="12" customHeight="1" thickBot="1">
      <c r="A150" s="9" t="s">
        <v>322</v>
      </c>
      <c r="B150" s="3" t="s">
        <v>325</v>
      </c>
      <c r="C150" s="243"/>
      <c r="D150" s="81"/>
      <c r="E150" s="38"/>
    </row>
    <row r="151" spans="1:5" ht="15.75" customHeight="1" thickBot="1">
      <c r="A151" s="14" t="s">
        <v>10</v>
      </c>
      <c r="B151" s="29" t="s">
        <v>326</v>
      </c>
      <c r="C151" s="246"/>
      <c r="D151" s="261"/>
      <c r="E151" s="254"/>
    </row>
    <row r="152" spans="1:5" ht="16.5" customHeight="1" thickBot="1">
      <c r="A152" s="14" t="s">
        <v>11</v>
      </c>
      <c r="B152" s="29" t="s">
        <v>327</v>
      </c>
      <c r="C152" s="246"/>
      <c r="D152" s="261"/>
      <c r="E152" s="254"/>
    </row>
    <row r="153" spans="1:5" ht="16.5" customHeight="1" thickBot="1">
      <c r="A153" s="14" t="s">
        <v>12</v>
      </c>
      <c r="B153" s="29" t="s">
        <v>329</v>
      </c>
      <c r="C153" s="247">
        <f>+C129+C133+C140+C145+C151+C152</f>
        <v>2165099</v>
      </c>
      <c r="D153" s="262">
        <f>+D129+D133+D140+D145+D151+D152</f>
        <v>0</v>
      </c>
      <c r="E153" s="255">
        <f>+E129+E133+E140+E145+E151+E152</f>
        <v>2165099</v>
      </c>
    </row>
    <row r="154" spans="1:9" ht="15" customHeight="1" thickBot="1">
      <c r="A154" s="44" t="s">
        <v>13</v>
      </c>
      <c r="B154" s="75" t="s">
        <v>328</v>
      </c>
      <c r="C154" s="247">
        <f>+C128+C153</f>
        <v>96133980</v>
      </c>
      <c r="D154" s="262">
        <f>+D128+D153</f>
        <v>212919877</v>
      </c>
      <c r="E154" s="255">
        <f>+E128+E153</f>
        <v>309053857</v>
      </c>
      <c r="F154" s="97"/>
      <c r="G154" s="98"/>
      <c r="H154" s="98"/>
      <c r="I154" s="98"/>
    </row>
    <row r="155" spans="1:5" s="87" customFormat="1" ht="12.75" customHeight="1">
      <c r="A155" s="76"/>
      <c r="B155" s="76"/>
      <c r="C155" s="77"/>
      <c r="D155" s="85"/>
      <c r="E155" s="85"/>
    </row>
    <row r="156" spans="1:5" ht="22.5" customHeight="1">
      <c r="A156" s="338" t="s">
        <v>254</v>
      </c>
      <c r="B156" s="338"/>
      <c r="C156" s="338"/>
      <c r="D156" s="339"/>
      <c r="E156" s="339"/>
    </row>
    <row r="157" spans="1:5" ht="19.5" customHeight="1" thickBot="1">
      <c r="A157" s="337" t="s">
        <v>75</v>
      </c>
      <c r="B157" s="337"/>
      <c r="C157" s="46"/>
      <c r="E157" s="46" t="s">
        <v>351</v>
      </c>
    </row>
    <row r="158" spans="1:5" ht="39.75" customHeight="1" thickBot="1">
      <c r="A158" s="14">
        <v>1</v>
      </c>
      <c r="B158" s="20" t="s">
        <v>330</v>
      </c>
      <c r="C158" s="209">
        <f>+C63-C128</f>
        <v>-25408858</v>
      </c>
      <c r="D158" s="229">
        <f>+D63-D128</f>
        <v>-11858470</v>
      </c>
      <c r="E158" s="221">
        <f>+E63-E128</f>
        <v>-37267328</v>
      </c>
    </row>
    <row r="159" spans="1:5" ht="48" customHeight="1" thickBot="1">
      <c r="A159" s="14" t="s">
        <v>4</v>
      </c>
      <c r="B159" s="20" t="s">
        <v>336</v>
      </c>
      <c r="C159" s="209">
        <f>+C87-C153</f>
        <v>25408858</v>
      </c>
      <c r="D159" s="229">
        <f>+D87-D153</f>
        <v>11858470</v>
      </c>
      <c r="E159" s="221">
        <f>+E87-E153</f>
        <v>37267328</v>
      </c>
    </row>
    <row r="160" ht="43.5" customHeight="1"/>
  </sheetData>
  <sheetProtection/>
  <mergeCells count="7">
    <mergeCell ref="A157:B157"/>
    <mergeCell ref="A156:E156"/>
    <mergeCell ref="A1:E1"/>
    <mergeCell ref="A2:E2"/>
    <mergeCell ref="A89:E89"/>
    <mergeCell ref="A3:B3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r:id="rId1"/>
  <headerFooter alignWithMargins="0">
    <oddHeader>&amp;C&amp;"Times New Roman CE,Félkövér"
KÖZSÉGI ÖNKORMÁNYZAT VÁRALJA
2017. ÉVI MÓDOSÍTOTT KÖLTSÉGVETÉSÉNEK ÖSSZEVONT MÉRLEGE&amp;R&amp;"Times New Roman CE,Félkövér dőlt"&amp;11 1.1. melléklet a ........./2017. (.......) önkormányzati rendelethez</oddHeader>
  </headerFooter>
  <rowBreaks count="1" manualBreakCount="1">
    <brk id="8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I162"/>
  <sheetViews>
    <sheetView view="pageLayout" zoomScaleNormal="130" zoomScaleSheetLayoutView="100" workbookViewId="0" topLeftCell="A4">
      <selection activeCell="F125" sqref="F125"/>
    </sheetView>
  </sheetViews>
  <sheetFormatPr defaultColWidth="9.00390625" defaultRowHeight="12.75"/>
  <cols>
    <col min="1" max="1" width="7.875" style="76" customWidth="1"/>
    <col min="2" max="2" width="49.625" style="76" customWidth="1"/>
    <col min="3" max="3" width="12.00390625" style="77" customWidth="1"/>
    <col min="4" max="4" width="12.375" style="85" customWidth="1"/>
    <col min="5" max="5" width="12.625" style="85" customWidth="1"/>
    <col min="6" max="16384" width="9.375" style="85" customWidth="1"/>
  </cols>
  <sheetData>
    <row r="1" ht="15.75" customHeight="1"/>
    <row r="2" ht="15.75" customHeight="1"/>
    <row r="3" spans="1:5" ht="37.5" customHeight="1">
      <c r="A3" s="344" t="s">
        <v>1</v>
      </c>
      <c r="B3" s="344"/>
      <c r="C3" s="344"/>
      <c r="D3" s="345"/>
      <c r="E3" s="345"/>
    </row>
    <row r="4" spans="1:5" s="86" customFormat="1" ht="12" customHeight="1" thickBot="1">
      <c r="A4" s="337" t="s">
        <v>73</v>
      </c>
      <c r="B4" s="337"/>
      <c r="C4" s="46"/>
      <c r="D4" s="85"/>
      <c r="E4" s="46" t="s">
        <v>351</v>
      </c>
    </row>
    <row r="5" spans="1:5" s="87" customFormat="1" ht="39.75" customHeight="1" thickBot="1">
      <c r="A5" s="17" t="s">
        <v>38</v>
      </c>
      <c r="B5" s="18" t="s">
        <v>2</v>
      </c>
      <c r="C5" s="207" t="s">
        <v>362</v>
      </c>
      <c r="D5" s="18" t="s">
        <v>353</v>
      </c>
      <c r="E5" s="219" t="s">
        <v>363</v>
      </c>
    </row>
    <row r="6" spans="1:5" s="87" customFormat="1" ht="12" customHeight="1" thickBot="1">
      <c r="A6" s="82" t="s">
        <v>343</v>
      </c>
      <c r="B6" s="83" t="s">
        <v>344</v>
      </c>
      <c r="C6" s="208" t="s">
        <v>345</v>
      </c>
      <c r="D6" s="83" t="s">
        <v>347</v>
      </c>
      <c r="E6" s="220" t="s">
        <v>346</v>
      </c>
    </row>
    <row r="7" spans="1:5" s="87" customFormat="1" ht="12" customHeight="1" thickBot="1">
      <c r="A7" s="14" t="s">
        <v>3</v>
      </c>
      <c r="B7" s="15" t="s">
        <v>127</v>
      </c>
      <c r="C7" s="209">
        <f>+C8+C9+C10+C11+C12+C13</f>
        <v>26060400</v>
      </c>
      <c r="D7" s="229">
        <f>+D8+D9+D10+D11+D12+D13</f>
        <v>9748552</v>
      </c>
      <c r="E7" s="221">
        <f>+E8+E9+E10+E11+E12+E13</f>
        <v>35808952</v>
      </c>
    </row>
    <row r="8" spans="1:5" s="87" customFormat="1" ht="12" customHeight="1">
      <c r="A8" s="9" t="s">
        <v>50</v>
      </c>
      <c r="B8" s="88" t="s">
        <v>128</v>
      </c>
      <c r="C8" s="210"/>
      <c r="D8" s="230"/>
      <c r="E8" s="222"/>
    </row>
    <row r="9" spans="1:5" s="87" customFormat="1" ht="12" customHeight="1">
      <c r="A9" s="8" t="s">
        <v>51</v>
      </c>
      <c r="B9" s="89" t="s">
        <v>129</v>
      </c>
      <c r="C9" s="211"/>
      <c r="D9" s="81"/>
      <c r="E9" s="38"/>
    </row>
    <row r="10" spans="1:5" s="87" customFormat="1" ht="24.75" customHeight="1">
      <c r="A10" s="8" t="s">
        <v>52</v>
      </c>
      <c r="B10" s="89" t="s">
        <v>130</v>
      </c>
      <c r="C10" s="211">
        <v>26060400</v>
      </c>
      <c r="D10" s="81">
        <v>9748552</v>
      </c>
      <c r="E10" s="38">
        <v>35808952</v>
      </c>
    </row>
    <row r="11" spans="1:5" s="87" customFormat="1" ht="12" customHeight="1">
      <c r="A11" s="8" t="s">
        <v>53</v>
      </c>
      <c r="B11" s="89" t="s">
        <v>131</v>
      </c>
      <c r="C11" s="211"/>
      <c r="D11" s="81"/>
      <c r="E11" s="38"/>
    </row>
    <row r="12" spans="1:5" s="87" customFormat="1" ht="12" customHeight="1">
      <c r="A12" s="8" t="s">
        <v>70</v>
      </c>
      <c r="B12" s="42" t="s">
        <v>285</v>
      </c>
      <c r="C12" s="211"/>
      <c r="D12" s="81"/>
      <c r="E12" s="38"/>
    </row>
    <row r="13" spans="1:5" s="87" customFormat="1" ht="12" customHeight="1" thickBot="1">
      <c r="A13" s="10" t="s">
        <v>54</v>
      </c>
      <c r="B13" s="43" t="s">
        <v>286</v>
      </c>
      <c r="C13" s="211"/>
      <c r="D13" s="81"/>
      <c r="E13" s="38"/>
    </row>
    <row r="14" spans="1:5" s="87" customFormat="1" ht="24" customHeight="1" thickBot="1">
      <c r="A14" s="14" t="s">
        <v>4</v>
      </c>
      <c r="B14" s="41" t="s">
        <v>132</v>
      </c>
      <c r="C14" s="209">
        <f>+C15+C16+C17+C18+C19</f>
        <v>0</v>
      </c>
      <c r="D14" s="229">
        <f>+D15+D16+D17+D18+D19</f>
        <v>0</v>
      </c>
      <c r="E14" s="221">
        <f>+E15+E16+E17+E18+E19</f>
        <v>0</v>
      </c>
    </row>
    <row r="15" spans="1:5" s="87" customFormat="1" ht="18" customHeight="1">
      <c r="A15" s="9" t="s">
        <v>56</v>
      </c>
      <c r="B15" s="88" t="s">
        <v>133</v>
      </c>
      <c r="C15" s="210"/>
      <c r="D15" s="230"/>
      <c r="E15" s="222"/>
    </row>
    <row r="16" spans="1:5" s="87" customFormat="1" ht="15.75" customHeight="1">
      <c r="A16" s="8" t="s">
        <v>57</v>
      </c>
      <c r="B16" s="89" t="s">
        <v>134</v>
      </c>
      <c r="C16" s="211"/>
      <c r="D16" s="81"/>
      <c r="E16" s="38"/>
    </row>
    <row r="17" spans="1:5" s="87" customFormat="1" ht="25.5" customHeight="1">
      <c r="A17" s="8" t="s">
        <v>58</v>
      </c>
      <c r="B17" s="89" t="s">
        <v>278</v>
      </c>
      <c r="C17" s="211"/>
      <c r="D17" s="81"/>
      <c r="E17" s="38"/>
    </row>
    <row r="18" spans="1:5" s="87" customFormat="1" ht="22.5" customHeight="1">
      <c r="A18" s="8" t="s">
        <v>59</v>
      </c>
      <c r="B18" s="89" t="s">
        <v>279</v>
      </c>
      <c r="C18" s="211"/>
      <c r="D18" s="81"/>
      <c r="E18" s="38"/>
    </row>
    <row r="19" spans="1:5" s="87" customFormat="1" ht="12" customHeight="1">
      <c r="A19" s="8" t="s">
        <v>60</v>
      </c>
      <c r="B19" s="89" t="s">
        <v>135</v>
      </c>
      <c r="C19" s="211"/>
      <c r="D19" s="81"/>
      <c r="E19" s="38"/>
    </row>
    <row r="20" spans="1:5" s="87" customFormat="1" ht="12" customHeight="1" thickBot="1">
      <c r="A20" s="10" t="s">
        <v>66</v>
      </c>
      <c r="B20" s="43" t="s">
        <v>136</v>
      </c>
      <c r="C20" s="212"/>
      <c r="D20" s="231"/>
      <c r="E20" s="39"/>
    </row>
    <row r="21" spans="1:5" s="87" customFormat="1" ht="21.75" customHeight="1" thickBot="1">
      <c r="A21" s="14" t="s">
        <v>5</v>
      </c>
      <c r="B21" s="15" t="s">
        <v>137</v>
      </c>
      <c r="C21" s="209">
        <f>+C22+C23+C24+C25+C26</f>
        <v>0</v>
      </c>
      <c r="D21" s="229">
        <f>+D22+D23+D24+D25+D26</f>
        <v>184146486</v>
      </c>
      <c r="E21" s="221">
        <f>+E22+E23+E24+E25+E26</f>
        <v>184146486</v>
      </c>
    </row>
    <row r="22" spans="1:5" s="87" customFormat="1" ht="18.75" customHeight="1">
      <c r="A22" s="9" t="s">
        <v>39</v>
      </c>
      <c r="B22" s="88" t="s">
        <v>138</v>
      </c>
      <c r="C22" s="210"/>
      <c r="D22" s="230"/>
      <c r="E22" s="222"/>
    </row>
    <row r="23" spans="1:5" s="87" customFormat="1" ht="22.5" customHeight="1">
      <c r="A23" s="8" t="s">
        <v>40</v>
      </c>
      <c r="B23" s="89" t="s">
        <v>139</v>
      </c>
      <c r="C23" s="211"/>
      <c r="D23" s="81"/>
      <c r="E23" s="38"/>
    </row>
    <row r="24" spans="1:5" s="87" customFormat="1" ht="12" customHeight="1">
      <c r="A24" s="8" t="s">
        <v>41</v>
      </c>
      <c r="B24" s="89" t="s">
        <v>280</v>
      </c>
      <c r="C24" s="211"/>
      <c r="D24" s="81"/>
      <c r="E24" s="38"/>
    </row>
    <row r="25" spans="1:5" s="87" customFormat="1" ht="12" customHeight="1">
      <c r="A25" s="8" t="s">
        <v>42</v>
      </c>
      <c r="B25" s="89" t="s">
        <v>281</v>
      </c>
      <c r="C25" s="211"/>
      <c r="D25" s="81"/>
      <c r="E25" s="38"/>
    </row>
    <row r="26" spans="1:5" s="87" customFormat="1" ht="12" customHeight="1">
      <c r="A26" s="8" t="s">
        <v>80</v>
      </c>
      <c r="B26" s="89" t="s">
        <v>140</v>
      </c>
      <c r="C26" s="211"/>
      <c r="D26" s="81">
        <v>184146486</v>
      </c>
      <c r="E26" s="38">
        <v>184146486</v>
      </c>
    </row>
    <row r="27" spans="1:5" s="87" customFormat="1" ht="12" customHeight="1" thickBot="1">
      <c r="A27" s="10" t="s">
        <v>81</v>
      </c>
      <c r="B27" s="90" t="s">
        <v>141</v>
      </c>
      <c r="C27" s="212"/>
      <c r="D27" s="231"/>
      <c r="E27" s="39"/>
    </row>
    <row r="28" spans="1:5" s="87" customFormat="1" ht="12" customHeight="1" thickBot="1">
      <c r="A28" s="14" t="s">
        <v>82</v>
      </c>
      <c r="B28" s="15" t="s">
        <v>142</v>
      </c>
      <c r="C28" s="213">
        <v>650000</v>
      </c>
      <c r="D28" s="232">
        <v>15000</v>
      </c>
      <c r="E28" s="223">
        <v>665000</v>
      </c>
    </row>
    <row r="29" spans="1:5" s="87" customFormat="1" ht="12" customHeight="1">
      <c r="A29" s="9" t="s">
        <v>143</v>
      </c>
      <c r="B29" s="88" t="s">
        <v>292</v>
      </c>
      <c r="C29" s="214"/>
      <c r="D29" s="233"/>
      <c r="E29" s="224"/>
    </row>
    <row r="30" spans="1:5" s="87" customFormat="1" ht="12" customHeight="1">
      <c r="A30" s="8" t="s">
        <v>144</v>
      </c>
      <c r="B30" s="89" t="s">
        <v>149</v>
      </c>
      <c r="C30" s="211"/>
      <c r="D30" s="81"/>
      <c r="E30" s="38"/>
    </row>
    <row r="31" spans="1:5" s="87" customFormat="1" ht="12" customHeight="1">
      <c r="A31" s="8" t="s">
        <v>145</v>
      </c>
      <c r="B31" s="89" t="s">
        <v>150</v>
      </c>
      <c r="C31" s="211"/>
      <c r="D31" s="81"/>
      <c r="E31" s="38"/>
    </row>
    <row r="32" spans="1:5" s="87" customFormat="1" ht="12" customHeight="1">
      <c r="A32" s="8" t="s">
        <v>290</v>
      </c>
      <c r="B32" s="104" t="s">
        <v>291</v>
      </c>
      <c r="C32" s="211">
        <v>650000</v>
      </c>
      <c r="D32" s="81">
        <v>15000</v>
      </c>
      <c r="E32" s="38">
        <v>665000</v>
      </c>
    </row>
    <row r="33" spans="1:5" s="87" customFormat="1" ht="12" customHeight="1">
      <c r="A33" s="8" t="s">
        <v>146</v>
      </c>
      <c r="B33" s="89" t="s">
        <v>151</v>
      </c>
      <c r="C33" s="211"/>
      <c r="D33" s="81"/>
      <c r="E33" s="38"/>
    </row>
    <row r="34" spans="1:5" s="87" customFormat="1" ht="12" customHeight="1">
      <c r="A34" s="8" t="s">
        <v>147</v>
      </c>
      <c r="B34" s="89" t="s">
        <v>152</v>
      </c>
      <c r="C34" s="211"/>
      <c r="D34" s="81"/>
      <c r="E34" s="38"/>
    </row>
    <row r="35" spans="1:5" s="87" customFormat="1" ht="12" customHeight="1" thickBot="1">
      <c r="A35" s="10" t="s">
        <v>148</v>
      </c>
      <c r="B35" s="90" t="s">
        <v>153</v>
      </c>
      <c r="C35" s="212"/>
      <c r="D35" s="231"/>
      <c r="E35" s="39"/>
    </row>
    <row r="36" spans="1:5" s="87" customFormat="1" ht="12" customHeight="1" thickBot="1">
      <c r="A36" s="14" t="s">
        <v>7</v>
      </c>
      <c r="B36" s="15" t="s">
        <v>287</v>
      </c>
      <c r="C36" s="209">
        <f>SUM(C37:C47)</f>
        <v>0</v>
      </c>
      <c r="D36" s="229">
        <f>SUM(D37:D47)</f>
        <v>0</v>
      </c>
      <c r="E36" s="221">
        <f>SUM(E37:E47)</f>
        <v>0</v>
      </c>
    </row>
    <row r="37" spans="1:5" s="87" customFormat="1" ht="12" customHeight="1">
      <c r="A37" s="9" t="s">
        <v>43</v>
      </c>
      <c r="B37" s="88" t="s">
        <v>156</v>
      </c>
      <c r="C37" s="210"/>
      <c r="D37" s="230"/>
      <c r="E37" s="222"/>
    </row>
    <row r="38" spans="1:5" s="87" customFormat="1" ht="12" customHeight="1">
      <c r="A38" s="8" t="s">
        <v>44</v>
      </c>
      <c r="B38" s="89" t="s">
        <v>157</v>
      </c>
      <c r="C38" s="211"/>
      <c r="D38" s="81"/>
      <c r="E38" s="38"/>
    </row>
    <row r="39" spans="1:5" s="87" customFormat="1" ht="12" customHeight="1">
      <c r="A39" s="8" t="s">
        <v>45</v>
      </c>
      <c r="B39" s="89" t="s">
        <v>158</v>
      </c>
      <c r="C39" s="211"/>
      <c r="D39" s="81"/>
      <c r="E39" s="38"/>
    </row>
    <row r="40" spans="1:5" s="87" customFormat="1" ht="12" customHeight="1">
      <c r="A40" s="8" t="s">
        <v>84</v>
      </c>
      <c r="B40" s="89" t="s">
        <v>159</v>
      </c>
      <c r="C40" s="211"/>
      <c r="D40" s="81"/>
      <c r="E40" s="38"/>
    </row>
    <row r="41" spans="1:5" s="87" customFormat="1" ht="12" customHeight="1">
      <c r="A41" s="8" t="s">
        <v>85</v>
      </c>
      <c r="B41" s="89" t="s">
        <v>160</v>
      </c>
      <c r="C41" s="211"/>
      <c r="D41" s="81"/>
      <c r="E41" s="38"/>
    </row>
    <row r="42" spans="1:5" s="87" customFormat="1" ht="12" customHeight="1">
      <c r="A42" s="8" t="s">
        <v>86</v>
      </c>
      <c r="B42" s="89" t="s">
        <v>161</v>
      </c>
      <c r="C42" s="211"/>
      <c r="D42" s="81"/>
      <c r="E42" s="38"/>
    </row>
    <row r="43" spans="1:5" s="87" customFormat="1" ht="12" customHeight="1">
      <c r="A43" s="8" t="s">
        <v>87</v>
      </c>
      <c r="B43" s="89" t="s">
        <v>162</v>
      </c>
      <c r="C43" s="211"/>
      <c r="D43" s="81"/>
      <c r="E43" s="38"/>
    </row>
    <row r="44" spans="1:5" s="87" customFormat="1" ht="12" customHeight="1">
      <c r="A44" s="8" t="s">
        <v>88</v>
      </c>
      <c r="B44" s="89" t="s">
        <v>163</v>
      </c>
      <c r="C44" s="211"/>
      <c r="D44" s="81"/>
      <c r="E44" s="38"/>
    </row>
    <row r="45" spans="1:5" s="87" customFormat="1" ht="12" customHeight="1">
      <c r="A45" s="8" t="s">
        <v>154</v>
      </c>
      <c r="B45" s="89" t="s">
        <v>164</v>
      </c>
      <c r="C45" s="215"/>
      <c r="D45" s="234"/>
      <c r="E45" s="225"/>
    </row>
    <row r="46" spans="1:5" s="87" customFormat="1" ht="12" customHeight="1">
      <c r="A46" s="10" t="s">
        <v>155</v>
      </c>
      <c r="B46" s="90" t="s">
        <v>289</v>
      </c>
      <c r="C46" s="216"/>
      <c r="D46" s="235"/>
      <c r="E46" s="226"/>
    </row>
    <row r="47" spans="1:5" s="87" customFormat="1" ht="12" customHeight="1" thickBot="1">
      <c r="A47" s="10" t="s">
        <v>288</v>
      </c>
      <c r="B47" s="43" t="s">
        <v>165</v>
      </c>
      <c r="C47" s="216"/>
      <c r="D47" s="235"/>
      <c r="E47" s="226"/>
    </row>
    <row r="48" spans="1:5" s="87" customFormat="1" ht="12" customHeight="1" thickBot="1">
      <c r="A48" s="16" t="s">
        <v>8</v>
      </c>
      <c r="B48" s="205" t="s">
        <v>166</v>
      </c>
      <c r="C48" s="239">
        <f>SUM(C49:C53)</f>
        <v>0</v>
      </c>
      <c r="D48" s="256"/>
      <c r="E48" s="249"/>
    </row>
    <row r="49" spans="1:5" s="87" customFormat="1" ht="12" customHeight="1">
      <c r="A49" s="11" t="s">
        <v>46</v>
      </c>
      <c r="B49" s="206" t="s">
        <v>170</v>
      </c>
      <c r="C49" s="263"/>
      <c r="D49" s="265"/>
      <c r="E49" s="264"/>
    </row>
    <row r="50" spans="1:5" s="87" customFormat="1" ht="12" customHeight="1">
      <c r="A50" s="10" t="s">
        <v>47</v>
      </c>
      <c r="B50" s="90" t="s">
        <v>171</v>
      </c>
      <c r="C50" s="216"/>
      <c r="D50" s="235"/>
      <c r="E50" s="226"/>
    </row>
    <row r="51" spans="1:5" s="87" customFormat="1" ht="12" customHeight="1">
      <c r="A51" s="8" t="s">
        <v>167</v>
      </c>
      <c r="B51" s="89" t="s">
        <v>172</v>
      </c>
      <c r="C51" s="215"/>
      <c r="D51" s="234"/>
      <c r="E51" s="225"/>
    </row>
    <row r="52" spans="1:5" s="87" customFormat="1" ht="12" customHeight="1">
      <c r="A52" s="8" t="s">
        <v>168</v>
      </c>
      <c r="B52" s="89" t="s">
        <v>173</v>
      </c>
      <c r="C52" s="215"/>
      <c r="D52" s="234"/>
      <c r="E52" s="225"/>
    </row>
    <row r="53" spans="1:5" s="87" customFormat="1" ht="12" customHeight="1" thickBot="1">
      <c r="A53" s="10" t="s">
        <v>169</v>
      </c>
      <c r="B53" s="43" t="s">
        <v>174</v>
      </c>
      <c r="C53" s="216"/>
      <c r="D53" s="235"/>
      <c r="E53" s="226"/>
    </row>
    <row r="54" spans="1:5" s="87" customFormat="1" ht="12" customHeight="1" thickBot="1">
      <c r="A54" s="14" t="s">
        <v>89</v>
      </c>
      <c r="B54" s="15" t="s">
        <v>175</v>
      </c>
      <c r="C54" s="209">
        <f>SUM(C55:C57)</f>
        <v>0</v>
      </c>
      <c r="D54" s="229">
        <f>SUM(D55:D57)</f>
        <v>0</v>
      </c>
      <c r="E54" s="221">
        <f>SUM(E55:E57)</f>
        <v>0</v>
      </c>
    </row>
    <row r="55" spans="1:5" s="87" customFormat="1" ht="12" customHeight="1">
      <c r="A55" s="9" t="s">
        <v>48</v>
      </c>
      <c r="B55" s="88" t="s">
        <v>176</v>
      </c>
      <c r="C55" s="210"/>
      <c r="D55" s="230"/>
      <c r="E55" s="222"/>
    </row>
    <row r="56" spans="1:5" s="87" customFormat="1" ht="12" customHeight="1">
      <c r="A56" s="8" t="s">
        <v>49</v>
      </c>
      <c r="B56" s="89" t="s">
        <v>282</v>
      </c>
      <c r="C56" s="211"/>
      <c r="D56" s="81"/>
      <c r="E56" s="38"/>
    </row>
    <row r="57" spans="1:5" s="87" customFormat="1" ht="12" customHeight="1">
      <c r="A57" s="8" t="s">
        <v>179</v>
      </c>
      <c r="B57" s="89" t="s">
        <v>177</v>
      </c>
      <c r="C57" s="211"/>
      <c r="D57" s="81"/>
      <c r="E57" s="38"/>
    </row>
    <row r="58" spans="1:5" s="87" customFormat="1" ht="12" customHeight="1" thickBot="1">
      <c r="A58" s="10" t="s">
        <v>180</v>
      </c>
      <c r="B58" s="43" t="s">
        <v>178</v>
      </c>
      <c r="C58" s="212"/>
      <c r="D58" s="231"/>
      <c r="E58" s="39"/>
    </row>
    <row r="59" spans="1:5" s="87" customFormat="1" ht="12" customHeight="1" thickBot="1">
      <c r="A59" s="14" t="s">
        <v>10</v>
      </c>
      <c r="B59" s="41" t="s">
        <v>181</v>
      </c>
      <c r="C59" s="209">
        <f>SUM(C60:C62)</f>
        <v>0</v>
      </c>
      <c r="D59" s="229">
        <f>SUM(D60:D62)</f>
        <v>0</v>
      </c>
      <c r="E59" s="221">
        <f>SUM(E60:E62)</f>
        <v>0</v>
      </c>
    </row>
    <row r="60" spans="1:5" s="87" customFormat="1" ht="12" customHeight="1">
      <c r="A60" s="9" t="s">
        <v>90</v>
      </c>
      <c r="B60" s="88" t="s">
        <v>183</v>
      </c>
      <c r="C60" s="215"/>
      <c r="D60" s="234"/>
      <c r="E60" s="225"/>
    </row>
    <row r="61" spans="1:5" s="87" customFormat="1" ht="12" customHeight="1">
      <c r="A61" s="8" t="s">
        <v>91</v>
      </c>
      <c r="B61" s="89" t="s">
        <v>283</v>
      </c>
      <c r="C61" s="215"/>
      <c r="D61" s="234"/>
      <c r="E61" s="225"/>
    </row>
    <row r="62" spans="1:5" s="87" customFormat="1" ht="12" customHeight="1">
      <c r="A62" s="8" t="s">
        <v>107</v>
      </c>
      <c r="B62" s="89" t="s">
        <v>184</v>
      </c>
      <c r="C62" s="215"/>
      <c r="D62" s="234"/>
      <c r="E62" s="225"/>
    </row>
    <row r="63" spans="1:5" s="87" customFormat="1" ht="12" customHeight="1" thickBot="1">
      <c r="A63" s="10" t="s">
        <v>182</v>
      </c>
      <c r="B63" s="43" t="s">
        <v>185</v>
      </c>
      <c r="C63" s="215"/>
      <c r="D63" s="234"/>
      <c r="E63" s="225"/>
    </row>
    <row r="64" spans="1:5" s="87" customFormat="1" ht="12" customHeight="1" thickBot="1">
      <c r="A64" s="109" t="s">
        <v>332</v>
      </c>
      <c r="B64" s="15" t="s">
        <v>186</v>
      </c>
      <c r="C64" s="213">
        <f>+C7+C14+C21+C28+C36+C48+C54+C59</f>
        <v>26710400</v>
      </c>
      <c r="D64" s="232">
        <f>+D7+D14+D21+D28+D36+D48+D54+D59</f>
        <v>193910038</v>
      </c>
      <c r="E64" s="223">
        <f>+E7+E14+E21+E28+E36+E48+E54+E59</f>
        <v>220620438</v>
      </c>
    </row>
    <row r="65" spans="1:5" s="87" customFormat="1" ht="20.25" customHeight="1" thickBot="1">
      <c r="A65" s="102" t="s">
        <v>187</v>
      </c>
      <c r="B65" s="41" t="s">
        <v>188</v>
      </c>
      <c r="C65" s="209">
        <f>SUM(C66:C68)</f>
        <v>0</v>
      </c>
      <c r="D65" s="229">
        <f>SUM(D66:D68)</f>
        <v>0</v>
      </c>
      <c r="E65" s="221">
        <f>SUM(E66:E68)</f>
        <v>0</v>
      </c>
    </row>
    <row r="66" spans="1:5" s="87" customFormat="1" ht="12" customHeight="1">
      <c r="A66" s="9" t="s">
        <v>218</v>
      </c>
      <c r="B66" s="88" t="s">
        <v>189</v>
      </c>
      <c r="C66" s="215"/>
      <c r="D66" s="234"/>
      <c r="E66" s="225"/>
    </row>
    <row r="67" spans="1:5" s="87" customFormat="1" ht="12" customHeight="1">
      <c r="A67" s="8" t="s">
        <v>227</v>
      </c>
      <c r="B67" s="89" t="s">
        <v>190</v>
      </c>
      <c r="C67" s="215"/>
      <c r="D67" s="234"/>
      <c r="E67" s="225"/>
    </row>
    <row r="68" spans="1:5" s="87" customFormat="1" ht="12" customHeight="1" thickBot="1">
      <c r="A68" s="10" t="s">
        <v>228</v>
      </c>
      <c r="B68" s="105" t="s">
        <v>317</v>
      </c>
      <c r="C68" s="215"/>
      <c r="D68" s="234"/>
      <c r="E68" s="225"/>
    </row>
    <row r="69" spans="1:5" s="87" customFormat="1" ht="12" customHeight="1" thickBot="1">
      <c r="A69" s="102" t="s">
        <v>191</v>
      </c>
      <c r="B69" s="41" t="s">
        <v>192</v>
      </c>
      <c r="C69" s="209">
        <f>SUM(C70:C73)</f>
        <v>0</v>
      </c>
      <c r="D69" s="229">
        <f>SUM(D70:D73)</f>
        <v>0</v>
      </c>
      <c r="E69" s="221">
        <f>SUM(E70:E73)</f>
        <v>0</v>
      </c>
    </row>
    <row r="70" spans="1:5" s="87" customFormat="1" ht="12" customHeight="1">
      <c r="A70" s="9" t="s">
        <v>71</v>
      </c>
      <c r="B70" s="88" t="s">
        <v>193</v>
      </c>
      <c r="C70" s="215"/>
      <c r="D70" s="234"/>
      <c r="E70" s="225"/>
    </row>
    <row r="71" spans="1:5" s="87" customFormat="1" ht="12" customHeight="1">
      <c r="A71" s="8" t="s">
        <v>72</v>
      </c>
      <c r="B71" s="89" t="s">
        <v>194</v>
      </c>
      <c r="C71" s="215"/>
      <c r="D71" s="234"/>
      <c r="E71" s="225"/>
    </row>
    <row r="72" spans="1:5" s="87" customFormat="1" ht="12" customHeight="1">
      <c r="A72" s="8" t="s">
        <v>219</v>
      </c>
      <c r="B72" s="89" t="s">
        <v>195</v>
      </c>
      <c r="C72" s="215"/>
      <c r="D72" s="234"/>
      <c r="E72" s="225"/>
    </row>
    <row r="73" spans="1:5" s="87" customFormat="1" ht="12" customHeight="1" thickBot="1">
      <c r="A73" s="10" t="s">
        <v>220</v>
      </c>
      <c r="B73" s="43" t="s">
        <v>196</v>
      </c>
      <c r="C73" s="215"/>
      <c r="D73" s="234"/>
      <c r="E73" s="225"/>
    </row>
    <row r="74" spans="1:5" s="87" customFormat="1" ht="12" customHeight="1" thickBot="1">
      <c r="A74" s="102" t="s">
        <v>197</v>
      </c>
      <c r="B74" s="41" t="s">
        <v>198</v>
      </c>
      <c r="C74" s="209">
        <f>SUM(C75:C76)</f>
        <v>0</v>
      </c>
      <c r="D74" s="229">
        <f>SUM(D75:D76)</f>
        <v>0</v>
      </c>
      <c r="E74" s="221">
        <f>SUM(E75:E76)</f>
        <v>0</v>
      </c>
    </row>
    <row r="75" spans="1:5" s="87" customFormat="1" ht="12" customHeight="1">
      <c r="A75" s="9" t="s">
        <v>221</v>
      </c>
      <c r="B75" s="88" t="s">
        <v>199</v>
      </c>
      <c r="C75" s="215"/>
      <c r="D75" s="234"/>
      <c r="E75" s="225"/>
    </row>
    <row r="76" spans="1:5" s="87" customFormat="1" ht="12" customHeight="1" thickBot="1">
      <c r="A76" s="10" t="s">
        <v>222</v>
      </c>
      <c r="B76" s="43" t="s">
        <v>200</v>
      </c>
      <c r="C76" s="215"/>
      <c r="D76" s="234"/>
      <c r="E76" s="225"/>
    </row>
    <row r="77" spans="1:5" s="87" customFormat="1" ht="12" customHeight="1" thickBot="1">
      <c r="A77" s="102" t="s">
        <v>201</v>
      </c>
      <c r="B77" s="41" t="s">
        <v>202</v>
      </c>
      <c r="C77" s="209">
        <f>SUM(C78:C80)</f>
        <v>0</v>
      </c>
      <c r="D77" s="229">
        <f>SUM(D78:D80)</f>
        <v>0</v>
      </c>
      <c r="E77" s="221">
        <f>SUM(E78:E80)</f>
        <v>0</v>
      </c>
    </row>
    <row r="78" spans="1:5" s="87" customFormat="1" ht="12" customHeight="1">
      <c r="A78" s="9" t="s">
        <v>223</v>
      </c>
      <c r="B78" s="88" t="s">
        <v>203</v>
      </c>
      <c r="C78" s="215"/>
      <c r="D78" s="234"/>
      <c r="E78" s="225"/>
    </row>
    <row r="79" spans="1:5" s="87" customFormat="1" ht="12" customHeight="1">
      <c r="A79" s="8" t="s">
        <v>224</v>
      </c>
      <c r="B79" s="89" t="s">
        <v>204</v>
      </c>
      <c r="C79" s="215"/>
      <c r="D79" s="234"/>
      <c r="E79" s="225"/>
    </row>
    <row r="80" spans="1:5" s="87" customFormat="1" ht="12" customHeight="1" thickBot="1">
      <c r="A80" s="10" t="s">
        <v>225</v>
      </c>
      <c r="B80" s="43" t="s">
        <v>205</v>
      </c>
      <c r="C80" s="215"/>
      <c r="D80" s="234"/>
      <c r="E80" s="225"/>
    </row>
    <row r="81" spans="1:5" s="87" customFormat="1" ht="12" customHeight="1" thickBot="1">
      <c r="A81" s="102" t="s">
        <v>206</v>
      </c>
      <c r="B81" s="41" t="s">
        <v>226</v>
      </c>
      <c r="C81" s="209">
        <f>SUM(C82:C85)</f>
        <v>0</v>
      </c>
      <c r="D81" s="229">
        <f>SUM(D82:D85)</f>
        <v>0</v>
      </c>
      <c r="E81" s="221">
        <f>SUM(E82:E85)</f>
        <v>0</v>
      </c>
    </row>
    <row r="82" spans="1:5" s="87" customFormat="1" ht="12" customHeight="1">
      <c r="A82" s="91" t="s">
        <v>207</v>
      </c>
      <c r="B82" s="88" t="s">
        <v>208</v>
      </c>
      <c r="C82" s="215"/>
      <c r="D82" s="234"/>
      <c r="E82" s="225"/>
    </row>
    <row r="83" spans="1:5" s="87" customFormat="1" ht="13.5" customHeight="1">
      <c r="A83" s="92" t="s">
        <v>209</v>
      </c>
      <c r="B83" s="89" t="s">
        <v>210</v>
      </c>
      <c r="C83" s="215"/>
      <c r="D83" s="234"/>
      <c r="E83" s="225"/>
    </row>
    <row r="84" spans="1:5" s="87" customFormat="1" ht="15.75" customHeight="1">
      <c r="A84" s="92" t="s">
        <v>211</v>
      </c>
      <c r="B84" s="89" t="s">
        <v>212</v>
      </c>
      <c r="C84" s="215"/>
      <c r="D84" s="234"/>
      <c r="E84" s="225"/>
    </row>
    <row r="85" spans="1:5" s="87" customFormat="1" ht="16.5" customHeight="1" thickBot="1">
      <c r="A85" s="93" t="s">
        <v>213</v>
      </c>
      <c r="B85" s="43" t="s">
        <v>214</v>
      </c>
      <c r="C85" s="215"/>
      <c r="D85" s="234"/>
      <c r="E85" s="225"/>
    </row>
    <row r="86" spans="1:5" s="87" customFormat="1" ht="17.25" customHeight="1" thickBot="1">
      <c r="A86" s="102" t="s">
        <v>215</v>
      </c>
      <c r="B86" s="41" t="s">
        <v>331</v>
      </c>
      <c r="C86" s="218"/>
      <c r="D86" s="237"/>
      <c r="E86" s="228"/>
    </row>
    <row r="87" spans="1:5" ht="22.5" customHeight="1" thickBot="1">
      <c r="A87" s="102" t="s">
        <v>217</v>
      </c>
      <c r="B87" s="41" t="s">
        <v>216</v>
      </c>
      <c r="C87" s="218"/>
      <c r="D87" s="237"/>
      <c r="E87" s="228"/>
    </row>
    <row r="88" spans="1:5" s="96" customFormat="1" ht="29.25" customHeight="1" thickBot="1">
      <c r="A88" s="102" t="s">
        <v>229</v>
      </c>
      <c r="B88" s="94" t="s">
        <v>334</v>
      </c>
      <c r="C88" s="213">
        <f>+C65+C69+C74+C77+C81+C87+C86</f>
        <v>0</v>
      </c>
      <c r="D88" s="232">
        <f>+D65+D69+D74+D77+D81+D87+D86</f>
        <v>0</v>
      </c>
      <c r="E88" s="223">
        <f>+E65+E69+E74+E77+E81+E87+E86</f>
        <v>0</v>
      </c>
    </row>
    <row r="89" spans="1:5" ht="28.5" customHeight="1" thickBot="1">
      <c r="A89" s="103" t="s">
        <v>333</v>
      </c>
      <c r="B89" s="95" t="s">
        <v>335</v>
      </c>
      <c r="C89" s="213">
        <f>+C64+C88</f>
        <v>26710400</v>
      </c>
      <c r="D89" s="232">
        <f>+D64+D88</f>
        <v>193910038</v>
      </c>
      <c r="E89" s="223">
        <f>+E64+E88</f>
        <v>220620438</v>
      </c>
    </row>
    <row r="90" spans="1:5" ht="28.5" customHeight="1">
      <c r="A90" s="115"/>
      <c r="B90" s="116"/>
      <c r="C90" s="117"/>
      <c r="D90" s="117"/>
      <c r="E90" s="117"/>
    </row>
    <row r="91" spans="1:5" ht="28.5" customHeight="1">
      <c r="A91" s="115"/>
      <c r="B91" s="116"/>
      <c r="C91" s="117"/>
      <c r="D91" s="117"/>
      <c r="E91" s="117"/>
    </row>
    <row r="92" spans="1:5" ht="39" customHeight="1">
      <c r="A92" s="344" t="s">
        <v>30</v>
      </c>
      <c r="B92" s="344"/>
      <c r="C92" s="344"/>
      <c r="D92" s="345"/>
      <c r="E92" s="345"/>
    </row>
    <row r="93" spans="1:5" ht="19.5" customHeight="1" thickBot="1">
      <c r="A93" s="346" t="s">
        <v>74</v>
      </c>
      <c r="B93" s="346"/>
      <c r="C93" s="31"/>
      <c r="D93" s="96"/>
      <c r="E93" s="266" t="s">
        <v>354</v>
      </c>
    </row>
    <row r="94" spans="1:5" s="86" customFormat="1" ht="41.25" customHeight="1" thickBot="1">
      <c r="A94" s="17" t="s">
        <v>38</v>
      </c>
      <c r="B94" s="18" t="s">
        <v>31</v>
      </c>
      <c r="C94" s="207" t="str">
        <f>+C5</f>
        <v>2017. évi előirányzat</v>
      </c>
      <c r="D94" s="18" t="str">
        <f>+D5</f>
        <v>Módosítás</v>
      </c>
      <c r="E94" s="219" t="str">
        <f>+E5</f>
        <v>2017. évi módosított előirányzat</v>
      </c>
    </row>
    <row r="95" spans="1:5" ht="12" customHeight="1" thickBot="1">
      <c r="A95" s="22" t="s">
        <v>343</v>
      </c>
      <c r="B95" s="23" t="s">
        <v>344</v>
      </c>
      <c r="C95" s="238" t="s">
        <v>345</v>
      </c>
      <c r="D95" s="23" t="s">
        <v>347</v>
      </c>
      <c r="E95" s="248" t="s">
        <v>346</v>
      </c>
    </row>
    <row r="96" spans="1:5" ht="39" customHeight="1" thickBot="1">
      <c r="A96" s="16" t="s">
        <v>3</v>
      </c>
      <c r="B96" s="21" t="s">
        <v>293</v>
      </c>
      <c r="C96" s="239">
        <f>C97+C98+C99+C100+C101+C114</f>
        <v>26710400</v>
      </c>
      <c r="D96" s="256">
        <f>D97+D98+D99+D100+D101+D114</f>
        <v>9763552</v>
      </c>
      <c r="E96" s="249">
        <f>E97+E98+E99+E100+E101+E114</f>
        <v>36473952</v>
      </c>
    </row>
    <row r="97" spans="1:5" ht="14.25" customHeight="1">
      <c r="A97" s="11" t="s">
        <v>50</v>
      </c>
      <c r="B97" s="4" t="s">
        <v>32</v>
      </c>
      <c r="C97" s="240"/>
      <c r="D97" s="257"/>
      <c r="E97" s="250"/>
    </row>
    <row r="98" spans="1:5" ht="15" customHeight="1">
      <c r="A98" s="8" t="s">
        <v>51</v>
      </c>
      <c r="B98" s="2" t="s">
        <v>92</v>
      </c>
      <c r="C98" s="211"/>
      <c r="D98" s="81"/>
      <c r="E98" s="38"/>
    </row>
    <row r="99" spans="1:5" ht="12" customHeight="1">
      <c r="A99" s="8" t="s">
        <v>52</v>
      </c>
      <c r="B99" s="2" t="s">
        <v>69</v>
      </c>
      <c r="C99" s="212"/>
      <c r="D99" s="231"/>
      <c r="E99" s="39"/>
    </row>
    <row r="100" spans="1:5" ht="12" customHeight="1">
      <c r="A100" s="8" t="s">
        <v>53</v>
      </c>
      <c r="B100" s="5" t="s">
        <v>93</v>
      </c>
      <c r="C100" s="212"/>
      <c r="D100" s="231"/>
      <c r="E100" s="39"/>
    </row>
    <row r="101" spans="1:5" ht="12" customHeight="1">
      <c r="A101" s="8" t="s">
        <v>61</v>
      </c>
      <c r="B101" s="13" t="s">
        <v>94</v>
      </c>
      <c r="C101" s="212">
        <v>26710400</v>
      </c>
      <c r="D101" s="231">
        <v>9763552</v>
      </c>
      <c r="E101" s="39">
        <v>36473952</v>
      </c>
    </row>
    <row r="102" spans="1:5" ht="12" customHeight="1">
      <c r="A102" s="8" t="s">
        <v>54</v>
      </c>
      <c r="B102" s="270" t="s">
        <v>298</v>
      </c>
      <c r="C102" s="212"/>
      <c r="D102" s="231"/>
      <c r="E102" s="39"/>
    </row>
    <row r="103" spans="1:5" ht="17.25" customHeight="1">
      <c r="A103" s="8" t="s">
        <v>55</v>
      </c>
      <c r="B103" s="271" t="s">
        <v>297</v>
      </c>
      <c r="C103" s="212"/>
      <c r="D103" s="231"/>
      <c r="E103" s="39"/>
    </row>
    <row r="104" spans="1:5" ht="12" customHeight="1">
      <c r="A104" s="8" t="s">
        <v>62</v>
      </c>
      <c r="B104" s="271" t="s">
        <v>296</v>
      </c>
      <c r="C104" s="212"/>
      <c r="D104" s="231"/>
      <c r="E104" s="39"/>
    </row>
    <row r="105" spans="1:5" ht="12" customHeight="1">
      <c r="A105" s="8" t="s">
        <v>63</v>
      </c>
      <c r="B105" s="272" t="s">
        <v>232</v>
      </c>
      <c r="C105" s="212"/>
      <c r="D105" s="231"/>
      <c r="E105" s="39"/>
    </row>
    <row r="106" spans="1:5" ht="24.75" customHeight="1">
      <c r="A106" s="8" t="s">
        <v>64</v>
      </c>
      <c r="B106" s="270" t="s">
        <v>233</v>
      </c>
      <c r="C106" s="212"/>
      <c r="D106" s="231"/>
      <c r="E106" s="39"/>
    </row>
    <row r="107" spans="1:5" ht="21" customHeight="1">
      <c r="A107" s="8" t="s">
        <v>65</v>
      </c>
      <c r="B107" s="270" t="s">
        <v>234</v>
      </c>
      <c r="C107" s="212"/>
      <c r="D107" s="231"/>
      <c r="E107" s="39"/>
    </row>
    <row r="108" spans="1:5" ht="12" customHeight="1">
      <c r="A108" s="8" t="s">
        <v>67</v>
      </c>
      <c r="B108" s="272" t="s">
        <v>235</v>
      </c>
      <c r="C108" s="212">
        <v>26060400</v>
      </c>
      <c r="D108" s="231">
        <v>9748552</v>
      </c>
      <c r="E108" s="39">
        <v>35808952</v>
      </c>
    </row>
    <row r="109" spans="1:5" ht="18.75" customHeight="1">
      <c r="A109" s="8" t="s">
        <v>95</v>
      </c>
      <c r="B109" s="272" t="s">
        <v>236</v>
      </c>
      <c r="C109" s="212"/>
      <c r="D109" s="231"/>
      <c r="E109" s="39"/>
    </row>
    <row r="110" spans="1:5" ht="22.5" customHeight="1">
      <c r="A110" s="8" t="s">
        <v>230</v>
      </c>
      <c r="B110" s="270" t="s">
        <v>237</v>
      </c>
      <c r="C110" s="212"/>
      <c r="D110" s="231"/>
      <c r="E110" s="39"/>
    </row>
    <row r="111" spans="1:5" ht="12" customHeight="1">
      <c r="A111" s="7" t="s">
        <v>231</v>
      </c>
      <c r="B111" s="271" t="s">
        <v>238</v>
      </c>
      <c r="C111" s="212"/>
      <c r="D111" s="231"/>
      <c r="E111" s="39"/>
    </row>
    <row r="112" spans="1:5" ht="12" customHeight="1">
      <c r="A112" s="8" t="s">
        <v>294</v>
      </c>
      <c r="B112" s="271" t="s">
        <v>239</v>
      </c>
      <c r="C112" s="212"/>
      <c r="D112" s="231"/>
      <c r="E112" s="39"/>
    </row>
    <row r="113" spans="1:5" ht="21" customHeight="1">
      <c r="A113" s="10" t="s">
        <v>295</v>
      </c>
      <c r="B113" s="271" t="s">
        <v>240</v>
      </c>
      <c r="C113" s="212">
        <v>650000</v>
      </c>
      <c r="D113" s="231">
        <v>15000</v>
      </c>
      <c r="E113" s="39">
        <v>665000</v>
      </c>
    </row>
    <row r="114" spans="1:5" ht="12" customHeight="1">
      <c r="A114" s="8" t="s">
        <v>299</v>
      </c>
      <c r="B114" s="5" t="s">
        <v>33</v>
      </c>
      <c r="C114" s="211"/>
      <c r="D114" s="81"/>
      <c r="E114" s="38"/>
    </row>
    <row r="115" spans="1:5" ht="12" customHeight="1">
      <c r="A115" s="8" t="s">
        <v>300</v>
      </c>
      <c r="B115" s="2" t="s">
        <v>302</v>
      </c>
      <c r="C115" s="211"/>
      <c r="D115" s="81"/>
      <c r="E115" s="38"/>
    </row>
    <row r="116" spans="1:5" ht="12" customHeight="1" thickBot="1">
      <c r="A116" s="12" t="s">
        <v>301</v>
      </c>
      <c r="B116" s="108" t="s">
        <v>303</v>
      </c>
      <c r="C116" s="241"/>
      <c r="D116" s="258"/>
      <c r="E116" s="251"/>
    </row>
    <row r="117" spans="1:5" ht="12" customHeight="1" thickBot="1">
      <c r="A117" s="106" t="s">
        <v>4</v>
      </c>
      <c r="B117" s="107" t="s">
        <v>241</v>
      </c>
      <c r="C117" s="242">
        <f>+C118+C120+C122</f>
        <v>0</v>
      </c>
      <c r="D117" s="259">
        <f>+D118+D120+D122</f>
        <v>184146486</v>
      </c>
      <c r="E117" s="252">
        <f>+E118+E120+E122</f>
        <v>184146486</v>
      </c>
    </row>
    <row r="118" spans="1:5" ht="12" customHeight="1">
      <c r="A118" s="9" t="s">
        <v>56</v>
      </c>
      <c r="B118" s="2" t="s">
        <v>106</v>
      </c>
      <c r="C118" s="210"/>
      <c r="D118" s="230"/>
      <c r="E118" s="222"/>
    </row>
    <row r="119" spans="1:5" ht="12" customHeight="1">
      <c r="A119" s="9" t="s">
        <v>57</v>
      </c>
      <c r="B119" s="6" t="s">
        <v>245</v>
      </c>
      <c r="C119" s="210"/>
      <c r="D119" s="230"/>
      <c r="E119" s="222"/>
    </row>
    <row r="120" spans="1:5" ht="12" customHeight="1">
      <c r="A120" s="9" t="s">
        <v>58</v>
      </c>
      <c r="B120" s="6" t="s">
        <v>96</v>
      </c>
      <c r="C120" s="211"/>
      <c r="D120" s="81">
        <v>184146486</v>
      </c>
      <c r="E120" s="38">
        <v>184146486</v>
      </c>
    </row>
    <row r="121" spans="1:5" ht="12" customHeight="1">
      <c r="A121" s="9" t="s">
        <v>59</v>
      </c>
      <c r="B121" s="6" t="s">
        <v>246</v>
      </c>
      <c r="C121" s="243"/>
      <c r="D121" s="81"/>
      <c r="E121" s="38"/>
    </row>
    <row r="122" spans="1:5" ht="12" customHeight="1">
      <c r="A122" s="9" t="s">
        <v>60</v>
      </c>
      <c r="B122" s="43" t="s">
        <v>108</v>
      </c>
      <c r="C122" s="243"/>
      <c r="D122" s="81"/>
      <c r="E122" s="38"/>
    </row>
    <row r="123" spans="1:5" ht="21.75" customHeight="1">
      <c r="A123" s="9" t="s">
        <v>66</v>
      </c>
      <c r="B123" s="268" t="s">
        <v>284</v>
      </c>
      <c r="C123" s="243"/>
      <c r="D123" s="81"/>
      <c r="E123" s="38"/>
    </row>
    <row r="124" spans="1:5" ht="20.25" customHeight="1">
      <c r="A124" s="9" t="s">
        <v>68</v>
      </c>
      <c r="B124" s="269" t="s">
        <v>251</v>
      </c>
      <c r="C124" s="243"/>
      <c r="D124" s="81"/>
      <c r="E124" s="38"/>
    </row>
    <row r="125" spans="1:5" ht="20.25" customHeight="1">
      <c r="A125" s="9" t="s">
        <v>97</v>
      </c>
      <c r="B125" s="270" t="s">
        <v>234</v>
      </c>
      <c r="C125" s="243"/>
      <c r="D125" s="81"/>
      <c r="E125" s="38"/>
    </row>
    <row r="126" spans="1:5" ht="22.5" customHeight="1">
      <c r="A126" s="9" t="s">
        <v>98</v>
      </c>
      <c r="B126" s="270" t="s">
        <v>250</v>
      </c>
      <c r="C126" s="243"/>
      <c r="D126" s="81"/>
      <c r="E126" s="38"/>
    </row>
    <row r="127" spans="1:5" ht="23.25" customHeight="1">
      <c r="A127" s="9" t="s">
        <v>99</v>
      </c>
      <c r="B127" s="270" t="s">
        <v>249</v>
      </c>
      <c r="C127" s="243"/>
      <c r="D127" s="81"/>
      <c r="E127" s="38"/>
    </row>
    <row r="128" spans="1:5" ht="17.25" customHeight="1">
      <c r="A128" s="9" t="s">
        <v>242</v>
      </c>
      <c r="B128" s="270" t="s">
        <v>237</v>
      </c>
      <c r="C128" s="243"/>
      <c r="D128" s="81"/>
      <c r="E128" s="38"/>
    </row>
    <row r="129" spans="1:5" ht="12" customHeight="1">
      <c r="A129" s="9" t="s">
        <v>243</v>
      </c>
      <c r="B129" s="270" t="s">
        <v>248</v>
      </c>
      <c r="C129" s="243"/>
      <c r="D129" s="81"/>
      <c r="E129" s="38"/>
    </row>
    <row r="130" spans="1:5" ht="21" customHeight="1" thickBot="1">
      <c r="A130" s="7" t="s">
        <v>244</v>
      </c>
      <c r="B130" s="270" t="s">
        <v>247</v>
      </c>
      <c r="C130" s="244"/>
      <c r="D130" s="231"/>
      <c r="E130" s="39"/>
    </row>
    <row r="131" spans="1:5" ht="16.5" thickBot="1">
      <c r="A131" s="14" t="s">
        <v>5</v>
      </c>
      <c r="B131" s="29" t="s">
        <v>304</v>
      </c>
      <c r="C131" s="209">
        <f>+C96+C117</f>
        <v>26710400</v>
      </c>
      <c r="D131" s="229">
        <f>+D96+D117</f>
        <v>193910038</v>
      </c>
      <c r="E131" s="221">
        <f>+E96+E117</f>
        <v>220620438</v>
      </c>
    </row>
    <row r="132" spans="1:5" ht="24.75" customHeight="1" thickBot="1">
      <c r="A132" s="14" t="s">
        <v>6</v>
      </c>
      <c r="B132" s="29" t="s">
        <v>305</v>
      </c>
      <c r="C132" s="209">
        <f>+C133+C134+C135</f>
        <v>0</v>
      </c>
      <c r="D132" s="229">
        <f>+D133+D134+D135</f>
        <v>0</v>
      </c>
      <c r="E132" s="221">
        <f>+E133+E134+E135</f>
        <v>0</v>
      </c>
    </row>
    <row r="133" spans="1:5" ht="19.5" customHeight="1">
      <c r="A133" s="9" t="s">
        <v>143</v>
      </c>
      <c r="B133" s="6" t="s">
        <v>312</v>
      </c>
      <c r="C133" s="243"/>
      <c r="D133" s="81"/>
      <c r="E133" s="38"/>
    </row>
    <row r="134" spans="1:5" ht="23.25" customHeight="1">
      <c r="A134" s="9" t="s">
        <v>146</v>
      </c>
      <c r="B134" s="6" t="s">
        <v>313</v>
      </c>
      <c r="C134" s="243"/>
      <c r="D134" s="81"/>
      <c r="E134" s="38"/>
    </row>
    <row r="135" spans="1:5" ht="22.5" customHeight="1" thickBot="1">
      <c r="A135" s="7" t="s">
        <v>147</v>
      </c>
      <c r="B135" s="6" t="s">
        <v>314</v>
      </c>
      <c r="C135" s="243"/>
      <c r="D135" s="81"/>
      <c r="E135" s="38"/>
    </row>
    <row r="136" spans="1:5" ht="12" customHeight="1" thickBot="1">
      <c r="A136" s="14" t="s">
        <v>7</v>
      </c>
      <c r="B136" s="29" t="s">
        <v>306</v>
      </c>
      <c r="C136" s="209">
        <f>SUM(C137:C142)</f>
        <v>0</v>
      </c>
      <c r="D136" s="229">
        <f>SUM(D137:D142)</f>
        <v>0</v>
      </c>
      <c r="E136" s="221">
        <f>SUM(E137:E142)</f>
        <v>0</v>
      </c>
    </row>
    <row r="137" spans="1:5" ht="12" customHeight="1">
      <c r="A137" s="9" t="s">
        <v>43</v>
      </c>
      <c r="B137" s="3" t="s">
        <v>315</v>
      </c>
      <c r="C137" s="243"/>
      <c r="D137" s="81"/>
      <c r="E137" s="38"/>
    </row>
    <row r="138" spans="1:5" ht="12" customHeight="1">
      <c r="A138" s="9" t="s">
        <v>44</v>
      </c>
      <c r="B138" s="3" t="s">
        <v>307</v>
      </c>
      <c r="C138" s="243"/>
      <c r="D138" s="81"/>
      <c r="E138" s="38"/>
    </row>
    <row r="139" spans="1:5" ht="12" customHeight="1">
      <c r="A139" s="9" t="s">
        <v>45</v>
      </c>
      <c r="B139" s="3" t="s">
        <v>308</v>
      </c>
      <c r="C139" s="243"/>
      <c r="D139" s="81"/>
      <c r="E139" s="38"/>
    </row>
    <row r="140" spans="1:5" ht="12" customHeight="1">
      <c r="A140" s="9" t="s">
        <v>84</v>
      </c>
      <c r="B140" s="3" t="s">
        <v>309</v>
      </c>
      <c r="C140" s="243"/>
      <c r="D140" s="81"/>
      <c r="E140" s="38"/>
    </row>
    <row r="141" spans="1:5" ht="12" customHeight="1">
      <c r="A141" s="7" t="s">
        <v>85</v>
      </c>
      <c r="B141" s="1" t="s">
        <v>310</v>
      </c>
      <c r="C141" s="244"/>
      <c r="D141" s="231"/>
      <c r="E141" s="39"/>
    </row>
    <row r="142" spans="1:5" ht="12" customHeight="1" thickBot="1">
      <c r="A142" s="8" t="s">
        <v>86</v>
      </c>
      <c r="B142" s="2" t="s">
        <v>311</v>
      </c>
      <c r="C142" s="211"/>
      <c r="D142" s="81"/>
      <c r="E142" s="38"/>
    </row>
    <row r="143" spans="1:5" ht="12" customHeight="1" thickBot="1">
      <c r="A143" s="14" t="s">
        <v>8</v>
      </c>
      <c r="B143" s="29" t="s">
        <v>319</v>
      </c>
      <c r="C143" s="213">
        <f>+C144+C145+C146+C147</f>
        <v>0</v>
      </c>
      <c r="D143" s="232">
        <f>+D144+D145+D146+D147</f>
        <v>0</v>
      </c>
      <c r="E143" s="223">
        <f>+E144+E145+E146+E147</f>
        <v>0</v>
      </c>
    </row>
    <row r="144" spans="1:5" ht="12" customHeight="1">
      <c r="A144" s="9" t="s">
        <v>46</v>
      </c>
      <c r="B144" s="3" t="s">
        <v>252</v>
      </c>
      <c r="C144" s="243"/>
      <c r="D144" s="81"/>
      <c r="E144" s="38"/>
    </row>
    <row r="145" spans="1:5" ht="12" customHeight="1">
      <c r="A145" s="9" t="s">
        <v>47</v>
      </c>
      <c r="B145" s="3" t="s">
        <v>253</v>
      </c>
      <c r="C145" s="243"/>
      <c r="D145" s="81"/>
      <c r="E145" s="38"/>
    </row>
    <row r="146" spans="1:5" ht="12" customHeight="1">
      <c r="A146" s="9" t="s">
        <v>167</v>
      </c>
      <c r="B146" s="3" t="s">
        <v>320</v>
      </c>
      <c r="C146" s="243"/>
      <c r="D146" s="81"/>
      <c r="E146" s="38"/>
    </row>
    <row r="147" spans="1:5" ht="12" customHeight="1" thickBot="1">
      <c r="A147" s="7" t="s">
        <v>168</v>
      </c>
      <c r="B147" s="1" t="s">
        <v>270</v>
      </c>
      <c r="C147" s="243"/>
      <c r="D147" s="81"/>
      <c r="E147" s="38"/>
    </row>
    <row r="148" spans="1:5" ht="12" customHeight="1" thickBot="1">
      <c r="A148" s="14" t="s">
        <v>9</v>
      </c>
      <c r="B148" s="29" t="s">
        <v>321</v>
      </c>
      <c r="C148" s="245">
        <f>SUM(C149:C153)</f>
        <v>0</v>
      </c>
      <c r="D148" s="260">
        <f>SUM(D149:D153)</f>
        <v>0</v>
      </c>
      <c r="E148" s="253">
        <f>SUM(E149:E153)</f>
        <v>0</v>
      </c>
    </row>
    <row r="149" spans="1:5" ht="12" customHeight="1">
      <c r="A149" s="9" t="s">
        <v>48</v>
      </c>
      <c r="B149" s="3" t="s">
        <v>316</v>
      </c>
      <c r="C149" s="243"/>
      <c r="D149" s="81"/>
      <c r="E149" s="38"/>
    </row>
    <row r="150" spans="1:5" ht="16.5" customHeight="1">
      <c r="A150" s="9" t="s">
        <v>49</v>
      </c>
      <c r="B150" s="3" t="s">
        <v>323</v>
      </c>
      <c r="C150" s="243"/>
      <c r="D150" s="81"/>
      <c r="E150" s="38"/>
    </row>
    <row r="151" spans="1:5" ht="12" customHeight="1">
      <c r="A151" s="9" t="s">
        <v>179</v>
      </c>
      <c r="B151" s="3" t="s">
        <v>318</v>
      </c>
      <c r="C151" s="243"/>
      <c r="D151" s="81"/>
      <c r="E151" s="38"/>
    </row>
    <row r="152" spans="1:5" ht="23.25" customHeight="1">
      <c r="A152" s="9" t="s">
        <v>180</v>
      </c>
      <c r="B152" s="3" t="s">
        <v>324</v>
      </c>
      <c r="C152" s="243"/>
      <c r="D152" s="81"/>
      <c r="E152" s="38"/>
    </row>
    <row r="153" spans="1:5" ht="12" customHeight="1" thickBot="1">
      <c r="A153" s="9" t="s">
        <v>322</v>
      </c>
      <c r="B153" s="3" t="s">
        <v>325</v>
      </c>
      <c r="C153" s="243"/>
      <c r="D153" s="81"/>
      <c r="E153" s="38"/>
    </row>
    <row r="154" spans="1:5" ht="18" customHeight="1" thickBot="1">
      <c r="A154" s="14" t="s">
        <v>10</v>
      </c>
      <c r="B154" s="29" t="s">
        <v>326</v>
      </c>
      <c r="C154" s="246"/>
      <c r="D154" s="261"/>
      <c r="E154" s="254"/>
    </row>
    <row r="155" spans="1:9" ht="15" customHeight="1" thickBot="1">
      <c r="A155" s="14" t="s">
        <v>11</v>
      </c>
      <c r="B155" s="29" t="s">
        <v>327</v>
      </c>
      <c r="C155" s="246"/>
      <c r="D155" s="261"/>
      <c r="E155" s="254"/>
      <c r="F155" s="97"/>
      <c r="G155" s="98"/>
      <c r="H155" s="98"/>
      <c r="I155" s="98"/>
    </row>
    <row r="156" spans="1:5" s="87" customFormat="1" ht="16.5" customHeight="1" thickBot="1">
      <c r="A156" s="14" t="s">
        <v>12</v>
      </c>
      <c r="B156" s="29" t="s">
        <v>329</v>
      </c>
      <c r="C156" s="247">
        <f>+C132+C136+C143+C148+C154+C155</f>
        <v>0</v>
      </c>
      <c r="D156" s="262">
        <f>+D132+D136+D143+D148+D154+D155</f>
        <v>0</v>
      </c>
      <c r="E156" s="255">
        <f>+E132+E136+E143+E148+E154+E155</f>
        <v>0</v>
      </c>
    </row>
    <row r="157" spans="1:5" ht="18.75" customHeight="1" thickBot="1">
      <c r="A157" s="44" t="s">
        <v>13</v>
      </c>
      <c r="B157" s="75" t="s">
        <v>328</v>
      </c>
      <c r="C157" s="247">
        <f>+C131+C156</f>
        <v>26710400</v>
      </c>
      <c r="D157" s="262">
        <f>+D131+D156</f>
        <v>193910038</v>
      </c>
      <c r="E157" s="255">
        <f>+E131+E156</f>
        <v>220620438</v>
      </c>
    </row>
    <row r="159" spans="1:5" ht="26.25" customHeight="1">
      <c r="A159" s="338" t="s">
        <v>254</v>
      </c>
      <c r="B159" s="338"/>
      <c r="C159" s="338"/>
      <c r="D159" s="339"/>
      <c r="E159" s="339"/>
    </row>
    <row r="160" spans="1:5" ht="24.75" customHeight="1" thickBot="1">
      <c r="A160" s="337" t="s">
        <v>75</v>
      </c>
      <c r="B160" s="337"/>
      <c r="C160" s="46"/>
      <c r="E160" s="267" t="s">
        <v>354</v>
      </c>
    </row>
    <row r="161" spans="1:5" ht="39.75" customHeight="1" thickBot="1">
      <c r="A161" s="14">
        <v>1</v>
      </c>
      <c r="B161" s="20" t="s">
        <v>330</v>
      </c>
      <c r="C161" s="45">
        <f>+C64-C131</f>
        <v>0</v>
      </c>
      <c r="D161" s="45">
        <f>+D64-D131</f>
        <v>0</v>
      </c>
      <c r="E161" s="45">
        <f>+E64-E131</f>
        <v>0</v>
      </c>
    </row>
    <row r="162" spans="1:5" ht="42.75" thickBot="1">
      <c r="A162" s="14" t="s">
        <v>4</v>
      </c>
      <c r="B162" s="20" t="s">
        <v>336</v>
      </c>
      <c r="C162" s="45">
        <f>+C88-C156</f>
        <v>0</v>
      </c>
      <c r="D162" s="45">
        <f>+D88-D156</f>
        <v>0</v>
      </c>
      <c r="E162" s="45">
        <f>+E88-E156</f>
        <v>0</v>
      </c>
    </row>
    <row r="163" ht="28.5" customHeight="1"/>
  </sheetData>
  <sheetProtection/>
  <mergeCells count="6">
    <mergeCell ref="A4:B4"/>
    <mergeCell ref="A93:B93"/>
    <mergeCell ref="A160:B160"/>
    <mergeCell ref="A3:E3"/>
    <mergeCell ref="A92:E92"/>
    <mergeCell ref="A159:E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r:id="rId1"/>
  <headerFooter alignWithMargins="0">
    <oddHeader>&amp;C&amp;"Times New Roman CE,Félkövér"
KÖZSÉGI ÖNKORMÁNYZAT VÁRALJA
2017 ÉVI MÓDOSÍTOTT KÖLTSÉGVETÉS
ÖNKÉNT VÁLLALT FELADATAINAK MÉRLEGE &amp;R&amp;"Times New Roman CE,Félkövér dőlt"&amp;11 1.2. melléklet a ........./2017. (.......) önkormányzati rendelethez</oddHeader>
  </headerFooter>
  <rowBreaks count="1" manualBreakCount="1">
    <brk id="9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I160"/>
  <sheetViews>
    <sheetView view="pageLayout" zoomScaleNormal="130" zoomScaleSheetLayoutView="100" workbookViewId="0" topLeftCell="A25">
      <selection activeCell="F154" sqref="F154"/>
    </sheetView>
  </sheetViews>
  <sheetFormatPr defaultColWidth="9.00390625" defaultRowHeight="12.75"/>
  <cols>
    <col min="1" max="1" width="7.125" style="76" customWidth="1"/>
    <col min="2" max="2" width="46.50390625" style="76" customWidth="1"/>
    <col min="3" max="3" width="14.00390625" style="77" customWidth="1"/>
    <col min="4" max="4" width="12.875" style="85" customWidth="1"/>
    <col min="5" max="5" width="13.625" style="85" customWidth="1"/>
    <col min="6" max="16384" width="9.375" style="85" customWidth="1"/>
  </cols>
  <sheetData>
    <row r="3" spans="1:5" ht="15.75" customHeight="1">
      <c r="A3" s="344" t="s">
        <v>1</v>
      </c>
      <c r="B3" s="344"/>
      <c r="C3" s="344"/>
      <c r="D3" s="345"/>
      <c r="E3" s="345"/>
    </row>
    <row r="4" spans="1:5" ht="15.75" customHeight="1" thickBot="1">
      <c r="A4" s="337" t="s">
        <v>73</v>
      </c>
      <c r="B4" s="337"/>
      <c r="C4" s="46"/>
      <c r="E4" s="267" t="s">
        <v>354</v>
      </c>
    </row>
    <row r="5" spans="1:5" ht="37.5" customHeight="1" thickBot="1">
      <c r="A5" s="17" t="s">
        <v>38</v>
      </c>
      <c r="B5" s="18" t="s">
        <v>2</v>
      </c>
      <c r="C5" s="207" t="s">
        <v>362</v>
      </c>
      <c r="D5" s="18" t="s">
        <v>353</v>
      </c>
      <c r="E5" s="219" t="s">
        <v>363</v>
      </c>
    </row>
    <row r="6" spans="1:5" s="86" customFormat="1" ht="12" customHeight="1" thickBot="1">
      <c r="A6" s="82" t="s">
        <v>343</v>
      </c>
      <c r="B6" s="83" t="s">
        <v>344</v>
      </c>
      <c r="C6" s="208" t="s">
        <v>345</v>
      </c>
      <c r="D6" s="83" t="s">
        <v>347</v>
      </c>
      <c r="E6" s="220" t="s">
        <v>346</v>
      </c>
    </row>
    <row r="7" spans="1:5" s="87" customFormat="1" ht="21.75" customHeight="1" thickBot="1">
      <c r="A7" s="14" t="s">
        <v>3</v>
      </c>
      <c r="B7" s="15" t="s">
        <v>127</v>
      </c>
      <c r="C7" s="209">
        <f>+C8+C9+C10+C11+C12+C13</f>
        <v>28102623</v>
      </c>
      <c r="D7" s="229">
        <f>+D8+D9+D10+D11+D12+D13</f>
        <v>2838117</v>
      </c>
      <c r="E7" s="221">
        <f>+E8+E9+E10+E11+E12+E13</f>
        <v>30940740</v>
      </c>
    </row>
    <row r="8" spans="1:5" s="87" customFormat="1" ht="22.5" customHeight="1">
      <c r="A8" s="9" t="s">
        <v>50</v>
      </c>
      <c r="B8" s="88" t="s">
        <v>128</v>
      </c>
      <c r="C8" s="210">
        <v>16988463</v>
      </c>
      <c r="D8" s="230">
        <v>1000000</v>
      </c>
      <c r="E8" s="222">
        <v>17988463</v>
      </c>
    </row>
    <row r="9" spans="1:5" s="87" customFormat="1" ht="24.75" customHeight="1">
      <c r="A9" s="8" t="s">
        <v>51</v>
      </c>
      <c r="B9" s="89" t="s">
        <v>129</v>
      </c>
      <c r="C9" s="211"/>
      <c r="D9" s="81"/>
      <c r="E9" s="38"/>
    </row>
    <row r="10" spans="1:5" s="87" customFormat="1" ht="24" customHeight="1">
      <c r="A10" s="8" t="s">
        <v>52</v>
      </c>
      <c r="B10" s="89" t="s">
        <v>130</v>
      </c>
      <c r="C10" s="211">
        <v>9914160</v>
      </c>
      <c r="D10" s="81">
        <v>-7069763</v>
      </c>
      <c r="E10" s="38">
        <v>2844397</v>
      </c>
    </row>
    <row r="11" spans="1:5" s="87" customFormat="1" ht="12" customHeight="1">
      <c r="A11" s="8" t="s">
        <v>53</v>
      </c>
      <c r="B11" s="89" t="s">
        <v>131</v>
      </c>
      <c r="C11" s="211">
        <v>1200000</v>
      </c>
      <c r="D11" s="81"/>
      <c r="E11" s="38">
        <v>1200000</v>
      </c>
    </row>
    <row r="12" spans="1:5" s="87" customFormat="1" ht="24.75" customHeight="1">
      <c r="A12" s="8" t="s">
        <v>70</v>
      </c>
      <c r="B12" s="42" t="s">
        <v>285</v>
      </c>
      <c r="C12" s="211"/>
      <c r="D12" s="81">
        <v>8907880</v>
      </c>
      <c r="E12" s="38">
        <v>8907880</v>
      </c>
    </row>
    <row r="13" spans="1:5" s="87" customFormat="1" ht="16.5" customHeight="1" thickBot="1">
      <c r="A13" s="10" t="s">
        <v>54</v>
      </c>
      <c r="B13" s="43" t="s">
        <v>286</v>
      </c>
      <c r="C13" s="211"/>
      <c r="D13" s="81"/>
      <c r="E13" s="38"/>
    </row>
    <row r="14" spans="1:5" s="87" customFormat="1" ht="24" customHeight="1" thickBot="1">
      <c r="A14" s="14" t="s">
        <v>4</v>
      </c>
      <c r="B14" s="41" t="s">
        <v>132</v>
      </c>
      <c r="C14" s="209">
        <f>+C15+C16+C17+C18+C19</f>
        <v>2932000</v>
      </c>
      <c r="D14" s="229">
        <f>+D15+D16+D17+D18+D19</f>
        <v>2293731</v>
      </c>
      <c r="E14" s="221">
        <f>+E15+E16+E17+E18+E19</f>
        <v>5225731</v>
      </c>
    </row>
    <row r="15" spans="1:5" s="87" customFormat="1" ht="14.25" customHeight="1">
      <c r="A15" s="9" t="s">
        <v>56</v>
      </c>
      <c r="B15" s="88" t="s">
        <v>133</v>
      </c>
      <c r="C15" s="210"/>
      <c r="D15" s="230"/>
      <c r="E15" s="222"/>
    </row>
    <row r="16" spans="1:5" s="87" customFormat="1" ht="21" customHeight="1">
      <c r="A16" s="8" t="s">
        <v>57</v>
      </c>
      <c r="B16" s="89" t="s">
        <v>134</v>
      </c>
      <c r="C16" s="211"/>
      <c r="D16" s="81"/>
      <c r="E16" s="38"/>
    </row>
    <row r="17" spans="1:5" s="87" customFormat="1" ht="23.25" customHeight="1">
      <c r="A17" s="8" t="s">
        <v>58</v>
      </c>
      <c r="B17" s="89" t="s">
        <v>278</v>
      </c>
      <c r="C17" s="211"/>
      <c r="D17" s="81">
        <v>155000</v>
      </c>
      <c r="E17" s="38">
        <v>155000</v>
      </c>
    </row>
    <row r="18" spans="1:5" s="87" customFormat="1" ht="27.75" customHeight="1">
      <c r="A18" s="8" t="s">
        <v>59</v>
      </c>
      <c r="B18" s="89" t="s">
        <v>279</v>
      </c>
      <c r="C18" s="211"/>
      <c r="D18" s="81"/>
      <c r="E18" s="38"/>
    </row>
    <row r="19" spans="1:5" s="87" customFormat="1" ht="12" customHeight="1">
      <c r="A19" s="8" t="s">
        <v>60</v>
      </c>
      <c r="B19" s="89" t="s">
        <v>135</v>
      </c>
      <c r="C19" s="211">
        <v>2932000</v>
      </c>
      <c r="D19" s="81">
        <v>2138731</v>
      </c>
      <c r="E19" s="38">
        <v>5070731</v>
      </c>
    </row>
    <row r="20" spans="1:5" s="87" customFormat="1" ht="19.5" customHeight="1" thickBot="1">
      <c r="A20" s="10" t="s">
        <v>66</v>
      </c>
      <c r="B20" s="43" t="s">
        <v>136</v>
      </c>
      <c r="C20" s="212"/>
      <c r="D20" s="231"/>
      <c r="E20" s="39"/>
    </row>
    <row r="21" spans="1:5" s="87" customFormat="1" ht="24.75" customHeight="1" thickBot="1">
      <c r="A21" s="14" t="s">
        <v>5</v>
      </c>
      <c r="B21" s="15" t="s">
        <v>137</v>
      </c>
      <c r="C21" s="209">
        <f>+C22+C23+C24+C25+C26</f>
        <v>2000000</v>
      </c>
      <c r="D21" s="229">
        <f>+D22+D23+D24+D25+D26</f>
        <v>1250000</v>
      </c>
      <c r="E21" s="221">
        <f>+E22+E23+E24+E25+E26</f>
        <v>3250000</v>
      </c>
    </row>
    <row r="22" spans="1:5" s="87" customFormat="1" ht="12" customHeight="1">
      <c r="A22" s="9" t="s">
        <v>39</v>
      </c>
      <c r="B22" s="88" t="s">
        <v>138</v>
      </c>
      <c r="C22" s="210">
        <v>2000000</v>
      </c>
      <c r="D22" s="230">
        <v>1250000</v>
      </c>
      <c r="E22" s="222">
        <v>3250000</v>
      </c>
    </row>
    <row r="23" spans="1:5" s="87" customFormat="1" ht="24" customHeight="1">
      <c r="A23" s="8" t="s">
        <v>40</v>
      </c>
      <c r="B23" s="89" t="s">
        <v>139</v>
      </c>
      <c r="C23" s="211"/>
      <c r="D23" s="81"/>
      <c r="E23" s="38"/>
    </row>
    <row r="24" spans="1:5" s="87" customFormat="1" ht="21.75" customHeight="1">
      <c r="A24" s="8" t="s">
        <v>41</v>
      </c>
      <c r="B24" s="89" t="s">
        <v>280</v>
      </c>
      <c r="C24" s="211"/>
      <c r="D24" s="81"/>
      <c r="E24" s="38"/>
    </row>
    <row r="25" spans="1:5" s="87" customFormat="1" ht="21" customHeight="1">
      <c r="A25" s="8" t="s">
        <v>42</v>
      </c>
      <c r="B25" s="89" t="s">
        <v>281</v>
      </c>
      <c r="C25" s="211"/>
      <c r="D25" s="81"/>
      <c r="E25" s="38"/>
    </row>
    <row r="26" spans="1:5" s="87" customFormat="1" ht="12" customHeight="1">
      <c r="A26" s="8" t="s">
        <v>80</v>
      </c>
      <c r="B26" s="89" t="s">
        <v>140</v>
      </c>
      <c r="C26" s="211"/>
      <c r="D26" s="81"/>
      <c r="E26" s="38"/>
    </row>
    <row r="27" spans="1:5" s="87" customFormat="1" ht="12" customHeight="1" thickBot="1">
      <c r="A27" s="10" t="s">
        <v>81</v>
      </c>
      <c r="B27" s="90" t="s">
        <v>141</v>
      </c>
      <c r="C27" s="212"/>
      <c r="D27" s="231"/>
      <c r="E27" s="39"/>
    </row>
    <row r="28" spans="1:5" s="87" customFormat="1" ht="14.25" customHeight="1" thickBot="1">
      <c r="A28" s="14" t="s">
        <v>82</v>
      </c>
      <c r="B28" s="15" t="s">
        <v>142</v>
      </c>
      <c r="C28" s="213">
        <f>+C29+C33+C34+C35</f>
        <v>4350000</v>
      </c>
      <c r="D28" s="232">
        <f>+D29+D33+D34+D35</f>
        <v>802473</v>
      </c>
      <c r="E28" s="223">
        <f>+E29+E33+E34+E35</f>
        <v>5152473</v>
      </c>
    </row>
    <row r="29" spans="1:5" s="87" customFormat="1" ht="12" customHeight="1">
      <c r="A29" s="9" t="s">
        <v>143</v>
      </c>
      <c r="B29" s="88" t="s">
        <v>292</v>
      </c>
      <c r="C29" s="214">
        <f>+C30+C31+C32</f>
        <v>2850000</v>
      </c>
      <c r="D29" s="233">
        <v>142226</v>
      </c>
      <c r="E29" s="224">
        <f>+E30+E31+E32</f>
        <v>2992226</v>
      </c>
    </row>
    <row r="30" spans="1:5" s="87" customFormat="1" ht="12" customHeight="1">
      <c r="A30" s="8" t="s">
        <v>144</v>
      </c>
      <c r="B30" s="89" t="s">
        <v>149</v>
      </c>
      <c r="C30" s="211"/>
      <c r="D30" s="81"/>
      <c r="E30" s="38"/>
    </row>
    <row r="31" spans="1:5" s="87" customFormat="1" ht="12" customHeight="1">
      <c r="A31" s="8" t="s">
        <v>145</v>
      </c>
      <c r="B31" s="89" t="s">
        <v>150</v>
      </c>
      <c r="C31" s="211"/>
      <c r="D31" s="81"/>
      <c r="E31" s="38"/>
    </row>
    <row r="32" spans="1:5" s="87" customFormat="1" ht="12" customHeight="1">
      <c r="A32" s="8" t="s">
        <v>290</v>
      </c>
      <c r="B32" s="104" t="s">
        <v>291</v>
      </c>
      <c r="C32" s="211">
        <v>2850000</v>
      </c>
      <c r="D32" s="81">
        <v>142226</v>
      </c>
      <c r="E32" s="38">
        <v>2992226</v>
      </c>
    </row>
    <row r="33" spans="1:5" s="87" customFormat="1" ht="12" customHeight="1">
      <c r="A33" s="8" t="s">
        <v>146</v>
      </c>
      <c r="B33" s="89" t="s">
        <v>151</v>
      </c>
      <c r="C33" s="211">
        <v>1300000</v>
      </c>
      <c r="D33" s="81">
        <v>226813</v>
      </c>
      <c r="E33" s="38">
        <v>1526813</v>
      </c>
    </row>
    <row r="34" spans="1:5" s="87" customFormat="1" ht="12" customHeight="1">
      <c r="A34" s="8" t="s">
        <v>147</v>
      </c>
      <c r="B34" s="89" t="s">
        <v>152</v>
      </c>
      <c r="C34" s="211">
        <v>175000</v>
      </c>
      <c r="D34" s="81">
        <v>301508</v>
      </c>
      <c r="E34" s="38">
        <v>476508</v>
      </c>
    </row>
    <row r="35" spans="1:5" s="87" customFormat="1" ht="12" customHeight="1" thickBot="1">
      <c r="A35" s="10" t="s">
        <v>148</v>
      </c>
      <c r="B35" s="90" t="s">
        <v>153</v>
      </c>
      <c r="C35" s="212">
        <v>25000</v>
      </c>
      <c r="D35" s="231">
        <v>131926</v>
      </c>
      <c r="E35" s="39">
        <v>156926</v>
      </c>
    </row>
    <row r="36" spans="1:5" s="87" customFormat="1" ht="15" customHeight="1" thickBot="1">
      <c r="A36" s="14" t="s">
        <v>7</v>
      </c>
      <c r="B36" s="15" t="s">
        <v>287</v>
      </c>
      <c r="C36" s="209">
        <f>SUM(C37:C47)</f>
        <v>4015000</v>
      </c>
      <c r="D36" s="229">
        <f>SUM(D37:D47)</f>
        <v>27548</v>
      </c>
      <c r="E36" s="221">
        <f>SUM(E37:E47)</f>
        <v>4042548</v>
      </c>
    </row>
    <row r="37" spans="1:5" s="87" customFormat="1" ht="12" customHeight="1">
      <c r="A37" s="9" t="s">
        <v>43</v>
      </c>
      <c r="B37" s="88" t="s">
        <v>156</v>
      </c>
      <c r="C37" s="210">
        <v>25000</v>
      </c>
      <c r="D37" s="230">
        <v>46298</v>
      </c>
      <c r="E37" s="222">
        <v>71298</v>
      </c>
    </row>
    <row r="38" spans="1:5" s="87" customFormat="1" ht="12" customHeight="1">
      <c r="A38" s="8" t="s">
        <v>44</v>
      </c>
      <c r="B38" s="89" t="s">
        <v>157</v>
      </c>
      <c r="C38" s="211">
        <v>1100000</v>
      </c>
      <c r="D38" s="81">
        <v>2378909</v>
      </c>
      <c r="E38" s="38">
        <v>3478909</v>
      </c>
    </row>
    <row r="39" spans="1:5" s="87" customFormat="1" ht="12" customHeight="1">
      <c r="A39" s="8" t="s">
        <v>45</v>
      </c>
      <c r="B39" s="89" t="s">
        <v>158</v>
      </c>
      <c r="C39" s="211">
        <v>150000</v>
      </c>
      <c r="D39" s="81">
        <v>-150000</v>
      </c>
      <c r="E39" s="38"/>
    </row>
    <row r="40" spans="1:5" s="87" customFormat="1" ht="12" customHeight="1">
      <c r="A40" s="10" t="s">
        <v>84</v>
      </c>
      <c r="B40" s="90" t="s">
        <v>159</v>
      </c>
      <c r="C40" s="212">
        <v>1700000</v>
      </c>
      <c r="D40" s="231">
        <v>-1700000</v>
      </c>
      <c r="E40" s="39"/>
    </row>
    <row r="41" spans="1:5" s="87" customFormat="1" ht="15.75" customHeight="1">
      <c r="A41" s="8" t="s">
        <v>85</v>
      </c>
      <c r="B41" s="89" t="s">
        <v>160</v>
      </c>
      <c r="C41" s="211"/>
      <c r="D41" s="81"/>
      <c r="E41" s="38"/>
    </row>
    <row r="42" spans="1:5" s="87" customFormat="1" ht="12" customHeight="1">
      <c r="A42" s="10" t="s">
        <v>86</v>
      </c>
      <c r="B42" s="90" t="s">
        <v>161</v>
      </c>
      <c r="C42" s="212">
        <v>940000</v>
      </c>
      <c r="D42" s="231">
        <v>-515229</v>
      </c>
      <c r="E42" s="39">
        <v>424771</v>
      </c>
    </row>
    <row r="43" spans="1:5" s="87" customFormat="1" ht="12" customHeight="1">
      <c r="A43" s="8" t="s">
        <v>87</v>
      </c>
      <c r="B43" s="89" t="s">
        <v>162</v>
      </c>
      <c r="C43" s="211"/>
      <c r="D43" s="81"/>
      <c r="E43" s="38"/>
    </row>
    <row r="44" spans="1:5" s="87" customFormat="1" ht="12" customHeight="1">
      <c r="A44" s="8" t="s">
        <v>88</v>
      </c>
      <c r="B44" s="89" t="s">
        <v>163</v>
      </c>
      <c r="C44" s="211">
        <v>50000</v>
      </c>
      <c r="D44" s="81">
        <v>-38458</v>
      </c>
      <c r="E44" s="38">
        <v>11542</v>
      </c>
    </row>
    <row r="45" spans="1:5" s="87" customFormat="1" ht="12" customHeight="1">
      <c r="A45" s="8" t="s">
        <v>154</v>
      </c>
      <c r="B45" s="89" t="s">
        <v>164</v>
      </c>
      <c r="C45" s="215"/>
      <c r="D45" s="234"/>
      <c r="E45" s="225"/>
    </row>
    <row r="46" spans="1:5" s="87" customFormat="1" ht="12" customHeight="1">
      <c r="A46" s="10" t="s">
        <v>155</v>
      </c>
      <c r="B46" s="90" t="s">
        <v>289</v>
      </c>
      <c r="C46" s="216"/>
      <c r="D46" s="235"/>
      <c r="E46" s="226"/>
    </row>
    <row r="47" spans="1:5" s="87" customFormat="1" ht="12" customHeight="1" thickBot="1">
      <c r="A47" s="10" t="s">
        <v>288</v>
      </c>
      <c r="B47" s="43" t="s">
        <v>165</v>
      </c>
      <c r="C47" s="216">
        <v>50000</v>
      </c>
      <c r="D47" s="235">
        <v>6028</v>
      </c>
      <c r="E47" s="226">
        <v>56028</v>
      </c>
    </row>
    <row r="48" spans="1:5" s="87" customFormat="1" ht="12" customHeight="1" thickBot="1">
      <c r="A48" s="14" t="s">
        <v>8</v>
      </c>
      <c r="B48" s="15" t="s">
        <v>166</v>
      </c>
      <c r="C48" s="209">
        <f>SUM(C49:C53)</f>
        <v>0</v>
      </c>
      <c r="D48" s="229">
        <f>SUM(D49:D53)</f>
        <v>0</v>
      </c>
      <c r="E48" s="221">
        <f>SUM(E49:E53)</f>
        <v>0</v>
      </c>
    </row>
    <row r="49" spans="1:5" s="87" customFormat="1" ht="12" customHeight="1">
      <c r="A49" s="9" t="s">
        <v>46</v>
      </c>
      <c r="B49" s="88" t="s">
        <v>170</v>
      </c>
      <c r="C49" s="217"/>
      <c r="D49" s="236"/>
      <c r="E49" s="227"/>
    </row>
    <row r="50" spans="1:5" s="87" customFormat="1" ht="12" customHeight="1">
      <c r="A50" s="8" t="s">
        <v>47</v>
      </c>
      <c r="B50" s="89" t="s">
        <v>171</v>
      </c>
      <c r="C50" s="215"/>
      <c r="D50" s="234"/>
      <c r="E50" s="225"/>
    </row>
    <row r="51" spans="1:5" s="87" customFormat="1" ht="12" customHeight="1">
      <c r="A51" s="8" t="s">
        <v>167</v>
      </c>
      <c r="B51" s="89" t="s">
        <v>172</v>
      </c>
      <c r="C51" s="215"/>
      <c r="D51" s="234"/>
      <c r="E51" s="225"/>
    </row>
    <row r="52" spans="1:5" s="87" customFormat="1" ht="12" customHeight="1">
      <c r="A52" s="8" t="s">
        <v>168</v>
      </c>
      <c r="B52" s="89" t="s">
        <v>173</v>
      </c>
      <c r="C52" s="215"/>
      <c r="D52" s="234"/>
      <c r="E52" s="225"/>
    </row>
    <row r="53" spans="1:5" s="87" customFormat="1" ht="12" customHeight="1" thickBot="1">
      <c r="A53" s="10" t="s">
        <v>169</v>
      </c>
      <c r="B53" s="43" t="s">
        <v>174</v>
      </c>
      <c r="C53" s="216"/>
      <c r="D53" s="235"/>
      <c r="E53" s="226"/>
    </row>
    <row r="54" spans="1:5" s="87" customFormat="1" ht="22.5" customHeight="1" thickBot="1">
      <c r="A54" s="14" t="s">
        <v>89</v>
      </c>
      <c r="B54" s="15" t="s">
        <v>175</v>
      </c>
      <c r="C54" s="209">
        <f>SUM(C55:C57)</f>
        <v>250000</v>
      </c>
      <c r="D54" s="229">
        <f>SUM(D55:D57)</f>
        <v>139500</v>
      </c>
      <c r="E54" s="221">
        <f>SUM(E55:E57)</f>
        <v>389500</v>
      </c>
    </row>
    <row r="55" spans="1:5" s="87" customFormat="1" ht="21" customHeight="1">
      <c r="A55" s="9" t="s">
        <v>48</v>
      </c>
      <c r="B55" s="88" t="s">
        <v>176</v>
      </c>
      <c r="C55" s="210"/>
      <c r="D55" s="230"/>
      <c r="E55" s="222"/>
    </row>
    <row r="56" spans="1:5" s="87" customFormat="1" ht="21.75" customHeight="1">
      <c r="A56" s="8" t="s">
        <v>49</v>
      </c>
      <c r="B56" s="89" t="s">
        <v>282</v>
      </c>
      <c r="C56" s="211"/>
      <c r="D56" s="81"/>
      <c r="E56" s="38"/>
    </row>
    <row r="57" spans="1:5" s="87" customFormat="1" ht="12" customHeight="1">
      <c r="A57" s="8" t="s">
        <v>179</v>
      </c>
      <c r="B57" s="89" t="s">
        <v>177</v>
      </c>
      <c r="C57" s="211">
        <v>250000</v>
      </c>
      <c r="D57" s="81">
        <v>139500</v>
      </c>
      <c r="E57" s="38">
        <v>389500</v>
      </c>
    </row>
    <row r="58" spans="1:5" s="87" customFormat="1" ht="12" customHeight="1" thickBot="1">
      <c r="A58" s="10" t="s">
        <v>180</v>
      </c>
      <c r="B58" s="43" t="s">
        <v>178</v>
      </c>
      <c r="C58" s="212"/>
      <c r="D58" s="231"/>
      <c r="E58" s="39"/>
    </row>
    <row r="59" spans="1:5" s="87" customFormat="1" ht="24.75" customHeight="1" thickBot="1">
      <c r="A59" s="14" t="s">
        <v>10</v>
      </c>
      <c r="B59" s="41" t="s">
        <v>181</v>
      </c>
      <c r="C59" s="209">
        <f>SUM(C60:C62)</f>
        <v>200000</v>
      </c>
      <c r="D59" s="229">
        <f>SUM(D60:D62)</f>
        <v>-200000</v>
      </c>
      <c r="E59" s="221">
        <f>SUM(E60:E62)</f>
        <v>0</v>
      </c>
    </row>
    <row r="60" spans="1:5" s="87" customFormat="1" ht="24" customHeight="1">
      <c r="A60" s="9" t="s">
        <v>90</v>
      </c>
      <c r="B60" s="88" t="s">
        <v>183</v>
      </c>
      <c r="C60" s="215"/>
      <c r="D60" s="234"/>
      <c r="E60" s="225"/>
    </row>
    <row r="61" spans="1:5" s="87" customFormat="1" ht="24" customHeight="1">
      <c r="A61" s="8" t="s">
        <v>91</v>
      </c>
      <c r="B61" s="89" t="s">
        <v>283</v>
      </c>
      <c r="C61" s="215"/>
      <c r="D61" s="234"/>
      <c r="E61" s="225"/>
    </row>
    <row r="62" spans="1:5" s="87" customFormat="1" ht="12" customHeight="1">
      <c r="A62" s="8" t="s">
        <v>107</v>
      </c>
      <c r="B62" s="89" t="s">
        <v>184</v>
      </c>
      <c r="C62" s="215">
        <v>200000</v>
      </c>
      <c r="D62" s="234">
        <v>-200000</v>
      </c>
      <c r="E62" s="225"/>
    </row>
    <row r="63" spans="1:5" s="87" customFormat="1" ht="12" customHeight="1" thickBot="1">
      <c r="A63" s="10" t="s">
        <v>182</v>
      </c>
      <c r="B63" s="43" t="s">
        <v>185</v>
      </c>
      <c r="C63" s="215"/>
      <c r="D63" s="234"/>
      <c r="E63" s="225"/>
    </row>
    <row r="64" spans="1:5" s="87" customFormat="1" ht="16.5" customHeight="1" thickBot="1">
      <c r="A64" s="109" t="s">
        <v>332</v>
      </c>
      <c r="B64" s="15" t="s">
        <v>186</v>
      </c>
      <c r="C64" s="213">
        <f>+C7+C14+C21+C28+C36+C48+C54+C59</f>
        <v>41849623</v>
      </c>
      <c r="D64" s="232">
        <f>+D7+D14+D21+D28+D36+D48+D54+D59</f>
        <v>7151369</v>
      </c>
      <c r="E64" s="223">
        <f>+E7+E14+E21+E28+E36+E48+E54+E59</f>
        <v>49000992</v>
      </c>
    </row>
    <row r="65" spans="1:5" s="87" customFormat="1" ht="23.25" customHeight="1" thickBot="1">
      <c r="A65" s="102" t="s">
        <v>187</v>
      </c>
      <c r="B65" s="41" t="s">
        <v>188</v>
      </c>
      <c r="C65" s="209">
        <f>SUM(C66:C68)</f>
        <v>0</v>
      </c>
      <c r="D65" s="229">
        <f>SUM(D66:D68)</f>
        <v>0</v>
      </c>
      <c r="E65" s="221">
        <f>SUM(E66:E68)</f>
        <v>0</v>
      </c>
    </row>
    <row r="66" spans="1:5" s="87" customFormat="1" ht="12" customHeight="1">
      <c r="A66" s="9" t="s">
        <v>218</v>
      </c>
      <c r="B66" s="88" t="s">
        <v>189</v>
      </c>
      <c r="C66" s="215"/>
      <c r="D66" s="234"/>
      <c r="E66" s="225"/>
    </row>
    <row r="67" spans="1:5" s="87" customFormat="1" ht="12" customHeight="1">
      <c r="A67" s="8" t="s">
        <v>227</v>
      </c>
      <c r="B67" s="89" t="s">
        <v>190</v>
      </c>
      <c r="C67" s="215"/>
      <c r="D67" s="234"/>
      <c r="E67" s="225"/>
    </row>
    <row r="68" spans="1:5" s="87" customFormat="1" ht="12" customHeight="1" thickBot="1">
      <c r="A68" s="10" t="s">
        <v>228</v>
      </c>
      <c r="B68" s="105" t="s">
        <v>317</v>
      </c>
      <c r="C68" s="215"/>
      <c r="D68" s="234"/>
      <c r="E68" s="225"/>
    </row>
    <row r="69" spans="1:5" s="87" customFormat="1" ht="12" customHeight="1" thickBot="1">
      <c r="A69" s="102" t="s">
        <v>191</v>
      </c>
      <c r="B69" s="41" t="s">
        <v>192</v>
      </c>
      <c r="C69" s="209">
        <f>SUM(C70:C73)</f>
        <v>0</v>
      </c>
      <c r="D69" s="229">
        <f>SUM(D70:D73)</f>
        <v>0</v>
      </c>
      <c r="E69" s="221">
        <f>SUM(E70:E73)</f>
        <v>0</v>
      </c>
    </row>
    <row r="70" spans="1:5" s="87" customFormat="1" ht="12" customHeight="1">
      <c r="A70" s="9" t="s">
        <v>71</v>
      </c>
      <c r="B70" s="88" t="s">
        <v>193</v>
      </c>
      <c r="C70" s="215"/>
      <c r="D70" s="234"/>
      <c r="E70" s="225"/>
    </row>
    <row r="71" spans="1:5" s="87" customFormat="1" ht="12" customHeight="1">
      <c r="A71" s="8" t="s">
        <v>72</v>
      </c>
      <c r="B71" s="89" t="s">
        <v>194</v>
      </c>
      <c r="C71" s="215"/>
      <c r="D71" s="234"/>
      <c r="E71" s="225"/>
    </row>
    <row r="72" spans="1:5" s="87" customFormat="1" ht="12" customHeight="1">
      <c r="A72" s="8" t="s">
        <v>219</v>
      </c>
      <c r="B72" s="89" t="s">
        <v>195</v>
      </c>
      <c r="C72" s="215"/>
      <c r="D72" s="234"/>
      <c r="E72" s="225"/>
    </row>
    <row r="73" spans="1:5" s="87" customFormat="1" ht="12" customHeight="1" thickBot="1">
      <c r="A73" s="10" t="s">
        <v>220</v>
      </c>
      <c r="B73" s="43" t="s">
        <v>196</v>
      </c>
      <c r="C73" s="215"/>
      <c r="D73" s="234"/>
      <c r="E73" s="225"/>
    </row>
    <row r="74" spans="1:5" s="87" customFormat="1" ht="12" customHeight="1" thickBot="1">
      <c r="A74" s="102" t="s">
        <v>197</v>
      </c>
      <c r="B74" s="41" t="s">
        <v>198</v>
      </c>
      <c r="C74" s="209">
        <f>SUM(C75:C76)</f>
        <v>27573957</v>
      </c>
      <c r="D74" s="229">
        <f>SUM(D75:D76)</f>
        <v>9410138</v>
      </c>
      <c r="E74" s="221">
        <f>SUM(E75:E76)</f>
        <v>36984095</v>
      </c>
    </row>
    <row r="75" spans="1:5" s="87" customFormat="1" ht="12" customHeight="1">
      <c r="A75" s="9" t="s">
        <v>221</v>
      </c>
      <c r="B75" s="88" t="s">
        <v>199</v>
      </c>
      <c r="C75" s="215">
        <v>27573957</v>
      </c>
      <c r="D75" s="234">
        <v>9410138</v>
      </c>
      <c r="E75" s="225">
        <v>36984095</v>
      </c>
    </row>
    <row r="76" spans="1:5" s="87" customFormat="1" ht="12" customHeight="1" thickBot="1">
      <c r="A76" s="10" t="s">
        <v>222</v>
      </c>
      <c r="B76" s="43" t="s">
        <v>200</v>
      </c>
      <c r="C76" s="215"/>
      <c r="D76" s="234"/>
      <c r="E76" s="225"/>
    </row>
    <row r="77" spans="1:5" s="87" customFormat="1" ht="12" customHeight="1" thickBot="1">
      <c r="A77" s="102" t="s">
        <v>201</v>
      </c>
      <c r="B77" s="41" t="s">
        <v>202</v>
      </c>
      <c r="C77" s="209">
        <f>SUM(C78:C80)</f>
        <v>0</v>
      </c>
      <c r="D77" s="229">
        <f>SUM(D78:D80)</f>
        <v>2448332</v>
      </c>
      <c r="E77" s="221">
        <f>SUM(E78:E80)</f>
        <v>2448332</v>
      </c>
    </row>
    <row r="78" spans="1:5" s="87" customFormat="1" ht="12" customHeight="1">
      <c r="A78" s="9" t="s">
        <v>223</v>
      </c>
      <c r="B78" s="88" t="s">
        <v>203</v>
      </c>
      <c r="C78" s="215"/>
      <c r="D78" s="234">
        <v>2448332</v>
      </c>
      <c r="E78" s="225">
        <v>2448332</v>
      </c>
    </row>
    <row r="79" spans="1:5" s="87" customFormat="1" ht="12" customHeight="1">
      <c r="A79" s="8" t="s">
        <v>224</v>
      </c>
      <c r="B79" s="89" t="s">
        <v>204</v>
      </c>
      <c r="C79" s="215"/>
      <c r="D79" s="234"/>
      <c r="E79" s="225"/>
    </row>
    <row r="80" spans="1:5" s="87" customFormat="1" ht="12" customHeight="1" thickBot="1">
      <c r="A80" s="10" t="s">
        <v>225</v>
      </c>
      <c r="B80" s="43" t="s">
        <v>205</v>
      </c>
      <c r="C80" s="215"/>
      <c r="D80" s="234"/>
      <c r="E80" s="225"/>
    </row>
    <row r="81" spans="1:5" s="87" customFormat="1" ht="12" customHeight="1" thickBot="1">
      <c r="A81" s="102" t="s">
        <v>206</v>
      </c>
      <c r="B81" s="41" t="s">
        <v>226</v>
      </c>
      <c r="C81" s="209">
        <f>SUM(C82:C85)</f>
        <v>0</v>
      </c>
      <c r="D81" s="229">
        <f>SUM(D82:D85)</f>
        <v>0</v>
      </c>
      <c r="E81" s="221">
        <f>SUM(E82:E85)</f>
        <v>0</v>
      </c>
    </row>
    <row r="82" spans="1:5" s="87" customFormat="1" ht="21.75" customHeight="1">
      <c r="A82" s="91" t="s">
        <v>207</v>
      </c>
      <c r="B82" s="88" t="s">
        <v>208</v>
      </c>
      <c r="C82" s="215"/>
      <c r="D82" s="234"/>
      <c r="E82" s="225"/>
    </row>
    <row r="83" spans="1:5" s="87" customFormat="1" ht="25.5" customHeight="1">
      <c r="A83" s="92" t="s">
        <v>209</v>
      </c>
      <c r="B83" s="89" t="s">
        <v>210</v>
      </c>
      <c r="C83" s="215"/>
      <c r="D83" s="234"/>
      <c r="E83" s="225"/>
    </row>
    <row r="84" spans="1:5" s="87" customFormat="1" ht="12" customHeight="1">
      <c r="A84" s="92" t="s">
        <v>211</v>
      </c>
      <c r="B84" s="89" t="s">
        <v>212</v>
      </c>
      <c r="C84" s="215"/>
      <c r="D84" s="234"/>
      <c r="E84" s="225"/>
    </row>
    <row r="85" spans="1:5" s="87" customFormat="1" ht="12" customHeight="1" thickBot="1">
      <c r="A85" s="93" t="s">
        <v>213</v>
      </c>
      <c r="B85" s="43" t="s">
        <v>214</v>
      </c>
      <c r="C85" s="215"/>
      <c r="D85" s="234"/>
      <c r="E85" s="225"/>
    </row>
    <row r="86" spans="1:5" s="87" customFormat="1" ht="12" customHeight="1" thickBot="1">
      <c r="A86" s="102" t="s">
        <v>215</v>
      </c>
      <c r="B86" s="41" t="s">
        <v>331</v>
      </c>
      <c r="C86" s="218"/>
      <c r="D86" s="237"/>
      <c r="E86" s="228"/>
    </row>
    <row r="87" spans="1:5" s="87" customFormat="1" ht="30" customHeight="1" thickBot="1">
      <c r="A87" s="102" t="s">
        <v>217</v>
      </c>
      <c r="B87" s="41" t="s">
        <v>216</v>
      </c>
      <c r="C87" s="218"/>
      <c r="D87" s="237"/>
      <c r="E87" s="228"/>
    </row>
    <row r="88" spans="1:5" s="87" customFormat="1" ht="24.75" customHeight="1" thickBot="1">
      <c r="A88" s="102" t="s">
        <v>229</v>
      </c>
      <c r="B88" s="94" t="s">
        <v>334</v>
      </c>
      <c r="C88" s="213">
        <f>+C65+C69+C74+C77+C81+C87+C86</f>
        <v>27573957</v>
      </c>
      <c r="D88" s="232">
        <f>+D65+D69+D74+D77+D81+D87+D86</f>
        <v>11858470</v>
      </c>
      <c r="E88" s="223">
        <f>+E65+E69+E74+E77+E81+E87+E86</f>
        <v>39432427</v>
      </c>
    </row>
    <row r="89" spans="1:5" s="87" customFormat="1" ht="27" customHeight="1">
      <c r="A89" s="275" t="s">
        <v>333</v>
      </c>
      <c r="B89" s="276" t="s">
        <v>335</v>
      </c>
      <c r="C89" s="277">
        <f>+C64+C88</f>
        <v>69423580</v>
      </c>
      <c r="D89" s="278">
        <f>+D64+D88</f>
        <v>19009839</v>
      </c>
      <c r="E89" s="279">
        <f>+E64+E88</f>
        <v>88433419</v>
      </c>
    </row>
    <row r="90" spans="1:5" s="87" customFormat="1" ht="29.25" customHeight="1">
      <c r="A90" s="344" t="s">
        <v>30</v>
      </c>
      <c r="B90" s="344"/>
      <c r="C90" s="344"/>
      <c r="D90" s="348"/>
      <c r="E90" s="348"/>
    </row>
    <row r="91" spans="1:5" s="87" customFormat="1" ht="35.25" customHeight="1" thickBot="1">
      <c r="A91" s="346" t="s">
        <v>74</v>
      </c>
      <c r="B91" s="346"/>
      <c r="C91" s="31"/>
      <c r="D91" s="96"/>
      <c r="E91" s="267" t="s">
        <v>355</v>
      </c>
    </row>
    <row r="92" spans="1:5" s="87" customFormat="1" ht="51" customHeight="1" thickBot="1">
      <c r="A92" s="17" t="s">
        <v>38</v>
      </c>
      <c r="B92" s="18" t="s">
        <v>31</v>
      </c>
      <c r="C92" s="207" t="str">
        <f>+C5</f>
        <v>2017. évi előirányzat</v>
      </c>
      <c r="D92" s="18" t="str">
        <f>+D5</f>
        <v>Módosítás</v>
      </c>
      <c r="E92" s="219" t="str">
        <f>+E5</f>
        <v>2017. évi módosított előirányzat</v>
      </c>
    </row>
    <row r="93" spans="1:5" ht="18" customHeight="1" thickBot="1">
      <c r="A93" s="22" t="s">
        <v>343</v>
      </c>
      <c r="B93" s="23" t="s">
        <v>344</v>
      </c>
      <c r="C93" s="238" t="s">
        <v>345</v>
      </c>
      <c r="D93" s="23" t="s">
        <v>347</v>
      </c>
      <c r="E93" s="248" t="s">
        <v>346</v>
      </c>
    </row>
    <row r="94" spans="1:5" s="96" customFormat="1" ht="16.5" customHeight="1" thickBot="1">
      <c r="A94" s="16" t="s">
        <v>3</v>
      </c>
      <c r="B94" s="21" t="s">
        <v>293</v>
      </c>
      <c r="C94" s="239">
        <f>C95+C96+C97+C98+C99+C112</f>
        <v>55004481</v>
      </c>
      <c r="D94" s="256">
        <f>D95+D96+D97+D98+D99+D112</f>
        <v>16386917</v>
      </c>
      <c r="E94" s="249">
        <f>E95+E96+E97+E98+E99+E112</f>
        <v>71391398</v>
      </c>
    </row>
    <row r="95" spans="1:5" ht="18" customHeight="1">
      <c r="A95" s="11" t="s">
        <v>50</v>
      </c>
      <c r="B95" s="4" t="s">
        <v>32</v>
      </c>
      <c r="C95" s="240">
        <v>14296280</v>
      </c>
      <c r="D95" s="257">
        <v>2354202</v>
      </c>
      <c r="E95" s="250">
        <v>16650482</v>
      </c>
    </row>
    <row r="96" spans="1:5" s="86" customFormat="1" ht="25.5" customHeight="1">
      <c r="A96" s="8" t="s">
        <v>51</v>
      </c>
      <c r="B96" s="2" t="s">
        <v>92</v>
      </c>
      <c r="C96" s="211">
        <v>2806210</v>
      </c>
      <c r="D96" s="81">
        <v>391716</v>
      </c>
      <c r="E96" s="38">
        <v>3197926</v>
      </c>
    </row>
    <row r="97" spans="1:5" ht="12" customHeight="1">
      <c r="A97" s="8" t="s">
        <v>52</v>
      </c>
      <c r="B97" s="2" t="s">
        <v>69</v>
      </c>
      <c r="C97" s="212">
        <v>14198274</v>
      </c>
      <c r="D97" s="231">
        <v>-664727</v>
      </c>
      <c r="E97" s="39">
        <v>13533547</v>
      </c>
    </row>
    <row r="98" spans="1:5" ht="12" customHeight="1">
      <c r="A98" s="8" t="s">
        <v>53</v>
      </c>
      <c r="B98" s="5" t="s">
        <v>93</v>
      </c>
      <c r="C98" s="212">
        <v>5705490</v>
      </c>
      <c r="D98" s="231">
        <v>511000</v>
      </c>
      <c r="E98" s="39">
        <v>6216490</v>
      </c>
    </row>
    <row r="99" spans="1:5" ht="12" customHeight="1">
      <c r="A99" s="8" t="s">
        <v>61</v>
      </c>
      <c r="B99" s="13" t="s">
        <v>94</v>
      </c>
      <c r="C99" s="212">
        <v>11748800</v>
      </c>
      <c r="D99" s="231">
        <v>-2573139</v>
      </c>
      <c r="E99" s="39">
        <v>9175661</v>
      </c>
    </row>
    <row r="100" spans="1:5" ht="19.5" customHeight="1">
      <c r="A100" s="8" t="s">
        <v>54</v>
      </c>
      <c r="B100" s="2" t="s">
        <v>298</v>
      </c>
      <c r="C100" s="212">
        <v>70586</v>
      </c>
      <c r="D100" s="231">
        <v>127</v>
      </c>
      <c r="E100" s="39">
        <v>70713</v>
      </c>
    </row>
    <row r="101" spans="1:5" ht="12" customHeight="1">
      <c r="A101" s="8" t="s">
        <v>55</v>
      </c>
      <c r="B101" s="34" t="s">
        <v>297</v>
      </c>
      <c r="C101" s="212"/>
      <c r="D101" s="231"/>
      <c r="E101" s="39"/>
    </row>
    <row r="102" spans="1:5" ht="12" customHeight="1">
      <c r="A102" s="8" t="s">
        <v>62</v>
      </c>
      <c r="B102" s="34" t="s">
        <v>296</v>
      </c>
      <c r="C102" s="212"/>
      <c r="D102" s="231"/>
      <c r="E102" s="39"/>
    </row>
    <row r="103" spans="1:5" ht="12" customHeight="1">
      <c r="A103" s="8" t="s">
        <v>63</v>
      </c>
      <c r="B103" s="32" t="s">
        <v>232</v>
      </c>
      <c r="C103" s="212"/>
      <c r="D103" s="231"/>
      <c r="E103" s="39"/>
    </row>
    <row r="104" spans="1:5" ht="23.25" customHeight="1">
      <c r="A104" s="8" t="s">
        <v>64</v>
      </c>
      <c r="B104" s="33" t="s">
        <v>233</v>
      </c>
      <c r="C104" s="212"/>
      <c r="D104" s="231"/>
      <c r="E104" s="39"/>
    </row>
    <row r="105" spans="1:5" ht="20.25" customHeight="1">
      <c r="A105" s="8" t="s">
        <v>65</v>
      </c>
      <c r="B105" s="33" t="s">
        <v>234</v>
      </c>
      <c r="C105" s="212"/>
      <c r="D105" s="231">
        <v>155000</v>
      </c>
      <c r="E105" s="39">
        <v>155000</v>
      </c>
    </row>
    <row r="106" spans="1:5" ht="12" customHeight="1">
      <c r="A106" s="8" t="s">
        <v>67</v>
      </c>
      <c r="B106" s="32" t="s">
        <v>235</v>
      </c>
      <c r="C106" s="212">
        <v>11268294</v>
      </c>
      <c r="D106" s="231">
        <v>-4528266</v>
      </c>
      <c r="E106" s="39">
        <v>6740028</v>
      </c>
    </row>
    <row r="107" spans="1:5" ht="12" customHeight="1">
      <c r="A107" s="8" t="s">
        <v>95</v>
      </c>
      <c r="B107" s="32" t="s">
        <v>236</v>
      </c>
      <c r="C107" s="212"/>
      <c r="D107" s="231"/>
      <c r="E107" s="39"/>
    </row>
    <row r="108" spans="1:5" ht="21.75" customHeight="1">
      <c r="A108" s="8" t="s">
        <v>230</v>
      </c>
      <c r="B108" s="33" t="s">
        <v>237</v>
      </c>
      <c r="C108" s="212"/>
      <c r="D108" s="231"/>
      <c r="E108" s="39"/>
    </row>
    <row r="109" spans="1:5" ht="12" customHeight="1">
      <c r="A109" s="7" t="s">
        <v>231</v>
      </c>
      <c r="B109" s="34" t="s">
        <v>238</v>
      </c>
      <c r="C109" s="212"/>
      <c r="D109" s="231"/>
      <c r="E109" s="39"/>
    </row>
    <row r="110" spans="1:5" ht="12" customHeight="1">
      <c r="A110" s="8" t="s">
        <v>294</v>
      </c>
      <c r="B110" s="34" t="s">
        <v>239</v>
      </c>
      <c r="C110" s="212"/>
      <c r="D110" s="231"/>
      <c r="E110" s="39"/>
    </row>
    <row r="111" spans="1:5" ht="21.75" customHeight="1">
      <c r="A111" s="10" t="s">
        <v>295</v>
      </c>
      <c r="B111" s="34" t="s">
        <v>240</v>
      </c>
      <c r="C111" s="212">
        <v>409920</v>
      </c>
      <c r="D111" s="231">
        <v>1800000</v>
      </c>
      <c r="E111" s="39">
        <v>2209920</v>
      </c>
    </row>
    <row r="112" spans="1:5" ht="12" customHeight="1">
      <c r="A112" s="8" t="s">
        <v>299</v>
      </c>
      <c r="B112" s="5" t="s">
        <v>33</v>
      </c>
      <c r="C112" s="211">
        <v>6249427</v>
      </c>
      <c r="D112" s="81">
        <v>16367865</v>
      </c>
      <c r="E112" s="38">
        <v>22617292</v>
      </c>
    </row>
    <row r="113" spans="1:5" ht="12" customHeight="1">
      <c r="A113" s="8" t="s">
        <v>300</v>
      </c>
      <c r="B113" s="2" t="s">
        <v>302</v>
      </c>
      <c r="C113" s="211">
        <v>955427</v>
      </c>
      <c r="D113" s="81"/>
      <c r="E113" s="38">
        <v>955427</v>
      </c>
    </row>
    <row r="114" spans="1:5" ht="12" customHeight="1" thickBot="1">
      <c r="A114" s="12" t="s">
        <v>301</v>
      </c>
      <c r="B114" s="108" t="s">
        <v>303</v>
      </c>
      <c r="C114" s="241">
        <v>5294000</v>
      </c>
      <c r="D114" s="258">
        <v>16367865</v>
      </c>
      <c r="E114" s="251">
        <v>21661865</v>
      </c>
    </row>
    <row r="115" spans="1:5" ht="12" customHeight="1" thickBot="1">
      <c r="A115" s="106" t="s">
        <v>4</v>
      </c>
      <c r="B115" s="107" t="s">
        <v>241</v>
      </c>
      <c r="C115" s="242">
        <f>+C116+C118+C120</f>
        <v>12254000</v>
      </c>
      <c r="D115" s="259">
        <v>2622922</v>
      </c>
      <c r="E115" s="252">
        <f>+E116+E118+E120</f>
        <v>14876922</v>
      </c>
    </row>
    <row r="116" spans="1:5" ht="12" customHeight="1">
      <c r="A116" s="9" t="s">
        <v>56</v>
      </c>
      <c r="B116" s="2" t="s">
        <v>106</v>
      </c>
      <c r="C116" s="210"/>
      <c r="D116" s="230">
        <v>2270522</v>
      </c>
      <c r="E116" s="222">
        <v>2270522</v>
      </c>
    </row>
    <row r="117" spans="1:5" ht="12" customHeight="1">
      <c r="A117" s="9" t="s">
        <v>57</v>
      </c>
      <c r="B117" s="6" t="s">
        <v>245</v>
      </c>
      <c r="C117" s="210"/>
      <c r="D117" s="230"/>
      <c r="E117" s="222"/>
    </row>
    <row r="118" spans="1:5" ht="12" customHeight="1">
      <c r="A118" s="9" t="s">
        <v>58</v>
      </c>
      <c r="B118" s="6" t="s">
        <v>96</v>
      </c>
      <c r="C118" s="211">
        <v>12254000</v>
      </c>
      <c r="D118" s="81">
        <v>352400</v>
      </c>
      <c r="E118" s="38">
        <v>12606400</v>
      </c>
    </row>
    <row r="119" spans="1:5" ht="12" customHeight="1">
      <c r="A119" s="9" t="s">
        <v>59</v>
      </c>
      <c r="B119" s="6" t="s">
        <v>246</v>
      </c>
      <c r="C119" s="243"/>
      <c r="D119" s="81"/>
      <c r="E119" s="38"/>
    </row>
    <row r="120" spans="1:5" ht="12" customHeight="1">
      <c r="A120" s="9" t="s">
        <v>60</v>
      </c>
      <c r="B120" s="43" t="s">
        <v>108</v>
      </c>
      <c r="C120" s="243"/>
      <c r="D120" s="81"/>
      <c r="E120" s="38"/>
    </row>
    <row r="121" spans="1:5" ht="22.5" customHeight="1">
      <c r="A121" s="9" t="s">
        <v>66</v>
      </c>
      <c r="B121" s="42" t="s">
        <v>284</v>
      </c>
      <c r="C121" s="243"/>
      <c r="D121" s="81"/>
      <c r="E121" s="38"/>
    </row>
    <row r="122" spans="1:5" ht="30" customHeight="1">
      <c r="A122" s="9" t="s">
        <v>68</v>
      </c>
      <c r="B122" s="84" t="s">
        <v>251</v>
      </c>
      <c r="C122" s="243"/>
      <c r="D122" s="81"/>
      <c r="E122" s="38"/>
    </row>
    <row r="123" spans="1:5" ht="19.5" customHeight="1">
      <c r="A123" s="9" t="s">
        <v>97</v>
      </c>
      <c r="B123" s="33" t="s">
        <v>234</v>
      </c>
      <c r="C123" s="243"/>
      <c r="D123" s="81"/>
      <c r="E123" s="38"/>
    </row>
    <row r="124" spans="1:5" ht="24" customHeight="1">
      <c r="A124" s="9" t="s">
        <v>98</v>
      </c>
      <c r="B124" s="33" t="s">
        <v>250</v>
      </c>
      <c r="C124" s="243"/>
      <c r="D124" s="81"/>
      <c r="E124" s="38"/>
    </row>
    <row r="125" spans="1:5" ht="24" customHeight="1">
      <c r="A125" s="9" t="s">
        <v>99</v>
      </c>
      <c r="B125" s="33" t="s">
        <v>249</v>
      </c>
      <c r="C125" s="243"/>
      <c r="D125" s="81"/>
      <c r="E125" s="38"/>
    </row>
    <row r="126" spans="1:5" ht="22.5">
      <c r="A126" s="9" t="s">
        <v>242</v>
      </c>
      <c r="B126" s="33" t="s">
        <v>237</v>
      </c>
      <c r="C126" s="243"/>
      <c r="D126" s="81"/>
      <c r="E126" s="38"/>
    </row>
    <row r="127" spans="1:5" ht="25.5" customHeight="1">
      <c r="A127" s="9" t="s">
        <v>243</v>
      </c>
      <c r="B127" s="33" t="s">
        <v>248</v>
      </c>
      <c r="C127" s="243"/>
      <c r="D127" s="81"/>
      <c r="E127" s="38"/>
    </row>
    <row r="128" spans="1:5" ht="19.5" customHeight="1" thickBot="1">
      <c r="A128" s="7" t="s">
        <v>244</v>
      </c>
      <c r="B128" s="33" t="s">
        <v>247</v>
      </c>
      <c r="C128" s="244"/>
      <c r="D128" s="231"/>
      <c r="E128" s="39"/>
    </row>
    <row r="129" spans="1:5" ht="21.75" customHeight="1" thickBot="1">
      <c r="A129" s="14" t="s">
        <v>5</v>
      </c>
      <c r="B129" s="29" t="s">
        <v>304</v>
      </c>
      <c r="C129" s="209">
        <f>+C94+C115</f>
        <v>67258481</v>
      </c>
      <c r="D129" s="229">
        <f>+D94+D115</f>
        <v>19009839</v>
      </c>
      <c r="E129" s="221">
        <f>+E94+E115</f>
        <v>86268320</v>
      </c>
    </row>
    <row r="130" spans="1:5" ht="21" customHeight="1" thickBot="1">
      <c r="A130" s="14" t="s">
        <v>6</v>
      </c>
      <c r="B130" s="29" t="s">
        <v>305</v>
      </c>
      <c r="C130" s="209">
        <f>+C131+C132+C133</f>
        <v>0</v>
      </c>
      <c r="D130" s="229">
        <f>+D131+D132+D133</f>
        <v>0</v>
      </c>
      <c r="E130" s="221">
        <f>+E131+E132+E133</f>
        <v>0</v>
      </c>
    </row>
    <row r="131" spans="1:5" ht="22.5">
      <c r="A131" s="9" t="s">
        <v>143</v>
      </c>
      <c r="B131" s="6" t="s">
        <v>312</v>
      </c>
      <c r="C131" s="243"/>
      <c r="D131" s="81"/>
      <c r="E131" s="38"/>
    </row>
    <row r="132" spans="1:5" ht="25.5" customHeight="1">
      <c r="A132" s="9" t="s">
        <v>146</v>
      </c>
      <c r="B132" s="6" t="s">
        <v>313</v>
      </c>
      <c r="C132" s="243"/>
      <c r="D132" s="81"/>
      <c r="E132" s="38"/>
    </row>
    <row r="133" spans="1:5" ht="21" customHeight="1" thickBot="1">
      <c r="A133" s="7" t="s">
        <v>147</v>
      </c>
      <c r="B133" s="6" t="s">
        <v>314</v>
      </c>
      <c r="C133" s="243"/>
      <c r="D133" s="81"/>
      <c r="E133" s="38"/>
    </row>
    <row r="134" spans="1:5" ht="22.5" customHeight="1" thickBot="1">
      <c r="A134" s="14" t="s">
        <v>7</v>
      </c>
      <c r="B134" s="29" t="s">
        <v>306</v>
      </c>
      <c r="C134" s="209">
        <f>SUM(C135:C140)</f>
        <v>0</v>
      </c>
      <c r="D134" s="229">
        <f>SUM(D135:D140)</f>
        <v>0</v>
      </c>
      <c r="E134" s="221">
        <f>SUM(E135:E140)</f>
        <v>0</v>
      </c>
    </row>
    <row r="135" spans="1:5" ht="12" customHeight="1">
      <c r="A135" s="9" t="s">
        <v>43</v>
      </c>
      <c r="B135" s="3" t="s">
        <v>315</v>
      </c>
      <c r="C135" s="243"/>
      <c r="D135" s="81"/>
      <c r="E135" s="38"/>
    </row>
    <row r="136" spans="1:5" ht="12" customHeight="1">
      <c r="A136" s="7" t="s">
        <v>44</v>
      </c>
      <c r="B136" s="1" t="s">
        <v>307</v>
      </c>
      <c r="C136" s="244"/>
      <c r="D136" s="231"/>
      <c r="E136" s="39"/>
    </row>
    <row r="137" spans="1:5" ht="12" customHeight="1">
      <c r="A137" s="9" t="s">
        <v>45</v>
      </c>
      <c r="B137" s="3" t="s">
        <v>308</v>
      </c>
      <c r="C137" s="243"/>
      <c r="D137" s="81"/>
      <c r="E137" s="38"/>
    </row>
    <row r="138" spans="1:5" ht="15.75" customHeight="1">
      <c r="A138" s="9" t="s">
        <v>84</v>
      </c>
      <c r="B138" s="3" t="s">
        <v>309</v>
      </c>
      <c r="C138" s="243"/>
      <c r="D138" s="81"/>
      <c r="E138" s="38"/>
    </row>
    <row r="139" spans="1:5" ht="12" customHeight="1">
      <c r="A139" s="9" t="s">
        <v>85</v>
      </c>
      <c r="B139" s="3" t="s">
        <v>310</v>
      </c>
      <c r="C139" s="243"/>
      <c r="D139" s="81"/>
      <c r="E139" s="38"/>
    </row>
    <row r="140" spans="1:5" ht="12" customHeight="1" thickBot="1">
      <c r="A140" s="7" t="s">
        <v>86</v>
      </c>
      <c r="B140" s="3" t="s">
        <v>311</v>
      </c>
      <c r="C140" s="243"/>
      <c r="D140" s="81"/>
      <c r="E140" s="38"/>
    </row>
    <row r="141" spans="1:5" ht="12" customHeight="1" thickBot="1">
      <c r="A141" s="14" t="s">
        <v>8</v>
      </c>
      <c r="B141" s="29" t="s">
        <v>319</v>
      </c>
      <c r="C141" s="213">
        <f>+C142+C143+C144+C145</f>
        <v>2165099</v>
      </c>
      <c r="D141" s="232">
        <f>+D142+D143+D144+D145</f>
        <v>0</v>
      </c>
      <c r="E141" s="223">
        <f>+E142+E143+E144+E145</f>
        <v>2165099</v>
      </c>
    </row>
    <row r="142" spans="1:5" ht="12" customHeight="1">
      <c r="A142" s="9" t="s">
        <v>46</v>
      </c>
      <c r="B142" s="3" t="s">
        <v>252</v>
      </c>
      <c r="C142" s="243"/>
      <c r="D142" s="81"/>
      <c r="E142" s="38"/>
    </row>
    <row r="143" spans="1:5" ht="12" customHeight="1">
      <c r="A143" s="9" t="s">
        <v>47</v>
      </c>
      <c r="B143" s="3" t="s">
        <v>253</v>
      </c>
      <c r="C143" s="243">
        <v>2165099</v>
      </c>
      <c r="D143" s="81"/>
      <c r="E143" s="38">
        <v>2165099</v>
      </c>
    </row>
    <row r="144" spans="1:5" ht="12" customHeight="1">
      <c r="A144" s="9" t="s">
        <v>167</v>
      </c>
      <c r="B144" s="3" t="s">
        <v>320</v>
      </c>
      <c r="C144" s="243"/>
      <c r="D144" s="81"/>
      <c r="E144" s="38"/>
    </row>
    <row r="145" spans="1:5" ht="12" customHeight="1" thickBot="1">
      <c r="A145" s="7" t="s">
        <v>168</v>
      </c>
      <c r="B145" s="1" t="s">
        <v>270</v>
      </c>
      <c r="C145" s="243"/>
      <c r="D145" s="81"/>
      <c r="E145" s="38"/>
    </row>
    <row r="146" spans="1:5" ht="12" customHeight="1" thickBot="1">
      <c r="A146" s="14" t="s">
        <v>9</v>
      </c>
      <c r="B146" s="29" t="s">
        <v>321</v>
      </c>
      <c r="C146" s="245">
        <f>SUM(C147:C151)</f>
        <v>0</v>
      </c>
      <c r="D146" s="260">
        <f>SUM(D147:D151)</f>
        <v>0</v>
      </c>
      <c r="E146" s="253">
        <f>SUM(E147:E151)</f>
        <v>0</v>
      </c>
    </row>
    <row r="147" spans="1:5" ht="12" customHeight="1">
      <c r="A147" s="9" t="s">
        <v>48</v>
      </c>
      <c r="B147" s="3" t="s">
        <v>316</v>
      </c>
      <c r="C147" s="243"/>
      <c r="D147" s="81"/>
      <c r="E147" s="38"/>
    </row>
    <row r="148" spans="1:5" ht="12" customHeight="1">
      <c r="A148" s="9" t="s">
        <v>49</v>
      </c>
      <c r="B148" s="3" t="s">
        <v>323</v>
      </c>
      <c r="C148" s="243"/>
      <c r="D148" s="81"/>
      <c r="E148" s="38"/>
    </row>
    <row r="149" spans="1:5" ht="12" customHeight="1">
      <c r="A149" s="9" t="s">
        <v>179</v>
      </c>
      <c r="B149" s="3" t="s">
        <v>318</v>
      </c>
      <c r="C149" s="243"/>
      <c r="D149" s="81"/>
      <c r="E149" s="38"/>
    </row>
    <row r="150" spans="1:5" ht="21.75" customHeight="1">
      <c r="A150" s="9" t="s">
        <v>180</v>
      </c>
      <c r="B150" s="3" t="s">
        <v>324</v>
      </c>
      <c r="C150" s="243"/>
      <c r="D150" s="81"/>
      <c r="E150" s="38"/>
    </row>
    <row r="151" spans="1:5" ht="26.25" customHeight="1" thickBot="1">
      <c r="A151" s="9" t="s">
        <v>322</v>
      </c>
      <c r="B151" s="3" t="s">
        <v>325</v>
      </c>
      <c r="C151" s="243"/>
      <c r="D151" s="81"/>
      <c r="E151" s="38"/>
    </row>
    <row r="152" spans="1:5" ht="21" customHeight="1" thickBot="1">
      <c r="A152" s="14" t="s">
        <v>10</v>
      </c>
      <c r="B152" s="29" t="s">
        <v>326</v>
      </c>
      <c r="C152" s="246"/>
      <c r="D152" s="261"/>
      <c r="E152" s="254"/>
    </row>
    <row r="153" spans="1:5" ht="21" customHeight="1" thickBot="1">
      <c r="A153" s="14" t="s">
        <v>11</v>
      </c>
      <c r="B153" s="29" t="s">
        <v>327</v>
      </c>
      <c r="C153" s="246"/>
      <c r="D153" s="261"/>
      <c r="E153" s="254"/>
    </row>
    <row r="154" spans="1:5" ht="30.75" customHeight="1" thickBot="1">
      <c r="A154" s="14" t="s">
        <v>12</v>
      </c>
      <c r="B154" s="29" t="s">
        <v>329</v>
      </c>
      <c r="C154" s="247">
        <f>+C130+C134+C141+C146+C152+C153</f>
        <v>2165099</v>
      </c>
      <c r="D154" s="262">
        <f>+D130+D134+D141+D146+D152+D153</f>
        <v>0</v>
      </c>
      <c r="E154" s="255">
        <f>+E130+E134+E141+E146+E152+E153</f>
        <v>2165099</v>
      </c>
    </row>
    <row r="155" spans="1:5" ht="26.25" customHeight="1" thickBot="1">
      <c r="A155" s="44" t="s">
        <v>13</v>
      </c>
      <c r="B155" s="75" t="s">
        <v>328</v>
      </c>
      <c r="C155" s="247">
        <f>+C129+C154</f>
        <v>69423580</v>
      </c>
      <c r="D155" s="262">
        <f>+D129+D154</f>
        <v>19009839</v>
      </c>
      <c r="E155" s="255">
        <f>+E129+E154</f>
        <v>88433419</v>
      </c>
    </row>
    <row r="156" ht="24" customHeight="1"/>
    <row r="157" spans="1:5" ht="21.75" customHeight="1">
      <c r="A157" s="338" t="s">
        <v>254</v>
      </c>
      <c r="B157" s="338"/>
      <c r="C157" s="338"/>
      <c r="D157" s="349"/>
      <c r="E157" s="349"/>
    </row>
    <row r="158" spans="1:9" ht="15" customHeight="1" thickBot="1">
      <c r="A158" s="347" t="s">
        <v>75</v>
      </c>
      <c r="B158" s="347"/>
      <c r="C158" s="273"/>
      <c r="D158" s="274"/>
      <c r="E158" s="267" t="s">
        <v>354</v>
      </c>
      <c r="F158" s="97"/>
      <c r="G158" s="98"/>
      <c r="H158" s="98"/>
      <c r="I158" s="98"/>
    </row>
    <row r="159" spans="1:5" s="87" customFormat="1" ht="38.25" customHeight="1" thickBot="1">
      <c r="A159" s="14">
        <v>1</v>
      </c>
      <c r="B159" s="20" t="s">
        <v>330</v>
      </c>
      <c r="C159" s="209">
        <f>+C64-C129</f>
        <v>-25408858</v>
      </c>
      <c r="D159" s="229">
        <f>+D64-D129</f>
        <v>-11858470</v>
      </c>
      <c r="E159" s="221">
        <f>+E64-E129</f>
        <v>-37267328</v>
      </c>
    </row>
    <row r="160" spans="1:5" ht="49.5" customHeight="1" thickBot="1">
      <c r="A160" s="14" t="s">
        <v>4</v>
      </c>
      <c r="B160" s="20" t="s">
        <v>336</v>
      </c>
      <c r="C160" s="209">
        <f>+C88-C154</f>
        <v>25408858</v>
      </c>
      <c r="D160" s="229">
        <f>+D88-D154</f>
        <v>11858470</v>
      </c>
      <c r="E160" s="221">
        <f>+E88-E154</f>
        <v>37267328</v>
      </c>
    </row>
    <row r="162" ht="41.25" customHeight="1"/>
    <row r="163" ht="13.5" customHeight="1"/>
    <row r="164" ht="32.25" customHeight="1"/>
  </sheetData>
  <sheetProtection/>
  <mergeCells count="6">
    <mergeCell ref="A4:B4"/>
    <mergeCell ref="A91:B91"/>
    <mergeCell ref="A158:B158"/>
    <mergeCell ref="A3:E3"/>
    <mergeCell ref="A90:E90"/>
    <mergeCell ref="A157:E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r:id="rId1"/>
  <headerFooter alignWithMargins="0">
    <oddHeader>&amp;C&amp;"Times New Roman CE,Félkövér"
KÖZSÉGI ÖNKORMÁNYZAT VÁRALJA
2017. ÉVI MÓDOSÍTOTT KÖLTSÉGVETÉS
KÖTELEZŐ FELADATAINAK MÉRLEGE
&amp;R&amp;"Times New Roman CE,Félkövér dőlt"&amp;11 1.3. melléklet a ........./2017. (.......) önkormányzati rendelethez</oddHeader>
  </headerFooter>
  <rowBreaks count="1" manualBreakCount="1"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15" zoomScaleSheetLayoutView="100" workbookViewId="0" topLeftCell="A13">
      <selection activeCell="M25" sqref="M25"/>
    </sheetView>
  </sheetViews>
  <sheetFormatPr defaultColWidth="9.00390625" defaultRowHeight="12.75"/>
  <cols>
    <col min="1" max="1" width="6.875" style="26" customWidth="1"/>
    <col min="2" max="2" width="40.00390625" style="35" customWidth="1"/>
    <col min="3" max="3" width="11.625" style="35" customWidth="1"/>
    <col min="4" max="4" width="12.00390625" style="26" customWidth="1"/>
    <col min="5" max="5" width="13.625" style="26" customWidth="1"/>
    <col min="6" max="6" width="30.625" style="26" customWidth="1"/>
    <col min="7" max="7" width="13.625" style="26" customWidth="1"/>
    <col min="8" max="8" width="14.625" style="26" customWidth="1"/>
    <col min="9" max="9" width="14.50390625" style="26" customWidth="1"/>
    <col min="10" max="16384" width="9.375" style="26" customWidth="1"/>
  </cols>
  <sheetData>
    <row r="1" spans="1:9" ht="39.75" customHeight="1">
      <c r="A1" s="350" t="s">
        <v>358</v>
      </c>
      <c r="B1" s="345"/>
      <c r="C1" s="345"/>
      <c r="D1" s="345"/>
      <c r="E1" s="345"/>
      <c r="F1" s="345"/>
      <c r="G1" s="345"/>
      <c r="H1" s="345"/>
      <c r="I1" s="345"/>
    </row>
    <row r="2" spans="6:9" ht="14.25" thickBot="1">
      <c r="F2" s="48"/>
      <c r="G2" s="114"/>
      <c r="I2" s="48" t="s">
        <v>351</v>
      </c>
    </row>
    <row r="3" spans="1:9" ht="18" customHeight="1" thickBot="1">
      <c r="A3" s="351" t="s">
        <v>38</v>
      </c>
      <c r="B3" s="354" t="s">
        <v>34</v>
      </c>
      <c r="C3" s="355"/>
      <c r="D3" s="355"/>
      <c r="E3" s="355"/>
      <c r="F3" s="354" t="s">
        <v>35</v>
      </c>
      <c r="G3" s="356"/>
      <c r="H3" s="356"/>
      <c r="I3" s="357"/>
    </row>
    <row r="4" spans="1:10" s="49" customFormat="1" ht="40.5" customHeight="1" thickBot="1">
      <c r="A4" s="352"/>
      <c r="B4" s="130" t="s">
        <v>36</v>
      </c>
      <c r="C4" s="126" t="s">
        <v>364</v>
      </c>
      <c r="D4" s="126" t="s">
        <v>353</v>
      </c>
      <c r="E4" s="126" t="s">
        <v>363</v>
      </c>
      <c r="F4" s="130" t="s">
        <v>36</v>
      </c>
      <c r="G4" s="126" t="s">
        <v>362</v>
      </c>
      <c r="H4" s="126" t="s">
        <v>353</v>
      </c>
      <c r="I4" s="197" t="str">
        <f>+E4</f>
        <v>2017. évi módosított előirányzat</v>
      </c>
      <c r="J4" s="114"/>
    </row>
    <row r="5" spans="1:10" s="53" customFormat="1" ht="12" customHeight="1" thickBot="1">
      <c r="A5" s="50" t="s">
        <v>343</v>
      </c>
      <c r="B5" s="131" t="s">
        <v>344</v>
      </c>
      <c r="C5" s="50" t="s">
        <v>345</v>
      </c>
      <c r="D5" s="50" t="s">
        <v>347</v>
      </c>
      <c r="E5" s="50" t="s">
        <v>346</v>
      </c>
      <c r="F5" s="131" t="s">
        <v>348</v>
      </c>
      <c r="G5" s="50" t="s">
        <v>349</v>
      </c>
      <c r="H5" s="50" t="s">
        <v>350</v>
      </c>
      <c r="I5" s="146" t="s">
        <v>356</v>
      </c>
      <c r="J5" s="114"/>
    </row>
    <row r="6" spans="1:10" ht="12.75" customHeight="1">
      <c r="A6" s="54" t="s">
        <v>3</v>
      </c>
      <c r="B6" s="132" t="s">
        <v>255</v>
      </c>
      <c r="C6" s="204">
        <v>54163023</v>
      </c>
      <c r="D6" s="203">
        <v>12586669</v>
      </c>
      <c r="E6" s="204">
        <v>66749692</v>
      </c>
      <c r="F6" s="132" t="s">
        <v>37</v>
      </c>
      <c r="G6" s="204">
        <v>14296280</v>
      </c>
      <c r="H6" s="283">
        <v>2354202</v>
      </c>
      <c r="I6" s="180">
        <v>16650482</v>
      </c>
      <c r="J6" s="114"/>
    </row>
    <row r="7" spans="1:10" ht="23.25" customHeight="1">
      <c r="A7" s="56" t="s">
        <v>4</v>
      </c>
      <c r="B7" s="133" t="s">
        <v>256</v>
      </c>
      <c r="C7" s="188">
        <v>2932000</v>
      </c>
      <c r="D7" s="111">
        <v>2293731</v>
      </c>
      <c r="E7" s="188">
        <v>5225731</v>
      </c>
      <c r="F7" s="133" t="s">
        <v>92</v>
      </c>
      <c r="G7" s="188">
        <v>2806210</v>
      </c>
      <c r="H7" s="111">
        <v>391716</v>
      </c>
      <c r="I7" s="181">
        <v>3197926</v>
      </c>
      <c r="J7" s="114"/>
    </row>
    <row r="8" spans="1:10" ht="12.75" customHeight="1">
      <c r="A8" s="56" t="s">
        <v>5</v>
      </c>
      <c r="B8" s="133" t="s">
        <v>274</v>
      </c>
      <c r="C8" s="188"/>
      <c r="D8" s="111"/>
      <c r="E8" s="188"/>
      <c r="F8" s="133" t="s">
        <v>111</v>
      </c>
      <c r="G8" s="188">
        <v>14198274</v>
      </c>
      <c r="H8" s="111">
        <v>-664727</v>
      </c>
      <c r="I8" s="181">
        <v>13533547</v>
      </c>
      <c r="J8" s="114"/>
    </row>
    <row r="9" spans="1:10" ht="12.75" customHeight="1">
      <c r="A9" s="56" t="s">
        <v>6</v>
      </c>
      <c r="B9" s="133" t="s">
        <v>83</v>
      </c>
      <c r="C9" s="188">
        <v>5000000</v>
      </c>
      <c r="D9" s="111">
        <v>817473</v>
      </c>
      <c r="E9" s="188">
        <v>5817473</v>
      </c>
      <c r="F9" s="133" t="s">
        <v>93</v>
      </c>
      <c r="G9" s="188">
        <v>5705490</v>
      </c>
      <c r="H9" s="111">
        <v>511000</v>
      </c>
      <c r="I9" s="181">
        <v>6216490</v>
      </c>
      <c r="J9" s="114"/>
    </row>
    <row r="10" spans="1:10" ht="12.75" customHeight="1">
      <c r="A10" s="56" t="s">
        <v>7</v>
      </c>
      <c r="B10" s="58" t="s">
        <v>277</v>
      </c>
      <c r="C10" s="188">
        <v>4015000</v>
      </c>
      <c r="D10" s="40">
        <v>27548</v>
      </c>
      <c r="E10" s="188">
        <v>4042548</v>
      </c>
      <c r="F10" s="133" t="s">
        <v>94</v>
      </c>
      <c r="G10" s="188">
        <v>38459200</v>
      </c>
      <c r="H10" s="111">
        <v>7190413</v>
      </c>
      <c r="I10" s="181">
        <v>45649613</v>
      </c>
      <c r="J10" s="114"/>
    </row>
    <row r="11" spans="1:10" ht="12.75" customHeight="1">
      <c r="A11" s="56" t="s">
        <v>8</v>
      </c>
      <c r="B11" s="133" t="s">
        <v>257</v>
      </c>
      <c r="C11" s="188">
        <v>250000</v>
      </c>
      <c r="D11" s="111">
        <v>139500</v>
      </c>
      <c r="E11" s="188">
        <v>389500</v>
      </c>
      <c r="F11" s="133" t="s">
        <v>33</v>
      </c>
      <c r="G11" s="188">
        <v>955427</v>
      </c>
      <c r="H11" s="111"/>
      <c r="I11" s="181">
        <v>955427</v>
      </c>
      <c r="J11" s="114"/>
    </row>
    <row r="12" spans="1:10" ht="12.75" customHeight="1">
      <c r="A12" s="56" t="s">
        <v>9</v>
      </c>
      <c r="B12" s="133" t="s">
        <v>337</v>
      </c>
      <c r="C12" s="188"/>
      <c r="D12" s="111"/>
      <c r="E12" s="188"/>
      <c r="F12" s="134"/>
      <c r="G12" s="188"/>
      <c r="H12" s="188"/>
      <c r="I12" s="181"/>
      <c r="J12" s="114"/>
    </row>
    <row r="13" spans="1:10" ht="12.75" customHeight="1">
      <c r="A13" s="56" t="s">
        <v>10</v>
      </c>
      <c r="B13" s="134"/>
      <c r="C13" s="188"/>
      <c r="D13" s="188"/>
      <c r="E13" s="188"/>
      <c r="F13" s="134"/>
      <c r="G13" s="188"/>
      <c r="H13" s="188"/>
      <c r="I13" s="181"/>
      <c r="J13" s="114"/>
    </row>
    <row r="14" spans="1:10" ht="12.75" customHeight="1">
      <c r="A14" s="56" t="s">
        <v>11</v>
      </c>
      <c r="B14" s="99"/>
      <c r="C14" s="188"/>
      <c r="D14" s="189"/>
      <c r="E14" s="188"/>
      <c r="F14" s="134"/>
      <c r="G14" s="188"/>
      <c r="H14" s="188"/>
      <c r="I14" s="181"/>
      <c r="J14" s="114"/>
    </row>
    <row r="15" spans="1:10" ht="12.75" customHeight="1">
      <c r="A15" s="56" t="s">
        <v>12</v>
      </c>
      <c r="B15" s="134"/>
      <c r="C15" s="188"/>
      <c r="D15" s="188"/>
      <c r="E15" s="188"/>
      <c r="F15" s="134"/>
      <c r="G15" s="188"/>
      <c r="H15" s="188"/>
      <c r="I15" s="181"/>
      <c r="J15" s="114"/>
    </row>
    <row r="16" spans="1:10" ht="12.75" customHeight="1">
      <c r="A16" s="56" t="s">
        <v>13</v>
      </c>
      <c r="B16" s="134"/>
      <c r="C16" s="188"/>
      <c r="D16" s="188"/>
      <c r="E16" s="188"/>
      <c r="F16" s="134"/>
      <c r="G16" s="188"/>
      <c r="H16" s="188"/>
      <c r="I16" s="181"/>
      <c r="J16" s="114"/>
    </row>
    <row r="17" spans="1:10" ht="12.75" customHeight="1" thickBot="1">
      <c r="A17" s="56" t="s">
        <v>14</v>
      </c>
      <c r="B17" s="135"/>
      <c r="C17" s="190"/>
      <c r="D17" s="190"/>
      <c r="E17" s="190"/>
      <c r="F17" s="134"/>
      <c r="G17" s="190"/>
      <c r="H17" s="284"/>
      <c r="I17" s="198"/>
      <c r="J17" s="114"/>
    </row>
    <row r="18" spans="1:10" ht="30" customHeight="1" thickBot="1">
      <c r="A18" s="59" t="s">
        <v>15</v>
      </c>
      <c r="B18" s="136" t="s">
        <v>338</v>
      </c>
      <c r="C18" s="191">
        <f>SUM(C6:C17)</f>
        <v>66360023</v>
      </c>
      <c r="D18" s="191">
        <f>SUM(D6:D17)</f>
        <v>15864921</v>
      </c>
      <c r="E18" s="191">
        <f>SUM(E6:E17)</f>
        <v>82224944</v>
      </c>
      <c r="F18" s="136" t="s">
        <v>261</v>
      </c>
      <c r="G18" s="191">
        <f>SUM(G6:G17)</f>
        <v>76420881</v>
      </c>
      <c r="H18" s="191">
        <f>SUM(H6:H17)</f>
        <v>9782604</v>
      </c>
      <c r="I18" s="187">
        <f>SUM(I6:I17)</f>
        <v>86203485</v>
      </c>
      <c r="J18" s="114"/>
    </row>
    <row r="19" spans="1:10" ht="23.25" customHeight="1">
      <c r="A19" s="60" t="s">
        <v>16</v>
      </c>
      <c r="B19" s="137" t="s">
        <v>258</v>
      </c>
      <c r="C19" s="192">
        <v>12225957</v>
      </c>
      <c r="D19" s="193">
        <v>-6082317</v>
      </c>
      <c r="E19" s="192">
        <v>6143640</v>
      </c>
      <c r="F19" s="138" t="s">
        <v>100</v>
      </c>
      <c r="G19" s="140"/>
      <c r="H19" s="285"/>
      <c r="I19" s="199"/>
      <c r="J19" s="114"/>
    </row>
    <row r="20" spans="1:10" ht="12.75" customHeight="1">
      <c r="A20" s="63" t="s">
        <v>17</v>
      </c>
      <c r="B20" s="138" t="s">
        <v>104</v>
      </c>
      <c r="C20" s="194">
        <v>12225957</v>
      </c>
      <c r="D20" s="195">
        <v>-8530649</v>
      </c>
      <c r="E20" s="194">
        <v>3695308</v>
      </c>
      <c r="F20" s="138" t="s">
        <v>260</v>
      </c>
      <c r="G20" s="113"/>
      <c r="H20" s="113"/>
      <c r="I20" s="149"/>
      <c r="J20" s="114"/>
    </row>
    <row r="21" spans="1:10" ht="12.75" customHeight="1">
      <c r="A21" s="63" t="s">
        <v>18</v>
      </c>
      <c r="B21" s="138" t="s">
        <v>105</v>
      </c>
      <c r="C21" s="127"/>
      <c r="D21" s="113"/>
      <c r="E21" s="127"/>
      <c r="F21" s="138" t="s">
        <v>76</v>
      </c>
      <c r="G21" s="113"/>
      <c r="H21" s="113"/>
      <c r="I21" s="149"/>
      <c r="J21" s="114"/>
    </row>
    <row r="22" spans="1:10" ht="12.75" customHeight="1">
      <c r="A22" s="63" t="s">
        <v>19</v>
      </c>
      <c r="B22" s="138" t="s">
        <v>109</v>
      </c>
      <c r="C22" s="127"/>
      <c r="D22" s="113"/>
      <c r="E22" s="127"/>
      <c r="F22" s="138" t="s">
        <v>77</v>
      </c>
      <c r="G22" s="113"/>
      <c r="H22" s="113"/>
      <c r="I22" s="149"/>
      <c r="J22" s="114"/>
    </row>
    <row r="23" spans="1:10" ht="12.75" customHeight="1">
      <c r="A23" s="63" t="s">
        <v>20</v>
      </c>
      <c r="B23" s="138" t="s">
        <v>110</v>
      </c>
      <c r="C23" s="127"/>
      <c r="D23" s="195">
        <v>2448332</v>
      </c>
      <c r="E23" s="194">
        <v>2448332</v>
      </c>
      <c r="F23" s="137" t="s">
        <v>112</v>
      </c>
      <c r="G23" s="140"/>
      <c r="H23" s="113"/>
      <c r="I23" s="149"/>
      <c r="J23" s="114"/>
    </row>
    <row r="24" spans="1:10" ht="24" customHeight="1">
      <c r="A24" s="63" t="s">
        <v>21</v>
      </c>
      <c r="B24" s="138" t="s">
        <v>259</v>
      </c>
      <c r="C24" s="128"/>
      <c r="D24" s="280"/>
      <c r="E24" s="128"/>
      <c r="F24" s="138" t="s">
        <v>359</v>
      </c>
      <c r="G24" s="195">
        <v>2165099</v>
      </c>
      <c r="H24" s="195"/>
      <c r="I24" s="201">
        <v>2165099</v>
      </c>
      <c r="J24" s="114"/>
    </row>
    <row r="25" spans="1:10" ht="24.75" customHeight="1">
      <c r="A25" s="60" t="s">
        <v>22</v>
      </c>
      <c r="B25" s="137" t="s">
        <v>440</v>
      </c>
      <c r="C25" s="129"/>
      <c r="D25" s="140"/>
      <c r="E25" s="129"/>
      <c r="F25" s="132" t="s">
        <v>320</v>
      </c>
      <c r="G25" s="286"/>
      <c r="H25" s="111"/>
      <c r="I25" s="202"/>
      <c r="J25" s="114"/>
    </row>
    <row r="26" spans="1:10" ht="24" customHeight="1">
      <c r="A26" s="63" t="s">
        <v>23</v>
      </c>
      <c r="B26" s="138" t="s">
        <v>439</v>
      </c>
      <c r="C26" s="127"/>
      <c r="D26" s="113"/>
      <c r="E26" s="127"/>
      <c r="F26" s="133" t="s">
        <v>326</v>
      </c>
      <c r="G26" s="287"/>
      <c r="H26" s="111"/>
      <c r="I26" s="201"/>
      <c r="J26" s="114"/>
    </row>
    <row r="27" spans="1:10" ht="21.75" customHeight="1">
      <c r="A27" s="56" t="s">
        <v>24</v>
      </c>
      <c r="B27" s="138" t="s">
        <v>441</v>
      </c>
      <c r="C27" s="127"/>
      <c r="D27" s="113"/>
      <c r="E27" s="127"/>
      <c r="F27" s="133" t="s">
        <v>327</v>
      </c>
      <c r="G27" s="287"/>
      <c r="H27" s="111"/>
      <c r="I27" s="201"/>
      <c r="J27" s="114"/>
    </row>
    <row r="28" spans="1:10" ht="25.5" customHeight="1" thickBot="1">
      <c r="A28" s="78" t="s">
        <v>25</v>
      </c>
      <c r="B28" s="137" t="s">
        <v>442</v>
      </c>
      <c r="C28" s="129"/>
      <c r="D28" s="140"/>
      <c r="E28" s="129"/>
      <c r="F28" s="282"/>
      <c r="G28" s="288"/>
      <c r="H28" s="284"/>
      <c r="I28" s="202"/>
      <c r="J28" s="114"/>
    </row>
    <row r="29" spans="1:10" ht="26.25" customHeight="1" thickBot="1">
      <c r="A29" s="59" t="s">
        <v>26</v>
      </c>
      <c r="B29" s="136" t="s">
        <v>339</v>
      </c>
      <c r="C29" s="191">
        <f>+C19+C24+C27+C28</f>
        <v>12225957</v>
      </c>
      <c r="D29" s="191">
        <f>+D19+D24+D27+D28</f>
        <v>-6082317</v>
      </c>
      <c r="E29" s="191">
        <f>+E19+E24+E27+E28</f>
        <v>6143640</v>
      </c>
      <c r="F29" s="136" t="s">
        <v>341</v>
      </c>
      <c r="G29" s="191">
        <v>2165099</v>
      </c>
      <c r="H29" s="191"/>
      <c r="I29" s="187">
        <f>SUM(I19:I28)</f>
        <v>2165099</v>
      </c>
      <c r="J29" s="114"/>
    </row>
    <row r="30" spans="1:9" ht="24.75" customHeight="1" thickBot="1">
      <c r="A30" s="59" t="s">
        <v>27</v>
      </c>
      <c r="B30" s="139" t="s">
        <v>340</v>
      </c>
      <c r="C30" s="196">
        <f>+C18+C29</f>
        <v>78585980</v>
      </c>
      <c r="D30" s="196">
        <f>+D18+D29</f>
        <v>9782604</v>
      </c>
      <c r="E30" s="196">
        <f>+E18+E29</f>
        <v>88368584</v>
      </c>
      <c r="F30" s="139" t="s">
        <v>342</v>
      </c>
      <c r="G30" s="196">
        <f>SUM(G18,G29)</f>
        <v>78585980</v>
      </c>
      <c r="H30" s="196">
        <f>SUM(H18,H29)</f>
        <v>9782604</v>
      </c>
      <c r="I30" s="196">
        <f>SUM(I18,I29)</f>
        <v>88368584</v>
      </c>
    </row>
    <row r="31" spans="1:9" ht="16.5" customHeight="1" thickBot="1">
      <c r="A31" s="59" t="s">
        <v>28</v>
      </c>
      <c r="B31" s="139" t="s">
        <v>78</v>
      </c>
      <c r="C31" s="196">
        <f>IF(C18-G18&lt;0,G18-C18,"-")</f>
        <v>10060858</v>
      </c>
      <c r="D31" s="374" t="str">
        <f>IF(D18-H18&lt;0,H18-D18,"-")</f>
        <v>-</v>
      </c>
      <c r="E31" s="196">
        <f>IF(E18-I18&lt;0,I18-E18,"-")</f>
        <v>3978541</v>
      </c>
      <c r="F31" s="139" t="s">
        <v>79</v>
      </c>
      <c r="G31" s="196"/>
      <c r="H31" s="289">
        <v>6082317</v>
      </c>
      <c r="I31" s="200"/>
    </row>
    <row r="32" spans="1:9" ht="17.25" customHeight="1" thickBot="1">
      <c r="A32" s="59" t="s">
        <v>29</v>
      </c>
      <c r="B32" s="139" t="s">
        <v>113</v>
      </c>
      <c r="C32" s="196"/>
      <c r="D32" s="196"/>
      <c r="E32" s="196"/>
      <c r="F32" s="139" t="s">
        <v>114</v>
      </c>
      <c r="G32" s="196"/>
      <c r="H32" s="290"/>
      <c r="I32" s="200"/>
    </row>
    <row r="33" spans="2:5" ht="18.75">
      <c r="B33" s="353"/>
      <c r="C33" s="353"/>
      <c r="D33" s="353"/>
      <c r="E33" s="353"/>
    </row>
  </sheetData>
  <sheetProtection/>
  <mergeCells count="5">
    <mergeCell ref="A1:I1"/>
    <mergeCell ref="A3:A4"/>
    <mergeCell ref="B33:E33"/>
    <mergeCell ref="B3:E3"/>
    <mergeCell ref="F3:I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1" r:id="rId1"/>
  <headerFooter alignWithMargins="0">
    <oddHeader>&amp;R&amp;"Times New Roman CE,Félkövér dőlt"&amp;11 2.1.melléklet a ..../2016.(...)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zoomScaleSheetLayoutView="115" workbookViewId="0" topLeftCell="A1">
      <selection activeCell="L27" sqref="L27"/>
    </sheetView>
  </sheetViews>
  <sheetFormatPr defaultColWidth="9.00390625" defaultRowHeight="12.75"/>
  <cols>
    <col min="1" max="1" width="6.875" style="26" customWidth="1"/>
    <col min="2" max="2" width="41.00390625" style="35" customWidth="1"/>
    <col min="3" max="3" width="11.625" style="26" customWidth="1"/>
    <col min="4" max="5" width="12.875" style="26" customWidth="1"/>
    <col min="6" max="6" width="32.00390625" style="26" customWidth="1"/>
    <col min="7" max="7" width="12.875" style="26" customWidth="1"/>
    <col min="8" max="8" width="12.375" style="26" customWidth="1"/>
    <col min="9" max="9" width="12.875" style="26" customWidth="1"/>
    <col min="10" max="16384" width="9.375" style="26" customWidth="1"/>
  </cols>
  <sheetData>
    <row r="1" spans="1:9" ht="31.5" customHeight="1">
      <c r="A1" s="350" t="s">
        <v>357</v>
      </c>
      <c r="B1" s="345"/>
      <c r="C1" s="345"/>
      <c r="D1" s="345"/>
      <c r="E1" s="345"/>
      <c r="F1" s="345"/>
      <c r="G1" s="345"/>
      <c r="H1" s="345"/>
      <c r="I1" s="345"/>
    </row>
    <row r="2" spans="5:9" ht="14.25" thickBot="1">
      <c r="E2" s="48" t="s">
        <v>352</v>
      </c>
      <c r="F2" s="114"/>
      <c r="I2" s="48" t="s">
        <v>352</v>
      </c>
    </row>
    <row r="3" spans="1:9" ht="13.5" thickBot="1">
      <c r="A3" s="358" t="s">
        <v>38</v>
      </c>
      <c r="B3" s="354" t="s">
        <v>34</v>
      </c>
      <c r="C3" s="355"/>
      <c r="D3" s="355"/>
      <c r="E3" s="360"/>
      <c r="F3" s="361" t="s">
        <v>35</v>
      </c>
      <c r="G3" s="362"/>
      <c r="H3" s="362"/>
      <c r="I3" s="363"/>
    </row>
    <row r="4" spans="1:10" s="49" customFormat="1" ht="39" customHeight="1" thickBot="1">
      <c r="A4" s="359"/>
      <c r="B4" s="36" t="s">
        <v>36</v>
      </c>
      <c r="C4" s="118" t="s">
        <v>362</v>
      </c>
      <c r="D4" s="118" t="s">
        <v>353</v>
      </c>
      <c r="E4" s="37" t="str">
        <f>+'2.1.sz.mell  '!E4</f>
        <v>2017. évi módosított előirányzat</v>
      </c>
      <c r="F4" s="36" t="s">
        <v>36</v>
      </c>
      <c r="G4" s="118" t="s">
        <v>362</v>
      </c>
      <c r="H4" s="118" t="s">
        <v>353</v>
      </c>
      <c r="I4" s="25" t="str">
        <f>+'2.1.sz.mell  '!I4</f>
        <v>2017. évi módosított előirányzat</v>
      </c>
      <c r="J4" s="114"/>
    </row>
    <row r="5" spans="1:10" s="49" customFormat="1" ht="13.5" thickBot="1">
      <c r="A5" s="50" t="s">
        <v>343</v>
      </c>
      <c r="B5" s="51" t="s">
        <v>344</v>
      </c>
      <c r="C5" s="119" t="s">
        <v>345</v>
      </c>
      <c r="D5" s="119" t="s">
        <v>347</v>
      </c>
      <c r="E5" s="52" t="s">
        <v>346</v>
      </c>
      <c r="F5" s="51" t="s">
        <v>348</v>
      </c>
      <c r="G5" s="121" t="s">
        <v>349</v>
      </c>
      <c r="H5" s="52" t="s">
        <v>350</v>
      </c>
      <c r="I5" s="146" t="s">
        <v>356</v>
      </c>
      <c r="J5" s="114"/>
    </row>
    <row r="6" spans="1:10" ht="23.25" customHeight="1">
      <c r="A6" s="54" t="s">
        <v>3</v>
      </c>
      <c r="B6" s="55" t="s">
        <v>262</v>
      </c>
      <c r="C6" s="372">
        <v>2000000</v>
      </c>
      <c r="D6" s="372">
        <v>1250000</v>
      </c>
      <c r="E6" s="373">
        <v>3250000</v>
      </c>
      <c r="F6" s="55" t="s">
        <v>106</v>
      </c>
      <c r="G6" s="178"/>
      <c r="H6" s="179">
        <v>2270522</v>
      </c>
      <c r="I6" s="180">
        <v>2270522</v>
      </c>
      <c r="J6" s="114"/>
    </row>
    <row r="7" spans="1:10" ht="24.75" customHeight="1">
      <c r="A7" s="56" t="s">
        <v>4</v>
      </c>
      <c r="B7" s="57" t="s">
        <v>263</v>
      </c>
      <c r="C7" s="158"/>
      <c r="D7" s="158"/>
      <c r="E7" s="47"/>
      <c r="F7" s="57" t="s">
        <v>268</v>
      </c>
      <c r="G7" s="173"/>
      <c r="H7" s="110"/>
      <c r="I7" s="181"/>
      <c r="J7" s="114"/>
    </row>
    <row r="8" spans="1:10" ht="17.25" customHeight="1">
      <c r="A8" s="56" t="s">
        <v>5</v>
      </c>
      <c r="B8" s="57" t="s">
        <v>0</v>
      </c>
      <c r="C8" s="112"/>
      <c r="D8" s="112"/>
      <c r="E8" s="19"/>
      <c r="F8" s="57" t="s">
        <v>96</v>
      </c>
      <c r="G8" s="173">
        <v>12254000</v>
      </c>
      <c r="H8" s="110">
        <v>184498886</v>
      </c>
      <c r="I8" s="181">
        <v>196752886</v>
      </c>
      <c r="J8" s="114"/>
    </row>
    <row r="9" spans="1:10" ht="21" customHeight="1">
      <c r="A9" s="56" t="s">
        <v>6</v>
      </c>
      <c r="B9" s="57" t="s">
        <v>264</v>
      </c>
      <c r="C9" s="173">
        <v>200000</v>
      </c>
      <c r="D9" s="110">
        <v>-200000</v>
      </c>
      <c r="E9" s="19"/>
      <c r="F9" s="57" t="s">
        <v>269</v>
      </c>
      <c r="G9" s="173"/>
      <c r="H9" s="110"/>
      <c r="I9" s="181"/>
      <c r="J9" s="114"/>
    </row>
    <row r="10" spans="1:10" ht="12.75" customHeight="1">
      <c r="A10" s="56" t="s">
        <v>7</v>
      </c>
      <c r="B10" s="57" t="s">
        <v>265</v>
      </c>
      <c r="C10" s="173"/>
      <c r="D10" s="110"/>
      <c r="E10" s="19"/>
      <c r="F10" s="57" t="s">
        <v>108</v>
      </c>
      <c r="G10" s="173"/>
      <c r="H10" s="110"/>
      <c r="I10" s="181"/>
      <c r="J10" s="114"/>
    </row>
    <row r="11" spans="1:10" ht="12.75" customHeight="1">
      <c r="A11" s="56" t="s">
        <v>8</v>
      </c>
      <c r="B11" s="57" t="s">
        <v>266</v>
      </c>
      <c r="C11" s="173"/>
      <c r="D11" s="110">
        <v>184146486</v>
      </c>
      <c r="E11" s="174">
        <v>184146486</v>
      </c>
      <c r="F11" s="101"/>
      <c r="G11" s="182"/>
      <c r="H11" s="183"/>
      <c r="I11" s="181"/>
      <c r="J11" s="114"/>
    </row>
    <row r="12" spans="1:10" ht="12.75" customHeight="1" thickBot="1">
      <c r="A12" s="78">
        <v>9</v>
      </c>
      <c r="B12" s="100"/>
      <c r="C12" s="159"/>
      <c r="D12" s="160"/>
      <c r="E12" s="80"/>
      <c r="F12" s="79" t="s">
        <v>33</v>
      </c>
      <c r="G12" s="184">
        <v>5294000</v>
      </c>
      <c r="H12" s="185">
        <v>16367865</v>
      </c>
      <c r="I12" s="186">
        <v>21661865</v>
      </c>
      <c r="J12" s="114"/>
    </row>
    <row r="13" spans="1:10" ht="27" customHeight="1" thickBot="1">
      <c r="A13" s="59">
        <v>10</v>
      </c>
      <c r="B13" s="30" t="s">
        <v>275</v>
      </c>
      <c r="C13" s="175">
        <f>+C6+C7+C8+C9+C10+C11+C12</f>
        <v>2200000</v>
      </c>
      <c r="D13" s="175">
        <f>+D6+D7+D8+D9+D10+D11+D12</f>
        <v>185196486</v>
      </c>
      <c r="E13" s="175">
        <f>+E6+E7+E8+E9+E10+E11+E12</f>
        <v>187396486</v>
      </c>
      <c r="F13" s="30" t="s">
        <v>276</v>
      </c>
      <c r="G13" s="175">
        <f>SUM(G6:G12)</f>
        <v>17548000</v>
      </c>
      <c r="H13" s="175">
        <f>SUM(H6:H12)</f>
        <v>203137273</v>
      </c>
      <c r="I13" s="281">
        <f>SUM(I6:I12)</f>
        <v>220685273</v>
      </c>
      <c r="J13" s="114"/>
    </row>
    <row r="14" spans="1:10" ht="12.75" customHeight="1">
      <c r="A14" s="54">
        <v>11</v>
      </c>
      <c r="B14" s="68" t="s">
        <v>126</v>
      </c>
      <c r="C14" s="169">
        <v>15348000</v>
      </c>
      <c r="D14" s="292">
        <v>17940787</v>
      </c>
      <c r="E14" s="171">
        <f>+E15+E16+E17+E18+E19</f>
        <v>33288787</v>
      </c>
      <c r="F14" s="62" t="s">
        <v>100</v>
      </c>
      <c r="G14" s="143"/>
      <c r="H14" s="153"/>
      <c r="I14" s="148"/>
      <c r="J14" s="114"/>
    </row>
    <row r="15" spans="1:10" ht="12.75">
      <c r="A15" s="56">
        <v>12</v>
      </c>
      <c r="B15" s="69" t="s">
        <v>115</v>
      </c>
      <c r="C15" s="170">
        <v>15348000</v>
      </c>
      <c r="D15" s="110">
        <v>17940787</v>
      </c>
      <c r="E15" s="172">
        <v>33288787</v>
      </c>
      <c r="F15" s="62" t="s">
        <v>102</v>
      </c>
      <c r="G15" s="125"/>
      <c r="H15" s="150"/>
      <c r="I15" s="149"/>
      <c r="J15" s="114"/>
    </row>
    <row r="16" spans="1:10" ht="12.75" customHeight="1">
      <c r="A16" s="54">
        <v>13</v>
      </c>
      <c r="B16" s="69" t="s">
        <v>116</v>
      </c>
      <c r="C16" s="161"/>
      <c r="D16" s="162"/>
      <c r="E16" s="27"/>
      <c r="F16" s="62" t="s">
        <v>76</v>
      </c>
      <c r="G16" s="125"/>
      <c r="H16" s="150"/>
      <c r="I16" s="149"/>
      <c r="J16" s="114"/>
    </row>
    <row r="17" spans="1:10" ht="16.5" customHeight="1">
      <c r="A17" s="56">
        <v>14</v>
      </c>
      <c r="B17" s="69" t="s">
        <v>117</v>
      </c>
      <c r="C17" s="161"/>
      <c r="D17" s="162"/>
      <c r="E17" s="27"/>
      <c r="F17" s="62" t="s">
        <v>77</v>
      </c>
      <c r="G17" s="125"/>
      <c r="H17" s="150"/>
      <c r="I17" s="149"/>
      <c r="J17" s="114"/>
    </row>
    <row r="18" spans="1:10" ht="12.75" customHeight="1">
      <c r="A18" s="54">
        <v>15</v>
      </c>
      <c r="B18" s="69" t="s">
        <v>118</v>
      </c>
      <c r="C18" s="161"/>
      <c r="D18" s="162"/>
      <c r="E18" s="27"/>
      <c r="F18" s="61" t="s">
        <v>112</v>
      </c>
      <c r="G18" s="124"/>
      <c r="H18" s="150"/>
      <c r="I18" s="149"/>
      <c r="J18" s="114"/>
    </row>
    <row r="19" spans="1:10" ht="22.5" customHeight="1">
      <c r="A19" s="56">
        <v>16</v>
      </c>
      <c r="B19" s="70" t="s">
        <v>119</v>
      </c>
      <c r="C19" s="163"/>
      <c r="D19" s="162"/>
      <c r="E19" s="27"/>
      <c r="F19" s="62" t="s">
        <v>103</v>
      </c>
      <c r="G19" s="125"/>
      <c r="H19" s="150"/>
      <c r="I19" s="149"/>
      <c r="J19" s="114"/>
    </row>
    <row r="20" spans="1:10" ht="23.25" customHeight="1">
      <c r="A20" s="54">
        <v>17</v>
      </c>
      <c r="B20" s="71" t="s">
        <v>120</v>
      </c>
      <c r="C20" s="164"/>
      <c r="D20" s="64"/>
      <c r="E20" s="64">
        <f>+E21+E22+E23+E24+E25</f>
        <v>0</v>
      </c>
      <c r="F20" s="72" t="s">
        <v>101</v>
      </c>
      <c r="G20" s="143"/>
      <c r="H20" s="150"/>
      <c r="I20" s="149"/>
      <c r="J20" s="114"/>
    </row>
    <row r="21" spans="1:10" ht="19.5" customHeight="1">
      <c r="A21" s="56">
        <v>18</v>
      </c>
      <c r="B21" s="70" t="s">
        <v>121</v>
      </c>
      <c r="C21" s="163"/>
      <c r="D21" s="162"/>
      <c r="E21" s="27"/>
      <c r="F21" s="72" t="s">
        <v>270</v>
      </c>
      <c r="G21" s="143"/>
      <c r="H21" s="150"/>
      <c r="I21" s="149"/>
      <c r="J21" s="114"/>
    </row>
    <row r="22" spans="1:10" ht="18" customHeight="1">
      <c r="A22" s="54">
        <v>19</v>
      </c>
      <c r="B22" s="70" t="s">
        <v>122</v>
      </c>
      <c r="C22" s="162"/>
      <c r="D22" s="162"/>
      <c r="E22" s="27"/>
      <c r="F22" s="67"/>
      <c r="G22" s="144"/>
      <c r="H22" s="151"/>
      <c r="I22" s="149"/>
      <c r="J22" s="114"/>
    </row>
    <row r="23" spans="1:10" ht="15.75" customHeight="1">
      <c r="A23" s="56">
        <v>20</v>
      </c>
      <c r="B23" s="69" t="s">
        <v>123</v>
      </c>
      <c r="C23" s="165"/>
      <c r="D23" s="165"/>
      <c r="E23" s="27"/>
      <c r="F23" s="28"/>
      <c r="G23" s="145"/>
      <c r="H23" s="152"/>
      <c r="I23" s="149"/>
      <c r="J23" s="114"/>
    </row>
    <row r="24" spans="1:10" ht="14.25" customHeight="1">
      <c r="A24" s="54">
        <v>21</v>
      </c>
      <c r="B24" s="73" t="s">
        <v>124</v>
      </c>
      <c r="C24" s="166"/>
      <c r="D24" s="166"/>
      <c r="E24" s="27"/>
      <c r="F24" s="24"/>
      <c r="G24" s="122"/>
      <c r="H24" s="152"/>
      <c r="I24" s="149"/>
      <c r="J24" s="114"/>
    </row>
    <row r="25" spans="1:10" ht="12.75" customHeight="1" thickBot="1">
      <c r="A25" s="56">
        <v>22</v>
      </c>
      <c r="B25" s="74" t="s">
        <v>125</v>
      </c>
      <c r="C25" s="167"/>
      <c r="D25" s="167"/>
      <c r="E25" s="27"/>
      <c r="F25" s="28"/>
      <c r="G25" s="145"/>
      <c r="H25" s="155"/>
      <c r="I25" s="149"/>
      <c r="J25" s="114"/>
    </row>
    <row r="26" spans="1:10" ht="29.25" customHeight="1" thickBot="1">
      <c r="A26" s="59">
        <v>23</v>
      </c>
      <c r="B26" s="30" t="s">
        <v>267</v>
      </c>
      <c r="C26" s="176">
        <v>15348000</v>
      </c>
      <c r="D26" s="176">
        <v>17940787</v>
      </c>
      <c r="E26" s="175">
        <f>+E14+E20</f>
        <v>33288787</v>
      </c>
      <c r="F26" s="30" t="s">
        <v>271</v>
      </c>
      <c r="G26" s="123"/>
      <c r="H26" s="154"/>
      <c r="I26" s="147">
        <f>SUM(I14:I25)</f>
        <v>0</v>
      </c>
      <c r="J26" s="114"/>
    </row>
    <row r="27" spans="1:10" ht="12.75" customHeight="1" thickBot="1">
      <c r="A27" s="59">
        <v>24</v>
      </c>
      <c r="B27" s="65" t="s">
        <v>272</v>
      </c>
      <c r="C27" s="177">
        <f>+C13+C26</f>
        <v>17548000</v>
      </c>
      <c r="D27" s="177">
        <f>+D13+D26</f>
        <v>203137273</v>
      </c>
      <c r="E27" s="177">
        <f>+E13+E26</f>
        <v>220685273</v>
      </c>
      <c r="F27" s="65" t="s">
        <v>273</v>
      </c>
      <c r="G27" s="291">
        <f>+G13+G26</f>
        <v>17548000</v>
      </c>
      <c r="H27" s="291">
        <f>+H13+H26</f>
        <v>203137273</v>
      </c>
      <c r="I27" s="291">
        <f>+I13+I26</f>
        <v>220685273</v>
      </c>
      <c r="J27" s="114"/>
    </row>
    <row r="28" spans="1:10" ht="20.25" customHeight="1" thickBot="1">
      <c r="A28" s="59">
        <v>25</v>
      </c>
      <c r="B28" s="65" t="s">
        <v>78</v>
      </c>
      <c r="C28" s="177">
        <f>IF(C13-G13&lt;0,G13-C13,"-")</f>
        <v>15348000</v>
      </c>
      <c r="D28" s="177">
        <f>IF(D13-H13&lt;0,H13-D13,"-")</f>
        <v>17940787</v>
      </c>
      <c r="E28" s="177">
        <f>IF(E13-I13&lt;0,I13-E13,"-")</f>
        <v>33288787</v>
      </c>
      <c r="F28" s="65" t="s">
        <v>79</v>
      </c>
      <c r="G28" s="120"/>
      <c r="H28" s="142"/>
      <c r="I28" s="66" t="str">
        <f>IF(E13-I13&gt;0,E13-I13,"-")</f>
        <v>-</v>
      </c>
      <c r="J28" s="114"/>
    </row>
    <row r="29" spans="1:10" ht="12.75" customHeight="1" thickBot="1">
      <c r="A29" s="59">
        <v>26</v>
      </c>
      <c r="B29" s="65" t="s">
        <v>113</v>
      </c>
      <c r="C29" s="141" t="str">
        <f>IF(E13+E26-I22&lt;0,I22-(E13+E26),"-")</f>
        <v>-</v>
      </c>
      <c r="D29" s="168"/>
      <c r="E29" s="66"/>
      <c r="F29" s="157"/>
      <c r="G29" s="156"/>
      <c r="H29" s="156"/>
      <c r="I29" s="371"/>
      <c r="J29" s="114"/>
    </row>
    <row r="30" ht="18.75" customHeight="1">
      <c r="J30" s="114"/>
    </row>
    <row r="31" ht="17.25" customHeight="1">
      <c r="J31" s="114"/>
    </row>
    <row r="32" ht="15.75" customHeight="1">
      <c r="J32" s="114"/>
    </row>
  </sheetData>
  <sheetProtection/>
  <mergeCells count="4">
    <mergeCell ref="A3:A4"/>
    <mergeCell ref="B3:E3"/>
    <mergeCell ref="F3:I3"/>
    <mergeCell ref="A1:I1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&amp;R2.2. melléklet a ..../2016.(...)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47.125" style="293" customWidth="1"/>
    <col min="2" max="2" width="24.875" style="294" customWidth="1"/>
    <col min="3" max="3" width="27.375" style="294" customWidth="1"/>
    <col min="4" max="4" width="28.125" style="294" customWidth="1"/>
    <col min="5" max="5" width="16.625" style="294" customWidth="1"/>
  </cols>
  <sheetData>
    <row r="1" ht="12.75">
      <c r="E1" s="318" t="s">
        <v>389</v>
      </c>
    </row>
    <row r="2" spans="1:5" ht="15.75">
      <c r="A2" s="364" t="s">
        <v>436</v>
      </c>
      <c r="B2" s="364"/>
      <c r="C2" s="364"/>
      <c r="D2" s="364"/>
      <c r="E2" s="364"/>
    </row>
    <row r="3" spans="1:5" ht="14.25" thickBot="1">
      <c r="A3" s="35"/>
      <c r="B3" s="26"/>
      <c r="C3" s="26"/>
      <c r="D3" s="295" t="s">
        <v>352</v>
      </c>
      <c r="E3" s="319"/>
    </row>
    <row r="4" spans="1:5" ht="24.75" thickBot="1">
      <c r="A4" s="36" t="s">
        <v>365</v>
      </c>
      <c r="B4" s="37" t="s">
        <v>362</v>
      </c>
      <c r="C4" s="37" t="s">
        <v>353</v>
      </c>
      <c r="D4" s="37" t="s">
        <v>366</v>
      </c>
      <c r="E4" s="317"/>
    </row>
    <row r="5" spans="1:5" ht="13.5" thickBot="1">
      <c r="A5" s="296" t="s">
        <v>343</v>
      </c>
      <c r="B5" s="297" t="s">
        <v>344</v>
      </c>
      <c r="C5" s="297" t="s">
        <v>345</v>
      </c>
      <c r="D5" s="297" t="s">
        <v>347</v>
      </c>
      <c r="E5" s="317"/>
    </row>
    <row r="6" spans="1:5" ht="12.75">
      <c r="A6" s="298" t="s">
        <v>367</v>
      </c>
      <c r="B6" s="19"/>
      <c r="C6" s="305" t="s">
        <v>368</v>
      </c>
      <c r="D6" s="305">
        <v>1000000</v>
      </c>
      <c r="E6" s="317"/>
    </row>
    <row r="7" spans="1:5" ht="12.75">
      <c r="A7" s="298" t="s">
        <v>369</v>
      </c>
      <c r="B7" s="19"/>
      <c r="C7" s="305" t="s">
        <v>370</v>
      </c>
      <c r="D7" s="305">
        <v>165000</v>
      </c>
      <c r="E7" s="317"/>
    </row>
    <row r="8" spans="1:5" ht="12.75">
      <c r="A8" s="298" t="s">
        <v>371</v>
      </c>
      <c r="B8" s="19"/>
      <c r="C8" s="305" t="s">
        <v>372</v>
      </c>
      <c r="D8" s="305">
        <v>298900</v>
      </c>
      <c r="E8" s="317"/>
    </row>
    <row r="9" spans="1:5" ht="12.75">
      <c r="A9" s="299" t="s">
        <v>373</v>
      </c>
      <c r="B9" s="19"/>
      <c r="C9" s="305" t="s">
        <v>374</v>
      </c>
      <c r="D9" s="305">
        <v>155232</v>
      </c>
      <c r="E9" s="317"/>
    </row>
    <row r="10" spans="1:5" ht="12.75">
      <c r="A10" s="299" t="s">
        <v>375</v>
      </c>
      <c r="B10" s="19"/>
      <c r="C10" s="305" t="s">
        <v>376</v>
      </c>
      <c r="D10" s="305">
        <v>552490</v>
      </c>
      <c r="E10" s="317"/>
    </row>
    <row r="11" spans="1:5" ht="13.5" thickBot="1">
      <c r="A11" s="298" t="s">
        <v>377</v>
      </c>
      <c r="B11" s="19"/>
      <c r="C11" s="306" t="s">
        <v>378</v>
      </c>
      <c r="D11" s="306">
        <v>98990</v>
      </c>
      <c r="E11" s="317"/>
    </row>
    <row r="12" spans="1:5" ht="13.5" thickBot="1">
      <c r="A12" s="300" t="s">
        <v>379</v>
      </c>
      <c r="B12" s="301">
        <f>SUM(B6,B8,B7,B9,B11)</f>
        <v>0</v>
      </c>
      <c r="C12" s="307">
        <v>2270522</v>
      </c>
      <c r="D12" s="307">
        <f>SUM(D6:D11)</f>
        <v>2270612</v>
      </c>
      <c r="E12" s="317"/>
    </row>
    <row r="13" ht="12.75">
      <c r="E13" s="317"/>
    </row>
    <row r="14" ht="12.75">
      <c r="E14" s="317"/>
    </row>
    <row r="15" ht="12.75">
      <c r="E15" s="317"/>
    </row>
    <row r="16" ht="12.75">
      <c r="E16" s="317"/>
    </row>
    <row r="17" ht="12.75">
      <c r="E17" s="308" t="s">
        <v>390</v>
      </c>
    </row>
    <row r="18" spans="1:5" ht="15.75">
      <c r="A18" s="364" t="s">
        <v>437</v>
      </c>
      <c r="B18" s="364"/>
      <c r="C18" s="364"/>
      <c r="D18" s="364"/>
      <c r="E18" s="364"/>
    </row>
    <row r="19" spans="1:5" ht="14.25" thickBot="1">
      <c r="A19" s="35"/>
      <c r="B19" s="26"/>
      <c r="C19" s="26"/>
      <c r="D19" s="295" t="s">
        <v>351</v>
      </c>
      <c r="E19" s="26"/>
    </row>
    <row r="20" spans="1:5" ht="24.75" thickBot="1">
      <c r="A20" s="36" t="s">
        <v>380</v>
      </c>
      <c r="B20" s="37" t="s">
        <v>362</v>
      </c>
      <c r="C20" s="37" t="s">
        <v>353</v>
      </c>
      <c r="D20" s="37" t="s">
        <v>363</v>
      </c>
      <c r="E20"/>
    </row>
    <row r="21" spans="1:5" ht="13.5" thickBot="1">
      <c r="A21" s="296" t="s">
        <v>343</v>
      </c>
      <c r="B21" s="297" t="s">
        <v>344</v>
      </c>
      <c r="C21" s="297" t="s">
        <v>345</v>
      </c>
      <c r="D21" s="297" t="s">
        <v>347</v>
      </c>
      <c r="E21"/>
    </row>
    <row r="22" spans="1:5" ht="12.75">
      <c r="A22" s="302" t="s">
        <v>381</v>
      </c>
      <c r="B22" s="303">
        <v>10000000</v>
      </c>
      <c r="C22" s="305"/>
      <c r="D22" s="305" t="s">
        <v>368</v>
      </c>
      <c r="E22"/>
    </row>
    <row r="23" spans="1:5" ht="12.75">
      <c r="A23" s="302" t="s">
        <v>382</v>
      </c>
      <c r="B23" s="303">
        <v>254000</v>
      </c>
      <c r="C23" s="305" t="s">
        <v>391</v>
      </c>
      <c r="D23" s="305" t="s">
        <v>383</v>
      </c>
      <c r="E23"/>
    </row>
    <row r="24" spans="1:5" ht="12.75">
      <c r="A24" s="302" t="s">
        <v>384</v>
      </c>
      <c r="B24" s="303"/>
      <c r="C24" s="305" t="s">
        <v>385</v>
      </c>
      <c r="D24" s="305" t="s">
        <v>385</v>
      </c>
      <c r="E24"/>
    </row>
    <row r="25" spans="1:5" ht="12.75">
      <c r="A25" s="302" t="s">
        <v>386</v>
      </c>
      <c r="B25" s="303">
        <v>2000000</v>
      </c>
      <c r="C25" s="305"/>
      <c r="D25" s="305" t="s">
        <v>387</v>
      </c>
      <c r="E25"/>
    </row>
    <row r="26" spans="1:5" ht="12.75">
      <c r="A26" s="302"/>
      <c r="B26" s="303"/>
      <c r="C26" s="305"/>
      <c r="D26" s="305"/>
      <c r="E26"/>
    </row>
    <row r="27" spans="1:5" ht="12.75">
      <c r="A27" s="302" t="s">
        <v>388</v>
      </c>
      <c r="B27" s="303"/>
      <c r="C27" s="305"/>
      <c r="D27" s="305"/>
      <c r="E27"/>
    </row>
    <row r="28" spans="1:5" ht="13.5" thickBot="1">
      <c r="A28" s="302"/>
      <c r="B28" s="303"/>
      <c r="C28" s="306"/>
      <c r="D28" s="306"/>
      <c r="E28"/>
    </row>
    <row r="29" spans="1:5" ht="13.5" thickBot="1">
      <c r="A29" s="300" t="s">
        <v>379</v>
      </c>
      <c r="B29" s="304">
        <f>SUM(B22:B28)</f>
        <v>12254000</v>
      </c>
      <c r="C29" s="307" t="s">
        <v>392</v>
      </c>
      <c r="D29" s="307">
        <v>196752886</v>
      </c>
      <c r="E29"/>
    </row>
  </sheetData>
  <sheetProtection/>
  <mergeCells count="2">
    <mergeCell ref="A2:E2"/>
    <mergeCell ref="A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L11" sqref="L11"/>
    </sheetView>
  </sheetViews>
  <sheetFormatPr defaultColWidth="9.00390625" defaultRowHeight="31.5" customHeight="1"/>
  <cols>
    <col min="1" max="1" width="41.50390625" style="0" customWidth="1"/>
    <col min="2" max="2" width="17.00390625" style="0" customWidth="1"/>
    <col min="3" max="3" width="16.125" style="0" customWidth="1"/>
    <col min="4" max="4" width="15.50390625" style="0" customWidth="1"/>
  </cols>
  <sheetData>
    <row r="1" spans="1:4" ht="31.5" customHeight="1">
      <c r="A1" s="365" t="s">
        <v>438</v>
      </c>
      <c r="B1" s="365"/>
      <c r="C1" s="365"/>
      <c r="D1" s="345"/>
    </row>
    <row r="2" ht="24.75" customHeight="1">
      <c r="D2" s="308" t="s">
        <v>411</v>
      </c>
    </row>
    <row r="3" spans="1:4" ht="42" customHeight="1">
      <c r="A3" s="309" t="s">
        <v>36</v>
      </c>
      <c r="B3" s="309" t="s">
        <v>393</v>
      </c>
      <c r="C3" s="310" t="s">
        <v>353</v>
      </c>
      <c r="D3" s="310" t="s">
        <v>394</v>
      </c>
    </row>
    <row r="4" spans="1:4" ht="13.5" customHeight="1">
      <c r="A4" s="311" t="s">
        <v>343</v>
      </c>
      <c r="B4" s="311" t="s">
        <v>344</v>
      </c>
      <c r="C4" s="311" t="s">
        <v>347</v>
      </c>
      <c r="D4" s="311" t="s">
        <v>347</v>
      </c>
    </row>
    <row r="5" spans="1:4" ht="31.5" customHeight="1">
      <c r="A5" s="312" t="s">
        <v>395</v>
      </c>
      <c r="B5" s="312">
        <v>1206000</v>
      </c>
      <c r="C5" s="313">
        <f>D5-B5</f>
        <v>-318490</v>
      </c>
      <c r="D5" s="313">
        <v>887510</v>
      </c>
    </row>
    <row r="6" spans="1:4" ht="31.5" customHeight="1">
      <c r="A6" s="312" t="s">
        <v>396</v>
      </c>
      <c r="B6" s="312">
        <v>1000000</v>
      </c>
      <c r="C6" s="313">
        <f aca="true" t="shared" si="0" ref="C6:C20">D6-B6</f>
        <v>150000</v>
      </c>
      <c r="D6" s="313">
        <v>1150000</v>
      </c>
    </row>
    <row r="7" spans="1:7" ht="31.5" customHeight="1">
      <c r="A7" s="312" t="s">
        <v>397</v>
      </c>
      <c r="B7" s="312"/>
      <c r="C7" s="313">
        <f t="shared" si="0"/>
        <v>200000</v>
      </c>
      <c r="D7" s="313">
        <v>200000</v>
      </c>
      <c r="G7" s="320"/>
    </row>
    <row r="8" spans="1:4" ht="31.5" customHeight="1">
      <c r="A8" s="312" t="s">
        <v>398</v>
      </c>
      <c r="B8" s="312">
        <v>828000</v>
      </c>
      <c r="C8" s="313">
        <f t="shared" si="0"/>
        <v>109000</v>
      </c>
      <c r="D8" s="313">
        <v>937000</v>
      </c>
    </row>
    <row r="9" spans="1:4" ht="31.5" customHeight="1">
      <c r="A9" s="312" t="s">
        <v>399</v>
      </c>
      <c r="B9" s="312">
        <v>150000</v>
      </c>
      <c r="C9" s="313">
        <f t="shared" si="0"/>
        <v>-150000</v>
      </c>
      <c r="D9" s="313"/>
    </row>
    <row r="10" spans="1:4" ht="31.5" customHeight="1">
      <c r="A10" s="312" t="s">
        <v>400</v>
      </c>
      <c r="B10" s="312">
        <v>200000</v>
      </c>
      <c r="C10" s="313">
        <f t="shared" si="0"/>
        <v>-170000</v>
      </c>
      <c r="D10" s="313">
        <v>30000</v>
      </c>
    </row>
    <row r="11" spans="1:4" ht="31.5" customHeight="1">
      <c r="A11" s="312" t="s">
        <v>401</v>
      </c>
      <c r="B11" s="312"/>
      <c r="C11" s="313">
        <f t="shared" si="0"/>
        <v>126000</v>
      </c>
      <c r="D11" s="313">
        <v>126000</v>
      </c>
    </row>
    <row r="12" spans="1:4" ht="31.5" customHeight="1">
      <c r="A12" s="312" t="s">
        <v>402</v>
      </c>
      <c r="B12" s="312">
        <v>100000</v>
      </c>
      <c r="C12" s="313">
        <f t="shared" si="0"/>
        <v>124000</v>
      </c>
      <c r="D12" s="313">
        <v>224000</v>
      </c>
    </row>
    <row r="13" spans="1:4" ht="31.5" customHeight="1">
      <c r="A13" s="312" t="s">
        <v>403</v>
      </c>
      <c r="B13" s="312">
        <v>40000</v>
      </c>
      <c r="C13" s="313">
        <f t="shared" si="0"/>
        <v>-26000</v>
      </c>
      <c r="D13" s="313">
        <v>14000</v>
      </c>
    </row>
    <row r="14" spans="1:4" ht="31.5" customHeight="1">
      <c r="A14" s="312" t="s">
        <v>404</v>
      </c>
      <c r="B14" s="312">
        <v>174250</v>
      </c>
      <c r="C14" s="313">
        <f t="shared" si="0"/>
        <v>87750</v>
      </c>
      <c r="D14" s="313">
        <v>262000</v>
      </c>
    </row>
    <row r="15" spans="1:4" ht="31.5" customHeight="1">
      <c r="A15" s="312" t="s">
        <v>405</v>
      </c>
      <c r="B15" s="312">
        <v>120000</v>
      </c>
      <c r="C15" s="313">
        <f t="shared" si="0"/>
        <v>-36000</v>
      </c>
      <c r="D15" s="313">
        <v>84000</v>
      </c>
    </row>
    <row r="16" spans="1:4" ht="31.5" customHeight="1">
      <c r="A16" s="312" t="s">
        <v>406</v>
      </c>
      <c r="B16" s="312">
        <v>672000</v>
      </c>
      <c r="C16" s="313">
        <f t="shared" si="0"/>
        <v>-102000</v>
      </c>
      <c r="D16" s="313">
        <v>570000</v>
      </c>
    </row>
    <row r="17" spans="1:4" ht="31.5" customHeight="1">
      <c r="A17" s="312" t="s">
        <v>407</v>
      </c>
      <c r="B17" s="312"/>
      <c r="C17" s="313">
        <f t="shared" si="0"/>
        <v>200000</v>
      </c>
      <c r="D17" s="313">
        <v>200000</v>
      </c>
    </row>
    <row r="18" spans="1:4" ht="31.5" customHeight="1">
      <c r="A18" s="312" t="s">
        <v>408</v>
      </c>
      <c r="B18" s="312"/>
      <c r="C18" s="313">
        <f t="shared" si="0"/>
        <v>511000</v>
      </c>
      <c r="D18" s="313">
        <v>511000</v>
      </c>
    </row>
    <row r="19" spans="1:4" ht="31.5" customHeight="1">
      <c r="A19" s="312" t="s">
        <v>409</v>
      </c>
      <c r="B19" s="312">
        <v>1215240</v>
      </c>
      <c r="C19" s="313">
        <f t="shared" si="0"/>
        <v>-194260</v>
      </c>
      <c r="D19" s="313">
        <v>1020980</v>
      </c>
    </row>
    <row r="20" spans="1:4" ht="31.5" customHeight="1">
      <c r="A20" s="314" t="s">
        <v>410</v>
      </c>
      <c r="B20" s="314">
        <f>SUM(B5:B19)</f>
        <v>5705490</v>
      </c>
      <c r="C20" s="314">
        <f t="shared" si="0"/>
        <v>511000</v>
      </c>
      <c r="D20" s="314">
        <f>SUM(D5:D19)</f>
        <v>6216490</v>
      </c>
    </row>
    <row r="24" ht="31.5" customHeight="1">
      <c r="A24" s="31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7">
      <selection activeCell="I21" sqref="I21"/>
    </sheetView>
  </sheetViews>
  <sheetFormatPr defaultColWidth="9.00390625" defaultRowHeight="12.75"/>
  <cols>
    <col min="1" max="1" width="42.00390625" style="321" customWidth="1"/>
    <col min="2" max="2" width="25.125" style="321" customWidth="1"/>
    <col min="3" max="3" width="26.375" style="321" customWidth="1"/>
    <col min="4" max="4" width="27.50390625" style="321" customWidth="1"/>
    <col min="5" max="16384" width="9.375" style="321" customWidth="1"/>
  </cols>
  <sheetData>
    <row r="1" ht="15.75">
      <c r="D1" s="322" t="s">
        <v>434</v>
      </c>
    </row>
    <row r="2" spans="1:6" ht="15.75">
      <c r="A2" s="370" t="s">
        <v>435</v>
      </c>
      <c r="B2" s="370"/>
      <c r="C2" s="370"/>
      <c r="D2" s="370"/>
      <c r="E2" s="316"/>
      <c r="F2" s="316"/>
    </row>
    <row r="3" spans="1:4" ht="15.75">
      <c r="A3" s="323"/>
      <c r="B3" s="323"/>
      <c r="C3" s="323"/>
      <c r="D3" s="323"/>
    </row>
    <row r="4" spans="1:4" ht="15.75">
      <c r="A4" s="366" t="s">
        <v>35</v>
      </c>
      <c r="B4" s="368" t="s">
        <v>362</v>
      </c>
      <c r="C4" s="368" t="s">
        <v>353</v>
      </c>
      <c r="D4" s="368" t="s">
        <v>363</v>
      </c>
    </row>
    <row r="5" spans="1:4" ht="15.75">
      <c r="A5" s="367"/>
      <c r="B5" s="369"/>
      <c r="C5" s="369"/>
      <c r="D5" s="369"/>
    </row>
    <row r="6" spans="1:4" ht="15.75">
      <c r="A6" s="367"/>
      <c r="B6" s="369"/>
      <c r="C6" s="369"/>
      <c r="D6" s="369"/>
    </row>
    <row r="7" spans="1:4" ht="15.75">
      <c r="A7" s="324" t="s">
        <v>412</v>
      </c>
      <c r="B7" s="325">
        <v>11861862</v>
      </c>
      <c r="C7" s="334">
        <f>D7-B7</f>
        <v>22790509</v>
      </c>
      <c r="D7" s="325">
        <v>34652371</v>
      </c>
    </row>
    <row r="8" spans="1:4" ht="15.75">
      <c r="A8" s="324" t="s">
        <v>413</v>
      </c>
      <c r="B8" s="325">
        <v>367000</v>
      </c>
      <c r="C8" s="334">
        <f aca="true" t="shared" si="0" ref="C8:C28">D8-B8</f>
        <v>0</v>
      </c>
      <c r="D8" s="325">
        <v>367000</v>
      </c>
    </row>
    <row r="9" spans="1:4" ht="15.75">
      <c r="A9" s="326" t="s">
        <v>414</v>
      </c>
      <c r="B9" s="327">
        <v>1276096</v>
      </c>
      <c r="C9" s="334">
        <f t="shared" si="0"/>
        <v>0</v>
      </c>
      <c r="D9" s="327">
        <v>1276096</v>
      </c>
    </row>
    <row r="10" spans="1:4" ht="15.75">
      <c r="A10" s="326" t="s">
        <v>415</v>
      </c>
      <c r="B10" s="327">
        <v>457200</v>
      </c>
      <c r="C10" s="334">
        <f t="shared" si="0"/>
        <v>0</v>
      </c>
      <c r="D10" s="327">
        <v>457200</v>
      </c>
    </row>
    <row r="11" spans="1:4" ht="15.75">
      <c r="A11" s="326" t="s">
        <v>416</v>
      </c>
      <c r="B11" s="327">
        <v>28579388</v>
      </c>
      <c r="C11" s="334">
        <f t="shared" si="0"/>
        <v>185704865</v>
      </c>
      <c r="D11" s="327">
        <v>214284253</v>
      </c>
    </row>
    <row r="12" spans="1:4" ht="15.75">
      <c r="A12" s="326" t="s">
        <v>417</v>
      </c>
      <c r="B12" s="327"/>
      <c r="C12" s="334">
        <f t="shared" si="0"/>
        <v>205948</v>
      </c>
      <c r="D12" s="327">
        <v>205948</v>
      </c>
    </row>
    <row r="13" spans="1:4" ht="15.75">
      <c r="A13" s="326" t="s">
        <v>418</v>
      </c>
      <c r="B13" s="327">
        <v>3097426</v>
      </c>
      <c r="C13" s="334">
        <f t="shared" si="0"/>
        <v>-17000</v>
      </c>
      <c r="D13" s="327">
        <v>3080426</v>
      </c>
    </row>
    <row r="14" spans="1:4" ht="15.75">
      <c r="A14" s="326" t="s">
        <v>419</v>
      </c>
      <c r="B14" s="327">
        <v>237260</v>
      </c>
      <c r="C14" s="334">
        <f t="shared" si="0"/>
        <v>0</v>
      </c>
      <c r="D14" s="327">
        <v>237260</v>
      </c>
    </row>
    <row r="15" spans="1:4" ht="15.75">
      <c r="A15" s="326" t="s">
        <v>420</v>
      </c>
      <c r="B15" s="327">
        <v>650000</v>
      </c>
      <c r="C15" s="334">
        <f t="shared" si="0"/>
        <v>15000</v>
      </c>
      <c r="D15" s="327">
        <v>665000</v>
      </c>
    </row>
    <row r="16" spans="1:4" ht="15.75">
      <c r="A16" s="326" t="s">
        <v>421</v>
      </c>
      <c r="B16" s="327">
        <v>3448439</v>
      </c>
      <c r="C16" s="334">
        <f t="shared" si="0"/>
        <v>3005860</v>
      </c>
      <c r="D16" s="327">
        <v>6454299</v>
      </c>
    </row>
    <row r="17" spans="1:4" ht="15.75">
      <c r="A17" s="326" t="s">
        <v>422</v>
      </c>
      <c r="B17" s="327">
        <v>5705490</v>
      </c>
      <c r="C17" s="334">
        <f t="shared" si="0"/>
        <v>-870980</v>
      </c>
      <c r="D17" s="327">
        <v>4834510</v>
      </c>
    </row>
    <row r="18" spans="1:4" ht="20.25" customHeight="1">
      <c r="A18" s="332" t="s">
        <v>423</v>
      </c>
      <c r="B18" s="333">
        <v>11268294</v>
      </c>
      <c r="C18" s="335">
        <f t="shared" si="0"/>
        <v>-8928712</v>
      </c>
      <c r="D18" s="333">
        <v>2339582</v>
      </c>
    </row>
    <row r="19" spans="1:4" ht="15.75">
      <c r="A19" s="326" t="s">
        <v>424</v>
      </c>
      <c r="B19" s="327">
        <v>26060400</v>
      </c>
      <c r="C19" s="334">
        <f t="shared" si="0"/>
        <v>9748552</v>
      </c>
      <c r="D19" s="327">
        <v>35808952</v>
      </c>
    </row>
    <row r="20" spans="1:4" ht="15.75">
      <c r="A20" s="326" t="s">
        <v>425</v>
      </c>
      <c r="B20" s="327"/>
      <c r="C20" s="334">
        <f t="shared" si="0"/>
        <v>513513</v>
      </c>
      <c r="D20" s="327">
        <v>513513</v>
      </c>
    </row>
    <row r="21" spans="1:4" ht="15.75">
      <c r="A21" s="326" t="s">
        <v>426</v>
      </c>
      <c r="B21" s="327">
        <v>409920</v>
      </c>
      <c r="C21" s="334">
        <f t="shared" si="0"/>
        <v>-409920</v>
      </c>
      <c r="D21" s="327"/>
    </row>
    <row r="22" spans="1:4" ht="15.75">
      <c r="A22" s="326" t="s">
        <v>427</v>
      </c>
      <c r="B22" s="327"/>
      <c r="C22" s="334">
        <f t="shared" si="0"/>
        <v>21000</v>
      </c>
      <c r="D22" s="327">
        <v>21000</v>
      </c>
    </row>
    <row r="23" spans="1:4" ht="15.75">
      <c r="A23" s="326" t="s">
        <v>428</v>
      </c>
      <c r="B23" s="327"/>
      <c r="C23" s="334">
        <f t="shared" si="0"/>
        <v>21000</v>
      </c>
      <c r="D23" s="327">
        <v>21000</v>
      </c>
    </row>
    <row r="24" spans="1:4" ht="15.75">
      <c r="A24" s="326" t="s">
        <v>429</v>
      </c>
      <c r="B24" s="327"/>
      <c r="C24" s="334">
        <f t="shared" si="0"/>
        <v>511000</v>
      </c>
      <c r="D24" s="327">
        <v>511000</v>
      </c>
    </row>
    <row r="25" spans="1:4" ht="15.75">
      <c r="A25" s="326" t="s">
        <v>430</v>
      </c>
      <c r="B25" s="327"/>
      <c r="C25" s="334">
        <f t="shared" si="0"/>
        <v>56715</v>
      </c>
      <c r="D25" s="327">
        <v>56715</v>
      </c>
    </row>
    <row r="26" spans="1:4" ht="15.75">
      <c r="A26" s="326" t="s">
        <v>431</v>
      </c>
      <c r="B26" s="327">
        <v>479520</v>
      </c>
      <c r="C26" s="334">
        <f t="shared" si="0"/>
        <v>552400</v>
      </c>
      <c r="D26" s="327">
        <v>1031920</v>
      </c>
    </row>
    <row r="27" spans="1:4" ht="15.75">
      <c r="A27" s="326" t="s">
        <v>432</v>
      </c>
      <c r="B27" s="327">
        <v>2235685</v>
      </c>
      <c r="C27" s="334">
        <f t="shared" si="0"/>
        <v>127</v>
      </c>
      <c r="D27" s="327">
        <v>2235812</v>
      </c>
    </row>
    <row r="28" spans="1:4" ht="15.75">
      <c r="A28" s="328" t="s">
        <v>433</v>
      </c>
      <c r="B28" s="329">
        <f>SUM(B7:B27)</f>
        <v>96133980</v>
      </c>
      <c r="C28" s="336">
        <f t="shared" si="0"/>
        <v>212919877</v>
      </c>
      <c r="D28" s="329">
        <f>SUM(D7:D27)</f>
        <v>309053857</v>
      </c>
    </row>
    <row r="29" spans="1:4" ht="15.75">
      <c r="A29" s="330"/>
      <c r="B29" s="330"/>
      <c r="C29" s="330"/>
      <c r="D29" s="330"/>
    </row>
    <row r="30" spans="1:4" ht="15.75">
      <c r="A30" s="331"/>
      <c r="B30" s="331"/>
      <c r="C30" s="331"/>
      <c r="D30" s="331"/>
    </row>
    <row r="31" spans="1:4" ht="15.75">
      <c r="A31" s="331"/>
      <c r="B31" s="331"/>
      <c r="C31" s="331"/>
      <c r="D31" s="331"/>
    </row>
    <row r="32" spans="1:4" ht="15.75">
      <c r="A32" s="331"/>
      <c r="B32" s="331"/>
      <c r="C32" s="331"/>
      <c r="D32" s="331"/>
    </row>
    <row r="33" spans="1:4" ht="15.75">
      <c r="A33" s="331"/>
      <c r="B33" s="331"/>
      <c r="C33" s="331"/>
      <c r="D33" s="331"/>
    </row>
    <row r="34" spans="1:4" ht="15.75">
      <c r="A34" s="331"/>
      <c r="B34" s="331"/>
      <c r="C34" s="331"/>
      <c r="D34" s="331"/>
    </row>
    <row r="35" spans="1:4" ht="15.75">
      <c r="A35" s="331"/>
      <c r="B35" s="331"/>
      <c r="C35" s="331"/>
      <c r="D35" s="331"/>
    </row>
    <row r="36" spans="1:4" ht="15.75">
      <c r="A36" s="331"/>
      <c r="B36" s="331"/>
      <c r="C36" s="331"/>
      <c r="D36" s="331"/>
    </row>
    <row r="37" spans="1:4" ht="15.75">
      <c r="A37" s="331"/>
      <c r="B37" s="331"/>
      <c r="C37" s="331"/>
      <c r="D37" s="331"/>
    </row>
    <row r="38" spans="1:4" ht="15.75">
      <c r="A38" s="331"/>
      <c r="B38" s="331"/>
      <c r="C38" s="331"/>
      <c r="D38" s="331"/>
    </row>
    <row r="39" spans="1:4" ht="15.75">
      <c r="A39" s="331"/>
      <c r="B39" s="331"/>
      <c r="C39" s="331"/>
      <c r="D39" s="331"/>
    </row>
    <row r="40" spans="1:4" ht="15.75">
      <c r="A40" s="331"/>
      <c r="B40" s="331"/>
      <c r="C40" s="331"/>
      <c r="D40" s="331"/>
    </row>
    <row r="41" spans="1:4" ht="15.75">
      <c r="A41" s="331"/>
      <c r="B41" s="331"/>
      <c r="C41" s="331"/>
      <c r="D41" s="331"/>
    </row>
    <row r="42" spans="1:4" ht="15.75">
      <c r="A42" s="331"/>
      <c r="B42" s="331"/>
      <c r="C42" s="331"/>
      <c r="D42" s="331"/>
    </row>
    <row r="43" spans="1:4" ht="15.75">
      <c r="A43" s="331"/>
      <c r="B43" s="331"/>
      <c r="C43" s="331"/>
      <c r="D43" s="331"/>
    </row>
    <row r="44" spans="1:4" ht="15.75">
      <c r="A44" s="331"/>
      <c r="B44" s="331"/>
      <c r="C44" s="331"/>
      <c r="D44" s="331"/>
    </row>
    <row r="45" spans="1:4" ht="15.75">
      <c r="A45" s="331"/>
      <c r="B45" s="331"/>
      <c r="C45" s="331"/>
      <c r="D45" s="331"/>
    </row>
    <row r="46" spans="1:4" ht="15.75">
      <c r="A46" s="331"/>
      <c r="B46" s="331"/>
      <c r="C46" s="331"/>
      <c r="D46" s="331"/>
    </row>
    <row r="47" spans="1:4" ht="15.75">
      <c r="A47" s="331"/>
      <c r="B47" s="331"/>
      <c r="C47" s="331"/>
      <c r="D47" s="331"/>
    </row>
    <row r="48" spans="1:4" ht="15.75">
      <c r="A48" s="331"/>
      <c r="B48" s="331"/>
      <c r="C48" s="331"/>
      <c r="D48" s="331"/>
    </row>
    <row r="49" spans="1:4" ht="15.75">
      <c r="A49" s="331"/>
      <c r="B49" s="331"/>
      <c r="C49" s="331"/>
      <c r="D49" s="331"/>
    </row>
    <row r="50" spans="1:4" ht="15.75">
      <c r="A50" s="331"/>
      <c r="B50" s="331"/>
      <c r="C50" s="331"/>
      <c r="D50" s="331"/>
    </row>
    <row r="51" spans="1:4" ht="15.75">
      <c r="A51" s="331"/>
      <c r="B51" s="331"/>
      <c r="C51" s="331"/>
      <c r="D51" s="331"/>
    </row>
    <row r="52" spans="1:4" ht="15.75">
      <c r="A52" s="331"/>
      <c r="B52" s="331"/>
      <c r="C52" s="331"/>
      <c r="D52" s="331"/>
    </row>
  </sheetData>
  <sheetProtection/>
  <mergeCells count="5">
    <mergeCell ref="A4:A6"/>
    <mergeCell ref="B4:B6"/>
    <mergeCell ref="C4:C6"/>
    <mergeCell ref="D4:D6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csilla</cp:lastModifiedBy>
  <cp:lastPrinted>2018-05-29T11:53:54Z</cp:lastPrinted>
  <dcterms:created xsi:type="dcterms:W3CDTF">1999-10-30T10:30:45Z</dcterms:created>
  <dcterms:modified xsi:type="dcterms:W3CDTF">2018-05-29T11:55:01Z</dcterms:modified>
  <cp:category/>
  <cp:version/>
  <cp:contentType/>
  <cp:contentStatus/>
</cp:coreProperties>
</file>