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1840" windowHeight="12210" firstSheet="23" activeTab="27"/>
  </bookViews>
  <sheets>
    <sheet name="1.m.mérleg" sheetId="1" r:id="rId1"/>
    <sheet name="2.m.kiadási ei" sheetId="2" r:id="rId2"/>
    <sheet name="3.m.kiadási ei cofog" sheetId="4" r:id="rId3"/>
    <sheet name="4.m. intézm. kiadás" sheetId="3" r:id="rId4"/>
    <sheet name="5.6.m.tám.ért.kiad." sheetId="6" r:id="rId5"/>
    <sheet name="7-8-9.m.szoc.ell." sheetId="37" r:id="rId6"/>
    <sheet name="10.m.bev.ei" sheetId="8" r:id="rId7"/>
    <sheet name="11-12-13.m.intézm.adó.közht.bev" sheetId="9" r:id="rId8"/>
    <sheet name="14-15.m.műk.bev." sheetId="10" r:id="rId9"/>
    <sheet name="16-17-18.m.közp.kieg.műk.tám.be" sheetId="11" r:id="rId10"/>
    <sheet name="19. intézményi bev" sheetId="13" r:id="rId11"/>
    <sheet name="20-21.m.kp.fejl.tám.bev" sheetId="40" r:id="rId12"/>
    <sheet name="22-23.m.felh bev" sheetId="12" r:id="rId13"/>
    <sheet name="24.m.felú.kiad" sheetId="16" r:id="rId14"/>
    <sheet name="25.m.beruh kiad" sheetId="17" r:id="rId15"/>
    <sheet name="26.m.felh.egyens" sheetId="20" r:id="rId16"/>
    <sheet name="27. kölcsön visszatérülés" sheetId="41" r:id="rId17"/>
    <sheet name="28-29.m.létszám" sheetId="19" r:id="rId18"/>
    <sheet name="30.m. adósságot keletkeztető" sheetId="23" r:id="rId19"/>
    <sheet name="31 .EI ütem" sheetId="24" r:id="rId20"/>
    <sheet name="32.kölcsön áll.fizetési köt" sheetId="25" r:id="rId21"/>
    <sheet name="33.m. hitel áll" sheetId="28" r:id="rId22"/>
    <sheet name="34.m.hiteláll." sheetId="29" r:id="rId23"/>
    <sheet name="35-36 sz.melléklet" sheetId="30" r:id="rId24"/>
    <sheet name="37.m.több éves kihatás" sheetId="31" r:id="rId25"/>
    <sheet name="38.m.nyújtottnkölcsön" sheetId="7" r:id="rId26"/>
    <sheet name="39.mbev mego" sheetId="45" r:id="rId27"/>
    <sheet name="40.m.int.bev.mego." sheetId="44" r:id="rId28"/>
    <sheet name="Munka3" sheetId="47" r:id="rId29"/>
    <sheet name="Munka4" sheetId="48" r:id="rId30"/>
  </sheets>
  <calcPr calcId="125725"/>
</workbook>
</file>

<file path=xl/calcChain.xml><?xml version="1.0" encoding="utf-8"?>
<calcChain xmlns="http://schemas.openxmlformats.org/spreadsheetml/2006/main">
  <c r="D17" i="45"/>
  <c r="E17"/>
  <c r="E16" s="1"/>
  <c r="C13" i="7"/>
  <c r="C53" i="44"/>
  <c r="F25" i="3"/>
  <c r="C285" i="4"/>
  <c r="C279"/>
  <c r="C281"/>
  <c r="C282"/>
  <c r="C278"/>
  <c r="C265"/>
  <c r="C266"/>
  <c r="E266" s="1"/>
  <c r="D30" i="2" s="1"/>
  <c r="C267" i="4"/>
  <c r="C270"/>
  <c r="C271"/>
  <c r="C272"/>
  <c r="C253"/>
  <c r="C254"/>
  <c r="C256"/>
  <c r="C257"/>
  <c r="C249"/>
  <c r="F9" i="12"/>
  <c r="C21" i="17"/>
  <c r="C75" i="4"/>
  <c r="C32" i="25"/>
  <c r="E285" i="4"/>
  <c r="E267"/>
  <c r="D31" i="2"/>
  <c r="D17" i="29"/>
  <c r="E17" s="1"/>
  <c r="C51" i="45"/>
  <c r="C52" s="1"/>
  <c r="C36"/>
  <c r="C35" i="40"/>
  <c r="D52" i="8"/>
  <c r="N13" i="31"/>
  <c r="D9" i="45"/>
  <c r="E9"/>
  <c r="E7" s="1"/>
  <c r="C22"/>
  <c r="F22" s="1"/>
  <c r="C23"/>
  <c r="F23"/>
  <c r="C26"/>
  <c r="F26" s="1"/>
  <c r="F32"/>
  <c r="D52"/>
  <c r="F50"/>
  <c r="E52"/>
  <c r="F45"/>
  <c r="F37"/>
  <c r="F36"/>
  <c r="F35"/>
  <c r="E34"/>
  <c r="C33"/>
  <c r="C30"/>
  <c r="F15"/>
  <c r="F11"/>
  <c r="F10"/>
  <c r="D52" i="13"/>
  <c r="E52"/>
  <c r="C52"/>
  <c r="F47"/>
  <c r="E37"/>
  <c r="E16"/>
  <c r="E15" s="1"/>
  <c r="C16"/>
  <c r="C15" s="1"/>
  <c r="D33"/>
  <c r="C33"/>
  <c r="D28"/>
  <c r="D27"/>
  <c r="E28"/>
  <c r="F28"/>
  <c r="C28"/>
  <c r="C27"/>
  <c r="F51" i="44"/>
  <c r="F47"/>
  <c r="F46"/>
  <c r="F40"/>
  <c r="F39"/>
  <c r="F38"/>
  <c r="F37"/>
  <c r="F36"/>
  <c r="F34"/>
  <c r="F33"/>
  <c r="F32"/>
  <c r="F27"/>
  <c r="F26"/>
  <c r="F25"/>
  <c r="F24"/>
  <c r="F23"/>
  <c r="F22"/>
  <c r="F21"/>
  <c r="F20"/>
  <c r="F19"/>
  <c r="F16"/>
  <c r="F15"/>
  <c r="F14"/>
  <c r="F13"/>
  <c r="F10" s="1"/>
  <c r="F12"/>
  <c r="F11"/>
  <c r="K20" i="23"/>
  <c r="E26" i="1"/>
  <c r="E27"/>
  <c r="F11" i="8"/>
  <c r="F12"/>
  <c r="F47"/>
  <c r="F46"/>
  <c r="E18"/>
  <c r="E35"/>
  <c r="C28" i="41"/>
  <c r="C16"/>
  <c r="C30"/>
  <c r="M13" i="31"/>
  <c r="L13"/>
  <c r="K13"/>
  <c r="J13"/>
  <c r="I13"/>
  <c r="H13"/>
  <c r="G13"/>
  <c r="F13"/>
  <c r="E13"/>
  <c r="D13"/>
  <c r="C13"/>
  <c r="F27" i="8"/>
  <c r="F23"/>
  <c r="F24"/>
  <c r="C18"/>
  <c r="C17" s="1"/>
  <c r="F14" i="45"/>
  <c r="E10" i="8"/>
  <c r="C43" i="2"/>
  <c r="C44"/>
  <c r="C45"/>
  <c r="C46"/>
  <c r="C47"/>
  <c r="C48"/>
  <c r="C49"/>
  <c r="C42"/>
  <c r="F49"/>
  <c r="F31"/>
  <c r="F20"/>
  <c r="F16" i="3"/>
  <c r="F14" s="1"/>
  <c r="F17"/>
  <c r="C18" i="2"/>
  <c r="F18" i="3"/>
  <c r="C19" i="2"/>
  <c r="F19" i="3"/>
  <c r="C20" i="2"/>
  <c r="F20" i="3"/>
  <c r="C21" i="2" s="1"/>
  <c r="F21" i="3"/>
  <c r="C22" i="2" s="1"/>
  <c r="F15" i="3"/>
  <c r="C22"/>
  <c r="D286" i="4"/>
  <c r="E279"/>
  <c r="D43" i="2"/>
  <c r="E281" i="4"/>
  <c r="D45" i="2"/>
  <c r="E282" i="4"/>
  <c r="E257"/>
  <c r="D21" i="2" s="1"/>
  <c r="F21" s="1"/>
  <c r="E270" i="4"/>
  <c r="D34" i="2"/>
  <c r="E256" i="4"/>
  <c r="D20" i="2" s="1"/>
  <c r="D227" i="4"/>
  <c r="C227"/>
  <c r="D209"/>
  <c r="D214"/>
  <c r="C214"/>
  <c r="C205"/>
  <c r="C215" s="1"/>
  <c r="D205"/>
  <c r="D215" s="1"/>
  <c r="E229"/>
  <c r="D169"/>
  <c r="E169"/>
  <c r="C169"/>
  <c r="D110"/>
  <c r="E110"/>
  <c r="C110"/>
  <c r="D147"/>
  <c r="E147"/>
  <c r="C147"/>
  <c r="D134"/>
  <c r="D142" s="1"/>
  <c r="E134"/>
  <c r="E142" s="1"/>
  <c r="E158" s="1"/>
  <c r="C134"/>
  <c r="D93"/>
  <c r="C269" s="1"/>
  <c r="E269" s="1"/>
  <c r="D33" i="2" s="1"/>
  <c r="D92" i="4"/>
  <c r="E88"/>
  <c r="D75"/>
  <c r="D83" s="1"/>
  <c r="E79"/>
  <c r="E75" s="1"/>
  <c r="D27"/>
  <c r="E27"/>
  <c r="C27"/>
  <c r="D36"/>
  <c r="D37"/>
  <c r="E36"/>
  <c r="C36"/>
  <c r="E49"/>
  <c r="C49"/>
  <c r="D38"/>
  <c r="E14"/>
  <c r="E22" s="1"/>
  <c r="C27" i="7"/>
  <c r="C16"/>
  <c r="C29"/>
  <c r="D20" i="23"/>
  <c r="C12" i="11"/>
  <c r="C34" i="8"/>
  <c r="C31"/>
  <c r="E249" i="4"/>
  <c r="F22" i="13"/>
  <c r="F24"/>
  <c r="F11"/>
  <c r="F12"/>
  <c r="F13"/>
  <c r="F10" i="3"/>
  <c r="F11"/>
  <c r="F12"/>
  <c r="F36"/>
  <c r="C37" i="2"/>
  <c r="F13" i="3"/>
  <c r="F9"/>
  <c r="F10" i="13"/>
  <c r="D15" i="29"/>
  <c r="E15" s="1"/>
  <c r="N18"/>
  <c r="F26" i="6"/>
  <c r="F27"/>
  <c r="C12"/>
  <c r="F21" i="13"/>
  <c r="D12" i="29"/>
  <c r="D13"/>
  <c r="E13" s="1"/>
  <c r="D14"/>
  <c r="E14" s="1"/>
  <c r="D16"/>
  <c r="E16" s="1"/>
  <c r="F18"/>
  <c r="G18"/>
  <c r="H18"/>
  <c r="I18"/>
  <c r="J18"/>
  <c r="K18"/>
  <c r="L18"/>
  <c r="M18"/>
  <c r="D22" i="28"/>
  <c r="E22"/>
  <c r="F22"/>
  <c r="G22"/>
  <c r="L9" i="25"/>
  <c r="L10"/>
  <c r="L12"/>
  <c r="L13"/>
  <c r="C20" i="23"/>
  <c r="L14" i="25"/>
  <c r="L15"/>
  <c r="L16"/>
  <c r="L17"/>
  <c r="L18"/>
  <c r="L19"/>
  <c r="L20"/>
  <c r="L21"/>
  <c r="L22"/>
  <c r="L23"/>
  <c r="L24"/>
  <c r="L25"/>
  <c r="L26"/>
  <c r="L27"/>
  <c r="L28"/>
  <c r="L29"/>
  <c r="L30"/>
  <c r="L31"/>
  <c r="D32"/>
  <c r="E32"/>
  <c r="F32"/>
  <c r="G32"/>
  <c r="H32"/>
  <c r="I32"/>
  <c r="J32"/>
  <c r="K32"/>
  <c r="C25" i="24"/>
  <c r="D25"/>
  <c r="E25"/>
  <c r="F25"/>
  <c r="G25"/>
  <c r="H25"/>
  <c r="I25"/>
  <c r="J25"/>
  <c r="K25"/>
  <c r="C9" i="23"/>
  <c r="C49" i="20"/>
  <c r="C16" i="19"/>
  <c r="C35"/>
  <c r="E271" i="4"/>
  <c r="D35" i="2" s="1"/>
  <c r="C14" i="13"/>
  <c r="E14"/>
  <c r="E8" s="1"/>
  <c r="F10" i="12"/>
  <c r="F11"/>
  <c r="F17"/>
  <c r="C18"/>
  <c r="C39" i="8"/>
  <c r="D18" i="12"/>
  <c r="E18"/>
  <c r="F28"/>
  <c r="F29"/>
  <c r="E32"/>
  <c r="F31"/>
  <c r="C32"/>
  <c r="C41" i="8"/>
  <c r="D32" i="12"/>
  <c r="L8" i="23"/>
  <c r="C26" i="11"/>
  <c r="C81"/>
  <c r="C80" s="1"/>
  <c r="C85"/>
  <c r="C90"/>
  <c r="E10" i="9"/>
  <c r="C40"/>
  <c r="C12" i="45"/>
  <c r="F16" i="8"/>
  <c r="D36"/>
  <c r="F36" s="1"/>
  <c r="D37"/>
  <c r="F37" s="1"/>
  <c r="F6" i="37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C32"/>
  <c r="D32"/>
  <c r="E32"/>
  <c r="C43"/>
  <c r="D43"/>
  <c r="E43"/>
  <c r="F50"/>
  <c r="F51"/>
  <c r="F52"/>
  <c r="F53"/>
  <c r="F54"/>
  <c r="F55"/>
  <c r="C56"/>
  <c r="D56"/>
  <c r="E56"/>
  <c r="F7" i="6"/>
  <c r="F8"/>
  <c r="F9"/>
  <c r="F10"/>
  <c r="F11"/>
  <c r="D12"/>
  <c r="E12"/>
  <c r="F22"/>
  <c r="F23"/>
  <c r="F24"/>
  <c r="F25"/>
  <c r="F28"/>
  <c r="F29"/>
  <c r="F30"/>
  <c r="F31"/>
  <c r="F32"/>
  <c r="F33"/>
  <c r="F34"/>
  <c r="F35"/>
  <c r="F36"/>
  <c r="F37"/>
  <c r="F38"/>
  <c r="F39"/>
  <c r="F40"/>
  <c r="C41"/>
  <c r="D41"/>
  <c r="E41"/>
  <c r="C22" i="4"/>
  <c r="E272"/>
  <c r="D36" i="2" s="1"/>
  <c r="D97" i="4"/>
  <c r="E97"/>
  <c r="E98"/>
  <c r="C142"/>
  <c r="C156"/>
  <c r="D156"/>
  <c r="D157" s="1"/>
  <c r="E156"/>
  <c r="E157"/>
  <c r="C27" i="3"/>
  <c r="D27"/>
  <c r="E27"/>
  <c r="F27"/>
  <c r="C28" i="2" s="1"/>
  <c r="C36" i="3"/>
  <c r="D36"/>
  <c r="E36"/>
  <c r="E37" s="1"/>
  <c r="E38" s="1"/>
  <c r="E51" s="1"/>
  <c r="C14" i="2"/>
  <c r="C27"/>
  <c r="C29"/>
  <c r="C32"/>
  <c r="C36"/>
  <c r="C32" i="1"/>
  <c r="D32"/>
  <c r="G32"/>
  <c r="H32"/>
  <c r="C200" i="4"/>
  <c r="E254"/>
  <c r="E278"/>
  <c r="D42" i="2"/>
  <c r="E265" i="4"/>
  <c r="D29" i="2"/>
  <c r="E253" i="4"/>
  <c r="D22" i="3"/>
  <c r="E22"/>
  <c r="C16" i="2"/>
  <c r="L7" i="23"/>
  <c r="J20"/>
  <c r="H20"/>
  <c r="F20"/>
  <c r="F38" i="8"/>
  <c r="E18" i="1"/>
  <c r="F20" i="13"/>
  <c r="F30" i="12"/>
  <c r="B20" i="23"/>
  <c r="F9" i="44"/>
  <c r="F52"/>
  <c r="F48"/>
  <c r="F51" i="45"/>
  <c r="D16"/>
  <c r="D7"/>
  <c r="F47"/>
  <c r="F15" i="8"/>
  <c r="F52"/>
  <c r="E29" i="1" s="1"/>
  <c r="F23" i="13"/>
  <c r="I20" i="23"/>
  <c r="C53" i="8"/>
  <c r="F32" i="12"/>
  <c r="E37" i="4"/>
  <c r="D26" i="8"/>
  <c r="F26" s="1"/>
  <c r="F25" i="45"/>
  <c r="F18" i="12"/>
  <c r="C13" i="2"/>
  <c r="F8" i="9"/>
  <c r="D40" i="8"/>
  <c r="D39" i="45" s="1"/>
  <c r="F9" i="9"/>
  <c r="D10"/>
  <c r="L10" i="23"/>
  <c r="F31" i="44"/>
  <c r="F30"/>
  <c r="F31" i="45"/>
  <c r="E20" i="23"/>
  <c r="G20"/>
  <c r="D49" i="4"/>
  <c r="L19" i="23"/>
  <c r="F40" i="8"/>
  <c r="F41" i="44"/>
  <c r="D18" i="2"/>
  <c r="E17" i="8"/>
  <c r="C10" i="9"/>
  <c r="F7"/>
  <c r="F10" s="1"/>
  <c r="F56" i="37"/>
  <c r="D37" i="3"/>
  <c r="D38" s="1"/>
  <c r="D51" s="1"/>
  <c r="C157" i="4"/>
  <c r="C158" s="1"/>
  <c r="C171" s="1"/>
  <c r="C6" i="23"/>
  <c r="D6" s="1"/>
  <c r="D48" i="2"/>
  <c r="C286" i="4"/>
  <c r="F18" i="44"/>
  <c r="F17" s="1"/>
  <c r="E38" i="4"/>
  <c r="E51" s="1"/>
  <c r="C37"/>
  <c r="F33" i="8"/>
  <c r="C98" i="4"/>
  <c r="C40" i="45"/>
  <c r="F40" s="1"/>
  <c r="D41" i="8"/>
  <c r="F14"/>
  <c r="F52" i="45"/>
  <c r="C5" i="23"/>
  <c r="C13" i="45"/>
  <c r="F13" s="1"/>
  <c r="C83" i="4"/>
  <c r="F20" i="8"/>
  <c r="C19" i="45"/>
  <c r="F19" s="1"/>
  <c r="D38"/>
  <c r="F38" s="1"/>
  <c r="D39" i="8"/>
  <c r="F24" i="45"/>
  <c r="F25" i="8"/>
  <c r="F32" i="37"/>
  <c r="D158" i="4"/>
  <c r="D171" s="1"/>
  <c r="F29" i="2"/>
  <c r="D49"/>
  <c r="E286" i="4"/>
  <c r="C20" i="45"/>
  <c r="F20" s="1"/>
  <c r="F21" i="8"/>
  <c r="C37" i="3"/>
  <c r="C38" s="1"/>
  <c r="C51" s="1"/>
  <c r="F8" i="44"/>
  <c r="C42"/>
  <c r="C54"/>
  <c r="F53"/>
  <c r="D5" i="23"/>
  <c r="E5" s="1"/>
  <c r="C273" i="4"/>
  <c r="E273" s="1"/>
  <c r="D37" i="2" s="1"/>
  <c r="F37" s="1"/>
  <c r="F37" i="3"/>
  <c r="F45" i="2"/>
  <c r="I25" i="1" s="1"/>
  <c r="F13" i="8"/>
  <c r="C8" i="45"/>
  <c r="F8" s="1"/>
  <c r="C18"/>
  <c r="F18" s="1"/>
  <c r="F19" i="8"/>
  <c r="F35" i="2" l="1"/>
  <c r="D274" i="4"/>
  <c r="F31" i="8"/>
  <c r="F42" i="2"/>
  <c r="D22" i="8"/>
  <c r="F22" s="1"/>
  <c r="C34" i="45"/>
  <c r="I29" i="1"/>
  <c r="E49" i="20"/>
  <c r="F43" i="2"/>
  <c r="F12" i="6"/>
  <c r="C38" i="4"/>
  <c r="C51" s="1"/>
  <c r="L32" i="25"/>
  <c r="F22" i="3"/>
  <c r="F38" s="1"/>
  <c r="F51" s="1"/>
  <c r="E171" i="4"/>
  <c r="C17" i="2"/>
  <c r="E33" i="13"/>
  <c r="F37"/>
  <c r="L20" i="23"/>
  <c r="F35" i="44"/>
  <c r="F29" s="1"/>
  <c r="F42" s="1"/>
  <c r="F54" s="1"/>
  <c r="F47" i="2"/>
  <c r="D35" i="8"/>
  <c r="C50" i="2"/>
  <c r="C99" i="4"/>
  <c r="C112" s="1"/>
  <c r="E53" i="8"/>
  <c r="F48"/>
  <c r="C216" i="4"/>
  <c r="C229" s="1"/>
  <c r="D88"/>
  <c r="C264" s="1"/>
  <c r="C274" s="1"/>
  <c r="E41" i="45"/>
  <c r="E53" s="1"/>
  <c r="D216" i="4"/>
  <c r="D229" s="1"/>
  <c r="F44" i="2"/>
  <c r="D54" i="13"/>
  <c r="E42" i="8"/>
  <c r="F14" i="2"/>
  <c r="E12" i="20" s="1"/>
  <c r="F41" i="6"/>
  <c r="D51" i="4"/>
  <c r="F34" i="2"/>
  <c r="C41" i="13"/>
  <c r="C54" s="1"/>
  <c r="F10" i="2"/>
  <c r="C38"/>
  <c r="D53" i="8"/>
  <c r="D34" i="45"/>
  <c r="F39"/>
  <c r="F34" s="1"/>
  <c r="E83" i="4"/>
  <c r="E99" s="1"/>
  <c r="E112" s="1"/>
  <c r="C17" i="45"/>
  <c r="C16" s="1"/>
  <c r="F41" i="8"/>
  <c r="C35"/>
  <c r="C268" i="4"/>
  <c r="E268" s="1"/>
  <c r="E264" s="1"/>
  <c r="E274" s="1"/>
  <c r="F30" i="2"/>
  <c r="F36"/>
  <c r="E38" i="20" s="1"/>
  <c r="C28" i="45"/>
  <c r="D50" i="2"/>
  <c r="C30" i="8"/>
  <c r="F13" i="2"/>
  <c r="E13" i="20" s="1"/>
  <c r="E39" s="1"/>
  <c r="F27" i="2"/>
  <c r="F33"/>
  <c r="F46"/>
  <c r="I26" i="1" s="1"/>
  <c r="F22" i="2"/>
  <c r="F12" i="45"/>
  <c r="F9" s="1"/>
  <c r="C9"/>
  <c r="D9" i="23"/>
  <c r="E9" s="1"/>
  <c r="F9" s="1"/>
  <c r="G9" s="1"/>
  <c r="H9" s="1"/>
  <c r="I9" s="1"/>
  <c r="J9" s="1"/>
  <c r="K9" s="1"/>
  <c r="E259" i="4"/>
  <c r="D19" i="2"/>
  <c r="F19" s="1"/>
  <c r="D41" i="45"/>
  <c r="D53" s="1"/>
  <c r="E18" i="29"/>
  <c r="F17" i="45"/>
  <c r="F16" s="1"/>
  <c r="C11" i="23"/>
  <c r="C12" s="1"/>
  <c r="F12" i="2"/>
  <c r="F9" i="8"/>
  <c r="C21" i="45"/>
  <c r="F21" s="1"/>
  <c r="F39" i="8"/>
  <c r="F18" i="2"/>
  <c r="F34" i="8"/>
  <c r="B11" i="23"/>
  <c r="B12" s="1"/>
  <c r="B21" s="1"/>
  <c r="D18" i="29"/>
  <c r="F30" i="45"/>
  <c r="F51" i="8"/>
  <c r="E28" i="1" s="1"/>
  <c r="F26" i="2"/>
  <c r="F16"/>
  <c r="E6" i="23"/>
  <c r="F6" s="1"/>
  <c r="G6" s="1"/>
  <c r="H6" s="1"/>
  <c r="I6" s="1"/>
  <c r="J6" s="1"/>
  <c r="K6" s="1"/>
  <c r="F5"/>
  <c r="C7" i="45"/>
  <c r="F7" s="1"/>
  <c r="C11" i="20"/>
  <c r="F41" i="45" l="1"/>
  <c r="F53" s="1"/>
  <c r="D275" i="4"/>
  <c r="D288" s="1"/>
  <c r="F30" i="8"/>
  <c r="E54"/>
  <c r="C29"/>
  <c r="C42" s="1"/>
  <c r="L6" i="23"/>
  <c r="F33" i="13"/>
  <c r="F27" s="1"/>
  <c r="E27"/>
  <c r="E41" s="1"/>
  <c r="E54" s="1"/>
  <c r="D11" i="23"/>
  <c r="D12" s="1"/>
  <c r="D21" s="1"/>
  <c r="D32" i="2"/>
  <c r="F32" s="1"/>
  <c r="D98" i="4"/>
  <c r="D99" s="1"/>
  <c r="D112" s="1"/>
  <c r="C15" i="2"/>
  <c r="C23" s="1"/>
  <c r="C39" s="1"/>
  <c r="C52" s="1"/>
  <c r="F17"/>
  <c r="F15" s="1"/>
  <c r="E11" i="23"/>
  <c r="E12" s="1"/>
  <c r="E21" s="1"/>
  <c r="F11" i="2"/>
  <c r="E275" i="4"/>
  <c r="E288" s="1"/>
  <c r="C275"/>
  <c r="C288" s="1"/>
  <c r="L9" i="23"/>
  <c r="E17" i="1"/>
  <c r="C36" i="20"/>
  <c r="E16"/>
  <c r="C20"/>
  <c r="C41" i="45"/>
  <c r="C53" s="1"/>
  <c r="D23" i="2"/>
  <c r="F53" i="8"/>
  <c r="E23" i="2"/>
  <c r="F11" i="23"/>
  <c r="G5"/>
  <c r="C21"/>
  <c r="F42" i="8" l="1"/>
  <c r="D28" i="2"/>
  <c r="D38" s="1"/>
  <c r="F48"/>
  <c r="F23"/>
  <c r="E39"/>
  <c r="E32" i="1"/>
  <c r="E20" i="20"/>
  <c r="F12" i="23"/>
  <c r="G11"/>
  <c r="G12" s="1"/>
  <c r="G21" s="1"/>
  <c r="H5"/>
  <c r="F28" i="2" l="1"/>
  <c r="I28" i="1"/>
  <c r="F50" i="2"/>
  <c r="F38"/>
  <c r="D39"/>
  <c r="D52" s="1"/>
  <c r="E37" i="20"/>
  <c r="F21" i="23"/>
  <c r="I5"/>
  <c r="H11"/>
  <c r="H12" s="1"/>
  <c r="H21" s="1"/>
  <c r="I32" i="1" l="1"/>
  <c r="F39" i="2"/>
  <c r="F52" s="1"/>
  <c r="J5" i="23"/>
  <c r="I11"/>
  <c r="K5" l="1"/>
  <c r="K11" s="1"/>
  <c r="K12" s="1"/>
  <c r="K21" s="1"/>
  <c r="J11"/>
  <c r="J12" s="1"/>
  <c r="J21" s="1"/>
  <c r="L5"/>
  <c r="I12"/>
  <c r="L11" l="1"/>
  <c r="I21"/>
  <c r="L12"/>
  <c r="L21" s="1"/>
</calcChain>
</file>

<file path=xl/sharedStrings.xml><?xml version="1.0" encoding="utf-8"?>
<sst xmlns="http://schemas.openxmlformats.org/spreadsheetml/2006/main" count="2346" uniqueCount="703">
  <si>
    <t>Költségvetés mérlege</t>
  </si>
  <si>
    <t>BEVÉTEL</t>
  </si>
  <si>
    <t>KIADÁS</t>
  </si>
  <si>
    <t>Megnevezés</t>
  </si>
  <si>
    <t>Ezer Ft-ban</t>
  </si>
  <si>
    <t>összesen</t>
  </si>
  <si>
    <t>1. Személyi juttatás</t>
  </si>
  <si>
    <t>2. Munkaadót terh. járulékok</t>
  </si>
  <si>
    <t>3. Dologi kiadás</t>
  </si>
  <si>
    <t>I. Működési kiad. összesen</t>
  </si>
  <si>
    <t xml:space="preserve">II. Felhalmozási kiadás összesen </t>
  </si>
  <si>
    <t>KIADÁSOK JOGCÍMEI</t>
  </si>
  <si>
    <t>Támogatott megnevezése</t>
  </si>
  <si>
    <t>Önkormányzat összesen</t>
  </si>
  <si>
    <t>Összesen</t>
  </si>
  <si>
    <t xml:space="preserve">KIADÁSOK JOGCÍMEI </t>
  </si>
  <si>
    <t>Önkormányzat</t>
  </si>
  <si>
    <t xml:space="preserve">  BEVÉTELEK JOGCÍMEI</t>
  </si>
  <si>
    <t xml:space="preserve"> </t>
  </si>
  <si>
    <t xml:space="preserve">               I/1. Intézményi működési bevételek részletezése </t>
  </si>
  <si>
    <t xml:space="preserve">I/1. Intézményi működési bevételek összesen </t>
  </si>
  <si>
    <t xml:space="preserve">összesen </t>
  </si>
  <si>
    <t>BEVÉTELEK JOGCÍMEI</t>
  </si>
  <si>
    <t>Ö s s z e s e n :</t>
  </si>
  <si>
    <t>Dologi kiadások</t>
  </si>
  <si>
    <t xml:space="preserve">BEVÉTELEK JOGCÍMEI </t>
  </si>
  <si>
    <t>Intézm.</t>
  </si>
  <si>
    <t xml:space="preserve">Polgárm. hiv. </t>
  </si>
  <si>
    <t>B e v é t e l</t>
  </si>
  <si>
    <t>Intézmény</t>
  </si>
  <si>
    <t xml:space="preserve">I/1. Intézm.műk. bevételek összesen </t>
  </si>
  <si>
    <t>Felújítási kiadási előirányzatok</t>
  </si>
  <si>
    <t>célonkénti részletezése</t>
  </si>
  <si>
    <t>Felújítási cél</t>
  </si>
  <si>
    <t>Beruházási kiadási előirányzatok</t>
  </si>
  <si>
    <t>feladatonkénti részletezése</t>
  </si>
  <si>
    <t>Beruházási feladat</t>
  </si>
  <si>
    <t>M e g n e v e z é s</t>
  </si>
  <si>
    <t>Költségvetési szerv</t>
  </si>
  <si>
    <t>Jóváh.létszám /fő/</t>
  </si>
  <si>
    <t>Létszámkeret összesen</t>
  </si>
  <si>
    <t>I. Működési célú bevételek és kiadások mérlege</t>
  </si>
  <si>
    <t>K i a d á s</t>
  </si>
  <si>
    <t>Működési bevételek</t>
  </si>
  <si>
    <t>Személyi juttatások</t>
  </si>
  <si>
    <t>Munkaadót terhelő járulékok</t>
  </si>
  <si>
    <t>ebből: - rövid lejáratú hit.kamata</t>
  </si>
  <si>
    <r>
      <t xml:space="preserve">          -</t>
    </r>
    <r>
      <rPr>
        <sz val="9"/>
        <rFont val="Times New Roman"/>
        <family val="1"/>
        <charset val="238"/>
      </rPr>
      <t>hosszú lejáratú hit.kamata</t>
    </r>
  </si>
  <si>
    <t xml:space="preserve">         - ért. tárgyie.áfabefiz</t>
  </si>
  <si>
    <t>Tárgyévi költségvetési bev.össz.</t>
  </si>
  <si>
    <t>Tárgyévi költségvetési kiadás össz.</t>
  </si>
  <si>
    <t>Pénzmaradvány igénybevétel</t>
  </si>
  <si>
    <t>Hiteltörlesztés</t>
  </si>
  <si>
    <t>Műk.célú bevétel összesen:</t>
  </si>
  <si>
    <t>Műk.célú kiadás összesen:</t>
  </si>
  <si>
    <t>II. Felhalmozási célú bevételek és kiadások mérlege</t>
  </si>
  <si>
    <t>Felhalm. és tőke jell.bev.</t>
  </si>
  <si>
    <t>Beruházás</t>
  </si>
  <si>
    <t>Felújítás</t>
  </si>
  <si>
    <t>Hosszú lejáratú hitelek kamata</t>
  </si>
  <si>
    <t>Tárgyévi költségvetési bevét.össz.</t>
  </si>
  <si>
    <t>Tárgyévi költségvetési kiad.össz.</t>
  </si>
  <si>
    <t>Hitelfelvétel</t>
  </si>
  <si>
    <t>Felhalm.bevét.össz.</t>
  </si>
  <si>
    <t>Felhalm.célú kiad.össz.</t>
  </si>
  <si>
    <t>Tárgyévi költségvetési bevét.mindössz.</t>
  </si>
  <si>
    <t>Tárgyévi költségvetési kiad.mindössz.</t>
  </si>
  <si>
    <t>Pénzmaradvány igénybevétel össz.</t>
  </si>
  <si>
    <t>Hiteltörlesztés összesen</t>
  </si>
  <si>
    <t>Önkormányzati bev.mindö.</t>
  </si>
  <si>
    <t>Önkorm.kiadás mindössz.</t>
  </si>
  <si>
    <t xml:space="preserve">   ELŐIRÁNYZAT-FELHASZNÁLÁSI ÜTEMTERV</t>
  </si>
  <si>
    <t xml:space="preserve">Hónap </t>
  </si>
  <si>
    <t xml:space="preserve">Bevétel </t>
  </si>
  <si>
    <t>Kiadás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</si>
  <si>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</si>
  <si>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</si>
  <si>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</si>
  <si>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</si>
  <si>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</si>
  <si>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</si>
  <si>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</si>
  <si>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</si>
  <si>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</si>
  <si>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</si>
  <si>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</si>
  <si>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</si>
  <si>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és visszafizetési kötelezettsége</t>
  </si>
  <si>
    <t>Felvétel    éve</t>
  </si>
  <si>
    <t>Működési hitel</t>
  </si>
  <si>
    <t>Fejlesztési hitel</t>
  </si>
  <si>
    <t>Hitelek összesen</t>
  </si>
  <si>
    <t>Folyó számla hitel</t>
  </si>
  <si>
    <t>Hitel vissza-fizetési köt.</t>
  </si>
  <si>
    <t>Mindössz.</t>
  </si>
  <si>
    <t>K I M U T A T Á S</t>
  </si>
  <si>
    <t xml:space="preserve">        KIMUTATÁS</t>
  </si>
  <si>
    <t xml:space="preserve">                 az önkormányzat által felvett hitelek állományáról </t>
  </si>
  <si>
    <t xml:space="preserve">Hitelintézet megnevezése </t>
  </si>
  <si>
    <t>Hitel megnevezése</t>
  </si>
  <si>
    <t>Hitelállomány</t>
  </si>
  <si>
    <t>Visszafizetett</t>
  </si>
  <si>
    <t xml:space="preserve">Hitelállomány </t>
  </si>
  <si>
    <t>összege tárgy év</t>
  </si>
  <si>
    <t>tárgyévi</t>
  </si>
  <si>
    <t>hitel tárgyévi</t>
  </si>
  <si>
    <t>összege tárgyév</t>
  </si>
  <si>
    <t xml:space="preserve">jan. 1-jén </t>
  </si>
  <si>
    <t xml:space="preserve">összege </t>
  </si>
  <si>
    <t xml:space="preserve">dec. 31-én </t>
  </si>
  <si>
    <t>az önkormányzat hitel-kötvény állományáról, lejárat szerinti bontásban</t>
  </si>
  <si>
    <t>Hitelintézet megnevezése</t>
  </si>
  <si>
    <t xml:space="preserve">a közvetett támogatásokról </t>
  </si>
  <si>
    <t xml:space="preserve">Közvetett támogatás megnevezése </t>
  </si>
  <si>
    <t xml:space="preserve">                            Összeg </t>
  </si>
  <si>
    <t>a pénzeszközök változásáról</t>
  </si>
  <si>
    <t>Összes bevétel összege</t>
  </si>
  <si>
    <t>Összes kiadás összege</t>
  </si>
  <si>
    <t>Több éves kihatással járó döntések számszerűsítése</t>
  </si>
  <si>
    <t>Ö S S Z E S E N :</t>
  </si>
  <si>
    <t>Teljesítés</t>
  </si>
  <si>
    <t>5. Ellátottak pénzbeli juttatásai</t>
  </si>
  <si>
    <t>3. Egyéb felhalmozási kiadások összesen</t>
  </si>
  <si>
    <t>4. Egyéb működési kiadások összesen</t>
  </si>
  <si>
    <t>5. Hosszú lejáratú hitelek kamata</t>
  </si>
  <si>
    <t>I. MŰKÖDÉSI KIADÁSOK</t>
  </si>
  <si>
    <t>II. FELHALMOZÁSI KIADÁSOK</t>
  </si>
  <si>
    <t>III. Támogatási  kölcsönök nyújtása, törlesztése összesen</t>
  </si>
  <si>
    <t>55 év felettiek rendszeres szoc.segélye</t>
  </si>
  <si>
    <t>Egészségkár. Rendszeres szoc. segélye</t>
  </si>
  <si>
    <t>Időskorúak járadéka</t>
  </si>
  <si>
    <t>Pénzbeni átmeneti segély</t>
  </si>
  <si>
    <t>Temetési segély</t>
  </si>
  <si>
    <t>Rendkívüli gyermekvédelmi támogatás</t>
  </si>
  <si>
    <t>Egyszeri gyermekvédelmi támogatás</t>
  </si>
  <si>
    <t>BURSA ösztöndíj</t>
  </si>
  <si>
    <t>Szemétszállítás támogatása</t>
  </si>
  <si>
    <t>Buszközlekedés támogatása</t>
  </si>
  <si>
    <t>Fürdőbelépő támogatása</t>
  </si>
  <si>
    <t>Mozgáskorlátozottak közlekedési támogatása</t>
  </si>
  <si>
    <t>Közköltséges temetés</t>
  </si>
  <si>
    <t>Gyermektartásdíj megelőlegezés</t>
  </si>
  <si>
    <t>Társadalom-, szociálpol. és egyéb juttatás össz.</t>
  </si>
  <si>
    <t>Támogatás értékű felhalmozási kiadás össz.</t>
  </si>
  <si>
    <t>Felhalm.c. pénzeszk.átad. Összesen:</t>
  </si>
  <si>
    <t>Közfoglalkoztatottak létszámkerete</t>
  </si>
  <si>
    <t>Ellátottak pénzbeli juttatása</t>
  </si>
  <si>
    <t>Egyéb felhalmozási kiadás</t>
  </si>
  <si>
    <t>Pénzügyi befektetés</t>
  </si>
  <si>
    <t xml:space="preserve">Költségvetési </t>
  </si>
  <si>
    <t xml:space="preserve">Hitel </t>
  </si>
  <si>
    <t xml:space="preserve">Kötvény </t>
  </si>
  <si>
    <t xml:space="preserve">Értékpapír </t>
  </si>
  <si>
    <t xml:space="preserve">Felvétel </t>
  </si>
  <si>
    <t xml:space="preserve">Törlesztés </t>
  </si>
  <si>
    <t>Kibocsát.</t>
  </si>
  <si>
    <t xml:space="preserve">Eladás </t>
  </si>
  <si>
    <t xml:space="preserve">Vétel </t>
  </si>
  <si>
    <t>1.1. Közhatalmi bevételek</t>
  </si>
  <si>
    <t xml:space="preserve">1.2. Egyéb saját működési bevételek </t>
  </si>
  <si>
    <t>1.3. Működési célú ÁFA- bevételek, visszatér.</t>
  </si>
  <si>
    <t>1.4. Működési célú hozam és kamatbevételek</t>
  </si>
  <si>
    <t>I/1. Intézm.műk. bevételek :</t>
  </si>
  <si>
    <t>I. MŰKÖDÉSI BEVÉTELEK (I/1+I/4)</t>
  </si>
  <si>
    <t>I/4. Egyéb működési bevételek</t>
  </si>
  <si>
    <t>II/1. Felhalmozási és tőke jellegű bevételek</t>
  </si>
  <si>
    <t>1.1. Tárgyi eszk., immat.javak értékesítése</t>
  </si>
  <si>
    <t>II/3. Egyéb felhalmozási bevételek</t>
  </si>
  <si>
    <t>1. Alap és vállalk. tev. közötti elszámolás</t>
  </si>
  <si>
    <t xml:space="preserve">   --------------------</t>
  </si>
  <si>
    <t>I/1. Intézményi működési bevételek</t>
  </si>
  <si>
    <t>I/3. Működési támogatások (3.1..+3.5)</t>
  </si>
  <si>
    <t>II. FELHALMOZÁSI BEVÉTELEK (II/1..+II/3)</t>
  </si>
  <si>
    <t>I/3.2. Központosított előirányzatok működési célúak összesen</t>
  </si>
  <si>
    <t>I/3.3. Helyi önkormányzatok kiegészítő támogatása</t>
  </si>
  <si>
    <t xml:space="preserve">II/2/1. Központosított előirányzatokból felhalmozási célúak részletezése </t>
  </si>
  <si>
    <t>Felhalmozási célú központosított előirányzatok:</t>
  </si>
  <si>
    <t>II/2.1. Központosított előirányzatok felhalmozási célúak összesen</t>
  </si>
  <si>
    <t>Fejlesztési célú támogaátsok:</t>
  </si>
  <si>
    <t xml:space="preserve">    2.2.2. Céltámogatás </t>
  </si>
  <si>
    <t xml:space="preserve">    2.2.3. Vis Mior támogatás</t>
  </si>
  <si>
    <t xml:space="preserve">    2.2.4. Egyéb központi támogatás </t>
  </si>
  <si>
    <t xml:space="preserve">    2.2.1. Címzett támogatások </t>
  </si>
  <si>
    <t xml:space="preserve">II/3.2. Felhalmozási célú pénzeszköz átvétele államháztartáson kívülről </t>
  </si>
  <si>
    <t>III. Támogatási kölcsönök visszatérülése, igénybevétele</t>
  </si>
  <si>
    <t>Ktgv-i hiány belső finansz.szolg. pénzf.nélk.bev</t>
  </si>
  <si>
    <t>Kv-i hiány belső finan.megh.öss.külső fin.sz.bev</t>
  </si>
  <si>
    <t>Értékpapírok értékesít-nek bevétele</t>
  </si>
  <si>
    <t>Hitelfelvétel, kötvénykib. /forráshiány/</t>
  </si>
  <si>
    <t>Felhalm támog.</t>
  </si>
  <si>
    <t xml:space="preserve">Hitelfelvétel, kötvénykib. </t>
  </si>
  <si>
    <t>adatok:eFt-bam</t>
  </si>
  <si>
    <t>Sor-szám</t>
  </si>
  <si>
    <t>A</t>
  </si>
  <si>
    <t>B</t>
  </si>
  <si>
    <t>C</t>
  </si>
  <si>
    <t>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</si>
  <si>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</si>
  <si>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</si>
  <si>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</si>
  <si>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</si>
  <si>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</si>
  <si>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</si>
  <si>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</si>
  <si>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</si>
  <si>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</si>
  <si>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</si>
  <si>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</si>
  <si>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</si>
  <si>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</si>
  <si>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</si>
  <si>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</si>
  <si>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</si>
  <si>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</si>
  <si>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</si>
  <si>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</si>
  <si>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E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</si>
  <si>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</si>
  <si>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</si>
  <si>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</si>
  <si>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</si>
  <si>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</si>
  <si>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</si>
  <si>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</si>
  <si>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</si>
  <si>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</si>
  <si>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</si>
  <si>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</si>
  <si>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</si>
  <si>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</si>
  <si>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</si>
  <si>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</si>
  <si>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</si>
  <si>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</si>
  <si>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</si>
  <si>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</si>
  <si>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</si>
  <si>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</si>
  <si>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</si>
  <si>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</si>
  <si>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</si>
  <si>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F</t>
  </si>
  <si>
    <t>G</t>
  </si>
  <si>
    <t>Kiegészítő gyermekvédelmi pótlék</t>
  </si>
  <si>
    <t>Iskolatej program támogatás</t>
  </si>
  <si>
    <t>HPV oltás támogatás</t>
  </si>
  <si>
    <t>44.</t>
  </si>
  <si>
    <t>45.</t>
  </si>
  <si>
    <t>47.</t>
  </si>
  <si>
    <t>H</t>
  </si>
  <si>
    <t>I</t>
  </si>
  <si>
    <t>J</t>
  </si>
  <si>
    <t>A.</t>
  </si>
  <si>
    <t>B.</t>
  </si>
  <si>
    <t>K</t>
  </si>
  <si>
    <t>L</t>
  </si>
  <si>
    <t>M</t>
  </si>
  <si>
    <t>N</t>
  </si>
  <si>
    <t>Tárgyévi költségvetési bevételek összesen (I. + II. +III. +IV.)</t>
  </si>
  <si>
    <t>1. Személyi jellegű juttatások</t>
  </si>
  <si>
    <t>I. Működési bevételek összesen</t>
  </si>
  <si>
    <t>I. Működési kiadások összesen</t>
  </si>
  <si>
    <t>II. Felhalmozási kiadások összesen</t>
  </si>
  <si>
    <t>1. Beruházási kiadások ÁFÁ-val</t>
  </si>
  <si>
    <t>2. Felújítási kiadások ÁFÁ-al</t>
  </si>
  <si>
    <t xml:space="preserve">3. Egyéb felhalmozási kiadások </t>
  </si>
  <si>
    <t>Tárgyévi költségvetési kiadások összesen (I. + II. +III. +IV.)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</si>
  <si>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</si>
  <si>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</si>
  <si>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</si>
  <si>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</si>
  <si>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</si>
  <si>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</si>
  <si>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29. </t>
  </si>
  <si>
    <t>Költségvetési intézmények összesen</t>
  </si>
  <si>
    <t>Mindösszesen</t>
  </si>
  <si>
    <t xml:space="preserve">                 - működési célú kamatkiadás</t>
  </si>
  <si>
    <t xml:space="preserve">    Ebből: - hosszú lej. fejl.hitel kamata</t>
  </si>
  <si>
    <t>1. Beruházás ÁFÁ-val</t>
  </si>
  <si>
    <t>2. Felújítás ÁFÁ-val</t>
  </si>
  <si>
    <t>II. Felhalmozási bevételek összesen</t>
  </si>
  <si>
    <t>Önkor-mányzat</t>
  </si>
  <si>
    <t>2020. év</t>
  </si>
  <si>
    <t>2022. év</t>
  </si>
  <si>
    <t xml:space="preserve">Helyi adók </t>
  </si>
  <si>
    <t>Osztalék, koncssziós díj, hozambevétel</t>
  </si>
  <si>
    <t xml:space="preserve">Tárgyi eszköz, immateriális jószág, részvény, részesedés értékesítéséből származó bevétel </t>
  </si>
  <si>
    <t>Bírság-, pótlék- és díjbevétel</t>
  </si>
  <si>
    <t>Kezességvállalással kapcsolatos megtérülés</t>
  </si>
  <si>
    <t>Saját bevételek összesen</t>
  </si>
  <si>
    <t>Saját bevétel 50 %-a</t>
  </si>
  <si>
    <t>Felvett, átvállalt hitel, kölcsön aktuális tőketartozása</t>
  </si>
  <si>
    <t>Hitelviszonyt megtestesítő értékpapír</t>
  </si>
  <si>
    <t xml:space="preserve">Adott váltó (kamat nélkül) </t>
  </si>
  <si>
    <t>Pénzügyi lízing tőkerész hátralévő összege</t>
  </si>
  <si>
    <t>Visszavásárlási kötelezettség kikötésével megkötött adásvételi szerződés</t>
  </si>
  <si>
    <t xml:space="preserve">Legalább 365 nap időtartamú halasztott fizetés, részletfizetés még ki nem fizett ellenértéke </t>
  </si>
  <si>
    <t xml:space="preserve">Kezességvállalásból eredő fizetési kötelezettség </t>
  </si>
  <si>
    <t xml:space="preserve">Fizetési kötelezettség összesen </t>
  </si>
  <si>
    <t>Adósság korlát (saját bevétel 50%-a csökkentve a fizetési kötelezettséggel)</t>
  </si>
  <si>
    <t xml:space="preserve">* Az államháztartásról szóló 2011. évi CXCV. törvény 23. § (2) bekezdés g) pontja alapján </t>
  </si>
  <si>
    <t>Költségvetési intézmények össz.</t>
  </si>
  <si>
    <t>Közfoglalkoztatottak létszámkerete összesen</t>
  </si>
  <si>
    <t>Eredeti előir.</t>
  </si>
  <si>
    <t>Mód. Előir.</t>
  </si>
  <si>
    <t>Rendszeres szoc. segély önk. rend.</t>
  </si>
  <si>
    <t>Foglalkoztatást helyettesítő támogatás</t>
  </si>
  <si>
    <t>LTP szerződést kötöttek (szennyvíz.) támogatása</t>
  </si>
  <si>
    <t>Óvodáztatási támogatás</t>
  </si>
  <si>
    <t xml:space="preserve">A Önkormányzat saját bevételeinek és az adósságot keletkeztető ügyleteiből eredő fizetési kötelezettségének bemutatása*  </t>
  </si>
  <si>
    <t>I.1.b) Település-üzemeltetéshez kapcsolódó feladatok támogatása</t>
  </si>
  <si>
    <t xml:space="preserve">I.1.a) Önkormányzati hivatal működésének támogatása </t>
  </si>
  <si>
    <t xml:space="preserve">   I.1.ba.) Zöldterület-gazdálkodással kapcsolatos feladatok</t>
  </si>
  <si>
    <t xml:space="preserve">   I.1.bb.) Közvilágítás fenntartásának támogatása</t>
  </si>
  <si>
    <t xml:space="preserve">   I.1.bc.) Köztemető fenntartással kapcsolatos feladatok</t>
  </si>
  <si>
    <t xml:space="preserve">   I.1.bd.) Közutak fenntartásának támogatása</t>
  </si>
  <si>
    <t>II.1. Óvodapedagógusok bértámogatása 8 hóra</t>
  </si>
  <si>
    <t>II.1.Óvodap. munkáját közvetlenül s. bértámogatása 8 hóra</t>
  </si>
  <si>
    <t>II.1. Óvodapedagógusok bértámogatása 4 hóra</t>
  </si>
  <si>
    <t>II.1.Óvodap. munkáját közvetlenül s. bértámogatása 4 hóra</t>
  </si>
  <si>
    <t>II.2. óvodaműködtetés támogatása 8 hóra</t>
  </si>
  <si>
    <t>II.2. óvodaműködtetés támogatása 4 hóra</t>
  </si>
  <si>
    <t>III.3.c. Szociális étkeztetés</t>
  </si>
  <si>
    <t>Önkormányzat költségvetési támogatása összesen</t>
  </si>
  <si>
    <t>Települési önkormányzatok kulturális feladatainak támogatása</t>
  </si>
  <si>
    <t>IV.1.d.  A nyilvános könyvtári ellátási és közművelődési feladatokhoz</t>
  </si>
  <si>
    <t>IV.1.e. Muzeális intézményi feladatok támogatása</t>
  </si>
  <si>
    <t>Közvilágítás</t>
  </si>
  <si>
    <t xml:space="preserve">   ------------------</t>
  </si>
  <si>
    <t>4. Egyéb működési célú kiadások összesen</t>
  </si>
  <si>
    <t xml:space="preserve">    4.1.Támogatásértékű működési kiad.ÁHB-re</t>
  </si>
  <si>
    <t xml:space="preserve">    4.2. Műk.c. kölcsönnyújtás ÁHB-re</t>
  </si>
  <si>
    <t xml:space="preserve">    4.3. Műk.c. tám, kölcs. törlesztése ÁHB-re</t>
  </si>
  <si>
    <t xml:space="preserve">    4.4.Működési c. pénzeszk. átad.államh. kívülre</t>
  </si>
  <si>
    <t xml:space="preserve">    3.1.Támogatás értékű felhalmozási kiadás ÁHB-re</t>
  </si>
  <si>
    <t xml:space="preserve">    3.3. Felhalm. célú kölcsönök törlesztése ÁHB-re</t>
  </si>
  <si>
    <t xml:space="preserve">    3.2. Felhalm. célú kölcsönök nyújtása ÁHB-re</t>
  </si>
  <si>
    <t xml:space="preserve">    3.4.Felhalm.c.pénzeszk.átad.államh.kívülre</t>
  </si>
  <si>
    <t xml:space="preserve">    3.5. Felhalm. célú kölcsönök nyújtása ÁHK-re</t>
  </si>
  <si>
    <t xml:space="preserve">    3.6. Lakástámogatás (foglalk-nak)</t>
  </si>
  <si>
    <t xml:space="preserve">I.  5. Ellátottak pénzbeli juttatásai </t>
  </si>
  <si>
    <t xml:space="preserve">    4.6. Működési célú tartalékok</t>
  </si>
  <si>
    <t xml:space="preserve">4. Befektetési kiadások </t>
  </si>
  <si>
    <t>TÁRGYÉVI KÖLTSÉGVETÉSI KIADÁS ÖSSZESEN (I.+II.)</t>
  </si>
  <si>
    <t>1.Alap- és vállalkozási tev. közötti elszám.</t>
  </si>
  <si>
    <t>III. FINANSZÍROZÁSI KIADÁSOK</t>
  </si>
  <si>
    <t>III. Finanszírozási kiadások összesen:</t>
  </si>
  <si>
    <t>KIADÁS MINDÖSSZESEN (I. + II. +III.)</t>
  </si>
  <si>
    <t xml:space="preserve">    4.5. Működési célú kölcsönök nyújtása ÁHK-re</t>
  </si>
  <si>
    <t>2. Szabad pénzeszköz betétként való elhelyezése</t>
  </si>
  <si>
    <t>3. Központi, irányítószervi támogatás</t>
  </si>
  <si>
    <t>4. Pénzügyi lízing tőkerész törlesztés</t>
  </si>
  <si>
    <t>5. Forgatási célú belföldi, külföldi értékpapírok vásárlása</t>
  </si>
  <si>
    <t>6. Befektetési célú belföldi, külföldi értékpapír vásárlás</t>
  </si>
  <si>
    <t>7.Működési célú hitel törlesztés és műk.c.kötv.bev.</t>
  </si>
  <si>
    <t>8.Felahalmozási célú hitel törlesztés és fel.c. kötv.bev.</t>
  </si>
  <si>
    <t xml:space="preserve">    3.7. Felhalmozási célú tartalékok</t>
  </si>
  <si>
    <t xml:space="preserve">I.  4.4. Működési célú pénzeszközátadás államháztartáson kívülre </t>
  </si>
  <si>
    <t>I. 4.1. Támogatás értékű működési kiadás  államháztartáson belülre</t>
  </si>
  <si>
    <t>II.  3.1. Támogatás értékű felhalmozási kiadás államháztartáson belülre</t>
  </si>
  <si>
    <t>II.  3.4. Felhalmozási célú pénzeszköz átadás államháztatáson kívűlre</t>
  </si>
  <si>
    <t xml:space="preserve">Támogatási kölcsönök nyújtása, törlesztése </t>
  </si>
  <si>
    <t>I. 4. Egyéb működési célú kiadás</t>
  </si>
  <si>
    <t>I.4.2. Működési célú visszatérítendő támogatások, kölcsönök nyújtása ÁHB-re</t>
  </si>
  <si>
    <t>I.4.3. Működési célú visszatérítendő támogatások, kölcsönök törlesztése ÁHB-re</t>
  </si>
  <si>
    <t>I.4.5. Működési célú visszatérítendő támogatások, kölcsönök nyújtása ÁHK-re</t>
  </si>
  <si>
    <t>II. 3. Egyéb felhalmozási célú kiadás</t>
  </si>
  <si>
    <t>II.3.2. Felhalmozási célú visszatérítendő támogatások, kölcsönök nyújtása ÁHB-re</t>
  </si>
  <si>
    <t>II.3.3. Felhalmozási célú visszatérítendő támogatások, kölcsönök törlesztése ÁHB-re</t>
  </si>
  <si>
    <t>II.3.5. Felhalmozási célú visszatérítendő támogatások, kölcsönök nyújtása ÁHK-re</t>
  </si>
  <si>
    <t>Visszatérítendő támogatások, kölcsönök nyújtása, törlesztése  mindösszesen</t>
  </si>
  <si>
    <t>Felhalmozási célú visszatérítendő támogatások, kölcsönök nyújtása, törlesztése összesen</t>
  </si>
  <si>
    <t>Működési célú visszatérítendő támogatások, kölcsönök nyújtása, törlesztése összesen</t>
  </si>
  <si>
    <t xml:space="preserve">1.1. Egyéb saját működési bevételek </t>
  </si>
  <si>
    <t>1.2. Működési célú ÁFA- bevételek, visszatér.</t>
  </si>
  <si>
    <t>1.3. Működési célú hozam és kamatbevételek</t>
  </si>
  <si>
    <t>2.1. Igazgatási szolgáltatási díj</t>
  </si>
  <si>
    <t>2.2. Felügyeleti jellegű tevékenység díja</t>
  </si>
  <si>
    <t xml:space="preserve">2.3.Önkormnak átengedett közhatalmi bevételek </t>
  </si>
  <si>
    <t>2.4. Helyi adók és adójellegű bevételek</t>
  </si>
  <si>
    <t>2.5. Adópótlék, adóbírság</t>
  </si>
  <si>
    <t xml:space="preserve">2.6. Egyéb közhatalmi bevételek </t>
  </si>
  <si>
    <t xml:space="preserve"> I/2.3. Önkormányzatoknak átengedett közhatalmi bevételek</t>
  </si>
  <si>
    <t xml:space="preserve">          I/2.4. Helyi adók és adójellegű bevételek részletezése </t>
  </si>
  <si>
    <t>2.4.1. Építményadó</t>
  </si>
  <si>
    <t>2.4.2. Magánszemélyek kommunális adója</t>
  </si>
  <si>
    <t>2.4.3. Idegenforgalmi adó tartózkodás után</t>
  </si>
  <si>
    <t>2.4.5. Iparűzési adó állandó jelleggel végzett iparűzési     tevékenység után</t>
  </si>
  <si>
    <t>2.4.6. Iparűzési adó ideiglenes jelleggel végzett iparűzési tevékenység után (napi átalány)</t>
  </si>
  <si>
    <t>2.4.7. Talajterhelési díj</t>
  </si>
  <si>
    <t xml:space="preserve">I./2.4. Helyi adók és adójellegű bevételek összesen </t>
  </si>
  <si>
    <t>I./2.5.Pótlékok, bírságok</t>
  </si>
  <si>
    <t>I./2.6. Egyéb közhatalmi bevételek</t>
  </si>
  <si>
    <t>I/2.3. Önkormnak átengedett közhatalmi bev. Össz.</t>
  </si>
  <si>
    <t xml:space="preserve">2.3.1. Gépjárműadó </t>
  </si>
  <si>
    <t xml:space="preserve">2.3.2. Termőföld bérbeadásából származó jöv.adó </t>
  </si>
  <si>
    <t xml:space="preserve">2.3.3. Önk. átengedett egyéb köhatalmi bevételek </t>
  </si>
  <si>
    <t>I/2. Közhatalmi bevételek (2.1..+2.6)</t>
  </si>
  <si>
    <t>3.1. Önkorm. működési költségvetési támogatása</t>
  </si>
  <si>
    <t>3.2 Előző évi költségvetési kiegészítések, visszatér.</t>
  </si>
  <si>
    <t>3.3.Műk.c. visszatér. támog., kölcsönök megtér.ÁHB</t>
  </si>
  <si>
    <t xml:space="preserve">3.4. Műk. célú támog. értékű bevételek </t>
  </si>
  <si>
    <t>3.5.Műk.c.tám.kölcsön visszat. ÁHK-ről</t>
  </si>
  <si>
    <t>3.6.Műk.c. pénzeszk.átvétel ÁHK-ről</t>
  </si>
  <si>
    <t>I. MŰKÖDÉSI BEVÉTELEK (I/1..+I/3)</t>
  </si>
  <si>
    <t>II/1. Felhalmozási bevételek</t>
  </si>
  <si>
    <t>1.2. Felhalmozási célú ÁFA visszatérülések</t>
  </si>
  <si>
    <t>1.3.Egyéb önkorm. Vagyon üzemeltetéséből, koncesszióból származó bevétel</t>
  </si>
  <si>
    <t>1.4 Pénzügyi befektetés bevételei</t>
  </si>
  <si>
    <t>2.1. Központosított felhalmozási célú előirányzatok</t>
  </si>
  <si>
    <t>2.2. Egyéb felhalmozási célú központi támogatás</t>
  </si>
  <si>
    <t>II/2. Felhalmozási c. költségvetési támogatások</t>
  </si>
  <si>
    <t>2.3.Felh.c. visszatér.támog., kölcsönök megtér. ÁHB.</t>
  </si>
  <si>
    <t>2.4.Felh.c. támogatásértékű bevételek</t>
  </si>
  <si>
    <t>2.5.Felh.c. visszatér.támog., kölcsönök megtér. ÁHK.</t>
  </si>
  <si>
    <t>2.6. Felh.c. pénzeszközátvétel ÁHK-ről</t>
  </si>
  <si>
    <t>TÁRGYÉVI INTÉZMÉNYI BEVÉTELEK ÖSSZESEN (I+II)</t>
  </si>
  <si>
    <t>III. FINANSZÍROZÁSI BEVÉTELEK</t>
  </si>
  <si>
    <t>4. Központi irányítószervi támogatás</t>
  </si>
  <si>
    <t xml:space="preserve">2.Előző évi pénzmaradvány műk.c. ig. vét. </t>
  </si>
  <si>
    <t xml:space="preserve">3 .Előző évi pénzmaradvány felh.c. ig. vét. </t>
  </si>
  <si>
    <t>7.Működési célú hitel felvétel és műk.c.kötv.bev.</t>
  </si>
  <si>
    <t>8.Felahalmozási célú hitelelvétel és fel.c. kötv.kibocs.</t>
  </si>
  <si>
    <t>6. Befektetési célú belföldi, külföldi értékpapír érték.</t>
  </si>
  <si>
    <t>5. Forgatási célú belföldi, külföldi értékpap.érték.</t>
  </si>
  <si>
    <t>BEVÉTELEK MINDÖSSZESEN (I.+II.+III.)</t>
  </si>
  <si>
    <t>III. FINANSZÍROZÁSI BEVÉTELEK ÖSSZESEN:</t>
  </si>
  <si>
    <t>I/3.3. Működőképesség megőrzését szolgáló kiegészítő támogatás</t>
  </si>
  <si>
    <t>I/3.1.1. Önkormányzatok működési költségvetési támogatása</t>
  </si>
  <si>
    <t xml:space="preserve">     3.1.1. Önkorm. Ált. műk. Ktgv-i támog.</t>
  </si>
  <si>
    <t xml:space="preserve">I/3.1.2. Központosított működési célú előirányzatok részletezése </t>
  </si>
  <si>
    <t xml:space="preserve">     3.1.2.Központosított működési célú előirányzat</t>
  </si>
  <si>
    <t xml:space="preserve">     3.1.3.Működőképesség megőrzését szolg. Kieg.tám.</t>
  </si>
  <si>
    <t>3.3.1.Működőképesség megőrzését szolgáló kieg. Támog.</t>
  </si>
  <si>
    <t xml:space="preserve">     3.1.4.Egyéb működési célú központi támogatás</t>
  </si>
  <si>
    <t>I/3.1.4. Egyéb működési célú központi támogatás</t>
  </si>
  <si>
    <t>Egyéb működési célú központi támogatás összesen</t>
  </si>
  <si>
    <t>I./3. Működési támogatások</t>
  </si>
  <si>
    <t>I./3.4 Támogatás értékű működési bevételek mindösszesen</t>
  </si>
  <si>
    <t>I/3.6. Működési célú pénzeszk. átvétel államh. Kívülről mindössz.</t>
  </si>
  <si>
    <t>II/2.4. Felhalmozási célú támogatás értékű bevételek</t>
  </si>
  <si>
    <t xml:space="preserve">II/2.6. Felhalmozási célú pénzeszköz átvétele államháztartáson kívülről </t>
  </si>
  <si>
    <t xml:space="preserve"> Támogatási kölcsönök visszatérülése, igénybevétele</t>
  </si>
  <si>
    <t>I.3.3. Működési célú visszatérítendő támogatások, kölcsönök visszatér. ÁHB-ről.</t>
  </si>
  <si>
    <t>I.3.5. Működési célú visszatérítendő támogatások, kölcsönök visszatér. ÁHK-ről</t>
  </si>
  <si>
    <t>II.2.3. Felhalmozási célú visszatérítendő támogatások, kölcsönök visszatér.ÁHB-ről</t>
  </si>
  <si>
    <t>II.2.5. Felhalmozási célú visszatérítendő támogatások, kölcsönök visszatérülése ÁHK-ről</t>
  </si>
  <si>
    <t xml:space="preserve">           II.2.5.1. Lakáscélú kölcsön visszatérülése háztartásoktól</t>
  </si>
  <si>
    <t xml:space="preserve">           II.2.5.2. Praxisvásárlásra nyújtott kölcsön visszatérülése</t>
  </si>
  <si>
    <t xml:space="preserve">           II.2.5.3. Első lakáshozjutók  támogatási kölcsönének visszatérülése- háztartásoktól</t>
  </si>
  <si>
    <t xml:space="preserve">           II.2.5.4. Lakáshitel visszatérülése- háztartásoktól</t>
  </si>
  <si>
    <t xml:space="preserve">           II.2.5.5. Dolgozók lakásépítés vásárlására ford. kölcsön visszatérülése</t>
  </si>
  <si>
    <t>Közhatalmi bevételek</t>
  </si>
  <si>
    <t>Működési támogatások</t>
  </si>
  <si>
    <t>Központi, irányítószervi támogatás</t>
  </si>
  <si>
    <r>
      <t>I/1.</t>
    </r>
    <r>
      <rPr>
        <b/>
        <sz val="10"/>
        <rFont val="Times New Roman"/>
        <family val="1"/>
        <charset val="238"/>
      </rPr>
      <t xml:space="preserve"> Működési bevételek</t>
    </r>
  </si>
  <si>
    <r>
      <t>I/2.</t>
    </r>
    <r>
      <rPr>
        <i/>
        <sz val="10"/>
        <rFont val="Times New Roman"/>
        <family val="1"/>
        <charset val="238"/>
      </rPr>
      <t xml:space="preserve"> Önkormányzatok sajátos működési bevételei</t>
    </r>
    <r>
      <rPr>
        <sz val="10"/>
        <rFont val="Times New Roman"/>
        <family val="1"/>
        <charset val="238"/>
      </rPr>
      <t xml:space="preserve"> /</t>
    </r>
    <r>
      <rPr>
        <b/>
        <sz val="10"/>
        <rFont val="Times New Roman"/>
        <family val="1"/>
        <charset val="238"/>
      </rPr>
      <t>Közhatalmi bevételek</t>
    </r>
  </si>
  <si>
    <r>
      <t xml:space="preserve">I/3. </t>
    </r>
    <r>
      <rPr>
        <i/>
        <sz val="10"/>
        <rFont val="Times New Roman"/>
        <family val="1"/>
        <charset val="238"/>
      </rPr>
      <t xml:space="preserve">Központi ktgvből kapott működési támog. </t>
    </r>
    <r>
      <rPr>
        <b/>
        <sz val="10"/>
        <rFont val="Times New Roman"/>
        <family val="1"/>
        <charset val="238"/>
      </rPr>
      <t>/Működési támogatások</t>
    </r>
  </si>
  <si>
    <r>
      <t xml:space="preserve">II/1. </t>
    </r>
    <r>
      <rPr>
        <i/>
        <sz val="10"/>
        <rFont val="Times New Roman"/>
        <family val="1"/>
        <charset val="238"/>
      </rPr>
      <t>Felhalmozási és tőke jellegű bevételek</t>
    </r>
    <r>
      <rPr>
        <sz val="10"/>
        <rFont val="Times New Roman"/>
        <family val="1"/>
        <charset val="238"/>
      </rPr>
      <t>/</t>
    </r>
    <r>
      <rPr>
        <b/>
        <sz val="10"/>
        <rFont val="Times New Roman"/>
        <family val="1"/>
        <charset val="238"/>
      </rPr>
      <t>Felhalmozási bevételek</t>
    </r>
  </si>
  <si>
    <r>
      <t xml:space="preserve">II/2. </t>
    </r>
    <r>
      <rPr>
        <i/>
        <sz val="10"/>
        <rFont val="Times New Roman"/>
        <family val="1"/>
        <charset val="238"/>
      </rPr>
      <t>Központi ktgvből kapott felhalm. támog</t>
    </r>
    <r>
      <rPr>
        <sz val="10"/>
        <rFont val="Times New Roman"/>
        <family val="1"/>
        <charset val="238"/>
      </rPr>
      <t>./</t>
    </r>
    <r>
      <rPr>
        <b/>
        <sz val="10"/>
        <rFont val="Times New Roman"/>
        <family val="1"/>
        <charset val="238"/>
      </rPr>
      <t>Felhalm. célú költségvetési támogatások</t>
    </r>
  </si>
  <si>
    <t>III. Finanszírozási bevételek</t>
  </si>
  <si>
    <t>III. Finanszírozási kiadások</t>
  </si>
  <si>
    <t xml:space="preserve">1.Előző évi pénzmaradvány műk.c. ig. vét. </t>
  </si>
  <si>
    <t xml:space="preserve">2.Előző évi pénzmaradvány felh.c. ig. vét. </t>
  </si>
  <si>
    <t>3.Központi irányítószervi támogatás</t>
  </si>
  <si>
    <t>5. Befektetési célú belföldi, külföldi értékpapír érték.</t>
  </si>
  <si>
    <t>6.Működési célú hitel felvétel és műk.c.kötv.bev.</t>
  </si>
  <si>
    <t>7.Felahalmozási célú hitelelvétel és fel.c. kötv.kibocs.</t>
  </si>
  <si>
    <t>3. Pénzügyi lízing tőkerész törlesztés</t>
  </si>
  <si>
    <t>4. Forgatási célú belföldi, külföldi értékpapírok vásárlása</t>
  </si>
  <si>
    <t>5. Befektetési célú belföldi, külföldi értékpapír vásárlás</t>
  </si>
  <si>
    <t>7.Felahalmozási célú hitel törlesztés és fel.c. kötv.bev.</t>
  </si>
  <si>
    <t>6.Működési célú hitel törlesztés és műk.c.kötv.bev.</t>
  </si>
  <si>
    <t>Költségve-tési intézmény össz.</t>
  </si>
  <si>
    <t>Államigaz-gatási feladat</t>
  </si>
  <si>
    <t>Önként vállalt faladat (járóbeteg szakell.)</t>
  </si>
  <si>
    <t xml:space="preserve">Kötelezően ellátandó feladat </t>
  </si>
  <si>
    <t xml:space="preserve">Önként vállalt faladat </t>
  </si>
  <si>
    <t>Közfoglalkoztatás</t>
  </si>
  <si>
    <t xml:space="preserve">I/3. Működési támogatások </t>
  </si>
  <si>
    <t>II. FELHALMOZÁSI BEVÉTELEK (II/1+II/2)</t>
  </si>
  <si>
    <t>II. FELHALMOZÁSI BEVÉTELEK (II/1..+II/2)</t>
  </si>
  <si>
    <t>TÁRGYÉVI INTÉZMÉNYI BEVÉTELEK ÖSSZESEN (I+I)</t>
  </si>
  <si>
    <t>II/2.2. Fejlesztési célú támogatások  összesen</t>
  </si>
  <si>
    <t>II/2/2. Egyéb fejlesztési célú támogatások részletezése</t>
  </si>
  <si>
    <t>II.1. Óvodapedagógusok bértámogatása 4 hóra pótlólagos összeg</t>
  </si>
  <si>
    <t>III.3.d. Házi segítségnyújtás-társulás által történt feladatellátás</t>
  </si>
  <si>
    <t>III.3.f. Időskorúak nappali intézményi ellátása</t>
  </si>
  <si>
    <t>III.3.ja(4) bölcsődei ellátás -fogyatékos gyermek</t>
  </si>
  <si>
    <t>III.3.a. Szociális és gyermekj.feladatok-családsegítés</t>
  </si>
  <si>
    <t>III.3.a. Szociális és gyermekj.feladatok-családsegítés társulási kiegészítés</t>
  </si>
  <si>
    <t>III.3.a. Szociális és gyermekj.feladatok-gyermekjóléti szolg.</t>
  </si>
  <si>
    <t>III.3.a. Szociális és gyermekj.feladatok-gyermekjólési társulási kiegészítés</t>
  </si>
  <si>
    <t>III.4.a. Idősek átmeneti és tartós szakosított szociális ellátás támogatása: - segítő munkatárs bértámogatása</t>
  </si>
  <si>
    <t>III.4.a. Idősek átmeneti és tartós szakosított szociális ellátás támogatása: - intézményüzemeltetés támogatása</t>
  </si>
  <si>
    <t>III.3.ja(1) bölcsődei ellátás - nem fogyatékos, nem hátrányos helyzetű</t>
  </si>
  <si>
    <t>III.3.ja(3) bölcsődei ellátás - nem fogyatékos, halmozottan hátrányos helyzetű</t>
  </si>
  <si>
    <t>III.3.ja(2) bölcsődei ellátás - nem fogyatékos, hátrányos helyzetű</t>
  </si>
  <si>
    <t>III.5.a. Gyermekétkeztetés támogatása- elismert dolgozók bértámogatása</t>
  </si>
  <si>
    <t>Települési önkormányzatok egyes köznevelési feladatainak támogatása</t>
  </si>
  <si>
    <t>Települési önkormányzatok szociális és gyermekjóléti és gyermekétkeztetési feladatainak támogatása</t>
  </si>
  <si>
    <t xml:space="preserve">    2.2.5. Önkormányzati adósságkonszolidáció során támogatásként kapott összeg</t>
  </si>
  <si>
    <t xml:space="preserve"> 3.3.2. Önkormányzati adósságkonszolidáció során támogatásként kapott összeg</t>
  </si>
  <si>
    <t>2023. év</t>
  </si>
  <si>
    <t>Önkormányzatok igazgatási tev</t>
  </si>
  <si>
    <t>Város és községgazdálkodás</t>
  </si>
  <si>
    <t>Önkormányzat létszámkerete</t>
  </si>
  <si>
    <t>Szakfeladat</t>
  </si>
  <si>
    <t>Mezőkövesdi TKT tagi hozzájárulás</t>
  </si>
  <si>
    <t>Mezőkövesdi TKT orvosi ügyelet</t>
  </si>
  <si>
    <t>Mezőkövesd Közös hivatal</t>
  </si>
  <si>
    <t>Közutak,hidak üzemeltetése</t>
  </si>
  <si>
    <t>Finanszírozási kiadások</t>
  </si>
  <si>
    <t>I. Helyi önkormányzatok működésének támogatása</t>
  </si>
  <si>
    <t>I/3. Működési támogatások (3.1..+3.6)</t>
  </si>
  <si>
    <t>Mezőcsáti TKT szociális feladatok</t>
  </si>
  <si>
    <t>III.3.e. Falugondnoki szolgálat</t>
  </si>
  <si>
    <t>46.</t>
  </si>
  <si>
    <t>Ebből: - Közfoglalkoztatás</t>
  </si>
  <si>
    <t xml:space="preserve">             - Gyermekvédelmi támogatás</t>
  </si>
  <si>
    <t xml:space="preserve">          I. 3.5.1.  Kölcsön visszatérülése polgárőrségtől</t>
  </si>
  <si>
    <t xml:space="preserve">          I. 3.5.2.  </t>
  </si>
  <si>
    <t>2024. év</t>
  </si>
  <si>
    <t xml:space="preserve">  I.4.5.1 Polgárőrségnek nyújtott kölcsön</t>
  </si>
  <si>
    <t>I. MŰKÖDÉSI BEVÉTELEK (I/1..+I/4)</t>
  </si>
  <si>
    <t>Egyéb önkormányzati rend.megállap.juttatás</t>
  </si>
  <si>
    <t>III.5.c. Rászoruló gyermekek intézményen kivüli étkeztetésének támogatása</t>
  </si>
  <si>
    <t>Kötelezően ellátandó feladat (idősek bent lakásoso gond..)</t>
  </si>
  <si>
    <t>I/1. Intézményi működési bevételek B4</t>
  </si>
  <si>
    <t>Kisértékű tárgyieszközök</t>
  </si>
  <si>
    <t>adatok: Ft-ban</t>
  </si>
  <si>
    <t>4. ÁHT belüli megelőlegezések.</t>
  </si>
  <si>
    <t>1. ÁHT belüli megelőlegezés vissszafiz. K914</t>
  </si>
  <si>
    <t>2. Központi, irányítószervi támogatás K915</t>
  </si>
  <si>
    <t xml:space="preserve"> Ft-ban</t>
  </si>
  <si>
    <t xml:space="preserve"> Ft-ban </t>
  </si>
  <si>
    <t>011130</t>
  </si>
  <si>
    <t>045160     Ft-ban</t>
  </si>
  <si>
    <t>066020</t>
  </si>
  <si>
    <t>041233</t>
  </si>
  <si>
    <t xml:space="preserve">Ft-ban </t>
  </si>
  <si>
    <t>Ft-ban</t>
  </si>
  <si>
    <t>I 1.c-V) Egyéb önkormányzati feladatok támogatása</t>
  </si>
  <si>
    <t>1.1d Lakott területtel kapcsolatos feladat</t>
  </si>
  <si>
    <t>1.1.d-V Lakott területtel kapcsolatos feladat beszámítás után</t>
  </si>
  <si>
    <t>1.1. e Üdülőhelyi feladatok támogatása</t>
  </si>
  <si>
    <t>1.1. e-V Üdülőhelyi támogatás beszámítás után</t>
  </si>
  <si>
    <t>V.1.1 Jogcimekhez kaocsolódó kiegészités</t>
  </si>
  <si>
    <t>1.1.-V A települési önkormámyzat működési támogatása beszámítás és kiegészités után</t>
  </si>
  <si>
    <t>III.2. Települési önkormányzat szociális egyéb feladatainak támogatása</t>
  </si>
  <si>
    <t xml:space="preserve">                 Ft-ban </t>
  </si>
  <si>
    <t xml:space="preserve">                Ft-ban </t>
  </si>
  <si>
    <t>Munkaügyi Központ támogatása Közfoglalkoztatás bér és járulék</t>
  </si>
  <si>
    <t>Természetbeni gyermekvédelmi támogatás</t>
  </si>
  <si>
    <t>adatok: Ft</t>
  </si>
  <si>
    <t xml:space="preserve">                       Ft-ban</t>
  </si>
  <si>
    <t xml:space="preserve">    4.1.Működés c. pénzeszköz átadás.ÁHB-re</t>
  </si>
  <si>
    <t xml:space="preserve">066010   Ft-ban </t>
  </si>
  <si>
    <t>Zóld terület kezelés</t>
  </si>
  <si>
    <t>Szociális ellátások Rászorult gyermek étkeztetés</t>
  </si>
  <si>
    <t>104037    107060</t>
  </si>
  <si>
    <t>6. ÁHT belüli megelőlegezések visszafizetése</t>
  </si>
  <si>
    <t>6. ÁHT belül megelőlegezések visszafizetése</t>
  </si>
  <si>
    <t>Település támogatás</t>
  </si>
  <si>
    <t>Természetbeni gyermekvédelmi támogatás 2alk./</t>
  </si>
  <si>
    <t>Karácsonyi segély</t>
  </si>
  <si>
    <t>Közfoglalkoztatás bér és járulék támogatása</t>
  </si>
  <si>
    <t>Természetbeni gyermekvédelmi támogatás /Erzsébet utalvány/</t>
  </si>
  <si>
    <t>Áht belüli megelőg.vissza össz.</t>
  </si>
  <si>
    <t>Központi irányitó szervi támogatás</t>
  </si>
  <si>
    <t>Egyéb működési kiadás K5</t>
  </si>
  <si>
    <t>Áht belüli megelőlegezés visszafiz.</t>
  </si>
  <si>
    <t>5. Ellátottak pénzbeli juttatásai K4</t>
  </si>
  <si>
    <t xml:space="preserve">    4.4.Működési c. pénzeszk. átad.államh. Kívülre K512</t>
  </si>
  <si>
    <t>018010    018030</t>
  </si>
  <si>
    <t>2025. év</t>
  </si>
  <si>
    <t>1. melléklet a   ... /2019. (II.   .) önkormányzati rendelethez</t>
  </si>
  <si>
    <t>2019. év</t>
  </si>
  <si>
    <t>2019 évi előirányzat</t>
  </si>
  <si>
    <t>2019. évi előirányzat</t>
  </si>
  <si>
    <t>2. melléklet a  /2019. (II. .) önkormányzati rendelethez</t>
  </si>
  <si>
    <t>Az önkormányzat 2019. évi kiadási előirányzatai összesen</t>
  </si>
  <si>
    <t xml:space="preserve">Az Önkormányzat  2019. évi költségvetési kiadási előirányzatai feladatonként </t>
  </si>
  <si>
    <t>3. melléklet az……/ 2019. (II. .) önkormányzati rendelethez</t>
  </si>
  <si>
    <t>3. melléklet az ... /2019. (II. .) önkormányzati rendelethez</t>
  </si>
  <si>
    <t>Fogorvosi orvosi alapellátás</t>
  </si>
  <si>
    <t>Védőnői feladat ellátás</t>
  </si>
  <si>
    <t>072311</t>
  </si>
  <si>
    <t>3. melléklet az ... /2019 (II. .) önkormányzati rendelethez</t>
  </si>
  <si>
    <t>3. melléklet az ... /2019. (II. 14.) önkormányzati rendelethez</t>
  </si>
  <si>
    <t>4. melléklet az .../2019. (II.) önkormányzati rendelethez</t>
  </si>
  <si>
    <t xml:space="preserve">A költségvetési intézmények 2019. évi költségvetési kiadási előirányzatai </t>
  </si>
  <si>
    <t>Cseresznyeszen Óvoda</t>
  </si>
  <si>
    <t>6. melléklet az . ./2019. (II..) önkormányzati rendelethez</t>
  </si>
  <si>
    <t>7. melléklet az .../2019. (II...) önkormányzati rendelethez</t>
  </si>
  <si>
    <t>8. melléklet az . ../2019. (II....) önkormányzati rendelethez</t>
  </si>
  <si>
    <t>9. melléklet az …./2019. (II....) önkormányzati rendelethez</t>
  </si>
  <si>
    <t>10. melléklet az .../2019. (II. ...) önkormányzati rendelethez</t>
  </si>
  <si>
    <t xml:space="preserve">     Az önkormányzat 2019. évi bevételi előirányzatai összesen</t>
  </si>
  <si>
    <t>11. melléklet az . ./2019. (II..) önkormányzati rendelethez</t>
  </si>
  <si>
    <t>12. melléklet az ../2019. (II....) önkormányzati rendelethez</t>
  </si>
  <si>
    <t>13. melléklet az . /2019. (II..) önkormányzati rendelethez</t>
  </si>
  <si>
    <t>14. számú melléklet az .../2019. (II..) önkormányzati rendelethez</t>
  </si>
  <si>
    <t>15. melléklet az.  /2019. (II..) önkormányzati rendelethez</t>
  </si>
  <si>
    <t>16. melléklet a  ./2019.(II....) önkormányzati rendelethez</t>
  </si>
  <si>
    <t>17. melléklet a 1/2019.(II.) önkormányzati rendelethez</t>
  </si>
  <si>
    <t>18. számú melléklet az …./2019. (II….) önkormányzati rendelethez</t>
  </si>
  <si>
    <t>19. melléklet az  ../2019. (II. ...) önkormányzati rendelethez</t>
  </si>
  <si>
    <t>Költségvetési intézmények 2019 évi  költségvetési bevételei</t>
  </si>
  <si>
    <t>Cseresznyeszem Óvoda</t>
  </si>
  <si>
    <t>20. melléklet a  /2019.(II. ..) önkormányzati rendelethez</t>
  </si>
  <si>
    <t>21. melléklet a  /2019.(II.,,) önkormányzati rendelethez</t>
  </si>
  <si>
    <t>22. melléklet az  ./2019. (II....) önkormányzati rendelethez</t>
  </si>
  <si>
    <t>23. melléklet az  ../2019. (II...) önkormányzati rendelethez</t>
  </si>
  <si>
    <t>24. melléklet a  /2019. (II. ) önkormányzati rendelethez</t>
  </si>
  <si>
    <t>25. melléklet az   .. /2019. (II…..) önkormányzati rendelethez</t>
  </si>
  <si>
    <t>2019.évi előirányzat</t>
  </si>
  <si>
    <t>26. melléklet az . /2019. (II...) önkormányzati rendelethez</t>
  </si>
  <si>
    <t>2019.évi előir.</t>
  </si>
  <si>
    <t>2019. évi előir.</t>
  </si>
  <si>
    <t>27. melléklet a..  /2019.(II..) önkormányzati rendelethez</t>
  </si>
  <si>
    <t>28. melléklet a  .../2019. (II…..) önkormányzati rendelethez</t>
  </si>
  <si>
    <t>29. melléklet a  ../2019.(II....) önkormányzati rendelethez</t>
  </si>
  <si>
    <t>30. melléklet az .. /2019. (II.,,,.) önkormányzati rendelethez</t>
  </si>
  <si>
    <t>2026. év</t>
  </si>
  <si>
    <t>31. melléklet az . /2019. (II....) önkormányzati rendelethez</t>
  </si>
  <si>
    <t>32. melléklet az  ../2019. (II....) önkormányzati rendelethez</t>
  </si>
  <si>
    <t>2019. évi hitelfelvét.</t>
  </si>
  <si>
    <t>Likvid hitel</t>
  </si>
  <si>
    <t>33. melléklet az .../2019. (II....) önkormányzati rendelethez</t>
  </si>
  <si>
    <t xml:space="preserve">             2019. év </t>
  </si>
  <si>
    <t>34. melléklet az  ../2019. (II....) önkormányzati rendelethez</t>
  </si>
  <si>
    <t>Hitel-állomány 2018.12.31</t>
  </si>
  <si>
    <t>36. melléklet a  ../2019.(II....) önkormányzati</t>
  </si>
  <si>
    <t>35. melléklet a1/2019. (II.  .) önkormányzati rendelethez</t>
  </si>
  <si>
    <t>37. melléklet az ../2019 (II...) önkormányzati rendelethez</t>
  </si>
  <si>
    <t xml:space="preserve">     38. melléklet a  .../2019. (II. ) önkormányzati rendelethez                                                                                                                                                                                        </t>
  </si>
  <si>
    <t>Fogorvosi alapellátás</t>
  </si>
  <si>
    <t xml:space="preserve">     Az önkormányzat 2019. évi bevételi előirányzatainak megoszlása</t>
  </si>
  <si>
    <t>A költségvetési intézmények 2019. évi költségvetési bevételi előirányzatainak megoszlása</t>
  </si>
  <si>
    <t>064010</t>
  </si>
  <si>
    <t>084031</t>
  </si>
  <si>
    <t>Civil szervezet</t>
  </si>
  <si>
    <t>013350</t>
  </si>
  <si>
    <t>Önkorm.vagyon gazd.</t>
  </si>
  <si>
    <t>074031-074032</t>
  </si>
  <si>
    <t>081030-082044-</t>
  </si>
  <si>
    <t>082070-082091</t>
  </si>
  <si>
    <t>Közművelődés-Történelmi hely</t>
  </si>
  <si>
    <t>7.Likvid  hitel törlesztés és műk.c.kötv.bev.</t>
  </si>
  <si>
    <t>107051-096015</t>
  </si>
  <si>
    <t>Szociális és gyemekétkeztetés</t>
  </si>
  <si>
    <t>7.Likvid hitel törlesztés és műk.c.kötv.bev.</t>
  </si>
  <si>
    <t>7.Likcid hitel törlesztés és műk.c.kötv.bev.</t>
  </si>
  <si>
    <t>5. ÁHT belül megelőlegezések visszafizetése</t>
  </si>
  <si>
    <t>091110-091120</t>
  </si>
  <si>
    <t>Óvodai nevelés</t>
  </si>
  <si>
    <t>Óvoda működési</t>
  </si>
  <si>
    <t>091140</t>
  </si>
  <si>
    <t>096015</t>
  </si>
  <si>
    <t>Gyermek étkeztetés</t>
  </si>
  <si>
    <t>5. melléklet az …./2019 (II…..) önkormányzati rendelethez</t>
  </si>
  <si>
    <t>EFOP. 3.9.2. pályázat</t>
  </si>
  <si>
    <t>Gyernekvédelmi</t>
  </si>
  <si>
    <t>Civil szervezet támogatása</t>
  </si>
  <si>
    <t>EFOP 3.9.2 pályázati ösztöndíj</t>
  </si>
  <si>
    <t>2.2. Magánszemélyek kommunális adója</t>
  </si>
  <si>
    <t>7 Likvid  hitel felvétel és műk.c.kötv.bev.</t>
  </si>
  <si>
    <t>1.6 Polgármester illetmény támogatás</t>
  </si>
  <si>
    <t>II,4.a(1) Alapfokozatú végzettségű II. kat. Sorolt minősitett óvodapedagugus kieg.támogatása</t>
  </si>
  <si>
    <t>Gyermekétkeztetés üzemeltetési támogatása</t>
  </si>
  <si>
    <r>
      <rPr>
        <b/>
        <sz val="10"/>
        <color theme="1"/>
        <rFont val="Times New Roman"/>
        <family val="1"/>
        <charset val="238"/>
      </rPr>
      <t>Nemzeti Egészségbiztositási Alap</t>
    </r>
    <r>
      <rPr>
        <sz val="10"/>
        <color theme="1"/>
        <rFont val="Times New Roman"/>
        <family val="1"/>
        <charset val="238"/>
      </rPr>
      <t xml:space="preserve"> / Fogorvos/</t>
    </r>
  </si>
  <si>
    <r>
      <rPr>
        <b/>
        <sz val="10"/>
        <color theme="1"/>
        <rFont val="Times New Roman"/>
        <family val="1"/>
        <charset val="238"/>
      </rPr>
      <t>Nemzeti Egészségbiztositási Alap</t>
    </r>
    <r>
      <rPr>
        <sz val="10"/>
        <color theme="1"/>
        <rFont val="Times New Roman"/>
        <family val="1"/>
        <charset val="238"/>
      </rPr>
      <t xml:space="preserve"> / Védőnő/</t>
    </r>
  </si>
  <si>
    <t>7.Likvid  hitel felvétel és műk.c.kötv.bev.</t>
  </si>
  <si>
    <t>TOP 3.1.1 pályázat /kerékpár út/</t>
  </si>
  <si>
    <t>TOP 2.1.3 pályázat /csapadékvíz elvezetés//</t>
  </si>
  <si>
    <t>TOP 4.1.1 pályázat /ovosi rendelő felújitás/</t>
  </si>
  <si>
    <t>TOP 4.2.1pályázat /konyja felújitás/</t>
  </si>
  <si>
    <t>Összesen:</t>
  </si>
  <si>
    <t>Igazgatás -jogalkotás</t>
  </si>
  <si>
    <t>Város és Község gazdálkodáa</t>
  </si>
  <si>
    <t>Önkormányzat vagyonnal gazdálkodás</t>
  </si>
  <si>
    <t>Közutak, hidak, alagitak karbantartása</t>
  </si>
  <si>
    <t xml:space="preserve">Közművelődés </t>
  </si>
  <si>
    <t xml:space="preserve">Önkorm.-i működési, vagyoni értékű jog értékesít. bevét. </t>
  </si>
  <si>
    <t>2019év</t>
  </si>
  <si>
    <t>2021 év</t>
  </si>
  <si>
    <t>2027. év</t>
  </si>
  <si>
    <t>2028 év</t>
  </si>
  <si>
    <t>Fennálló hitel, kötvénytart.  2018. 12. 1-jén</t>
  </si>
  <si>
    <t>Korona Takarék Takarékszövetkezet</t>
  </si>
  <si>
    <t>Likvid</t>
  </si>
  <si>
    <t>Korona Takarék</t>
  </si>
  <si>
    <t>Hitel felvét  -  Hitel lejárata</t>
  </si>
  <si>
    <t>2019.v 01. 03</t>
  </si>
  <si>
    <t xml:space="preserve">Nyitó pénzkészlet 2019.január 1-jén </t>
  </si>
  <si>
    <t xml:space="preserve">Záró pénzkészlet 2019. dec. 31-én </t>
  </si>
  <si>
    <t>7.Likvid hitel felvétel és műk.c.kötv.bev.</t>
  </si>
  <si>
    <t>Magánszemélyek kommunálisadója</t>
  </si>
  <si>
    <t>I/4. Egyéb működési bevételek B16</t>
  </si>
  <si>
    <t xml:space="preserve">Szomolya Község képviselő-testületének hitel- és kötvényállománya </t>
  </si>
  <si>
    <t>39. melléklet az .../2019. (II…..) önkormányzati rendelethez</t>
  </si>
  <si>
    <t>40. melléklet az…... /2019. (II....) önkormányzati rendelethez</t>
  </si>
</sst>
</file>

<file path=xl/styles.xml><?xml version="1.0" encoding="utf-8"?>
<styleSheet xmlns="http://schemas.openxmlformats.org/spreadsheetml/2006/main">
  <numFmts count="3">
    <numFmt numFmtId="164" formatCode="mmm\ d/"/>
    <numFmt numFmtId="165" formatCode="_-* #,##0.00\ _F_t_-;\-* #,##0.00\ _F_t_-;_-* \-??\ _F_t_-;_-@_-"/>
    <numFmt numFmtId="166" formatCode="#,##0.0"/>
  </numFmts>
  <fonts count="56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b/>
      <i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4"/>
      <name val="Arial CE"/>
      <family val="2"/>
      <charset val="238"/>
    </font>
    <font>
      <b/>
      <u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sz val="10"/>
      <name val="Arial"/>
      <family val="2"/>
      <charset val="238"/>
    </font>
    <font>
      <b/>
      <i/>
      <sz val="8"/>
      <name val="Times New Roman"/>
      <family val="1"/>
      <charset val="238"/>
    </font>
    <font>
      <i/>
      <sz val="8"/>
      <name val="Arial"/>
      <family val="2"/>
      <charset val="238"/>
    </font>
    <font>
      <sz val="7"/>
      <name val="Times New Roman"/>
      <family val="1"/>
      <charset val="238"/>
    </font>
    <font>
      <sz val="7"/>
      <name val="Arial"/>
      <family val="2"/>
      <charset val="238"/>
    </font>
    <font>
      <b/>
      <i/>
      <sz val="11"/>
      <name val="Times New Roman"/>
      <family val="1"/>
      <charset val="238"/>
    </font>
    <font>
      <sz val="6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2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8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double">
        <color indexed="64"/>
      </top>
      <bottom/>
      <diagonal/>
    </border>
    <border>
      <left style="medium">
        <color indexed="64"/>
      </left>
      <right style="medium">
        <color indexed="8"/>
      </right>
      <top style="double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165" fontId="44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44" fillId="17" borderId="7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11" fillId="4" borderId="0" applyNumberFormat="0" applyBorder="0" applyAlignment="0" applyProtection="0"/>
    <xf numFmtId="0" fontId="12" fillId="22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0" applyProtection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23" borderId="0" applyNumberFormat="0" applyBorder="0" applyAlignment="0" applyProtection="0"/>
    <xf numFmtId="0" fontId="18" fillId="22" borderId="1" applyNumberFormat="0" applyAlignment="0" applyProtection="0"/>
  </cellStyleXfs>
  <cellXfs count="1104">
    <xf numFmtId="0" fontId="0" fillId="0" borderId="0" xfId="0"/>
    <xf numFmtId="0" fontId="19" fillId="0" borderId="0" xfId="0" applyFont="1"/>
    <xf numFmtId="0" fontId="20" fillId="0" borderId="0" xfId="0" applyFont="1"/>
    <xf numFmtId="0" fontId="22" fillId="0" borderId="0" xfId="0" applyFont="1"/>
    <xf numFmtId="0" fontId="19" fillId="0" borderId="10" xfId="0" applyFont="1" applyBorder="1"/>
    <xf numFmtId="3" fontId="19" fillId="0" borderId="11" xfId="0" applyNumberFormat="1" applyFont="1" applyBorder="1" applyAlignment="1">
      <alignment horizontal="right"/>
    </xf>
    <xf numFmtId="0" fontId="19" fillId="0" borderId="12" xfId="0" applyFont="1" applyBorder="1"/>
    <xf numFmtId="0" fontId="24" fillId="0" borderId="0" xfId="0" applyFont="1"/>
    <xf numFmtId="3" fontId="19" fillId="0" borderId="11" xfId="0" applyNumberFormat="1" applyFont="1" applyBorder="1"/>
    <xf numFmtId="0" fontId="19" fillId="0" borderId="13" xfId="0" applyFont="1" applyBorder="1"/>
    <xf numFmtId="3" fontId="19" fillId="0" borderId="14" xfId="0" applyNumberFormat="1" applyFont="1" applyBorder="1"/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ont="1"/>
    <xf numFmtId="0" fontId="27" fillId="0" borderId="0" xfId="0" applyFont="1"/>
    <xf numFmtId="0" fontId="28" fillId="0" borderId="0" xfId="0" applyFont="1" applyBorder="1" applyAlignment="1">
      <alignment horizontal="right"/>
    </xf>
    <xf numFmtId="0" fontId="29" fillId="0" borderId="0" xfId="0" applyFont="1"/>
    <xf numFmtId="0" fontId="21" fillId="0" borderId="0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15" xfId="0" applyFont="1" applyBorder="1"/>
    <xf numFmtId="3" fontId="19" fillId="0" borderId="15" xfId="0" applyNumberFormat="1" applyFont="1" applyBorder="1"/>
    <xf numFmtId="0" fontId="19" fillId="0" borderId="11" xfId="0" applyFont="1" applyBorder="1"/>
    <xf numFmtId="3" fontId="19" fillId="0" borderId="16" xfId="0" applyNumberFormat="1" applyFont="1" applyBorder="1"/>
    <xf numFmtId="0" fontId="19" fillId="0" borderId="17" xfId="0" applyFont="1" applyBorder="1"/>
    <xf numFmtId="3" fontId="19" fillId="0" borderId="17" xfId="0" applyNumberFormat="1" applyFont="1" applyBorder="1"/>
    <xf numFmtId="3" fontId="19" fillId="0" borderId="18" xfId="0" applyNumberFormat="1" applyFont="1" applyBorder="1"/>
    <xf numFmtId="3" fontId="19" fillId="0" borderId="0" xfId="0" applyNumberFormat="1" applyFont="1" applyBorder="1"/>
    <xf numFmtId="3" fontId="19" fillId="0" borderId="10" xfId="0" applyNumberFormat="1" applyFont="1" applyBorder="1"/>
    <xf numFmtId="3" fontId="19" fillId="0" borderId="19" xfId="0" applyNumberFormat="1" applyFont="1" applyBorder="1"/>
    <xf numFmtId="3" fontId="19" fillId="0" borderId="12" xfId="0" applyNumberFormat="1" applyFont="1" applyBorder="1"/>
    <xf numFmtId="0" fontId="19" fillId="0" borderId="20" xfId="0" applyFont="1" applyBorder="1"/>
    <xf numFmtId="3" fontId="19" fillId="0" borderId="21" xfId="0" applyNumberFormat="1" applyFont="1" applyBorder="1"/>
    <xf numFmtId="0" fontId="19" fillId="0" borderId="0" xfId="0" applyFont="1" applyBorder="1"/>
    <xf numFmtId="0" fontId="23" fillId="0" borderId="0" xfId="0" applyFont="1" applyBorder="1" applyAlignment="1">
      <alignment horizontal="center"/>
    </xf>
    <xf numFmtId="0" fontId="23" fillId="0" borderId="22" xfId="0" applyFont="1" applyBorder="1" applyAlignment="1">
      <alignment horizontal="center" wrapText="1"/>
    </xf>
    <xf numFmtId="0" fontId="27" fillId="0" borderId="0" xfId="0" applyFont="1" applyBorder="1"/>
    <xf numFmtId="0" fontId="27" fillId="0" borderId="23" xfId="0" applyFont="1" applyBorder="1"/>
    <xf numFmtId="0" fontId="23" fillId="0" borderId="0" xfId="0" applyFont="1"/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Border="1"/>
    <xf numFmtId="0" fontId="26" fillId="0" borderId="0" xfId="0" applyFont="1"/>
    <xf numFmtId="0" fontId="29" fillId="0" borderId="24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3" fontId="25" fillId="0" borderId="0" xfId="26" applyNumberFormat="1" applyFont="1" applyFill="1" applyBorder="1" applyAlignment="1" applyProtection="1">
      <alignment horizontal="right" vertical="center"/>
    </xf>
    <xf numFmtId="0" fontId="19" fillId="0" borderId="0" xfId="39" applyFont="1" applyProtection="1"/>
    <xf numFmtId="0" fontId="23" fillId="0" borderId="25" xfId="39" applyFont="1" applyBorder="1" applyAlignment="1" applyProtection="1">
      <alignment vertical="center"/>
    </xf>
    <xf numFmtId="0" fontId="23" fillId="0" borderId="25" xfId="39" applyFont="1" applyBorder="1" applyAlignment="1" applyProtection="1">
      <alignment horizontal="center" vertical="center" wrapText="1"/>
    </xf>
    <xf numFmtId="0" fontId="19" fillId="0" borderId="15" xfId="39" applyFont="1" applyBorder="1" applyProtection="1"/>
    <xf numFmtId="3" fontId="19" fillId="0" borderId="11" xfId="39" applyNumberFormat="1" applyFont="1" applyBorder="1" applyProtection="1"/>
    <xf numFmtId="3" fontId="19" fillId="0" borderId="15" xfId="39" applyNumberFormat="1" applyFont="1" applyBorder="1" applyProtection="1"/>
    <xf numFmtId="0" fontId="19" fillId="0" borderId="11" xfId="39" applyFont="1" applyBorder="1" applyProtection="1"/>
    <xf numFmtId="0" fontId="23" fillId="0" borderId="21" xfId="39" applyFont="1" applyBorder="1" applyAlignment="1" applyProtection="1">
      <alignment vertical="center"/>
    </xf>
    <xf numFmtId="0" fontId="23" fillId="0" borderId="26" xfId="39" applyFont="1" applyBorder="1" applyAlignment="1" applyProtection="1">
      <alignment horizontal="center" vertical="center" wrapText="1"/>
    </xf>
    <xf numFmtId="0" fontId="19" fillId="0" borderId="27" xfId="39" applyFont="1" applyBorder="1" applyProtection="1"/>
    <xf numFmtId="0" fontId="19" fillId="0" borderId="16" xfId="39" applyFont="1" applyBorder="1" applyProtection="1"/>
    <xf numFmtId="0" fontId="19" fillId="0" borderId="11" xfId="39" applyFont="1" applyBorder="1" applyAlignment="1" applyProtection="1">
      <alignment wrapText="1"/>
    </xf>
    <xf numFmtId="3" fontId="23" fillId="0" borderId="21" xfId="39" applyNumberFormat="1" applyFont="1" applyBorder="1" applyProtection="1"/>
    <xf numFmtId="0" fontId="23" fillId="0" borderId="21" xfId="39" applyFont="1" applyBorder="1" applyProtection="1"/>
    <xf numFmtId="3" fontId="19" fillId="0" borderId="17" xfId="39" applyNumberFormat="1" applyFont="1" applyBorder="1" applyProtection="1"/>
    <xf numFmtId="3" fontId="19" fillId="0" borderId="21" xfId="39" applyNumberFormat="1" applyFont="1" applyBorder="1" applyProtection="1"/>
    <xf numFmtId="0" fontId="19" fillId="0" borderId="21" xfId="39" applyFont="1" applyBorder="1" applyProtection="1"/>
    <xf numFmtId="3" fontId="23" fillId="0" borderId="15" xfId="39" applyNumberFormat="1" applyFont="1" applyBorder="1" applyProtection="1"/>
    <xf numFmtId="3" fontId="23" fillId="0" borderId="11" xfId="39" applyNumberFormat="1" applyFont="1" applyBorder="1" applyProtection="1"/>
    <xf numFmtId="0" fontId="23" fillId="0" borderId="0" xfId="0" applyFont="1" applyAlignment="1">
      <alignment horizontal="right"/>
    </xf>
    <xf numFmtId="3" fontId="23" fillId="24" borderId="21" xfId="0" applyNumberFormat="1" applyFont="1" applyFill="1" applyBorder="1"/>
    <xf numFmtId="0" fontId="29" fillId="0" borderId="20" xfId="0" applyFont="1" applyBorder="1" applyAlignment="1">
      <alignment vertical="center"/>
    </xf>
    <xf numFmtId="3" fontId="19" fillId="0" borderId="28" xfId="0" applyNumberFormat="1" applyFont="1" applyBorder="1" applyAlignment="1">
      <alignment vertical="center"/>
    </xf>
    <xf numFmtId="3" fontId="19" fillId="0" borderId="28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/>
    </xf>
    <xf numFmtId="3" fontId="19" fillId="0" borderId="12" xfId="26" applyNumberFormat="1" applyFont="1" applyFill="1" applyBorder="1" applyAlignment="1" applyProtection="1">
      <alignment vertical="center"/>
    </xf>
    <xf numFmtId="3" fontId="19" fillId="0" borderId="11" xfId="26" applyNumberFormat="1" applyFont="1" applyFill="1" applyBorder="1" applyAlignment="1" applyProtection="1">
      <alignment vertical="center"/>
    </xf>
    <xf numFmtId="3" fontId="19" fillId="0" borderId="16" xfId="26" applyNumberFormat="1" applyFont="1" applyFill="1" applyBorder="1" applyAlignment="1" applyProtection="1">
      <alignment vertical="center"/>
    </xf>
    <xf numFmtId="3" fontId="19" fillId="0" borderId="27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 wrapText="1"/>
    </xf>
    <xf numFmtId="3" fontId="19" fillId="0" borderId="12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vertical="center"/>
    </xf>
    <xf numFmtId="3" fontId="19" fillId="0" borderId="16" xfId="0" applyNumberFormat="1" applyFont="1" applyBorder="1" applyAlignment="1">
      <alignment vertical="center"/>
    </xf>
    <xf numFmtId="3" fontId="19" fillId="0" borderId="13" xfId="0" applyNumberFormat="1" applyFont="1" applyBorder="1" applyAlignment="1">
      <alignment vertical="center"/>
    </xf>
    <xf numFmtId="3" fontId="19" fillId="0" borderId="13" xfId="0" applyNumberFormat="1" applyFont="1" applyBorder="1" applyAlignment="1">
      <alignment horizontal="right" vertical="center"/>
    </xf>
    <xf numFmtId="3" fontId="0" fillId="0" borderId="0" xfId="0" applyNumberFormat="1"/>
    <xf numFmtId="0" fontId="39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19" fillId="0" borderId="29" xfId="0" applyFont="1" applyBorder="1"/>
    <xf numFmtId="0" fontId="28" fillId="0" borderId="30" xfId="0" applyFont="1" applyBorder="1" applyAlignment="1">
      <alignment wrapText="1"/>
    </xf>
    <xf numFmtId="3" fontId="28" fillId="0" borderId="31" xfId="26" applyNumberFormat="1" applyFont="1" applyFill="1" applyBorder="1" applyAlignment="1" applyProtection="1"/>
    <xf numFmtId="3" fontId="28" fillId="0" borderId="30" xfId="26" applyNumberFormat="1" applyFont="1" applyFill="1" applyBorder="1" applyAlignment="1" applyProtection="1"/>
    <xf numFmtId="0" fontId="19" fillId="0" borderId="29" xfId="0" applyFont="1" applyBorder="1" applyAlignment="1">
      <alignment wrapText="1"/>
    </xf>
    <xf numFmtId="0" fontId="38" fillId="0" borderId="0" xfId="0" applyFont="1" applyBorder="1"/>
    <xf numFmtId="3" fontId="38" fillId="0" borderId="0" xfId="26" applyNumberFormat="1" applyFont="1" applyFill="1" applyBorder="1" applyAlignment="1" applyProtection="1"/>
    <xf numFmtId="3" fontId="28" fillId="0" borderId="32" xfId="26" applyNumberFormat="1" applyFont="1" applyFill="1" applyBorder="1" applyAlignment="1" applyProtection="1"/>
    <xf numFmtId="0" fontId="39" fillId="0" borderId="0" xfId="0" applyFont="1" applyAlignment="1">
      <alignment horizontal="right"/>
    </xf>
    <xf numFmtId="3" fontId="19" fillId="0" borderId="30" xfId="0" applyNumberFormat="1" applyFont="1" applyBorder="1" applyAlignment="1">
      <alignment vertical="center"/>
    </xf>
    <xf numFmtId="3" fontId="19" fillId="0" borderId="33" xfId="0" applyNumberFormat="1" applyFont="1" applyBorder="1" applyAlignment="1">
      <alignment vertical="center"/>
    </xf>
    <xf numFmtId="0" fontId="19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justify"/>
    </xf>
    <xf numFmtId="0" fontId="0" fillId="0" borderId="0" xfId="0" applyAlignment="1">
      <alignment horizontal="justify" wrapText="1"/>
    </xf>
    <xf numFmtId="0" fontId="19" fillId="0" borderId="0" xfId="0" applyFont="1" applyFill="1" applyBorder="1" applyAlignment="1">
      <alignment horizontal="justify" vertical="center" wrapText="1"/>
    </xf>
    <xf numFmtId="0" fontId="19" fillId="0" borderId="0" xfId="0" applyFont="1" applyAlignment="1">
      <alignment horizontal="justify"/>
    </xf>
    <xf numFmtId="0" fontId="19" fillId="0" borderId="0" xfId="0" applyFont="1" applyAlignment="1">
      <alignment horizontal="center"/>
    </xf>
    <xf numFmtId="0" fontId="21" fillId="0" borderId="0" xfId="0" applyFont="1"/>
    <xf numFmtId="3" fontId="19" fillId="0" borderId="34" xfId="0" applyNumberFormat="1" applyFont="1" applyBorder="1"/>
    <xf numFmtId="3" fontId="23" fillId="0" borderId="35" xfId="0" applyNumberFormat="1" applyFont="1" applyBorder="1"/>
    <xf numFmtId="3" fontId="19" fillId="0" borderId="36" xfId="0" applyNumberFormat="1" applyFont="1" applyBorder="1"/>
    <xf numFmtId="3" fontId="19" fillId="0" borderId="37" xfId="0" applyNumberFormat="1" applyFont="1" applyBorder="1"/>
    <xf numFmtId="3" fontId="19" fillId="0" borderId="38" xfId="0" applyNumberFormat="1" applyFont="1" applyBorder="1"/>
    <xf numFmtId="3" fontId="19" fillId="0" borderId="39" xfId="0" applyNumberFormat="1" applyFont="1" applyBorder="1"/>
    <xf numFmtId="3" fontId="19" fillId="0" borderId="40" xfId="0" applyNumberFormat="1" applyFont="1" applyBorder="1"/>
    <xf numFmtId="3" fontId="19" fillId="0" borderId="41" xfId="0" applyNumberFormat="1" applyFont="1" applyBorder="1"/>
    <xf numFmtId="3" fontId="19" fillId="0" borderId="42" xfId="0" applyNumberFormat="1" applyFont="1" applyBorder="1"/>
    <xf numFmtId="0" fontId="19" fillId="0" borderId="43" xfId="0" applyFont="1" applyBorder="1"/>
    <xf numFmtId="3" fontId="19" fillId="0" borderId="44" xfId="0" applyNumberFormat="1" applyFont="1" applyBorder="1"/>
    <xf numFmtId="3" fontId="23" fillId="24" borderId="45" xfId="0" applyNumberFormat="1" applyFont="1" applyFill="1" applyBorder="1"/>
    <xf numFmtId="3" fontId="23" fillId="24" borderId="46" xfId="0" applyNumberFormat="1" applyFont="1" applyFill="1" applyBorder="1"/>
    <xf numFmtId="0" fontId="19" fillId="0" borderId="24" xfId="0" applyFont="1" applyBorder="1"/>
    <xf numFmtId="3" fontId="23" fillId="0" borderId="48" xfId="0" applyNumberFormat="1" applyFont="1" applyBorder="1"/>
    <xf numFmtId="0" fontId="19" fillId="0" borderId="48" xfId="0" applyFont="1" applyBorder="1"/>
    <xf numFmtId="0" fontId="21" fillId="0" borderId="49" xfId="0" applyFont="1" applyBorder="1"/>
    <xf numFmtId="0" fontId="0" fillId="0" borderId="50" xfId="0" applyBorder="1"/>
    <xf numFmtId="3" fontId="19" fillId="0" borderId="51" xfId="0" applyNumberFormat="1" applyFont="1" applyBorder="1"/>
    <xf numFmtId="3" fontId="19" fillId="0" borderId="52" xfId="0" applyNumberFormat="1" applyFont="1" applyBorder="1"/>
    <xf numFmtId="0" fontId="23" fillId="0" borderId="53" xfId="0" applyFont="1" applyBorder="1"/>
    <xf numFmtId="0" fontId="19" fillId="0" borderId="0" xfId="0" applyFont="1" applyBorder="1" applyAlignment="1">
      <alignment horizontal="right"/>
    </xf>
    <xf numFmtId="0" fontId="19" fillId="0" borderId="55" xfId="0" applyFont="1" applyBorder="1"/>
    <xf numFmtId="0" fontId="19" fillId="0" borderId="56" xfId="0" applyFont="1" applyBorder="1"/>
    <xf numFmtId="0" fontId="19" fillId="0" borderId="57" xfId="0" applyFont="1" applyBorder="1"/>
    <xf numFmtId="0" fontId="19" fillId="0" borderId="58" xfId="0" applyFont="1" applyBorder="1"/>
    <xf numFmtId="0" fontId="23" fillId="0" borderId="59" xfId="0" applyFont="1" applyBorder="1"/>
    <xf numFmtId="0" fontId="23" fillId="0" borderId="43" xfId="0" applyFont="1" applyBorder="1"/>
    <xf numFmtId="0" fontId="23" fillId="0" borderId="60" xfId="0" applyFont="1" applyBorder="1"/>
    <xf numFmtId="0" fontId="23" fillId="0" borderId="60" xfId="0" applyFont="1" applyBorder="1" applyAlignment="1">
      <alignment wrapText="1"/>
    </xf>
    <xf numFmtId="0" fontId="23" fillId="0" borderId="58" xfId="0" applyFont="1" applyBorder="1"/>
    <xf numFmtId="0" fontId="19" fillId="24" borderId="58" xfId="0" applyFont="1" applyFill="1" applyBorder="1"/>
    <xf numFmtId="3" fontId="23" fillId="0" borderId="61" xfId="0" applyNumberFormat="1" applyFont="1" applyBorder="1"/>
    <xf numFmtId="3" fontId="19" fillId="0" borderId="62" xfId="0" applyNumberFormat="1" applyFont="1" applyBorder="1"/>
    <xf numFmtId="3" fontId="23" fillId="0" borderId="63" xfId="0" applyNumberFormat="1" applyFont="1" applyBorder="1"/>
    <xf numFmtId="3" fontId="19" fillId="0" borderId="64" xfId="0" applyNumberFormat="1" applyFont="1" applyBorder="1"/>
    <xf numFmtId="3" fontId="23" fillId="0" borderId="62" xfId="0" applyNumberFormat="1" applyFont="1" applyBorder="1"/>
    <xf numFmtId="3" fontId="23" fillId="0" borderId="64" xfId="0" applyNumberFormat="1" applyFont="1" applyBorder="1"/>
    <xf numFmtId="3" fontId="19" fillId="0" borderId="65" xfId="0" applyNumberFormat="1" applyFont="1" applyBorder="1"/>
    <xf numFmtId="3" fontId="19" fillId="0" borderId="55" xfId="0" applyNumberFormat="1" applyFont="1" applyBorder="1"/>
    <xf numFmtId="3" fontId="23" fillId="0" borderId="66" xfId="0" applyNumberFormat="1" applyFont="1" applyBorder="1"/>
    <xf numFmtId="3" fontId="19" fillId="0" borderId="67" xfId="0" applyNumberFormat="1" applyFont="1" applyBorder="1"/>
    <xf numFmtId="3" fontId="19" fillId="0" borderId="68" xfId="0" applyNumberFormat="1" applyFont="1" applyBorder="1"/>
    <xf numFmtId="3" fontId="23" fillId="0" borderId="55" xfId="0" applyNumberFormat="1" applyFont="1" applyBorder="1"/>
    <xf numFmtId="3" fontId="19" fillId="0" borderId="66" xfId="0" applyNumberFormat="1" applyFont="1" applyBorder="1"/>
    <xf numFmtId="3" fontId="23" fillId="0" borderId="68" xfId="0" applyNumberFormat="1" applyFont="1" applyBorder="1"/>
    <xf numFmtId="3" fontId="23" fillId="0" borderId="67" xfId="0" applyNumberFormat="1" applyFont="1" applyBorder="1"/>
    <xf numFmtId="3" fontId="19" fillId="0" borderId="69" xfId="0" applyNumberFormat="1" applyFont="1" applyBorder="1"/>
    <xf numFmtId="3" fontId="19" fillId="0" borderId="70" xfId="0" applyNumberFormat="1" applyFont="1" applyBorder="1"/>
    <xf numFmtId="0" fontId="19" fillId="0" borderId="71" xfId="0" applyFont="1" applyBorder="1"/>
    <xf numFmtId="3" fontId="19" fillId="24" borderId="55" xfId="0" applyNumberFormat="1" applyFont="1" applyFill="1" applyBorder="1"/>
    <xf numFmtId="0" fontId="19" fillId="0" borderId="0" xfId="0" applyFont="1" applyBorder="1" applyAlignment="1">
      <alignment horizontal="center"/>
    </xf>
    <xf numFmtId="0" fontId="39" fillId="0" borderId="22" xfId="0" applyFont="1" applyBorder="1" applyAlignment="1">
      <alignment horizontal="center" wrapText="1"/>
    </xf>
    <xf numFmtId="0" fontId="0" fillId="0" borderId="0" xfId="0" applyAlignment="1"/>
    <xf numFmtId="0" fontId="19" fillId="0" borderId="38" xfId="0" applyFont="1" applyBorder="1"/>
    <xf numFmtId="3" fontId="19" fillId="24" borderId="69" xfId="0" applyNumberFormat="1" applyFont="1" applyFill="1" applyBorder="1"/>
    <xf numFmtId="3" fontId="19" fillId="0" borderId="15" xfId="0" applyNumberFormat="1" applyFont="1" applyBorder="1" applyAlignment="1">
      <alignment horizontal="right"/>
    </xf>
    <xf numFmtId="3" fontId="19" fillId="0" borderId="18" xfId="0" applyNumberFormat="1" applyFont="1" applyBorder="1" applyAlignment="1">
      <alignment horizontal="right"/>
    </xf>
    <xf numFmtId="3" fontId="19" fillId="0" borderId="10" xfId="0" applyNumberFormat="1" applyFont="1" applyBorder="1" applyAlignment="1">
      <alignment horizontal="right"/>
    </xf>
    <xf numFmtId="0" fontId="19" fillId="0" borderId="15" xfId="0" applyFont="1" applyBorder="1" applyAlignment="1">
      <alignment wrapText="1"/>
    </xf>
    <xf numFmtId="0" fontId="19" fillId="0" borderId="14" xfId="0" applyFont="1" applyBorder="1"/>
    <xf numFmtId="0" fontId="23" fillId="0" borderId="0" xfId="0" applyFont="1" applyBorder="1" applyAlignment="1">
      <alignment horizontal="left"/>
    </xf>
    <xf numFmtId="0" fontId="19" fillId="0" borderId="72" xfId="0" applyFont="1" applyBorder="1"/>
    <xf numFmtId="0" fontId="19" fillId="0" borderId="73" xfId="0" applyFont="1" applyBorder="1"/>
    <xf numFmtId="0" fontId="23" fillId="0" borderId="67" xfId="0" applyFont="1" applyBorder="1"/>
    <xf numFmtId="0" fontId="19" fillId="0" borderId="74" xfId="0" applyFont="1" applyBorder="1"/>
    <xf numFmtId="0" fontId="23" fillId="0" borderId="75" xfId="0" applyFont="1" applyBorder="1" applyAlignment="1">
      <alignment horizontal="center"/>
    </xf>
    <xf numFmtId="0" fontId="23" fillId="0" borderId="69" xfId="0" applyFont="1" applyBorder="1" applyAlignment="1">
      <alignment horizontal="center"/>
    </xf>
    <xf numFmtId="0" fontId="23" fillId="0" borderId="55" xfId="0" applyFont="1" applyBorder="1" applyAlignment="1">
      <alignment horizontal="center"/>
    </xf>
    <xf numFmtId="3" fontId="19" fillId="0" borderId="76" xfId="0" applyNumberFormat="1" applyFont="1" applyBorder="1"/>
    <xf numFmtId="3" fontId="19" fillId="0" borderId="77" xfId="0" applyNumberFormat="1" applyFont="1" applyBorder="1"/>
    <xf numFmtId="0" fontId="21" fillId="0" borderId="49" xfId="0" applyFont="1" applyBorder="1" applyAlignment="1">
      <alignment horizontal="center"/>
    </xf>
    <xf numFmtId="0" fontId="19" fillId="0" borderId="78" xfId="0" applyFont="1" applyBorder="1"/>
    <xf numFmtId="0" fontId="19" fillId="0" borderId="79" xfId="0" applyFont="1" applyBorder="1"/>
    <xf numFmtId="0" fontId="23" fillId="0" borderId="80" xfId="0" applyFont="1" applyBorder="1"/>
    <xf numFmtId="0" fontId="37" fillId="0" borderId="0" xfId="0" applyFont="1" applyAlignment="1">
      <alignment horizontal="center"/>
    </xf>
    <xf numFmtId="0" fontId="39" fillId="0" borderId="28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29" fillId="0" borderId="11" xfId="0" applyFont="1" applyBorder="1"/>
    <xf numFmtId="166" fontId="21" fillId="0" borderId="0" xfId="0" applyNumberFormat="1" applyFont="1" applyBorder="1" applyAlignment="1">
      <alignment horizontal="right"/>
    </xf>
    <xf numFmtId="0" fontId="19" fillId="0" borderId="81" xfId="0" applyFont="1" applyBorder="1"/>
    <xf numFmtId="0" fontId="19" fillId="0" borderId="16" xfId="0" applyFont="1" applyBorder="1"/>
    <xf numFmtId="0" fontId="28" fillId="0" borderId="0" xfId="0" applyFont="1"/>
    <xf numFmtId="0" fontId="19" fillId="0" borderId="75" xfId="0" applyFont="1" applyBorder="1" applyAlignment="1">
      <alignment horizontal="center"/>
    </xf>
    <xf numFmtId="0" fontId="19" fillId="0" borderId="59" xfId="0" applyFont="1" applyBorder="1" applyAlignment="1">
      <alignment horizontal="center"/>
    </xf>
    <xf numFmtId="0" fontId="19" fillId="0" borderId="56" xfId="0" applyFont="1" applyBorder="1" applyAlignment="1">
      <alignment horizontal="center"/>
    </xf>
    <xf numFmtId="0" fontId="19" fillId="0" borderId="67" xfId="0" applyFont="1" applyBorder="1" applyAlignment="1">
      <alignment horizontal="center"/>
    </xf>
    <xf numFmtId="0" fontId="19" fillId="0" borderId="67" xfId="0" applyFont="1" applyFill="1" applyBorder="1" applyAlignment="1">
      <alignment horizontal="center"/>
    </xf>
    <xf numFmtId="0" fontId="19" fillId="0" borderId="68" xfId="0" applyFont="1" applyBorder="1"/>
    <xf numFmtId="3" fontId="28" fillId="0" borderId="48" xfId="26" applyNumberFormat="1" applyFont="1" applyFill="1" applyBorder="1" applyAlignment="1" applyProtection="1"/>
    <xf numFmtId="0" fontId="0" fillId="0" borderId="85" xfId="0" applyBorder="1"/>
    <xf numFmtId="0" fontId="29" fillId="0" borderId="15" xfId="0" applyFont="1" applyBorder="1" applyAlignment="1">
      <alignment vertical="center"/>
    </xf>
    <xf numFmtId="0" fontId="29" fillId="0" borderId="17" xfId="0" applyFont="1" applyBorder="1" applyAlignment="1">
      <alignment vertical="center"/>
    </xf>
    <xf numFmtId="0" fontId="19" fillId="0" borderId="17" xfId="0" applyFont="1" applyBorder="1" applyAlignment="1">
      <alignment horizontal="center"/>
    </xf>
    <xf numFmtId="0" fontId="19" fillId="0" borderId="11" xfId="0" applyFont="1" applyFill="1" applyBorder="1"/>
    <xf numFmtId="0" fontId="19" fillId="0" borderId="86" xfId="0" applyFont="1" applyBorder="1"/>
    <xf numFmtId="0" fontId="19" fillId="0" borderId="27" xfId="0" applyFont="1" applyBorder="1"/>
    <xf numFmtId="0" fontId="19" fillId="0" borderId="18" xfId="0" applyFont="1" applyBorder="1"/>
    <xf numFmtId="0" fontId="19" fillId="0" borderId="87" xfId="0" applyFont="1" applyBorder="1"/>
    <xf numFmtId="3" fontId="19" fillId="0" borderId="32" xfId="0" applyNumberFormat="1" applyFont="1" applyBorder="1" applyAlignment="1">
      <alignment vertical="center"/>
    </xf>
    <xf numFmtId="3" fontId="19" fillId="0" borderId="88" xfId="0" applyNumberFormat="1" applyFont="1" applyBorder="1" applyAlignment="1">
      <alignment vertical="center"/>
    </xf>
    <xf numFmtId="3" fontId="23" fillId="0" borderId="89" xfId="0" applyNumberFormat="1" applyFont="1" applyBorder="1" applyAlignment="1">
      <alignment horizontal="right" vertical="center"/>
    </xf>
    <xf numFmtId="3" fontId="19" fillId="0" borderId="90" xfId="0" applyNumberFormat="1" applyFont="1" applyBorder="1" applyAlignment="1">
      <alignment vertical="center"/>
    </xf>
    <xf numFmtId="3" fontId="19" fillId="0" borderId="24" xfId="0" applyNumberFormat="1" applyFont="1" applyBorder="1"/>
    <xf numFmtId="3" fontId="31" fillId="0" borderId="12" xfId="0" applyNumberFormat="1" applyFont="1" applyBorder="1" applyAlignment="1"/>
    <xf numFmtId="3" fontId="19" fillId="0" borderId="20" xfId="0" applyNumberFormat="1" applyFont="1" applyBorder="1"/>
    <xf numFmtId="3" fontId="23" fillId="0" borderId="24" xfId="0" applyNumberFormat="1" applyFont="1" applyBorder="1"/>
    <xf numFmtId="3" fontId="19" fillId="0" borderId="13" xfId="0" applyNumberFormat="1" applyFont="1" applyBorder="1"/>
    <xf numFmtId="3" fontId="32" fillId="0" borderId="24" xfId="0" applyNumberFormat="1" applyFont="1" applyBorder="1"/>
    <xf numFmtId="0" fontId="19" fillId="0" borderId="0" xfId="0" applyFont="1" applyBorder="1" applyAlignment="1"/>
    <xf numFmtId="3" fontId="31" fillId="0" borderId="91" xfId="0" applyNumberFormat="1" applyFont="1" applyBorder="1" applyAlignment="1"/>
    <xf numFmtId="3" fontId="23" fillId="0" borderId="92" xfId="0" applyNumberFormat="1" applyFont="1" applyBorder="1"/>
    <xf numFmtId="3" fontId="19" fillId="0" borderId="92" xfId="0" applyNumberFormat="1" applyFont="1" applyBorder="1"/>
    <xf numFmtId="3" fontId="19" fillId="0" borderId="93" xfId="0" applyNumberFormat="1" applyFont="1" applyBorder="1"/>
    <xf numFmtId="3" fontId="23" fillId="0" borderId="82" xfId="0" applyNumberFormat="1" applyFont="1" applyBorder="1"/>
    <xf numFmtId="0" fontId="30" fillId="0" borderId="59" xfId="0" applyFont="1" applyBorder="1"/>
    <xf numFmtId="3" fontId="19" fillId="24" borderId="58" xfId="0" applyNumberFormat="1" applyFont="1" applyFill="1" applyBorder="1"/>
    <xf numFmtId="3" fontId="19" fillId="0" borderId="94" xfId="0" applyNumberFormat="1" applyFont="1" applyBorder="1"/>
    <xf numFmtId="3" fontId="19" fillId="0" borderId="57" xfId="0" applyNumberFormat="1" applyFont="1" applyBorder="1"/>
    <xf numFmtId="3" fontId="19" fillId="0" borderId="95" xfId="0" applyNumberFormat="1" applyFont="1" applyBorder="1"/>
    <xf numFmtId="3" fontId="19" fillId="0" borderId="58" xfId="0" applyNumberFormat="1" applyFont="1" applyBorder="1"/>
    <xf numFmtId="3" fontId="23" fillId="0" borderId="71" xfId="0" applyNumberFormat="1" applyFont="1" applyBorder="1"/>
    <xf numFmtId="3" fontId="19" fillId="0" borderId="43" xfId="0" applyNumberFormat="1" applyFont="1" applyBorder="1"/>
    <xf numFmtId="3" fontId="31" fillId="0" borderId="57" xfId="0" applyNumberFormat="1" applyFont="1" applyBorder="1" applyAlignment="1"/>
    <xf numFmtId="3" fontId="31" fillId="0" borderId="78" xfId="0" applyNumberFormat="1" applyFont="1" applyBorder="1" applyAlignment="1"/>
    <xf numFmtId="3" fontId="23" fillId="0" borderId="59" xfId="0" applyNumberFormat="1" applyFont="1" applyBorder="1"/>
    <xf numFmtId="3" fontId="23" fillId="0" borderId="43" xfId="0" applyNumberFormat="1" applyFont="1" applyBorder="1"/>
    <xf numFmtId="3" fontId="19" fillId="0" borderId="96" xfId="0" applyNumberFormat="1" applyFont="1" applyBorder="1"/>
    <xf numFmtId="3" fontId="19" fillId="0" borderId="97" xfId="0" applyNumberFormat="1" applyFont="1" applyBorder="1"/>
    <xf numFmtId="3" fontId="19" fillId="0" borderId="59" xfId="0" applyNumberFormat="1" applyFont="1" applyBorder="1"/>
    <xf numFmtId="3" fontId="19" fillId="0" borderId="78" xfId="0" applyNumberFormat="1" applyFont="1" applyBorder="1"/>
    <xf numFmtId="3" fontId="23" fillId="0" borderId="58" xfId="0" applyNumberFormat="1" applyFont="1" applyBorder="1"/>
    <xf numFmtId="3" fontId="23" fillId="0" borderId="98" xfId="0" applyNumberFormat="1" applyFont="1" applyBorder="1"/>
    <xf numFmtId="3" fontId="19" fillId="0" borderId="100" xfId="0" applyNumberFormat="1" applyFont="1" applyBorder="1"/>
    <xf numFmtId="3" fontId="23" fillId="0" borderId="100" xfId="0" applyNumberFormat="1" applyFont="1" applyBorder="1"/>
    <xf numFmtId="3" fontId="19" fillId="0" borderId="101" xfId="0" applyNumberFormat="1" applyFont="1" applyBorder="1"/>
    <xf numFmtId="3" fontId="32" fillId="0" borderId="69" xfId="0" applyNumberFormat="1" applyFont="1" applyBorder="1"/>
    <xf numFmtId="3" fontId="23" fillId="0" borderId="69" xfId="0" applyNumberFormat="1" applyFont="1" applyBorder="1"/>
    <xf numFmtId="0" fontId="31" fillId="0" borderId="68" xfId="0" applyFont="1" applyBorder="1" applyAlignment="1">
      <alignment horizontal="center" vertical="center" wrapText="1"/>
    </xf>
    <xf numFmtId="3" fontId="23" fillId="0" borderId="102" xfId="0" applyNumberFormat="1" applyFont="1" applyBorder="1"/>
    <xf numFmtId="0" fontId="23" fillId="0" borderId="103" xfId="0" applyFont="1" applyBorder="1" applyAlignment="1">
      <alignment vertical="center"/>
    </xf>
    <xf numFmtId="0" fontId="19" fillId="0" borderId="57" xfId="0" applyFont="1" applyFill="1" applyBorder="1"/>
    <xf numFmtId="0" fontId="32" fillId="0" borderId="58" xfId="0" applyFont="1" applyBorder="1"/>
    <xf numFmtId="0" fontId="19" fillId="0" borderId="96" xfId="0" applyFont="1" applyBorder="1"/>
    <xf numFmtId="0" fontId="19" fillId="0" borderId="104" xfId="0" applyFont="1" applyBorder="1" applyAlignment="1">
      <alignment wrapText="1"/>
    </xf>
    <xf numFmtId="0" fontId="34" fillId="0" borderId="96" xfId="0" applyFont="1" applyBorder="1"/>
    <xf numFmtId="0" fontId="21" fillId="0" borderId="49" xfId="0" applyFont="1" applyBorder="1" applyAlignment="1"/>
    <xf numFmtId="0" fontId="23" fillId="0" borderId="105" xfId="0" applyFont="1" applyBorder="1"/>
    <xf numFmtId="0" fontId="23" fillId="0" borderId="106" xfId="0" applyFont="1" applyBorder="1"/>
    <xf numFmtId="0" fontId="19" fillId="0" borderId="79" xfId="0" applyFont="1" applyBorder="1" applyAlignment="1"/>
    <xf numFmtId="0" fontId="23" fillId="24" borderId="60" xfId="0" applyFont="1" applyFill="1" applyBorder="1"/>
    <xf numFmtId="0" fontId="30" fillId="0" borderId="60" xfId="0" applyFont="1" applyBorder="1"/>
    <xf numFmtId="164" fontId="30" fillId="0" borderId="107" xfId="0" applyNumberFormat="1" applyFont="1" applyBorder="1" applyAlignment="1"/>
    <xf numFmtId="164" fontId="31" fillId="0" borderId="57" xfId="0" applyNumberFormat="1" applyFont="1" applyBorder="1" applyAlignment="1"/>
    <xf numFmtId="164" fontId="31" fillId="0" borderId="96" xfId="0" applyNumberFormat="1" applyFont="1" applyBorder="1" applyAlignment="1"/>
    <xf numFmtId="164" fontId="31" fillId="0" borderId="57" xfId="0" applyNumberFormat="1" applyFont="1" applyBorder="1" applyAlignment="1">
      <alignment wrapText="1"/>
    </xf>
    <xf numFmtId="0" fontId="31" fillId="0" borderId="107" xfId="0" applyFont="1" applyFill="1" applyBorder="1" applyAlignment="1"/>
    <xf numFmtId="3" fontId="19" fillId="24" borderId="21" xfId="0" applyNumberFormat="1" applyFont="1" applyFill="1" applyBorder="1"/>
    <xf numFmtId="3" fontId="19" fillId="0" borderId="42" xfId="0" applyNumberFormat="1" applyFont="1" applyBorder="1" applyAlignment="1"/>
    <xf numFmtId="3" fontId="19" fillId="0" borderId="40" xfId="0" applyNumberFormat="1" applyFont="1" applyBorder="1" applyAlignment="1"/>
    <xf numFmtId="3" fontId="19" fillId="0" borderId="41" xfId="0" applyNumberFormat="1" applyFont="1" applyBorder="1" applyAlignment="1"/>
    <xf numFmtId="3" fontId="19" fillId="0" borderId="108" xfId="0" applyNumberFormat="1" applyFont="1" applyBorder="1"/>
    <xf numFmtId="3" fontId="19" fillId="0" borderId="109" xfId="0" applyNumberFormat="1" applyFont="1" applyBorder="1"/>
    <xf numFmtId="3" fontId="19" fillId="0" borderId="110" xfId="0" applyNumberFormat="1" applyFont="1" applyBorder="1"/>
    <xf numFmtId="3" fontId="19" fillId="0" borderId="111" xfId="0" applyNumberFormat="1" applyFont="1" applyBorder="1"/>
    <xf numFmtId="0" fontId="34" fillId="0" borderId="0" xfId="0" applyFont="1"/>
    <xf numFmtId="3" fontId="19" fillId="24" borderId="0" xfId="0" applyNumberFormat="1" applyFont="1" applyFill="1" applyBorder="1"/>
    <xf numFmtId="0" fontId="19" fillId="24" borderId="13" xfId="0" applyFont="1" applyFill="1" applyBorder="1" applyAlignment="1">
      <alignment wrapText="1"/>
    </xf>
    <xf numFmtId="0" fontId="19" fillId="24" borderId="0" xfId="0" applyFont="1" applyFill="1" applyBorder="1"/>
    <xf numFmtId="0" fontId="19" fillId="24" borderId="112" xfId="0" applyFont="1" applyFill="1" applyBorder="1"/>
    <xf numFmtId="0" fontId="21" fillId="0" borderId="67" xfId="0" applyFont="1" applyBorder="1" applyAlignment="1"/>
    <xf numFmtId="0" fontId="23" fillId="0" borderId="0" xfId="0" applyFont="1" applyBorder="1" applyAlignment="1"/>
    <xf numFmtId="0" fontId="23" fillId="0" borderId="17" xfId="0" applyFont="1" applyBorder="1"/>
    <xf numFmtId="0" fontId="23" fillId="0" borderId="113" xfId="0" applyFont="1" applyBorder="1" applyAlignment="1">
      <alignment horizontal="center"/>
    </xf>
    <xf numFmtId="0" fontId="23" fillId="0" borderId="114" xfId="0" applyFont="1" applyBorder="1" applyAlignment="1">
      <alignment horizontal="center"/>
    </xf>
    <xf numFmtId="3" fontId="19" fillId="0" borderId="115" xfId="0" applyNumberFormat="1" applyFont="1" applyBorder="1" applyAlignment="1">
      <alignment horizontal="right"/>
    </xf>
    <xf numFmtId="3" fontId="19" fillId="0" borderId="40" xfId="0" applyNumberFormat="1" applyFont="1" applyBorder="1" applyAlignment="1">
      <alignment horizontal="right"/>
    </xf>
    <xf numFmtId="3" fontId="19" fillId="0" borderId="116" xfId="0" applyNumberFormat="1" applyFont="1" applyBorder="1" applyAlignment="1">
      <alignment horizontal="right"/>
    </xf>
    <xf numFmtId="3" fontId="23" fillId="0" borderId="118" xfId="0" applyNumberFormat="1" applyFont="1" applyBorder="1"/>
    <xf numFmtId="0" fontId="19" fillId="0" borderId="119" xfId="0" applyFont="1" applyBorder="1"/>
    <xf numFmtId="16" fontId="19" fillId="0" borderId="119" xfId="0" applyNumberFormat="1" applyFont="1" applyBorder="1"/>
    <xf numFmtId="3" fontId="23" fillId="0" borderId="84" xfId="0" applyNumberFormat="1" applyFont="1" applyBorder="1"/>
    <xf numFmtId="0" fontId="23" fillId="0" borderId="98" xfId="0" applyFont="1" applyBorder="1"/>
    <xf numFmtId="0" fontId="23" fillId="0" borderId="38" xfId="0" applyFont="1" applyBorder="1" applyAlignment="1">
      <alignment wrapText="1"/>
    </xf>
    <xf numFmtId="3" fontId="23" fillId="0" borderId="67" xfId="0" applyNumberFormat="1" applyFont="1" applyBorder="1" applyAlignment="1">
      <alignment horizontal="right"/>
    </xf>
    <xf numFmtId="0" fontId="42" fillId="0" borderId="109" xfId="0" applyFont="1" applyBorder="1" applyAlignment="1">
      <alignment horizontal="center" vertical="center" wrapText="1"/>
    </xf>
    <xf numFmtId="0" fontId="42" fillId="0" borderId="22" xfId="0" applyFont="1" applyBorder="1" applyAlignment="1">
      <alignment horizontal="center" vertical="center" wrapText="1"/>
    </xf>
    <xf numFmtId="0" fontId="31" fillId="0" borderId="11" xfId="39" applyFont="1" applyBorder="1" applyProtection="1"/>
    <xf numFmtId="0" fontId="23" fillId="0" borderId="121" xfId="39" applyFont="1" applyBorder="1" applyProtection="1"/>
    <xf numFmtId="0" fontId="23" fillId="0" borderId="17" xfId="39" applyFont="1" applyBorder="1" applyProtection="1"/>
    <xf numFmtId="3" fontId="23" fillId="0" borderId="122" xfId="39" applyNumberFormat="1" applyFont="1" applyBorder="1" applyProtection="1"/>
    <xf numFmtId="0" fontId="23" fillId="0" borderId="122" xfId="39" applyFont="1" applyBorder="1" applyProtection="1"/>
    <xf numFmtId="3" fontId="23" fillId="0" borderId="37" xfId="39" applyNumberFormat="1" applyFont="1" applyBorder="1" applyProtection="1"/>
    <xf numFmtId="0" fontId="23" fillId="0" borderId="37" xfId="39" applyFont="1" applyBorder="1" applyProtection="1"/>
    <xf numFmtId="0" fontId="31" fillId="0" borderId="11" xfId="39" applyFont="1" applyBorder="1" applyAlignment="1" applyProtection="1">
      <alignment wrapText="1"/>
    </xf>
    <xf numFmtId="3" fontId="23" fillId="0" borderId="110" xfId="39" applyNumberFormat="1" applyFont="1" applyBorder="1" applyProtection="1"/>
    <xf numFmtId="0" fontId="23" fillId="0" borderId="110" xfId="39" applyFont="1" applyBorder="1" applyProtection="1"/>
    <xf numFmtId="164" fontId="23" fillId="0" borderId="59" xfId="0" applyNumberFormat="1" applyFont="1" applyBorder="1"/>
    <xf numFmtId="3" fontId="23" fillId="0" borderId="123" xfId="0" applyNumberFormat="1" applyFont="1" applyBorder="1"/>
    <xf numFmtId="0" fontId="19" fillId="0" borderId="66" xfId="0" applyFont="1" applyBorder="1"/>
    <xf numFmtId="3" fontId="19" fillId="0" borderId="124" xfId="0" applyNumberFormat="1" applyFont="1" applyBorder="1"/>
    <xf numFmtId="3" fontId="19" fillId="0" borderId="71" xfId="0" applyNumberFormat="1" applyFont="1" applyBorder="1"/>
    <xf numFmtId="3" fontId="19" fillId="0" borderId="120" xfId="0" applyNumberFormat="1" applyFont="1" applyBorder="1"/>
    <xf numFmtId="3" fontId="19" fillId="0" borderId="103" xfId="0" applyNumberFormat="1" applyFont="1" applyBorder="1"/>
    <xf numFmtId="3" fontId="23" fillId="0" borderId="120" xfId="0" applyNumberFormat="1" applyFont="1" applyBorder="1"/>
    <xf numFmtId="3" fontId="23" fillId="0" borderId="103" xfId="0" applyNumberFormat="1" applyFont="1" applyBorder="1"/>
    <xf numFmtId="3" fontId="19" fillId="24" borderId="71" xfId="0" applyNumberFormat="1" applyFont="1" applyFill="1" applyBorder="1"/>
    <xf numFmtId="3" fontId="23" fillId="0" borderId="56" xfId="0" applyNumberFormat="1" applyFont="1" applyBorder="1"/>
    <xf numFmtId="0" fontId="0" fillId="0" borderId="0" xfId="0" applyAlignment="1">
      <alignment wrapText="1"/>
    </xf>
    <xf numFmtId="3" fontId="19" fillId="0" borderId="31" xfId="0" applyNumberFormat="1" applyFont="1" applyBorder="1" applyAlignment="1">
      <alignment vertical="center"/>
    </xf>
    <xf numFmtId="3" fontId="23" fillId="0" borderId="126" xfId="0" applyNumberFormat="1" applyFont="1" applyBorder="1" applyAlignment="1">
      <alignment horizontal="center" vertical="center"/>
    </xf>
    <xf numFmtId="3" fontId="19" fillId="0" borderId="126" xfId="0" applyNumberFormat="1" applyFont="1" applyBorder="1" applyAlignment="1">
      <alignment vertical="center"/>
    </xf>
    <xf numFmtId="3" fontId="19" fillId="0" borderId="127" xfId="0" applyNumberFormat="1" applyFont="1" applyBorder="1" applyAlignment="1">
      <alignment vertical="center"/>
    </xf>
    <xf numFmtId="3" fontId="23" fillId="0" borderId="128" xfId="0" applyNumberFormat="1" applyFont="1" applyBorder="1" applyAlignment="1">
      <alignment horizontal="center" vertical="center"/>
    </xf>
    <xf numFmtId="0" fontId="19" fillId="0" borderId="131" xfId="0" applyFont="1" applyBorder="1"/>
    <xf numFmtId="0" fontId="19" fillId="0" borderId="132" xfId="0" applyFont="1" applyBorder="1"/>
    <xf numFmtId="0" fontId="19" fillId="0" borderId="133" xfId="0" applyFont="1" applyBorder="1"/>
    <xf numFmtId="0" fontId="19" fillId="0" borderId="134" xfId="0" applyFont="1" applyBorder="1"/>
    <xf numFmtId="0" fontId="23" fillId="0" borderId="68" xfId="0" applyFont="1" applyBorder="1" applyAlignment="1">
      <alignment horizontal="center" wrapText="1"/>
    </xf>
    <xf numFmtId="0" fontId="23" fillId="0" borderId="135" xfId="0" applyFont="1" applyBorder="1" applyAlignment="1">
      <alignment horizontal="center" wrapText="1"/>
    </xf>
    <xf numFmtId="0" fontId="42" fillId="0" borderId="0" xfId="0" applyFont="1" applyBorder="1" applyAlignment="1">
      <alignment wrapText="1"/>
    </xf>
    <xf numFmtId="0" fontId="34" fillId="0" borderId="55" xfId="0" applyFont="1" applyBorder="1" applyAlignment="1">
      <alignment horizontal="right"/>
    </xf>
    <xf numFmtId="0" fontId="34" fillId="0" borderId="68" xfId="0" applyFont="1" applyBorder="1" applyAlignment="1">
      <alignment horizontal="right"/>
    </xf>
    <xf numFmtId="0" fontId="42" fillId="0" borderId="67" xfId="0" applyFont="1" applyBorder="1" applyAlignment="1">
      <alignment horizontal="center" wrapText="1"/>
    </xf>
    <xf numFmtId="0" fontId="46" fillId="0" borderId="0" xfId="0" applyFont="1"/>
    <xf numFmtId="0" fontId="42" fillId="0" borderId="110" xfId="0" applyFont="1" applyBorder="1" applyAlignment="1">
      <alignment horizontal="center"/>
    </xf>
    <xf numFmtId="0" fontId="42" fillId="0" borderId="70" xfId="0" applyFont="1" applyBorder="1" applyAlignment="1">
      <alignment horizontal="center"/>
    </xf>
    <xf numFmtId="0" fontId="42" fillId="0" borderId="108" xfId="0" applyFont="1" applyBorder="1" applyAlignment="1">
      <alignment horizontal="center"/>
    </xf>
    <xf numFmtId="0" fontId="42" fillId="0" borderId="136" xfId="0" applyFont="1" applyBorder="1" applyAlignment="1">
      <alignment horizontal="center"/>
    </xf>
    <xf numFmtId="0" fontId="23" fillId="0" borderId="87" xfId="0" applyFont="1" applyBorder="1"/>
    <xf numFmtId="0" fontId="31" fillId="0" borderId="27" xfId="0" applyFont="1" applyBorder="1"/>
    <xf numFmtId="0" fontId="23" fillId="0" borderId="27" xfId="0" applyFont="1" applyBorder="1"/>
    <xf numFmtId="0" fontId="34" fillId="0" borderId="87" xfId="0" applyFont="1" applyBorder="1"/>
    <xf numFmtId="0" fontId="34" fillId="0" borderId="124" xfId="0" applyFont="1" applyBorder="1" applyAlignment="1">
      <alignment horizontal="right"/>
    </xf>
    <xf numFmtId="0" fontId="19" fillId="0" borderId="0" xfId="0" applyFont="1" applyAlignment="1">
      <alignment horizontal="left"/>
    </xf>
    <xf numFmtId="0" fontId="34" fillId="0" borderId="102" xfId="0" applyFont="1" applyBorder="1" applyAlignment="1">
      <alignment horizontal="center"/>
    </xf>
    <xf numFmtId="0" fontId="21" fillId="0" borderId="59" xfId="0" applyFont="1" applyBorder="1"/>
    <xf numFmtId="0" fontId="30" fillId="0" borderId="59" xfId="0" applyFont="1" applyBorder="1" applyAlignment="1">
      <alignment horizontal="center" vertical="center" wrapText="1"/>
    </xf>
    <xf numFmtId="0" fontId="30" fillId="0" borderId="67" xfId="0" applyFont="1" applyBorder="1" applyAlignment="1">
      <alignment horizontal="center" vertical="center" wrapText="1"/>
    </xf>
    <xf numFmtId="0" fontId="23" fillId="0" borderId="82" xfId="0" applyFont="1" applyBorder="1" applyAlignment="1">
      <alignment horizontal="center" wrapText="1"/>
    </xf>
    <xf numFmtId="0" fontId="34" fillId="0" borderId="67" xfId="0" applyFont="1" applyBorder="1" applyAlignment="1">
      <alignment wrapText="1"/>
    </xf>
    <xf numFmtId="0" fontId="23" fillId="0" borderId="67" xfId="0" applyFont="1" applyBorder="1" applyAlignment="1">
      <alignment horizontal="center" wrapText="1"/>
    </xf>
    <xf numFmtId="0" fontId="34" fillId="0" borderId="0" xfId="0" applyFont="1" applyBorder="1" applyAlignment="1">
      <alignment horizontal="right"/>
    </xf>
    <xf numFmtId="0" fontId="34" fillId="0" borderId="67" xfId="0" applyFont="1" applyBorder="1" applyAlignment="1">
      <alignment horizontal="right"/>
    </xf>
    <xf numFmtId="0" fontId="34" fillId="0" borderId="75" xfId="0" applyFont="1" applyBorder="1" applyAlignment="1">
      <alignment wrapText="1"/>
    </xf>
    <xf numFmtId="0" fontId="19" fillId="0" borderId="98" xfId="0" applyFont="1" applyBorder="1" applyAlignment="1">
      <alignment horizontal="center"/>
    </xf>
    <xf numFmtId="0" fontId="19" fillId="0" borderId="82" xfId="0" applyFont="1" applyBorder="1" applyAlignment="1">
      <alignment horizontal="center"/>
    </xf>
    <xf numFmtId="0" fontId="34" fillId="0" borderId="68" xfId="0" applyFont="1" applyBorder="1" applyAlignment="1">
      <alignment horizontal="center"/>
    </xf>
    <xf numFmtId="0" fontId="42" fillId="0" borderId="137" xfId="0" applyFont="1" applyBorder="1" applyAlignment="1">
      <alignment horizontal="center"/>
    </xf>
    <xf numFmtId="0" fontId="42" fillId="0" borderId="138" xfId="0" applyFont="1" applyBorder="1" applyAlignment="1">
      <alignment horizontal="center"/>
    </xf>
    <xf numFmtId="0" fontId="42" fillId="0" borderId="139" xfId="0" applyFont="1" applyBorder="1" applyAlignment="1">
      <alignment horizontal="center"/>
    </xf>
    <xf numFmtId="3" fontId="19" fillId="0" borderId="0" xfId="0" applyNumberFormat="1" applyFont="1" applyBorder="1" applyAlignment="1">
      <alignment horizontal="right"/>
    </xf>
    <xf numFmtId="0" fontId="34" fillId="0" borderId="59" xfId="0" applyFont="1" applyBorder="1" applyAlignment="1">
      <alignment horizontal="right"/>
    </xf>
    <xf numFmtId="0" fontId="23" fillId="0" borderId="140" xfId="0" applyFont="1" applyBorder="1"/>
    <xf numFmtId="3" fontId="23" fillId="0" borderId="35" xfId="0" applyNumberFormat="1" applyFont="1" applyBorder="1" applyAlignment="1">
      <alignment horizontal="right"/>
    </xf>
    <xf numFmtId="3" fontId="23" fillId="0" borderId="98" xfId="0" applyNumberFormat="1" applyFont="1" applyBorder="1" applyAlignment="1">
      <alignment horizontal="right"/>
    </xf>
    <xf numFmtId="0" fontId="23" fillId="0" borderId="111" xfId="0" applyFont="1" applyBorder="1" applyAlignment="1">
      <alignment horizontal="center"/>
    </xf>
    <xf numFmtId="0" fontId="23" fillId="0" borderId="98" xfId="0" applyFont="1" applyBorder="1" applyAlignment="1">
      <alignment horizontal="center" wrapText="1"/>
    </xf>
    <xf numFmtId="0" fontId="23" fillId="0" borderId="23" xfId="0" applyFont="1" applyBorder="1"/>
    <xf numFmtId="3" fontId="23" fillId="0" borderId="0" xfId="0" applyNumberFormat="1" applyFont="1" applyBorder="1" applyAlignment="1">
      <alignment horizontal="right"/>
    </xf>
    <xf numFmtId="0" fontId="34" fillId="0" borderId="119" xfId="0" applyFont="1" applyBorder="1" applyAlignment="1">
      <alignment horizontal="right"/>
    </xf>
    <xf numFmtId="0" fontId="23" fillId="0" borderId="141" xfId="0" applyFont="1" applyBorder="1"/>
    <xf numFmtId="0" fontId="34" fillId="0" borderId="142" xfId="0" applyFont="1" applyBorder="1" applyAlignment="1">
      <alignment horizontal="right"/>
    </xf>
    <xf numFmtId="0" fontId="23" fillId="0" borderId="143" xfId="0" applyFont="1" applyBorder="1"/>
    <xf numFmtId="3" fontId="23" fillId="0" borderId="144" xfId="0" applyNumberFormat="1" applyFont="1" applyBorder="1"/>
    <xf numFmtId="0" fontId="42" fillId="0" borderId="67" xfId="0" applyFont="1" applyBorder="1" applyAlignment="1">
      <alignment horizontal="right"/>
    </xf>
    <xf numFmtId="0" fontId="34" fillId="0" borderId="136" xfId="0" applyFont="1" applyBorder="1" applyAlignment="1">
      <alignment horizontal="right"/>
    </xf>
    <xf numFmtId="3" fontId="23" fillId="0" borderId="110" xfId="0" applyNumberFormat="1" applyFont="1" applyBorder="1" applyAlignment="1">
      <alignment horizontal="right"/>
    </xf>
    <xf numFmtId="0" fontId="23" fillId="0" borderId="35" xfId="0" applyFont="1" applyBorder="1" applyAlignment="1">
      <alignment horizontal="center"/>
    </xf>
    <xf numFmtId="0" fontId="34" fillId="0" borderId="66" xfId="0" applyFont="1" applyBorder="1" applyAlignment="1">
      <alignment horizontal="right"/>
    </xf>
    <xf numFmtId="0" fontId="34" fillId="0" borderId="145" xfId="0" applyFont="1" applyBorder="1" applyAlignment="1">
      <alignment horizontal="right"/>
    </xf>
    <xf numFmtId="3" fontId="19" fillId="0" borderId="146" xfId="0" applyNumberFormat="1" applyFont="1" applyBorder="1"/>
    <xf numFmtId="0" fontId="21" fillId="0" borderId="59" xfId="0" applyFont="1" applyBorder="1" applyAlignment="1">
      <alignment horizontal="center"/>
    </xf>
    <xf numFmtId="0" fontId="19" fillId="0" borderId="53" xfId="0" applyFont="1" applyBorder="1" applyAlignment="1">
      <alignment horizontal="right"/>
    </xf>
    <xf numFmtId="0" fontId="19" fillId="0" borderId="94" xfId="0" applyFont="1" applyBorder="1" applyAlignment="1">
      <alignment horizontal="center"/>
    </xf>
    <xf numFmtId="0" fontId="23" fillId="0" borderId="55" xfId="0" applyFont="1" applyBorder="1"/>
    <xf numFmtId="0" fontId="19" fillId="0" borderId="100" xfId="0" applyFont="1" applyBorder="1"/>
    <xf numFmtId="0" fontId="30" fillId="0" borderId="98" xfId="0" applyFont="1" applyBorder="1" applyAlignment="1">
      <alignment wrapText="1"/>
    </xf>
    <xf numFmtId="0" fontId="19" fillId="0" borderId="83" xfId="0" applyFont="1" applyBorder="1"/>
    <xf numFmtId="0" fontId="19" fillId="0" borderId="75" xfId="0" applyFont="1" applyBorder="1" applyAlignment="1">
      <alignment wrapText="1"/>
    </xf>
    <xf numFmtId="0" fontId="34" fillId="0" borderId="147" xfId="0" applyFont="1" applyBorder="1" applyAlignment="1">
      <alignment horizontal="right"/>
    </xf>
    <xf numFmtId="0" fontId="34" fillId="0" borderId="147" xfId="0" applyFont="1" applyFill="1" applyBorder="1" applyAlignment="1">
      <alignment horizontal="right"/>
    </xf>
    <xf numFmtId="0" fontId="19" fillId="0" borderId="67" xfId="0" applyFont="1" applyBorder="1" applyAlignment="1">
      <alignment horizontal="center" wrapText="1"/>
    </xf>
    <xf numFmtId="0" fontId="34" fillId="0" borderId="148" xfId="0" applyFont="1" applyBorder="1" applyAlignment="1">
      <alignment horizontal="right"/>
    </xf>
    <xf numFmtId="0" fontId="34" fillId="0" borderId="125" xfId="0" applyFont="1" applyFill="1" applyBorder="1" applyAlignment="1">
      <alignment horizontal="right"/>
    </xf>
    <xf numFmtId="0" fontId="34" fillId="0" borderId="125" xfId="0" applyFont="1" applyBorder="1" applyAlignment="1">
      <alignment horizontal="right"/>
    </xf>
    <xf numFmtId="0" fontId="34" fillId="0" borderId="149" xfId="0" applyFont="1" applyBorder="1" applyAlignment="1">
      <alignment horizontal="right"/>
    </xf>
    <xf numFmtId="3" fontId="19" fillId="24" borderId="93" xfId="0" applyNumberFormat="1" applyFont="1" applyFill="1" applyBorder="1"/>
    <xf numFmtId="0" fontId="23" fillId="0" borderId="67" xfId="0" applyFont="1" applyBorder="1" applyAlignment="1">
      <alignment wrapText="1"/>
    </xf>
    <xf numFmtId="3" fontId="23" fillId="0" borderId="143" xfId="0" applyNumberFormat="1" applyFont="1" applyBorder="1"/>
    <xf numFmtId="0" fontId="34" fillId="0" borderId="56" xfId="0" applyFont="1" applyBorder="1" applyAlignment="1">
      <alignment horizontal="right"/>
    </xf>
    <xf numFmtId="0" fontId="34" fillId="0" borderId="67" xfId="0" applyFont="1" applyBorder="1" applyAlignment="1">
      <alignment horizontal="center"/>
    </xf>
    <xf numFmtId="0" fontId="23" fillId="0" borderId="135" xfId="0" applyFont="1" applyBorder="1" applyAlignment="1">
      <alignment wrapText="1"/>
    </xf>
    <xf numFmtId="0" fontId="21" fillId="0" borderId="150" xfId="0" applyFont="1" applyBorder="1"/>
    <xf numFmtId="0" fontId="23" fillId="0" borderId="113" xfId="0" applyFont="1" applyBorder="1"/>
    <xf numFmtId="0" fontId="23" fillId="0" borderId="114" xfId="0" applyFont="1" applyBorder="1"/>
    <xf numFmtId="3" fontId="23" fillId="0" borderId="117" xfId="0" applyNumberFormat="1" applyFont="1" applyBorder="1"/>
    <xf numFmtId="0" fontId="34" fillId="0" borderId="59" xfId="0" applyFont="1" applyBorder="1" applyAlignment="1">
      <alignment wrapText="1"/>
    </xf>
    <xf numFmtId="0" fontId="23" fillId="0" borderId="82" xfId="0" applyFont="1" applyBorder="1" applyAlignment="1">
      <alignment horizontal="center" vertical="center" wrapText="1"/>
    </xf>
    <xf numFmtId="0" fontId="19" fillId="0" borderId="67" xfId="0" applyFont="1" applyBorder="1" applyAlignment="1">
      <alignment horizontal="right"/>
    </xf>
    <xf numFmtId="0" fontId="23" fillId="0" borderId="44" xfId="0" applyFont="1" applyBorder="1" applyAlignment="1">
      <alignment horizontal="center"/>
    </xf>
    <xf numFmtId="3" fontId="19" fillId="0" borderId="144" xfId="0" applyNumberFormat="1" applyFont="1" applyBorder="1" applyAlignment="1">
      <alignment horizontal="right"/>
    </xf>
    <xf numFmtId="0" fontId="42" fillId="0" borderId="111" xfId="0" applyFont="1" applyBorder="1" applyAlignment="1">
      <alignment horizontal="center"/>
    </xf>
    <xf numFmtId="0" fontId="42" fillId="0" borderId="35" xfId="0" applyFont="1" applyBorder="1" applyAlignment="1">
      <alignment horizontal="center"/>
    </xf>
    <xf numFmtId="0" fontId="42" fillId="0" borderId="98" xfId="0" applyFont="1" applyBorder="1" applyAlignment="1">
      <alignment horizontal="center"/>
    </xf>
    <xf numFmtId="0" fontId="23" fillId="0" borderId="82" xfId="0" applyFont="1" applyBorder="1" applyAlignment="1">
      <alignment horizontal="center" vertical="center"/>
    </xf>
    <xf numFmtId="0" fontId="42" fillId="0" borderId="135" xfId="0" applyFont="1" applyBorder="1" applyAlignment="1">
      <alignment horizontal="center"/>
    </xf>
    <xf numFmtId="0" fontId="21" fillId="0" borderId="152" xfId="0" applyFont="1" applyBorder="1"/>
    <xf numFmtId="0" fontId="23" fillId="0" borderId="150" xfId="0" applyFont="1" applyBorder="1"/>
    <xf numFmtId="0" fontId="23" fillId="0" borderId="131" xfId="0" applyFont="1" applyBorder="1"/>
    <xf numFmtId="0" fontId="23" fillId="0" borderId="67" xfId="0" applyFont="1" applyBorder="1" applyAlignment="1">
      <alignment horizontal="center" vertical="center"/>
    </xf>
    <xf numFmtId="0" fontId="42" fillId="0" borderId="59" xfId="0" applyFont="1" applyBorder="1" applyAlignment="1">
      <alignment horizontal="center"/>
    </xf>
    <xf numFmtId="0" fontId="23" fillId="0" borderId="75" xfId="0" applyFont="1" applyBorder="1"/>
    <xf numFmtId="0" fontId="23" fillId="0" borderId="69" xfId="0" applyFont="1" applyBorder="1"/>
    <xf numFmtId="0" fontId="42" fillId="0" borderId="67" xfId="0" applyFont="1" applyBorder="1" applyAlignment="1">
      <alignment horizontal="center"/>
    </xf>
    <xf numFmtId="0" fontId="19" fillId="0" borderId="102" xfId="0" applyFont="1" applyBorder="1"/>
    <xf numFmtId="0" fontId="23" fillId="0" borderId="65" xfId="0" applyFont="1" applyBorder="1"/>
    <xf numFmtId="3" fontId="28" fillId="0" borderId="102" xfId="0" applyNumberFormat="1" applyFont="1" applyBorder="1" applyAlignment="1">
      <alignment horizontal="right"/>
    </xf>
    <xf numFmtId="3" fontId="28" fillId="0" borderId="55" xfId="0" applyNumberFormat="1" applyFont="1" applyBorder="1" applyAlignment="1">
      <alignment horizontal="right"/>
    </xf>
    <xf numFmtId="3" fontId="28" fillId="0" borderId="66" xfId="0" applyNumberFormat="1" applyFont="1" applyBorder="1" applyAlignment="1">
      <alignment horizontal="right"/>
    </xf>
    <xf numFmtId="3" fontId="38" fillId="0" borderId="67" xfId="0" applyNumberFormat="1" applyFont="1" applyBorder="1" applyAlignment="1">
      <alignment horizontal="right"/>
    </xf>
    <xf numFmtId="3" fontId="19" fillId="0" borderId="56" xfId="0" applyNumberFormat="1" applyFont="1" applyBorder="1"/>
    <xf numFmtId="0" fontId="23" fillId="0" borderId="18" xfId="0" applyFont="1" applyBorder="1"/>
    <xf numFmtId="0" fontId="19" fillId="0" borderId="75" xfId="0" applyFont="1" applyBorder="1" applyAlignment="1">
      <alignment horizontal="center" wrapText="1"/>
    </xf>
    <xf numFmtId="0" fontId="34" fillId="0" borderId="153" xfId="0" applyFont="1" applyBorder="1" applyAlignment="1">
      <alignment horizontal="right"/>
    </xf>
    <xf numFmtId="0" fontId="19" fillId="0" borderId="0" xfId="0" applyFont="1" applyAlignment="1"/>
    <xf numFmtId="0" fontId="21" fillId="0" borderId="141" xfId="0" applyFont="1" applyBorder="1" applyAlignment="1">
      <alignment horizontal="center" vertical="center"/>
    </xf>
    <xf numFmtId="0" fontId="21" fillId="0" borderId="154" xfId="0" applyFont="1" applyBorder="1" applyAlignment="1">
      <alignment horizontal="center" vertical="center" wrapText="1"/>
    </xf>
    <xf numFmtId="3" fontId="21" fillId="0" borderId="45" xfId="26" applyNumberFormat="1" applyFont="1" applyFill="1" applyBorder="1" applyAlignment="1" applyProtection="1">
      <alignment horizontal="right" vertical="center"/>
    </xf>
    <xf numFmtId="0" fontId="34" fillId="0" borderId="102" xfId="0" applyFont="1" applyBorder="1" applyAlignment="1">
      <alignment horizontal="right"/>
    </xf>
    <xf numFmtId="0" fontId="34" fillId="0" borderId="137" xfId="0" applyFont="1" applyBorder="1" applyAlignment="1">
      <alignment horizontal="right"/>
    </xf>
    <xf numFmtId="0" fontId="21" fillId="0" borderId="23" xfId="0" applyFont="1" applyBorder="1" applyAlignment="1">
      <alignment vertical="center"/>
    </xf>
    <xf numFmtId="0" fontId="34" fillId="0" borderId="111" xfId="0" applyFont="1" applyBorder="1" applyAlignment="1">
      <alignment horizontal="right"/>
    </xf>
    <xf numFmtId="0" fontId="21" fillId="0" borderId="155" xfId="0" applyFont="1" applyBorder="1" applyAlignment="1">
      <alignment horizontal="center" vertical="center"/>
    </xf>
    <xf numFmtId="0" fontId="23" fillId="0" borderId="154" xfId="0" applyFont="1" applyBorder="1" applyAlignment="1">
      <alignment horizontal="center" vertical="center" wrapText="1"/>
    </xf>
    <xf numFmtId="0" fontId="23" fillId="0" borderId="115" xfId="0" applyFont="1" applyBorder="1" applyAlignment="1">
      <alignment horizontal="center" vertical="center" wrapText="1"/>
    </xf>
    <xf numFmtId="3" fontId="19" fillId="0" borderId="41" xfId="0" applyNumberFormat="1" applyFont="1" applyBorder="1" applyAlignment="1">
      <alignment horizontal="right"/>
    </xf>
    <xf numFmtId="3" fontId="23" fillId="0" borderId="45" xfId="0" applyNumberFormat="1" applyFont="1" applyBorder="1" applyAlignment="1">
      <alignment horizontal="right"/>
    </xf>
    <xf numFmtId="0" fontId="21" fillId="0" borderId="156" xfId="0" applyFont="1" applyBorder="1" applyAlignment="1">
      <alignment horizontal="center" vertical="center" wrapText="1"/>
    </xf>
    <xf numFmtId="166" fontId="29" fillId="0" borderId="95" xfId="0" applyNumberFormat="1" applyFont="1" applyBorder="1" applyAlignment="1">
      <alignment horizontal="right"/>
    </xf>
    <xf numFmtId="166" fontId="29" fillId="0" borderId="97" xfId="0" applyNumberFormat="1" applyFont="1" applyBorder="1" applyAlignment="1">
      <alignment horizontal="right"/>
    </xf>
    <xf numFmtId="0" fontId="21" fillId="0" borderId="157" xfId="0" applyFont="1" applyBorder="1"/>
    <xf numFmtId="166" fontId="21" fillId="0" borderId="158" xfId="0" applyNumberFormat="1" applyFont="1" applyBorder="1" applyAlignment="1">
      <alignment horizontal="right"/>
    </xf>
    <xf numFmtId="0" fontId="21" fillId="0" borderId="58" xfId="0" applyFont="1" applyBorder="1"/>
    <xf numFmtId="0" fontId="34" fillId="0" borderId="75" xfId="0" applyFont="1" applyBorder="1" applyAlignment="1">
      <alignment horizontal="right"/>
    </xf>
    <xf numFmtId="0" fontId="34" fillId="0" borderId="53" xfId="0" applyFont="1" applyBorder="1" applyAlignment="1">
      <alignment horizontal="right"/>
    </xf>
    <xf numFmtId="0" fontId="19" fillId="0" borderId="159" xfId="0" applyFont="1" applyBorder="1"/>
    <xf numFmtId="0" fontId="19" fillId="0" borderId="159" xfId="0" applyFont="1" applyBorder="1" applyAlignment="1">
      <alignment horizontal="left"/>
    </xf>
    <xf numFmtId="0" fontId="43" fillId="0" borderId="121" xfId="39" applyFont="1" applyBorder="1" applyAlignment="1" applyProtection="1">
      <alignment wrapText="1"/>
    </xf>
    <xf numFmtId="0" fontId="42" fillId="0" borderId="0" xfId="39" applyFont="1" applyBorder="1" applyAlignment="1" applyProtection="1">
      <alignment wrapText="1"/>
    </xf>
    <xf numFmtId="0" fontId="19" fillId="0" borderId="160" xfId="0" applyFont="1" applyBorder="1" applyAlignment="1">
      <alignment wrapText="1"/>
    </xf>
    <xf numFmtId="0" fontId="23" fillId="0" borderId="94" xfId="39" applyFont="1" applyBorder="1" applyAlignment="1" applyProtection="1">
      <alignment horizontal="center" vertical="center" wrapText="1"/>
    </xf>
    <xf numFmtId="3" fontId="19" fillId="0" borderId="94" xfId="39" applyNumberFormat="1" applyFont="1" applyBorder="1" applyProtection="1"/>
    <xf numFmtId="3" fontId="19" fillId="0" borderId="95" xfId="39" applyNumberFormat="1" applyFont="1" applyBorder="1" applyProtection="1"/>
    <xf numFmtId="3" fontId="23" fillId="0" borderId="161" xfId="39" applyNumberFormat="1" applyFont="1" applyBorder="1" applyProtection="1"/>
    <xf numFmtId="0" fontId="19" fillId="0" borderId="0" xfId="0" applyFont="1" applyFill="1" applyBorder="1"/>
    <xf numFmtId="0" fontId="19" fillId="0" borderId="19" xfId="39" applyFont="1" applyBorder="1" applyProtection="1"/>
    <xf numFmtId="0" fontId="23" fillId="0" borderId="23" xfId="39" applyFont="1" applyBorder="1" applyProtection="1"/>
    <xf numFmtId="0" fontId="43" fillId="0" borderId="162" xfId="39" applyFont="1" applyBorder="1" applyAlignment="1" applyProtection="1">
      <alignment wrapText="1"/>
    </xf>
    <xf numFmtId="0" fontId="19" fillId="0" borderId="38" xfId="39" applyFont="1" applyBorder="1" applyProtection="1"/>
    <xf numFmtId="0" fontId="43" fillId="0" borderId="70" xfId="39" applyFont="1" applyBorder="1" applyAlignment="1" applyProtection="1">
      <alignment wrapText="1"/>
    </xf>
    <xf numFmtId="0" fontId="42" fillId="0" borderId="38" xfId="39" applyFont="1" applyBorder="1" applyAlignment="1" applyProtection="1">
      <alignment wrapText="1"/>
    </xf>
    <xf numFmtId="0" fontId="31" fillId="0" borderId="27" xfId="39" applyFont="1" applyBorder="1" applyProtection="1"/>
    <xf numFmtId="0" fontId="19" fillId="0" borderId="23" xfId="39" applyFont="1" applyBorder="1" applyProtection="1"/>
    <xf numFmtId="0" fontId="42" fillId="0" borderId="18" xfId="39" applyFont="1" applyBorder="1" applyProtection="1"/>
    <xf numFmtId="0" fontId="23" fillId="0" borderId="18" xfId="39" applyFont="1" applyBorder="1" applyProtection="1"/>
    <xf numFmtId="0" fontId="23" fillId="0" borderId="161" xfId="39" applyFont="1" applyBorder="1" applyAlignment="1" applyProtection="1">
      <alignment horizontal="center" vertical="center" wrapText="1"/>
    </xf>
    <xf numFmtId="3" fontId="23" fillId="0" borderId="163" xfId="39" applyNumberFormat="1" applyFont="1" applyBorder="1" applyProtection="1"/>
    <xf numFmtId="3" fontId="23" fillId="0" borderId="62" xfId="39" applyNumberFormat="1" applyFont="1" applyBorder="1" applyProtection="1"/>
    <xf numFmtId="3" fontId="23" fillId="0" borderId="64" xfId="39" applyNumberFormat="1" applyFont="1" applyBorder="1" applyProtection="1"/>
    <xf numFmtId="3" fontId="19" fillId="0" borderId="65" xfId="39" applyNumberFormat="1" applyFont="1" applyBorder="1" applyProtection="1"/>
    <xf numFmtId="0" fontId="23" fillId="0" borderId="59" xfId="0" applyFont="1" applyBorder="1" applyAlignment="1">
      <alignment horizontal="center" vertical="center"/>
    </xf>
    <xf numFmtId="0" fontId="23" fillId="0" borderId="67" xfId="0" applyFont="1" applyBorder="1" applyAlignment="1">
      <alignment horizontal="center"/>
    </xf>
    <xf numFmtId="0" fontId="19" fillId="0" borderId="95" xfId="0" applyFont="1" applyBorder="1"/>
    <xf numFmtId="0" fontId="19" fillId="0" borderId="165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34" xfId="0" applyFont="1" applyFill="1" applyBorder="1" applyAlignment="1">
      <alignment horizontal="left" vertical="center"/>
    </xf>
    <xf numFmtId="0" fontId="23" fillId="0" borderId="135" xfId="0" applyFont="1" applyBorder="1" applyAlignment="1">
      <alignment horizontal="center"/>
    </xf>
    <xf numFmtId="0" fontId="21" fillId="0" borderId="143" xfId="0" applyFont="1" applyBorder="1" applyAlignment="1">
      <alignment vertical="center"/>
    </xf>
    <xf numFmtId="0" fontId="19" fillId="0" borderId="35" xfId="0" applyFont="1" applyBorder="1" applyAlignment="1">
      <alignment horizontal="center"/>
    </xf>
    <xf numFmtId="0" fontId="19" fillId="0" borderId="105" xfId="0" applyFont="1" applyBorder="1" applyAlignment="1">
      <alignment horizontal="center"/>
    </xf>
    <xf numFmtId="0" fontId="19" fillId="0" borderId="150" xfId="0" applyFont="1" applyBorder="1" applyAlignment="1">
      <alignment horizontal="center"/>
    </xf>
    <xf numFmtId="0" fontId="19" fillId="0" borderId="106" xfId="0" applyFont="1" applyBorder="1" applyAlignment="1">
      <alignment horizontal="center"/>
    </xf>
    <xf numFmtId="0" fontId="19" fillId="0" borderId="65" xfId="0" applyFont="1" applyBorder="1" applyAlignment="1">
      <alignment horizontal="center"/>
    </xf>
    <xf numFmtId="0" fontId="19" fillId="0" borderId="14" xfId="0" applyFont="1" applyFill="1" applyBorder="1"/>
    <xf numFmtId="0" fontId="19" fillId="0" borderId="140" xfId="0" applyFont="1" applyBorder="1"/>
    <xf numFmtId="0" fontId="28" fillId="0" borderId="168" xfId="0" applyFont="1" applyBorder="1" applyAlignment="1">
      <alignment wrapText="1"/>
    </xf>
    <xf numFmtId="0" fontId="29" fillId="0" borderId="46" xfId="0" applyFont="1" applyBorder="1" applyAlignment="1">
      <alignment vertical="center"/>
    </xf>
    <xf numFmtId="3" fontId="19" fillId="0" borderId="49" xfId="0" applyNumberFormat="1" applyFont="1" applyBorder="1"/>
    <xf numFmtId="3" fontId="19" fillId="0" borderId="38" xfId="0" applyNumberFormat="1" applyFont="1" applyBorder="1" applyAlignment="1">
      <alignment horizontal="right"/>
    </xf>
    <xf numFmtId="3" fontId="19" fillId="0" borderId="71" xfId="0" applyNumberFormat="1" applyFont="1" applyBorder="1" applyAlignment="1">
      <alignment horizontal="right"/>
    </xf>
    <xf numFmtId="0" fontId="23" fillId="0" borderId="171" xfId="0" applyFont="1" applyBorder="1" applyAlignment="1">
      <alignment horizontal="center" vertical="center"/>
    </xf>
    <xf numFmtId="3" fontId="19" fillId="0" borderId="168" xfId="0" applyNumberFormat="1" applyFont="1" applyBorder="1" applyAlignment="1">
      <alignment vertical="center"/>
    </xf>
    <xf numFmtId="3" fontId="23" fillId="0" borderId="172" xfId="0" applyNumberFormat="1" applyFont="1" applyBorder="1" applyAlignment="1">
      <alignment horizontal="center" vertical="center"/>
    </xf>
    <xf numFmtId="0" fontId="0" fillId="0" borderId="173" xfId="0" applyBorder="1"/>
    <xf numFmtId="0" fontId="23" fillId="0" borderId="174" xfId="0" applyFont="1" applyBorder="1" applyAlignment="1">
      <alignment horizontal="center" vertical="center"/>
    </xf>
    <xf numFmtId="0" fontId="19" fillId="0" borderId="175" xfId="0" applyFont="1" applyBorder="1" applyAlignment="1">
      <alignment vertical="center" wrapText="1"/>
    </xf>
    <xf numFmtId="0" fontId="19" fillId="0" borderId="176" xfId="0" applyFont="1" applyBorder="1" applyAlignment="1">
      <alignment vertical="center" wrapText="1"/>
    </xf>
    <xf numFmtId="0" fontId="19" fillId="0" borderId="177" xfId="0" applyFont="1" applyBorder="1" applyAlignment="1">
      <alignment vertical="center" wrapText="1"/>
    </xf>
    <xf numFmtId="0" fontId="19" fillId="0" borderId="178" xfId="0" applyFont="1" applyBorder="1" applyAlignment="1">
      <alignment vertical="center" wrapText="1"/>
    </xf>
    <xf numFmtId="0" fontId="23" fillId="0" borderId="179" xfId="0" applyFont="1" applyBorder="1" applyAlignment="1">
      <alignment vertical="center"/>
    </xf>
    <xf numFmtId="0" fontId="23" fillId="0" borderId="80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/>
    </xf>
    <xf numFmtId="0" fontId="0" fillId="0" borderId="67" xfId="0" applyBorder="1" applyAlignment="1">
      <alignment horizontal="center"/>
    </xf>
    <xf numFmtId="0" fontId="23" fillId="0" borderId="0" xfId="0" applyFont="1" applyBorder="1" applyAlignment="1">
      <alignment wrapText="1"/>
    </xf>
    <xf numFmtId="0" fontId="23" fillId="0" borderId="70" xfId="0" applyFont="1" applyBorder="1" applyAlignment="1">
      <alignment wrapText="1"/>
    </xf>
    <xf numFmtId="0" fontId="19" fillId="0" borderId="38" xfId="0" applyFont="1" applyBorder="1" applyAlignment="1">
      <alignment wrapText="1"/>
    </xf>
    <xf numFmtId="0" fontId="19" fillId="0" borderId="39" xfId="0" applyFont="1" applyBorder="1" applyAlignment="1">
      <alignment wrapText="1"/>
    </xf>
    <xf numFmtId="0" fontId="42" fillId="0" borderId="82" xfId="0" applyFont="1" applyBorder="1" applyAlignment="1">
      <alignment horizontal="center" wrapText="1"/>
    </xf>
    <xf numFmtId="0" fontId="23" fillId="0" borderId="143" xfId="0" applyFont="1" applyBorder="1" applyAlignment="1">
      <alignment horizontal="center"/>
    </xf>
    <xf numFmtId="0" fontId="23" fillId="0" borderId="39" xfId="0" applyFont="1" applyBorder="1" applyAlignment="1">
      <alignment wrapText="1"/>
    </xf>
    <xf numFmtId="0" fontId="35" fillId="0" borderId="0" xfId="0" applyFont="1" applyBorder="1" applyAlignment="1">
      <alignment horizontal="center"/>
    </xf>
    <xf numFmtId="0" fontId="42" fillId="0" borderId="0" xfId="0" applyFont="1" applyBorder="1"/>
    <xf numFmtId="3" fontId="42" fillId="0" borderId="0" xfId="0" applyNumberFormat="1" applyFont="1" applyBorder="1"/>
    <xf numFmtId="3" fontId="42" fillId="0" borderId="0" xfId="0" applyNumberFormat="1" applyFont="1" applyBorder="1" applyAlignment="1">
      <alignment horizontal="right"/>
    </xf>
    <xf numFmtId="0" fontId="24" fillId="0" borderId="0" xfId="0" applyFont="1" applyBorder="1"/>
    <xf numFmtId="3" fontId="23" fillId="0" borderId="64" xfId="0" applyNumberFormat="1" applyFont="1" applyBorder="1" applyAlignment="1">
      <alignment horizontal="right"/>
    </xf>
    <xf numFmtId="3" fontId="23" fillId="0" borderId="62" xfId="0" applyNumberFormat="1" applyFont="1" applyBorder="1" applyAlignment="1">
      <alignment horizontal="right"/>
    </xf>
    <xf numFmtId="3" fontId="23" fillId="0" borderId="63" xfId="0" applyNumberFormat="1" applyFont="1" applyBorder="1" applyAlignment="1">
      <alignment horizontal="right"/>
    </xf>
    <xf numFmtId="0" fontId="42" fillId="0" borderId="0" xfId="0" applyFont="1" applyBorder="1" applyAlignment="1">
      <alignment horizontal="right"/>
    </xf>
    <xf numFmtId="0" fontId="45" fillId="0" borderId="67" xfId="0" applyFont="1" applyBorder="1" applyAlignment="1">
      <alignment horizontal="center" wrapText="1"/>
    </xf>
    <xf numFmtId="0" fontId="0" fillId="0" borderId="67" xfId="0" applyBorder="1"/>
    <xf numFmtId="0" fontId="45" fillId="0" borderId="59" xfId="0" applyFont="1" applyBorder="1" applyAlignment="1">
      <alignment horizontal="center"/>
    </xf>
    <xf numFmtId="0" fontId="45" fillId="0" borderId="67" xfId="0" applyFont="1" applyBorder="1" applyAlignment="1">
      <alignment horizontal="center"/>
    </xf>
    <xf numFmtId="0" fontId="45" fillId="0" borderId="82" xfId="0" applyFont="1" applyBorder="1" applyAlignment="1">
      <alignment horizontal="center"/>
    </xf>
    <xf numFmtId="0" fontId="45" fillId="0" borderId="98" xfId="0" applyFont="1" applyBorder="1" applyAlignment="1">
      <alignment horizontal="center"/>
    </xf>
    <xf numFmtId="0" fontId="19" fillId="0" borderId="71" xfId="0" applyFont="1" applyBorder="1" applyAlignment="1">
      <alignment wrapText="1"/>
    </xf>
    <xf numFmtId="0" fontId="42" fillId="0" borderId="59" xfId="0" applyFont="1" applyBorder="1" applyAlignment="1">
      <alignment horizontal="center" wrapText="1"/>
    </xf>
    <xf numFmtId="0" fontId="34" fillId="0" borderId="69" xfId="0" applyFont="1" applyBorder="1" applyAlignment="1">
      <alignment horizontal="right"/>
    </xf>
    <xf numFmtId="0" fontId="23" fillId="0" borderId="84" xfId="0" applyFont="1" applyBorder="1" applyAlignment="1">
      <alignment wrapText="1"/>
    </xf>
    <xf numFmtId="0" fontId="23" fillId="0" borderId="98" xfId="0" applyFont="1" applyBorder="1" applyAlignment="1">
      <alignment wrapText="1"/>
    </xf>
    <xf numFmtId="0" fontId="0" fillId="0" borderId="68" xfId="0" applyBorder="1"/>
    <xf numFmtId="3" fontId="19" fillId="24" borderId="110" xfId="0" applyNumberFormat="1" applyFont="1" applyFill="1" applyBorder="1"/>
    <xf numFmtId="0" fontId="21" fillId="0" borderId="67" xfId="0" applyFont="1" applyBorder="1" applyAlignment="1">
      <alignment wrapText="1"/>
    </xf>
    <xf numFmtId="0" fontId="50" fillId="0" borderId="102" xfId="0" applyFont="1" applyBorder="1" applyAlignment="1">
      <alignment horizontal="center"/>
    </xf>
    <xf numFmtId="0" fontId="51" fillId="0" borderId="136" xfId="0" applyFont="1" applyBorder="1" applyAlignment="1">
      <alignment horizontal="center"/>
    </xf>
    <xf numFmtId="0" fontId="51" fillId="0" borderId="110" xfId="0" applyFont="1" applyBorder="1" applyAlignment="1">
      <alignment horizontal="center"/>
    </xf>
    <xf numFmtId="0" fontId="51" fillId="0" borderId="70" xfId="0" applyFont="1" applyBorder="1" applyAlignment="1">
      <alignment horizontal="center"/>
    </xf>
    <xf numFmtId="0" fontId="34" fillId="0" borderId="180" xfId="0" applyFont="1" applyBorder="1" applyAlignment="1">
      <alignment horizontal="right"/>
    </xf>
    <xf numFmtId="0" fontId="23" fillId="0" borderId="181" xfId="0" applyFont="1" applyBorder="1"/>
    <xf numFmtId="3" fontId="23" fillId="0" borderId="182" xfId="0" applyNumberFormat="1" applyFont="1" applyBorder="1"/>
    <xf numFmtId="3" fontId="23" fillId="0" borderId="183" xfId="0" applyNumberFormat="1" applyFont="1" applyBorder="1"/>
    <xf numFmtId="3" fontId="23" fillId="24" borderId="184" xfId="0" applyNumberFormat="1" applyFont="1" applyFill="1" applyBorder="1"/>
    <xf numFmtId="0" fontId="23" fillId="24" borderId="185" xfId="0" applyFont="1" applyFill="1" applyBorder="1" applyAlignment="1">
      <alignment wrapText="1"/>
    </xf>
    <xf numFmtId="3" fontId="50" fillId="0" borderId="71" xfId="0" applyNumberFormat="1" applyFont="1" applyBorder="1" applyAlignment="1">
      <alignment horizontal="center"/>
    </xf>
    <xf numFmtId="3" fontId="50" fillId="0" borderId="55" xfId="0" applyNumberFormat="1" applyFont="1" applyBorder="1" applyAlignment="1">
      <alignment horizontal="center"/>
    </xf>
    <xf numFmtId="3" fontId="50" fillId="0" borderId="62" xfId="0" applyNumberFormat="1" applyFont="1" applyBorder="1" applyAlignment="1">
      <alignment horizontal="center"/>
    </xf>
    <xf numFmtId="3" fontId="19" fillId="0" borderId="186" xfId="0" applyNumberFormat="1" applyFont="1" applyBorder="1"/>
    <xf numFmtId="3" fontId="19" fillId="0" borderId="180" xfId="0" applyNumberFormat="1" applyFont="1" applyBorder="1"/>
    <xf numFmtId="3" fontId="19" fillId="24" borderId="103" xfId="0" applyNumberFormat="1" applyFont="1" applyFill="1" applyBorder="1"/>
    <xf numFmtId="3" fontId="23" fillId="0" borderId="187" xfId="0" applyNumberFormat="1" applyFont="1" applyBorder="1"/>
    <xf numFmtId="3" fontId="23" fillId="0" borderId="188" xfId="0" applyNumberFormat="1" applyFont="1" applyBorder="1"/>
    <xf numFmtId="3" fontId="23" fillId="0" borderId="164" xfId="0" applyNumberFormat="1" applyFont="1" applyBorder="1"/>
    <xf numFmtId="3" fontId="23" fillId="0" borderId="186" xfId="0" applyNumberFormat="1" applyFont="1" applyBorder="1"/>
    <xf numFmtId="3" fontId="23" fillId="0" borderId="180" xfId="0" applyNumberFormat="1" applyFont="1" applyBorder="1"/>
    <xf numFmtId="0" fontId="34" fillId="0" borderId="189" xfId="0" applyFont="1" applyBorder="1" applyAlignment="1">
      <alignment horizontal="right"/>
    </xf>
    <xf numFmtId="3" fontId="23" fillId="0" borderId="73" xfId="0" applyNumberFormat="1" applyFont="1" applyBorder="1"/>
    <xf numFmtId="3" fontId="23" fillId="0" borderId="130" xfId="0" applyNumberFormat="1" applyFont="1" applyBorder="1"/>
    <xf numFmtId="3" fontId="23" fillId="0" borderId="190" xfId="0" applyNumberFormat="1" applyFont="1" applyBorder="1"/>
    <xf numFmtId="3" fontId="50" fillId="0" borderId="103" xfId="0" applyNumberFormat="1" applyFont="1" applyBorder="1" applyAlignment="1">
      <alignment horizontal="center"/>
    </xf>
    <xf numFmtId="3" fontId="50" fillId="0" borderId="64" xfId="0" applyNumberFormat="1" applyFont="1" applyBorder="1" applyAlignment="1">
      <alignment horizontal="center"/>
    </xf>
    <xf numFmtId="3" fontId="19" fillId="0" borderId="102" xfId="0" applyNumberFormat="1" applyFont="1" applyBorder="1"/>
    <xf numFmtId="3" fontId="23" fillId="0" borderId="124" xfId="0" applyNumberFormat="1" applyFont="1" applyBorder="1"/>
    <xf numFmtId="3" fontId="0" fillId="0" borderId="68" xfId="0" applyNumberFormat="1" applyBorder="1"/>
    <xf numFmtId="0" fontId="30" fillId="0" borderId="53" xfId="0" applyFont="1" applyBorder="1" applyAlignment="1">
      <alignment wrapText="1"/>
    </xf>
    <xf numFmtId="0" fontId="30" fillId="0" borderId="191" xfId="0" applyFont="1" applyBorder="1" applyAlignment="1">
      <alignment wrapText="1"/>
    </xf>
    <xf numFmtId="0" fontId="19" fillId="0" borderId="192" xfId="0" applyFont="1" applyBorder="1"/>
    <xf numFmtId="0" fontId="31" fillId="0" borderId="147" xfId="0" applyFont="1" applyBorder="1" applyAlignment="1">
      <alignment wrapText="1"/>
    </xf>
    <xf numFmtId="0" fontId="30" fillId="0" borderId="72" xfId="0" applyFont="1" applyBorder="1" applyAlignment="1">
      <alignment wrapText="1"/>
    </xf>
    <xf numFmtId="0" fontId="31" fillId="0" borderId="125" xfId="0" applyFont="1" applyBorder="1" applyAlignment="1">
      <alignment wrapText="1"/>
    </xf>
    <xf numFmtId="0" fontId="31" fillId="0" borderId="149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3" fontId="19" fillId="0" borderId="93" xfId="0" applyNumberFormat="1" applyFont="1" applyBorder="1" applyAlignment="1">
      <alignment horizontal="right"/>
    </xf>
    <xf numFmtId="3" fontId="23" fillId="0" borderId="151" xfId="0" applyNumberFormat="1" applyFont="1" applyBorder="1"/>
    <xf numFmtId="0" fontId="42" fillId="0" borderId="193" xfId="0" applyFont="1" applyBorder="1" applyAlignment="1">
      <alignment horizontal="center"/>
    </xf>
    <xf numFmtId="0" fontId="42" fillId="0" borderId="102" xfId="0" applyFont="1" applyBorder="1" applyAlignment="1">
      <alignment horizontal="center"/>
    </xf>
    <xf numFmtId="3" fontId="19" fillId="0" borderId="55" xfId="0" applyNumberFormat="1" applyFont="1" applyBorder="1" applyAlignment="1">
      <alignment horizontal="right"/>
    </xf>
    <xf numFmtId="0" fontId="42" fillId="0" borderId="64" xfId="0" applyFont="1" applyBorder="1" applyAlignment="1">
      <alignment horizontal="center"/>
    </xf>
    <xf numFmtId="3" fontId="23" fillId="0" borderId="158" xfId="0" applyNumberFormat="1" applyFont="1" applyBorder="1"/>
    <xf numFmtId="0" fontId="42" fillId="0" borderId="68" xfId="0" applyFont="1" applyBorder="1" applyAlignment="1">
      <alignment horizontal="center"/>
    </xf>
    <xf numFmtId="3" fontId="19" fillId="0" borderId="159" xfId="0" applyNumberFormat="1" applyFont="1" applyBorder="1"/>
    <xf numFmtId="3" fontId="19" fillId="0" borderId="194" xfId="0" applyNumberFormat="1" applyFont="1" applyBorder="1"/>
    <xf numFmtId="3" fontId="19" fillId="0" borderId="195" xfId="0" applyNumberFormat="1" applyFont="1" applyBorder="1"/>
    <xf numFmtId="0" fontId="23" fillId="0" borderId="82" xfId="0" applyFont="1" applyBorder="1"/>
    <xf numFmtId="0" fontId="19" fillId="0" borderId="67" xfId="0" applyFont="1" applyBorder="1"/>
    <xf numFmtId="0" fontId="42" fillId="0" borderId="103" xfId="0" applyFont="1" applyBorder="1" applyAlignment="1">
      <alignment horizontal="center"/>
    </xf>
    <xf numFmtId="0" fontId="19" fillId="0" borderId="98" xfId="0" applyFont="1" applyBorder="1"/>
    <xf numFmtId="3" fontId="19" fillId="0" borderId="196" xfId="0" applyNumberFormat="1" applyFont="1" applyBorder="1"/>
    <xf numFmtId="0" fontId="23" fillId="0" borderId="59" xfId="0" applyFont="1" applyBorder="1" applyAlignment="1">
      <alignment horizontal="left"/>
    </xf>
    <xf numFmtId="0" fontId="19" fillId="0" borderId="71" xfId="0" applyFont="1" applyFill="1" applyBorder="1"/>
    <xf numFmtId="0" fontId="19" fillId="0" borderId="55" xfId="0" applyFont="1" applyBorder="1" applyAlignment="1">
      <alignment horizontal="right"/>
    </xf>
    <xf numFmtId="0" fontId="19" fillId="0" borderId="68" xfId="0" applyFont="1" applyBorder="1" applyAlignment="1">
      <alignment horizontal="right"/>
    </xf>
    <xf numFmtId="0" fontId="23" fillId="0" borderId="79" xfId="0" applyFont="1" applyBorder="1" applyAlignment="1">
      <alignment horizontal="center"/>
    </xf>
    <xf numFmtId="0" fontId="23" fillId="0" borderId="54" xfId="0" applyFont="1" applyBorder="1" applyAlignment="1">
      <alignment horizontal="center" wrapText="1"/>
    </xf>
    <xf numFmtId="0" fontId="23" fillId="0" borderId="86" xfId="0" applyFont="1" applyBorder="1" applyAlignment="1">
      <alignment horizontal="center"/>
    </xf>
    <xf numFmtId="0" fontId="23" fillId="0" borderId="45" xfId="0" applyFont="1" applyBorder="1" applyAlignment="1">
      <alignment horizontal="center"/>
    </xf>
    <xf numFmtId="3" fontId="19" fillId="0" borderId="47" xfId="0" applyNumberFormat="1" applyFont="1" applyBorder="1"/>
    <xf numFmtId="3" fontId="19" fillId="24" borderId="47" xfId="0" applyNumberFormat="1" applyFont="1" applyFill="1" applyBorder="1"/>
    <xf numFmtId="0" fontId="23" fillId="0" borderId="102" xfId="0" applyFont="1" applyBorder="1" applyAlignment="1">
      <alignment horizontal="center"/>
    </xf>
    <xf numFmtId="0" fontId="23" fillId="0" borderId="124" xfId="0" applyFont="1" applyBorder="1" applyAlignment="1">
      <alignment horizontal="center"/>
    </xf>
    <xf numFmtId="3" fontId="23" fillId="0" borderId="21" xfId="0" applyNumberFormat="1" applyFont="1" applyBorder="1" applyAlignment="1"/>
    <xf numFmtId="3" fontId="19" fillId="0" borderId="197" xfId="0" applyNumberFormat="1" applyFont="1" applyBorder="1"/>
    <xf numFmtId="3" fontId="19" fillId="0" borderId="198" xfId="0" applyNumberFormat="1" applyFont="1" applyBorder="1"/>
    <xf numFmtId="3" fontId="19" fillId="0" borderId="199" xfId="0" applyNumberFormat="1" applyFont="1" applyBorder="1"/>
    <xf numFmtId="0" fontId="34" fillId="0" borderId="96" xfId="0" applyFont="1" applyBorder="1" applyAlignment="1">
      <alignment wrapText="1"/>
    </xf>
    <xf numFmtId="0" fontId="34" fillId="0" borderId="58" xfId="0" applyFont="1" applyBorder="1"/>
    <xf numFmtId="3" fontId="19" fillId="0" borderId="77" xfId="0" applyNumberFormat="1" applyFont="1" applyBorder="1" applyAlignment="1"/>
    <xf numFmtId="3" fontId="19" fillId="0" borderId="100" xfId="0" applyNumberFormat="1" applyFont="1" applyBorder="1" applyAlignment="1"/>
    <xf numFmtId="3" fontId="23" fillId="24" borderId="67" xfId="0" applyNumberFormat="1" applyFont="1" applyFill="1" applyBorder="1"/>
    <xf numFmtId="0" fontId="19" fillId="0" borderId="75" xfId="0" applyFont="1" applyBorder="1"/>
    <xf numFmtId="3" fontId="23" fillId="24" borderId="69" xfId="0" applyNumberFormat="1" applyFont="1" applyFill="1" applyBorder="1"/>
    <xf numFmtId="3" fontId="23" fillId="24" borderId="0" xfId="0" applyNumberFormat="1" applyFont="1" applyFill="1" applyBorder="1"/>
    <xf numFmtId="3" fontId="19" fillId="0" borderId="200" xfId="0" applyNumberFormat="1" applyFont="1" applyBorder="1"/>
    <xf numFmtId="0" fontId="19" fillId="0" borderId="70" xfId="0" applyFont="1" applyBorder="1"/>
    <xf numFmtId="3" fontId="19" fillId="24" borderId="94" xfId="0" applyNumberFormat="1" applyFont="1" applyFill="1" applyBorder="1"/>
    <xf numFmtId="3" fontId="23" fillId="0" borderId="166" xfId="0" applyNumberFormat="1" applyFont="1" applyBorder="1"/>
    <xf numFmtId="0" fontId="19" fillId="0" borderId="72" xfId="0" applyFont="1" applyBorder="1" applyAlignment="1">
      <alignment wrapText="1"/>
    </xf>
    <xf numFmtId="0" fontId="19" fillId="0" borderId="149" xfId="0" applyFont="1" applyBorder="1" applyAlignment="1">
      <alignment wrapText="1"/>
    </xf>
    <xf numFmtId="0" fontId="19" fillId="0" borderId="147" xfId="0" applyFont="1" applyBorder="1" applyAlignment="1">
      <alignment wrapText="1"/>
    </xf>
    <xf numFmtId="0" fontId="23" fillId="0" borderId="152" xfId="0" applyFont="1" applyBorder="1"/>
    <xf numFmtId="0" fontId="23" fillId="0" borderId="24" xfId="0" applyFont="1" applyBorder="1"/>
    <xf numFmtId="3" fontId="28" fillId="0" borderId="139" xfId="0" applyNumberFormat="1" applyFont="1" applyBorder="1" applyAlignment="1">
      <alignment horizontal="right"/>
    </xf>
    <xf numFmtId="3" fontId="28" fillId="0" borderId="38" xfId="0" applyNumberFormat="1" applyFont="1" applyBorder="1" applyAlignment="1">
      <alignment horizontal="right"/>
    </xf>
    <xf numFmtId="3" fontId="28" fillId="0" borderId="39" xfId="0" applyNumberFormat="1" applyFont="1" applyBorder="1" applyAlignment="1">
      <alignment horizontal="right"/>
    </xf>
    <xf numFmtId="0" fontId="23" fillId="0" borderId="75" xfId="0" applyFont="1" applyBorder="1" applyAlignment="1">
      <alignment horizontal="center" vertical="center"/>
    </xf>
    <xf numFmtId="0" fontId="19" fillId="0" borderId="201" xfId="0" applyFont="1" applyBorder="1" applyAlignment="1">
      <alignment wrapText="1"/>
    </xf>
    <xf numFmtId="0" fontId="19" fillId="0" borderId="92" xfId="0" applyFont="1" applyBorder="1" applyAlignment="1">
      <alignment wrapText="1"/>
    </xf>
    <xf numFmtId="0" fontId="19" fillId="0" borderId="200" xfId="0" applyFont="1" applyBorder="1" applyAlignment="1">
      <alignment wrapText="1"/>
    </xf>
    <xf numFmtId="0" fontId="23" fillId="0" borderId="67" xfId="0" applyFont="1" applyBorder="1" applyAlignment="1">
      <alignment horizontal="center" wrapText="1" shrinkToFit="1"/>
    </xf>
    <xf numFmtId="0" fontId="23" fillId="0" borderId="67" xfId="0" applyFont="1" applyBorder="1" applyAlignment="1">
      <alignment vertical="center"/>
    </xf>
    <xf numFmtId="0" fontId="23" fillId="0" borderId="47" xfId="0" applyFont="1" applyBorder="1" applyAlignment="1">
      <alignment horizontal="center" wrapText="1"/>
    </xf>
    <xf numFmtId="0" fontId="23" fillId="0" borderId="99" xfId="0" applyFont="1" applyBorder="1" applyAlignment="1">
      <alignment horizontal="center" wrapText="1"/>
    </xf>
    <xf numFmtId="0" fontId="23" fillId="0" borderId="164" xfId="0" applyFont="1" applyBorder="1" applyAlignment="1">
      <alignment vertical="center"/>
    </xf>
    <xf numFmtId="0" fontId="23" fillId="0" borderId="66" xfId="0" applyFont="1" applyBorder="1" applyAlignment="1">
      <alignment horizontal="center"/>
    </xf>
    <xf numFmtId="0" fontId="23" fillId="0" borderId="56" xfId="0" applyFont="1" applyBorder="1" applyAlignment="1">
      <alignment horizontal="center"/>
    </xf>
    <xf numFmtId="3" fontId="31" fillId="0" borderId="68" xfId="0" applyNumberFormat="1" applyFont="1" applyBorder="1" applyAlignment="1">
      <alignment horizontal="right" vertical="center" wrapText="1"/>
    </xf>
    <xf numFmtId="3" fontId="19" fillId="0" borderId="164" xfId="0" applyNumberFormat="1" applyFont="1" applyBorder="1"/>
    <xf numFmtId="0" fontId="23" fillId="0" borderId="123" xfId="0" applyFont="1" applyBorder="1" applyAlignment="1">
      <alignment horizontal="center" wrapText="1"/>
    </xf>
    <xf numFmtId="3" fontId="23" fillId="0" borderId="75" xfId="0" applyNumberFormat="1" applyFont="1" applyBorder="1"/>
    <xf numFmtId="3" fontId="19" fillId="0" borderId="202" xfId="0" applyNumberFormat="1" applyFont="1" applyBorder="1"/>
    <xf numFmtId="0" fontId="19" fillId="0" borderId="162" xfId="39" applyFont="1" applyBorder="1" applyProtection="1"/>
    <xf numFmtId="3" fontId="23" fillId="0" borderId="123" xfId="39" applyNumberFormat="1" applyFont="1" applyBorder="1" applyProtection="1"/>
    <xf numFmtId="3" fontId="19" fillId="0" borderId="203" xfId="39" applyNumberFormat="1" applyFont="1" applyBorder="1" applyProtection="1"/>
    <xf numFmtId="3" fontId="19" fillId="0" borderId="100" xfId="39" applyNumberFormat="1" applyFont="1" applyBorder="1" applyProtection="1"/>
    <xf numFmtId="0" fontId="19" fillId="0" borderId="165" xfId="39" applyFont="1" applyBorder="1" applyProtection="1"/>
    <xf numFmtId="0" fontId="19" fillId="0" borderId="18" xfId="39" applyFont="1" applyBorder="1" applyProtection="1"/>
    <xf numFmtId="4" fontId="19" fillId="0" borderId="50" xfId="0" applyNumberFormat="1" applyFont="1" applyBorder="1"/>
    <xf numFmtId="4" fontId="19" fillId="0" borderId="85" xfId="0" applyNumberFormat="1" applyFont="1" applyBorder="1"/>
    <xf numFmtId="3" fontId="19" fillId="0" borderId="173" xfId="0" applyNumberFormat="1" applyFont="1" applyBorder="1"/>
    <xf numFmtId="0" fontId="21" fillId="0" borderId="86" xfId="0" applyFont="1" applyBorder="1" applyAlignment="1">
      <alignment horizontal="center"/>
    </xf>
    <xf numFmtId="0" fontId="29" fillId="0" borderId="151" xfId="0" applyFont="1" applyBorder="1" applyAlignment="1">
      <alignment vertical="center"/>
    </xf>
    <xf numFmtId="0" fontId="29" fillId="0" borderId="55" xfId="0" applyFont="1" applyBorder="1"/>
    <xf numFmtId="0" fontId="29" fillId="0" borderId="124" xfId="0" applyFont="1" applyBorder="1"/>
    <xf numFmtId="0" fontId="29" fillId="0" borderId="68" xfId="0" applyFont="1" applyBorder="1"/>
    <xf numFmtId="0" fontId="29" fillId="0" borderId="67" xfId="0" applyFont="1" applyBorder="1"/>
    <xf numFmtId="0" fontId="29" fillId="0" borderId="66" xfId="0" applyFont="1" applyBorder="1"/>
    <xf numFmtId="0" fontId="29" fillId="0" borderId="67" xfId="0" applyFont="1" applyBorder="1" applyAlignment="1">
      <alignment horizontal="center"/>
    </xf>
    <xf numFmtId="0" fontId="21" fillId="0" borderId="75" xfId="0" applyFont="1" applyBorder="1" applyAlignment="1">
      <alignment horizontal="center"/>
    </xf>
    <xf numFmtId="0" fontId="29" fillId="0" borderId="28" xfId="0" applyFont="1" applyBorder="1" applyAlignment="1">
      <alignment vertical="center"/>
    </xf>
    <xf numFmtId="0" fontId="29" fillId="0" borderId="204" xfId="0" applyFont="1" applyBorder="1" applyAlignment="1">
      <alignment vertical="center"/>
    </xf>
    <xf numFmtId="0" fontId="21" fillId="0" borderId="58" xfId="0" applyFont="1" applyBorder="1" applyAlignment="1">
      <alignment horizontal="center"/>
    </xf>
    <xf numFmtId="0" fontId="29" fillId="0" borderId="166" xfId="0" applyFont="1" applyBorder="1" applyAlignment="1">
      <alignment vertical="center"/>
    </xf>
    <xf numFmtId="3" fontId="23" fillId="0" borderId="68" xfId="0" applyNumberFormat="1" applyFont="1" applyBorder="1" applyAlignment="1">
      <alignment wrapText="1"/>
    </xf>
    <xf numFmtId="3" fontId="19" fillId="0" borderId="55" xfId="0" applyNumberFormat="1" applyFont="1" applyBorder="1" applyAlignment="1">
      <alignment wrapText="1"/>
    </xf>
    <xf numFmtId="3" fontId="23" fillId="0" borderId="55" xfId="0" applyNumberFormat="1" applyFont="1" applyBorder="1" applyAlignment="1">
      <alignment wrapText="1"/>
    </xf>
    <xf numFmtId="3" fontId="23" fillId="0" borderId="66" xfId="0" applyNumberFormat="1" applyFont="1" applyBorder="1" applyAlignment="1">
      <alignment wrapText="1"/>
    </xf>
    <xf numFmtId="3" fontId="23" fillId="0" borderId="59" xfId="0" applyNumberFormat="1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19" fillId="0" borderId="20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19" fillId="0" borderId="91" xfId="0" applyFont="1" applyBorder="1" applyAlignment="1">
      <alignment wrapText="1"/>
    </xf>
    <xf numFmtId="0" fontId="19" fillId="0" borderId="147" xfId="0" applyFont="1" applyBorder="1"/>
    <xf numFmtId="0" fontId="19" fillId="0" borderId="153" xfId="0" applyFont="1" applyBorder="1"/>
    <xf numFmtId="3" fontId="19" fillId="0" borderId="25" xfId="26" applyNumberFormat="1" applyFont="1" applyFill="1" applyBorder="1" applyAlignment="1" applyProtection="1">
      <alignment vertical="center"/>
    </xf>
    <xf numFmtId="3" fontId="19" fillId="0" borderId="205" xfId="26" applyNumberFormat="1" applyFont="1" applyFill="1" applyBorder="1" applyAlignment="1" applyProtection="1">
      <alignment vertical="center"/>
    </xf>
    <xf numFmtId="0" fontId="34" fillId="0" borderId="103" xfId="0" applyFont="1" applyBorder="1" applyAlignment="1">
      <alignment horizontal="right"/>
    </xf>
    <xf numFmtId="0" fontId="34" fillId="0" borderId="71" xfId="0" applyFont="1" applyBorder="1" applyAlignment="1">
      <alignment horizontal="right"/>
    </xf>
    <xf numFmtId="0" fontId="34" fillId="0" borderId="120" xfId="0" applyFont="1" applyBorder="1" applyAlignment="1">
      <alignment horizontal="right"/>
    </xf>
    <xf numFmtId="3" fontId="29" fillId="0" borderId="94" xfId="0" applyNumberFormat="1" applyFont="1" applyBorder="1" applyAlignment="1">
      <alignment horizontal="right" vertical="center" wrapText="1"/>
    </xf>
    <xf numFmtId="3" fontId="29" fillId="0" borderId="95" xfId="0" applyNumberFormat="1" applyFont="1" applyBorder="1" applyAlignment="1">
      <alignment horizontal="right" vertical="center" wrapText="1"/>
    </xf>
    <xf numFmtId="3" fontId="29" fillId="0" borderId="65" xfId="0" applyNumberFormat="1" applyFont="1" applyBorder="1" applyAlignment="1">
      <alignment horizontal="right" vertical="center" wrapText="1"/>
    </xf>
    <xf numFmtId="3" fontId="21" fillId="0" borderId="65" xfId="0" applyNumberFormat="1" applyFont="1" applyBorder="1" applyAlignment="1">
      <alignment horizontal="right" vertical="center" wrapText="1"/>
    </xf>
    <xf numFmtId="0" fontId="37" fillId="0" borderId="197" xfId="0" applyFont="1" applyBorder="1" applyAlignment="1">
      <alignment horizontal="left" vertical="center"/>
    </xf>
    <xf numFmtId="0" fontId="38" fillId="0" borderId="77" xfId="0" applyFont="1" applyBorder="1" applyAlignment="1">
      <alignment horizontal="left" vertical="center"/>
    </xf>
    <xf numFmtId="0" fontId="28" fillId="0" borderId="206" xfId="0" applyFont="1" applyBorder="1" applyAlignment="1">
      <alignment horizontal="left" vertical="center"/>
    </xf>
    <xf numFmtId="0" fontId="21" fillId="0" borderId="56" xfId="0" applyFont="1" applyBorder="1" applyAlignment="1">
      <alignment horizontal="left" vertical="center"/>
    </xf>
    <xf numFmtId="3" fontId="21" fillId="0" borderId="94" xfId="0" applyNumberFormat="1" applyFont="1" applyBorder="1" applyAlignment="1">
      <alignment horizontal="right" vertical="center" wrapText="1"/>
    </xf>
    <xf numFmtId="3" fontId="19" fillId="0" borderId="50" xfId="0" applyNumberFormat="1" applyFont="1" applyBorder="1"/>
    <xf numFmtId="3" fontId="23" fillId="0" borderId="67" xfId="0" applyNumberFormat="1" applyFont="1" applyBorder="1" applyAlignment="1">
      <alignment wrapText="1"/>
    </xf>
    <xf numFmtId="3" fontId="28" fillId="0" borderId="0" xfId="0" applyNumberFormat="1" applyFont="1"/>
    <xf numFmtId="3" fontId="23" fillId="0" borderId="51" xfId="0" applyNumberFormat="1" applyFont="1" applyBorder="1"/>
    <xf numFmtId="3" fontId="19" fillId="0" borderId="48" xfId="0" applyNumberFormat="1" applyFont="1" applyBorder="1"/>
    <xf numFmtId="3" fontId="19" fillId="0" borderId="131" xfId="0" applyNumberFormat="1" applyFont="1" applyBorder="1"/>
    <xf numFmtId="0" fontId="19" fillId="0" borderId="73" xfId="0" applyFont="1" applyBorder="1" applyAlignment="1">
      <alignment horizontal="center"/>
    </xf>
    <xf numFmtId="3" fontId="42" fillId="0" borderId="129" xfId="0" applyNumberFormat="1" applyFont="1" applyBorder="1"/>
    <xf numFmtId="3" fontId="42" fillId="0" borderId="192" xfId="0" applyNumberFormat="1" applyFont="1" applyBorder="1"/>
    <xf numFmtId="3" fontId="34" fillId="0" borderId="50" xfId="0" applyNumberFormat="1" applyFont="1" applyBorder="1"/>
    <xf numFmtId="0" fontId="23" fillId="0" borderId="105" xfId="0" applyFont="1" applyBorder="1" applyAlignment="1">
      <alignment horizontal="center"/>
    </xf>
    <xf numFmtId="3" fontId="50" fillId="0" borderId="104" xfId="0" applyNumberFormat="1" applyFont="1" applyBorder="1" applyAlignment="1">
      <alignment horizontal="center"/>
    </xf>
    <xf numFmtId="3" fontId="50" fillId="0" borderId="75" xfId="0" applyNumberFormat="1" applyFont="1" applyFill="1" applyBorder="1" applyAlignment="1">
      <alignment horizontal="center"/>
    </xf>
    <xf numFmtId="0" fontId="23" fillId="0" borderId="207" xfId="0" applyFont="1" applyBorder="1" applyAlignment="1">
      <alignment horizontal="left" vertical="center"/>
    </xf>
    <xf numFmtId="0" fontId="23" fillId="0" borderId="156" xfId="0" applyFont="1" applyBorder="1" applyAlignment="1">
      <alignment horizontal="center" vertical="center" wrapText="1"/>
    </xf>
    <xf numFmtId="0" fontId="19" fillId="0" borderId="102" xfId="0" applyFont="1" applyBorder="1" applyAlignment="1">
      <alignment horizontal="right"/>
    </xf>
    <xf numFmtId="0" fontId="19" fillId="0" borderId="125" xfId="0" applyFont="1" applyBorder="1" applyAlignment="1">
      <alignment horizontal="right"/>
    </xf>
    <xf numFmtId="0" fontId="19" fillId="0" borderId="153" xfId="0" applyFont="1" applyBorder="1" applyAlignment="1">
      <alignment horizontal="right"/>
    </xf>
    <xf numFmtId="0" fontId="19" fillId="0" borderId="48" xfId="0" applyFont="1" applyBorder="1" applyAlignment="1">
      <alignment horizontal="right"/>
    </xf>
    <xf numFmtId="3" fontId="19" fillId="0" borderId="15" xfId="0" applyNumberFormat="1" applyFont="1" applyFill="1" applyBorder="1"/>
    <xf numFmtId="3" fontId="19" fillId="0" borderId="11" xfId="0" applyNumberFormat="1" applyFont="1" applyFill="1" applyBorder="1"/>
    <xf numFmtId="0" fontId="19" fillId="0" borderId="208" xfId="0" applyFont="1" applyBorder="1"/>
    <xf numFmtId="0" fontId="28" fillId="0" borderId="33" xfId="0" applyFont="1" applyBorder="1" applyAlignment="1">
      <alignment wrapText="1"/>
    </xf>
    <xf numFmtId="3" fontId="28" fillId="0" borderId="33" xfId="26" applyNumberFormat="1" applyFont="1" applyFill="1" applyBorder="1" applyAlignment="1" applyProtection="1"/>
    <xf numFmtId="0" fontId="23" fillId="0" borderId="209" xfId="0" applyFont="1" applyBorder="1"/>
    <xf numFmtId="0" fontId="38" fillId="0" borderId="89" xfId="0" applyFont="1" applyBorder="1"/>
    <xf numFmtId="3" fontId="23" fillId="0" borderId="89" xfId="26" applyNumberFormat="1" applyFont="1" applyFill="1" applyBorder="1" applyAlignment="1" applyProtection="1"/>
    <xf numFmtId="3" fontId="38" fillId="0" borderId="89" xfId="26" applyNumberFormat="1" applyFont="1" applyFill="1" applyBorder="1" applyAlignment="1" applyProtection="1"/>
    <xf numFmtId="3" fontId="38" fillId="0" borderId="210" xfId="26" applyNumberFormat="1" applyFont="1" applyFill="1" applyBorder="1" applyAlignment="1" applyProtection="1"/>
    <xf numFmtId="3" fontId="38" fillId="0" borderId="61" xfId="26" applyNumberFormat="1" applyFont="1" applyFill="1" applyBorder="1" applyAlignment="1" applyProtection="1"/>
    <xf numFmtId="3" fontId="38" fillId="0" borderId="82" xfId="26" applyNumberFormat="1" applyFont="1" applyFill="1" applyBorder="1" applyAlignment="1" applyProtection="1"/>
    <xf numFmtId="0" fontId="29" fillId="0" borderId="69" xfId="0" applyFont="1" applyBorder="1" applyAlignment="1">
      <alignment vertical="center" wrapText="1"/>
    </xf>
    <xf numFmtId="3" fontId="19" fillId="0" borderId="71" xfId="0" applyNumberFormat="1" applyFont="1" applyFill="1" applyBorder="1"/>
    <xf numFmtId="3" fontId="19" fillId="0" borderId="55" xfId="0" applyNumberFormat="1" applyFont="1" applyFill="1" applyBorder="1"/>
    <xf numFmtId="3" fontId="19" fillId="0" borderId="69" xfId="0" applyNumberFormat="1" applyFont="1" applyFill="1" applyBorder="1"/>
    <xf numFmtId="3" fontId="19" fillId="0" borderId="75" xfId="0" applyNumberFormat="1" applyFont="1" applyBorder="1"/>
    <xf numFmtId="0" fontId="37" fillId="0" borderId="0" xfId="0" applyFont="1" applyBorder="1" applyAlignment="1">
      <alignment horizontal="center"/>
    </xf>
    <xf numFmtId="0" fontId="23" fillId="24" borderId="0" xfId="0" applyFont="1" applyFill="1" applyBorder="1"/>
    <xf numFmtId="3" fontId="23" fillId="0" borderId="0" xfId="0" applyNumberFormat="1" applyFont="1" applyBorder="1"/>
    <xf numFmtId="3" fontId="28" fillId="0" borderId="38" xfId="0" applyNumberFormat="1" applyFont="1" applyFill="1" applyBorder="1" applyAlignment="1">
      <alignment horizontal="right"/>
    </xf>
    <xf numFmtId="0" fontId="30" fillId="0" borderId="38" xfId="0" applyFont="1" applyBorder="1" applyAlignment="1">
      <alignment wrapText="1"/>
    </xf>
    <xf numFmtId="3" fontId="54" fillId="0" borderId="55" xfId="0" applyNumberFormat="1" applyFont="1" applyBorder="1"/>
    <xf numFmtId="0" fontId="54" fillId="0" borderId="71" xfId="0" applyFont="1" applyBorder="1"/>
    <xf numFmtId="0" fontId="23" fillId="0" borderId="57" xfId="0" applyFont="1" applyBorder="1" applyAlignment="1">
      <alignment wrapText="1"/>
    </xf>
    <xf numFmtId="0" fontId="54" fillId="0" borderId="159" xfId="0" applyFont="1" applyBorder="1"/>
    <xf numFmtId="3" fontId="54" fillId="0" borderId="55" xfId="0" applyNumberFormat="1" applyFont="1" applyFill="1" applyBorder="1"/>
    <xf numFmtId="3" fontId="55" fillId="0" borderId="67" xfId="0" applyNumberFormat="1" applyFont="1" applyBorder="1"/>
    <xf numFmtId="0" fontId="19" fillId="0" borderId="211" xfId="0" applyFont="1" applyBorder="1"/>
    <xf numFmtId="0" fontId="19" fillId="0" borderId="212" xfId="0" applyFont="1" applyBorder="1"/>
    <xf numFmtId="0" fontId="34" fillId="24" borderId="136" xfId="0" applyFont="1" applyFill="1" applyBorder="1"/>
    <xf numFmtId="0" fontId="34" fillId="24" borderId="119" xfId="0" applyFont="1" applyFill="1" applyBorder="1"/>
    <xf numFmtId="0" fontId="34" fillId="0" borderId="119" xfId="0" applyFont="1" applyBorder="1"/>
    <xf numFmtId="0" fontId="23" fillId="24" borderId="213" xfId="0" applyFont="1" applyFill="1" applyBorder="1"/>
    <xf numFmtId="3" fontId="23" fillId="24" borderId="214" xfId="0" applyNumberFormat="1" applyFont="1" applyFill="1" applyBorder="1"/>
    <xf numFmtId="3" fontId="19" fillId="24" borderId="120" xfId="0" applyNumberFormat="1" applyFont="1" applyFill="1" applyBorder="1"/>
    <xf numFmtId="3" fontId="19" fillId="24" borderId="59" xfId="0" applyNumberFormat="1" applyFont="1" applyFill="1" applyBorder="1"/>
    <xf numFmtId="0" fontId="23" fillId="24" borderId="215" xfId="0" applyFont="1" applyFill="1" applyBorder="1" applyAlignment="1">
      <alignment wrapText="1"/>
    </xf>
    <xf numFmtId="0" fontId="34" fillId="24" borderId="103" xfId="0" applyFont="1" applyFill="1" applyBorder="1"/>
    <xf numFmtId="0" fontId="34" fillId="24" borderId="71" xfId="0" applyFont="1" applyFill="1" applyBorder="1"/>
    <xf numFmtId="0" fontId="34" fillId="0" borderId="71" xfId="0" applyFont="1" applyBorder="1"/>
    <xf numFmtId="0" fontId="34" fillId="0" borderId="0" xfId="0" applyFont="1" applyBorder="1"/>
    <xf numFmtId="0" fontId="23" fillId="24" borderId="216" xfId="0" applyFont="1" applyFill="1" applyBorder="1"/>
    <xf numFmtId="3" fontId="23" fillId="0" borderId="17" xfId="0" applyNumberFormat="1" applyFont="1" applyBorder="1"/>
    <xf numFmtId="0" fontId="23" fillId="24" borderId="0" xfId="0" applyFont="1" applyFill="1" applyBorder="1" applyAlignment="1">
      <alignment wrapText="1"/>
    </xf>
    <xf numFmtId="3" fontId="23" fillId="24" borderId="17" xfId="0" applyNumberFormat="1" applyFont="1" applyFill="1" applyBorder="1"/>
    <xf numFmtId="3" fontId="23" fillId="24" borderId="217" xfId="0" applyNumberFormat="1" applyFont="1" applyFill="1" applyBorder="1"/>
    <xf numFmtId="0" fontId="51" fillId="0" borderId="102" xfId="0" applyFont="1" applyBorder="1" applyAlignment="1">
      <alignment horizontal="center"/>
    </xf>
    <xf numFmtId="0" fontId="19" fillId="0" borderId="69" xfId="0" applyFont="1" applyBorder="1"/>
    <xf numFmtId="3" fontId="23" fillId="24" borderId="189" xfId="0" applyNumberFormat="1" applyFont="1" applyFill="1" applyBorder="1"/>
    <xf numFmtId="3" fontId="19" fillId="24" borderId="75" xfId="0" applyNumberFormat="1" applyFont="1" applyFill="1" applyBorder="1"/>
    <xf numFmtId="3" fontId="23" fillId="24" borderId="216" xfId="0" applyNumberFormat="1" applyFont="1" applyFill="1" applyBorder="1"/>
    <xf numFmtId="3" fontId="19" fillId="0" borderId="150" xfId="0" applyNumberFormat="1" applyFont="1" applyBorder="1"/>
    <xf numFmtId="0" fontId="23" fillId="0" borderId="218" xfId="0" applyFont="1" applyBorder="1"/>
    <xf numFmtId="3" fontId="23" fillId="0" borderId="219" xfId="0" applyNumberFormat="1" applyFont="1" applyBorder="1"/>
    <xf numFmtId="3" fontId="23" fillId="0" borderId="220" xfId="0" applyNumberFormat="1" applyFont="1" applyBorder="1"/>
    <xf numFmtId="3" fontId="19" fillId="0" borderId="219" xfId="0" applyNumberFormat="1" applyFont="1" applyBorder="1"/>
    <xf numFmtId="3" fontId="23" fillId="0" borderId="221" xfId="0" applyNumberFormat="1" applyFont="1" applyBorder="1"/>
    <xf numFmtId="3" fontId="23" fillId="0" borderId="189" xfId="0" applyNumberFormat="1" applyFont="1" applyBorder="1"/>
    <xf numFmtId="3" fontId="19" fillId="0" borderId="222" xfId="0" applyNumberFormat="1" applyFont="1" applyBorder="1"/>
    <xf numFmtId="3" fontId="19" fillId="0" borderId="223" xfId="0" applyNumberFormat="1" applyFont="1" applyBorder="1"/>
    <xf numFmtId="3" fontId="19" fillId="0" borderId="224" xfId="0" applyNumberFormat="1" applyFont="1" applyBorder="1"/>
    <xf numFmtId="3" fontId="23" fillId="0" borderId="225" xfId="0" applyNumberFormat="1" applyFont="1" applyBorder="1"/>
    <xf numFmtId="0" fontId="34" fillId="0" borderId="104" xfId="0" applyFont="1" applyBorder="1" applyAlignment="1">
      <alignment horizontal="center"/>
    </xf>
    <xf numFmtId="0" fontId="19" fillId="0" borderId="102" xfId="0" applyFont="1" applyBorder="1" applyAlignment="1">
      <alignment horizontal="center"/>
    </xf>
    <xf numFmtId="0" fontId="23" fillId="0" borderId="68" xfId="0" applyFont="1" applyBorder="1" applyAlignment="1">
      <alignment horizontal="center"/>
    </xf>
    <xf numFmtId="3" fontId="19" fillId="0" borderId="95" xfId="0" applyNumberFormat="1" applyFont="1" applyBorder="1" applyAlignment="1">
      <alignment horizontal="right"/>
    </xf>
    <xf numFmtId="3" fontId="19" fillId="0" borderId="62" xfId="0" applyNumberFormat="1" applyFont="1" applyBorder="1" applyAlignment="1">
      <alignment horizontal="right"/>
    </xf>
    <xf numFmtId="3" fontId="19" fillId="0" borderId="64" xfId="0" applyNumberFormat="1" applyFont="1" applyBorder="1" applyAlignment="1">
      <alignment horizontal="right"/>
    </xf>
    <xf numFmtId="3" fontId="19" fillId="0" borderId="65" xfId="0" applyNumberFormat="1" applyFont="1" applyBorder="1" applyAlignment="1">
      <alignment horizontal="right"/>
    </xf>
    <xf numFmtId="3" fontId="23" fillId="0" borderId="82" xfId="0" applyNumberFormat="1" applyFont="1" applyBorder="1" applyAlignment="1">
      <alignment horizontal="right"/>
    </xf>
    <xf numFmtId="3" fontId="19" fillId="0" borderId="63" xfId="0" applyNumberFormat="1" applyFont="1" applyBorder="1" applyAlignment="1">
      <alignment horizontal="right"/>
    </xf>
    <xf numFmtId="3" fontId="19" fillId="0" borderId="94" xfId="0" applyNumberFormat="1" applyFont="1" applyBorder="1" applyAlignment="1">
      <alignment horizontal="right"/>
    </xf>
    <xf numFmtId="3" fontId="23" fillId="0" borderId="226" xfId="0" applyNumberFormat="1" applyFont="1" applyBorder="1"/>
    <xf numFmtId="3" fontId="23" fillId="0" borderId="227" xfId="0" applyNumberFormat="1" applyFont="1" applyBorder="1"/>
    <xf numFmtId="3" fontId="23" fillId="0" borderId="228" xfId="0" applyNumberFormat="1" applyFont="1" applyBorder="1"/>
    <xf numFmtId="3" fontId="19" fillId="24" borderId="92" xfId="0" applyNumberFormat="1" applyFont="1" applyFill="1" applyBorder="1"/>
    <xf numFmtId="3" fontId="23" fillId="0" borderId="49" xfId="0" applyNumberFormat="1" applyFont="1" applyBorder="1"/>
    <xf numFmtId="3" fontId="23" fillId="24" borderId="59" xfId="0" applyNumberFormat="1" applyFont="1" applyFill="1" applyBorder="1"/>
    <xf numFmtId="3" fontId="19" fillId="0" borderId="229" xfId="0" applyNumberFormat="1" applyFont="1" applyBorder="1"/>
    <xf numFmtId="3" fontId="23" fillId="0" borderId="230" xfId="0" applyNumberFormat="1" applyFont="1" applyBorder="1"/>
    <xf numFmtId="164" fontId="31" fillId="0" borderId="43" xfId="0" applyNumberFormat="1" applyFont="1" applyBorder="1" applyAlignment="1"/>
    <xf numFmtId="3" fontId="19" fillId="24" borderId="37" xfId="0" applyNumberFormat="1" applyFont="1" applyFill="1" applyBorder="1"/>
    <xf numFmtId="164" fontId="31" fillId="0" borderId="231" xfId="0" applyNumberFormat="1" applyFont="1" applyBorder="1" applyAlignment="1"/>
    <xf numFmtId="164" fontId="31" fillId="0" borderId="71" xfId="0" applyNumberFormat="1" applyFont="1" applyBorder="1" applyAlignment="1"/>
    <xf numFmtId="0" fontId="30" fillId="0" borderId="109" xfId="0" applyFont="1" applyBorder="1"/>
    <xf numFmtId="0" fontId="30" fillId="0" borderId="151" xfId="0" applyFont="1" applyBorder="1"/>
    <xf numFmtId="0" fontId="34" fillId="0" borderId="232" xfId="0" applyFont="1" applyBorder="1" applyAlignment="1"/>
    <xf numFmtId="164" fontId="34" fillId="0" borderId="57" xfId="0" applyNumberFormat="1" applyFont="1" applyBorder="1" applyAlignment="1"/>
    <xf numFmtId="164" fontId="34" fillId="0" borderId="57" xfId="0" applyNumberFormat="1" applyFont="1" applyBorder="1" applyAlignment="1">
      <alignment wrapText="1"/>
    </xf>
    <xf numFmtId="0" fontId="42" fillId="0" borderId="111" xfId="0" applyFont="1" applyBorder="1"/>
    <xf numFmtId="0" fontId="34" fillId="0" borderId="78" xfId="0" applyFont="1" applyBorder="1"/>
    <xf numFmtId="0" fontId="30" fillId="24" borderId="71" xfId="0" applyFont="1" applyFill="1" applyBorder="1"/>
    <xf numFmtId="16" fontId="34" fillId="0" borderId="43" xfId="0" applyNumberFormat="1" applyFont="1" applyBorder="1"/>
    <xf numFmtId="3" fontId="19" fillId="0" borderId="233" xfId="0" applyNumberFormat="1" applyFont="1" applyBorder="1"/>
    <xf numFmtId="0" fontId="23" fillId="0" borderId="111" xfId="0" applyFont="1" applyBorder="1"/>
    <xf numFmtId="3" fontId="23" fillId="24" borderId="35" xfId="0" applyNumberFormat="1" applyFont="1" applyFill="1" applyBorder="1"/>
    <xf numFmtId="3" fontId="23" fillId="24" borderId="135" xfId="0" applyNumberFormat="1" applyFont="1" applyFill="1" applyBorder="1"/>
    <xf numFmtId="0" fontId="34" fillId="0" borderId="234" xfId="0" applyFont="1" applyBorder="1"/>
    <xf numFmtId="3" fontId="19" fillId="0" borderId="235" xfId="0" applyNumberFormat="1" applyFont="1" applyBorder="1"/>
    <xf numFmtId="3" fontId="19" fillId="0" borderId="236" xfId="0" applyNumberFormat="1" applyFont="1" applyBorder="1"/>
    <xf numFmtId="3" fontId="23" fillId="0" borderId="135" xfId="0" applyNumberFormat="1" applyFont="1" applyBorder="1"/>
    <xf numFmtId="0" fontId="34" fillId="0" borderId="58" xfId="0" applyFont="1" applyBorder="1" applyAlignment="1"/>
    <xf numFmtId="3" fontId="19" fillId="0" borderId="91" xfId="0" applyNumberFormat="1" applyFont="1" applyBorder="1"/>
    <xf numFmtId="0" fontId="34" fillId="0" borderId="211" xfId="0" applyFont="1" applyBorder="1" applyAlignment="1"/>
    <xf numFmtId="0" fontId="34" fillId="0" borderId="119" xfId="0" applyFont="1" applyBorder="1" applyAlignment="1"/>
    <xf numFmtId="0" fontId="54" fillId="0" borderId="58" xfId="0" applyFont="1" applyBorder="1"/>
    <xf numFmtId="0" fontId="55" fillId="0" borderId="59" xfId="0" applyFont="1" applyBorder="1" applyAlignment="1">
      <alignment wrapText="1"/>
    </xf>
    <xf numFmtId="3" fontId="54" fillId="0" borderId="69" xfId="0" applyNumberFormat="1" applyFont="1" applyBorder="1"/>
    <xf numFmtId="0" fontId="34" fillId="0" borderId="69" xfId="0" applyFont="1" applyBorder="1" applyAlignment="1">
      <alignment horizontal="center"/>
    </xf>
    <xf numFmtId="0" fontId="34" fillId="0" borderId="65" xfId="0" applyFont="1" applyBorder="1" applyAlignment="1">
      <alignment horizontal="center"/>
    </xf>
    <xf numFmtId="0" fontId="52" fillId="0" borderId="0" xfId="0" applyFont="1"/>
    <xf numFmtId="0" fontId="23" fillId="0" borderId="59" xfId="0" applyFont="1" applyBorder="1" applyAlignment="1">
      <alignment wrapText="1"/>
    </xf>
    <xf numFmtId="3" fontId="23" fillId="0" borderId="210" xfId="0" applyNumberFormat="1" applyFont="1" applyBorder="1" applyAlignment="1">
      <alignment horizontal="right" vertical="center"/>
    </xf>
    <xf numFmtId="0" fontId="34" fillId="0" borderId="58" xfId="0" applyFont="1" applyBorder="1" applyAlignment="1">
      <alignment horizontal="right"/>
    </xf>
    <xf numFmtId="0" fontId="42" fillId="0" borderId="59" xfId="0" applyFont="1" applyBorder="1" applyAlignment="1">
      <alignment horizontal="right"/>
    </xf>
    <xf numFmtId="0" fontId="19" fillId="0" borderId="55" xfId="0" applyFont="1" applyBorder="1" applyAlignment="1">
      <alignment wrapText="1"/>
    </xf>
    <xf numFmtId="0" fontId="31" fillId="0" borderId="24" xfId="0" applyFont="1" applyBorder="1"/>
    <xf numFmtId="0" fontId="19" fillId="0" borderId="103" xfId="0" applyFont="1" applyBorder="1"/>
    <xf numFmtId="0" fontId="23" fillId="0" borderId="71" xfId="0" applyFont="1" applyBorder="1" applyAlignment="1">
      <alignment horizontal="center"/>
    </xf>
    <xf numFmtId="0" fontId="31" fillId="0" borderId="71" xfId="0" applyFont="1" applyBorder="1"/>
    <xf numFmtId="3" fontId="23" fillId="0" borderId="102" xfId="0" applyNumberFormat="1" applyFont="1" applyBorder="1" applyAlignment="1">
      <alignment horizontal="right"/>
    </xf>
    <xf numFmtId="3" fontId="23" fillId="0" borderId="55" xfId="0" applyNumberFormat="1" applyFont="1" applyBorder="1" applyAlignment="1">
      <alignment horizontal="right"/>
    </xf>
    <xf numFmtId="3" fontId="23" fillId="0" borderId="237" xfId="0" applyNumberFormat="1" applyFont="1" applyBorder="1"/>
    <xf numFmtId="3" fontId="19" fillId="24" borderId="62" xfId="0" applyNumberFormat="1" applyFont="1" applyFill="1" applyBorder="1"/>
    <xf numFmtId="3" fontId="19" fillId="0" borderId="146" xfId="0" applyNumberFormat="1" applyFont="1" applyBorder="1" applyAlignment="1"/>
    <xf numFmtId="3" fontId="19" fillId="0" borderId="94" xfId="0" applyNumberFormat="1" applyFont="1" applyBorder="1" applyAlignment="1"/>
    <xf numFmtId="3" fontId="19" fillId="0" borderId="238" xfId="0" applyNumberFormat="1" applyFont="1" applyBorder="1"/>
    <xf numFmtId="0" fontId="23" fillId="0" borderId="239" xfId="0" applyFont="1" applyBorder="1" applyAlignment="1"/>
    <xf numFmtId="0" fontId="23" fillId="0" borderId="240" xfId="0" applyFont="1" applyBorder="1" applyAlignment="1"/>
    <xf numFmtId="3" fontId="23" fillId="0" borderId="135" xfId="0" applyNumberFormat="1" applyFont="1" applyFill="1" applyBorder="1"/>
    <xf numFmtId="3" fontId="19" fillId="0" borderId="117" xfId="0" applyNumberFormat="1" applyFont="1" applyBorder="1"/>
    <xf numFmtId="3" fontId="19" fillId="24" borderId="67" xfId="0" applyNumberFormat="1" applyFont="1" applyFill="1" applyBorder="1"/>
    <xf numFmtId="3" fontId="19" fillId="0" borderId="37" xfId="39" applyNumberFormat="1" applyFont="1" applyBorder="1" applyProtection="1"/>
    <xf numFmtId="3" fontId="19" fillId="0" borderId="14" xfId="39" applyNumberFormat="1" applyFont="1" applyBorder="1" applyProtection="1"/>
    <xf numFmtId="3" fontId="19" fillId="0" borderId="97" xfId="39" applyNumberFormat="1" applyFont="1" applyBorder="1" applyProtection="1"/>
    <xf numFmtId="0" fontId="42" fillId="0" borderId="28" xfId="39" applyFont="1" applyBorder="1" applyProtection="1"/>
    <xf numFmtId="0" fontId="23" fillId="0" borderId="20" xfId="39" applyFont="1" applyBorder="1" applyProtection="1"/>
    <xf numFmtId="0" fontId="23" fillId="0" borderId="12" xfId="39" applyFont="1" applyBorder="1" applyProtection="1"/>
    <xf numFmtId="3" fontId="19" fillId="0" borderId="241" xfId="39" applyNumberFormat="1" applyFont="1" applyBorder="1" applyProtection="1"/>
    <xf numFmtId="3" fontId="23" fillId="0" borderId="197" xfId="39" applyNumberFormat="1" applyFont="1" applyBorder="1" applyProtection="1"/>
    <xf numFmtId="3" fontId="23" fillId="0" borderId="100" xfId="39" applyNumberFormat="1" applyFont="1" applyBorder="1" applyProtection="1"/>
    <xf numFmtId="3" fontId="23" fillId="0" borderId="76" xfId="39" applyNumberFormat="1" applyFont="1" applyBorder="1" applyProtection="1"/>
    <xf numFmtId="3" fontId="19" fillId="0" borderId="101" xfId="39" applyNumberFormat="1" applyFont="1" applyBorder="1" applyProtection="1"/>
    <xf numFmtId="0" fontId="34" fillId="0" borderId="67" xfId="0" applyFont="1" applyFill="1" applyBorder="1" applyAlignment="1">
      <alignment horizontal="right"/>
    </xf>
    <xf numFmtId="0" fontId="34" fillId="0" borderId="149" xfId="0" applyFont="1" applyFill="1" applyBorder="1" applyAlignment="1">
      <alignment horizontal="right"/>
    </xf>
    <xf numFmtId="0" fontId="31" fillId="0" borderId="34" xfId="39" applyFont="1" applyBorder="1" applyProtection="1"/>
    <xf numFmtId="0" fontId="19" fillId="0" borderId="34" xfId="39" applyFont="1" applyBorder="1" applyProtection="1"/>
    <xf numFmtId="3" fontId="19" fillId="0" borderId="69" xfId="39" applyNumberFormat="1" applyFont="1" applyBorder="1" applyProtection="1"/>
    <xf numFmtId="0" fontId="23" fillId="0" borderId="59" xfId="39" applyFont="1" applyBorder="1" applyProtection="1"/>
    <xf numFmtId="3" fontId="23" fillId="0" borderId="67" xfId="39" applyNumberFormat="1" applyFont="1" applyBorder="1" applyProtection="1"/>
    <xf numFmtId="0" fontId="23" fillId="0" borderId="98" xfId="39" applyFont="1" applyBorder="1" applyProtection="1"/>
    <xf numFmtId="0" fontId="19" fillId="0" borderId="14" xfId="39" applyFont="1" applyBorder="1" applyProtection="1"/>
    <xf numFmtId="0" fontId="23" fillId="0" borderId="81" xfId="39" applyFont="1" applyBorder="1" applyProtection="1"/>
    <xf numFmtId="3" fontId="23" fillId="0" borderId="242" xfId="39" applyNumberFormat="1" applyFont="1" applyBorder="1" applyProtection="1"/>
    <xf numFmtId="0" fontId="23" fillId="0" borderId="35" xfId="39" applyFont="1" applyBorder="1" applyProtection="1"/>
    <xf numFmtId="3" fontId="23" fillId="0" borderId="35" xfId="39" applyNumberFormat="1" applyFont="1" applyBorder="1" applyProtection="1"/>
    <xf numFmtId="3" fontId="23" fillId="0" borderId="82" xfId="39" applyNumberFormat="1" applyFont="1" applyBorder="1" applyProtection="1"/>
    <xf numFmtId="0" fontId="31" fillId="0" borderId="0" xfId="0" applyFont="1" applyBorder="1"/>
    <xf numFmtId="0" fontId="23" fillId="0" borderId="140" xfId="39" applyFont="1" applyBorder="1" applyProtection="1"/>
    <xf numFmtId="0" fontId="32" fillId="0" borderId="38" xfId="0" applyFont="1" applyBorder="1" applyAlignment="1">
      <alignment wrapText="1"/>
    </xf>
    <xf numFmtId="0" fontId="34" fillId="0" borderId="70" xfId="0" applyFont="1" applyBorder="1"/>
    <xf numFmtId="0" fontId="34" fillId="0" borderId="71" xfId="0" applyFont="1" applyBorder="1" applyAlignment="1">
      <alignment wrapText="1"/>
    </xf>
    <xf numFmtId="0" fontId="34" fillId="24" borderId="103" xfId="0" applyFont="1" applyFill="1" applyBorder="1" applyAlignment="1">
      <alignment shrinkToFit="1"/>
    </xf>
    <xf numFmtId="0" fontId="34" fillId="24" borderId="71" xfId="0" applyFont="1" applyFill="1" applyBorder="1" applyAlignment="1">
      <alignment shrinkToFit="1"/>
    </xf>
    <xf numFmtId="0" fontId="34" fillId="0" borderId="71" xfId="0" applyFont="1" applyBorder="1" applyAlignment="1">
      <alignment shrinkToFit="1"/>
    </xf>
    <xf numFmtId="0" fontId="34" fillId="0" borderId="39" xfId="0" applyFont="1" applyBorder="1" applyAlignment="1">
      <alignment shrinkToFit="1"/>
    </xf>
    <xf numFmtId="0" fontId="34" fillId="0" borderId="0" xfId="0" applyFont="1" applyBorder="1" applyAlignment="1">
      <alignment shrinkToFit="1"/>
    </xf>
    <xf numFmtId="3" fontId="50" fillId="0" borderId="243" xfId="0" applyNumberFormat="1" applyFont="1" applyBorder="1" applyAlignment="1">
      <alignment horizontal="center"/>
    </xf>
    <xf numFmtId="3" fontId="19" fillId="0" borderId="243" xfId="0" applyNumberFormat="1" applyFont="1" applyBorder="1"/>
    <xf numFmtId="3" fontId="19" fillId="0" borderId="119" xfId="0" applyNumberFormat="1" applyFont="1" applyBorder="1"/>
    <xf numFmtId="3" fontId="23" fillId="0" borderId="181" xfId="0" applyNumberFormat="1" applyFont="1" applyBorder="1"/>
    <xf numFmtId="3" fontId="19" fillId="0" borderId="244" xfId="0" applyNumberFormat="1" applyFont="1" applyBorder="1"/>
    <xf numFmtId="3" fontId="19" fillId="0" borderId="212" xfId="0" applyNumberFormat="1" applyFont="1" applyBorder="1"/>
    <xf numFmtId="3" fontId="23" fillId="0" borderId="160" xfId="0" applyNumberFormat="1" applyFont="1" applyBorder="1"/>
    <xf numFmtId="3" fontId="19" fillId="0" borderId="245" xfId="0" applyNumberFormat="1" applyFont="1" applyBorder="1"/>
    <xf numFmtId="3" fontId="23" fillId="24" borderId="111" xfId="0" applyNumberFormat="1" applyFont="1" applyFill="1" applyBorder="1"/>
    <xf numFmtId="3" fontId="19" fillId="0" borderId="160" xfId="0" applyNumberFormat="1" applyFont="1" applyBorder="1"/>
    <xf numFmtId="3" fontId="23" fillId="0" borderId="246" xfId="0" applyNumberFormat="1" applyFont="1" applyBorder="1"/>
    <xf numFmtId="3" fontId="23" fillId="0" borderId="247" xfId="0" applyNumberFormat="1" applyFont="1" applyBorder="1"/>
    <xf numFmtId="3" fontId="23" fillId="24" borderId="248" xfId="0" applyNumberFormat="1" applyFont="1" applyFill="1" applyBorder="1"/>
    <xf numFmtId="3" fontId="23" fillId="0" borderId="93" xfId="0" applyNumberFormat="1" applyFont="1" applyBorder="1"/>
    <xf numFmtId="164" fontId="34" fillId="0" borderId="78" xfId="0" applyNumberFormat="1" applyFont="1" applyBorder="1" applyAlignment="1">
      <alignment wrapText="1"/>
    </xf>
    <xf numFmtId="3" fontId="31" fillId="0" borderId="103" xfId="0" applyNumberFormat="1" applyFont="1" applyBorder="1" applyAlignment="1"/>
    <xf numFmtId="3" fontId="31" fillId="0" borderId="93" xfId="0" applyNumberFormat="1" applyFont="1" applyBorder="1" applyAlignment="1"/>
    <xf numFmtId="164" fontId="31" fillId="0" borderId="124" xfId="0" applyNumberFormat="1" applyFont="1" applyBorder="1" applyAlignment="1">
      <alignment wrapText="1"/>
    </xf>
    <xf numFmtId="3" fontId="23" fillId="0" borderId="249" xfId="0" applyNumberFormat="1" applyFont="1" applyBorder="1"/>
    <xf numFmtId="0" fontId="34" fillId="0" borderId="148" xfId="0" applyFont="1" applyBorder="1"/>
    <xf numFmtId="0" fontId="42" fillId="0" borderId="49" xfId="0" applyFont="1" applyBorder="1"/>
    <xf numFmtId="3" fontId="23" fillId="0" borderId="111" xfId="0" applyNumberFormat="1" applyFont="1" applyBorder="1"/>
    <xf numFmtId="3" fontId="23" fillId="0" borderId="87" xfId="0" applyNumberFormat="1" applyFont="1" applyBorder="1"/>
    <xf numFmtId="0" fontId="42" fillId="0" borderId="67" xfId="0" applyFont="1" applyBorder="1"/>
    <xf numFmtId="3" fontId="19" fillId="0" borderId="107" xfId="0" applyNumberFormat="1" applyFont="1" applyBorder="1"/>
    <xf numFmtId="3" fontId="30" fillId="0" borderId="164" xfId="0" applyNumberFormat="1" applyFont="1" applyBorder="1" applyAlignment="1">
      <alignment horizontal="right" vertical="center" wrapText="1"/>
    </xf>
    <xf numFmtId="3" fontId="30" fillId="0" borderId="67" xfId="0" applyNumberFormat="1" applyFont="1" applyBorder="1" applyAlignment="1">
      <alignment horizontal="right" vertical="center" wrapText="1"/>
    </xf>
    <xf numFmtId="0" fontId="23" fillId="24" borderId="249" xfId="0" applyFont="1" applyFill="1" applyBorder="1"/>
    <xf numFmtId="3" fontId="19" fillId="0" borderId="250" xfId="0" applyNumberFormat="1" applyFont="1" applyBorder="1"/>
    <xf numFmtId="3" fontId="19" fillId="0" borderId="204" xfId="0" applyNumberFormat="1" applyFont="1" applyBorder="1"/>
    <xf numFmtId="3" fontId="19" fillId="0" borderId="167" xfId="0" applyNumberFormat="1" applyFont="1" applyBorder="1"/>
    <xf numFmtId="0" fontId="54" fillId="0" borderId="38" xfId="0" applyFont="1" applyBorder="1"/>
    <xf numFmtId="0" fontId="54" fillId="0" borderId="38" xfId="0" applyFont="1" applyBorder="1" applyAlignment="1">
      <alignment wrapText="1"/>
    </xf>
    <xf numFmtId="0" fontId="23" fillId="0" borderId="82" xfId="0" applyFont="1" applyBorder="1" applyAlignment="1">
      <alignment horizontal="left" vertical="center"/>
    </xf>
    <xf numFmtId="0" fontId="55" fillId="0" borderId="70" xfId="0" applyFont="1" applyBorder="1"/>
    <xf numFmtId="0" fontId="23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33" fillId="0" borderId="10" xfId="0" applyFont="1" applyBorder="1"/>
    <xf numFmtId="0" fontId="55" fillId="0" borderId="38" xfId="0" applyFont="1" applyBorder="1" applyAlignment="1">
      <alignment wrapText="1"/>
    </xf>
    <xf numFmtId="0" fontId="55" fillId="0" borderId="38" xfId="0" applyFont="1" applyBorder="1"/>
    <xf numFmtId="0" fontId="55" fillId="0" borderId="98" xfId="0" applyFont="1" applyBorder="1"/>
    <xf numFmtId="0" fontId="19" fillId="0" borderId="59" xfId="0" applyFont="1" applyBorder="1" applyAlignment="1">
      <alignment horizontal="center" wrapText="1"/>
    </xf>
    <xf numFmtId="3" fontId="19" fillId="0" borderId="251" xfId="0" applyNumberFormat="1" applyFont="1" applyBorder="1" applyAlignment="1">
      <alignment vertical="center"/>
    </xf>
    <xf numFmtId="0" fontId="0" fillId="0" borderId="55" xfId="0" applyBorder="1"/>
    <xf numFmtId="0" fontId="0" fillId="0" borderId="66" xfId="0" applyBorder="1"/>
    <xf numFmtId="3" fontId="19" fillId="0" borderId="76" xfId="0" applyNumberFormat="1" applyFont="1" applyBorder="1" applyAlignment="1">
      <alignment vertical="center"/>
    </xf>
    <xf numFmtId="3" fontId="23" fillId="0" borderId="67" xfId="0" applyNumberFormat="1" applyFont="1" applyBorder="1" applyAlignment="1">
      <alignment horizontal="right" vertical="center"/>
    </xf>
    <xf numFmtId="3" fontId="19" fillId="0" borderId="76" xfId="0" applyNumberFormat="1" applyFont="1" applyFill="1" applyBorder="1"/>
    <xf numFmtId="3" fontId="19" fillId="0" borderId="66" xfId="0" applyNumberFormat="1" applyFont="1" applyFill="1" applyBorder="1" applyAlignment="1">
      <alignment horizontal="right"/>
    </xf>
    <xf numFmtId="3" fontId="19" fillId="0" borderId="124" xfId="0" applyNumberFormat="1" applyFont="1" applyFill="1" applyBorder="1" applyAlignment="1">
      <alignment horizontal="right"/>
    </xf>
    <xf numFmtId="3" fontId="19" fillId="0" borderId="55" xfId="0" applyNumberFormat="1" applyFont="1" applyFill="1" applyBorder="1" applyAlignment="1">
      <alignment horizontal="right"/>
    </xf>
    <xf numFmtId="3" fontId="19" fillId="0" borderId="93" xfId="0" applyNumberFormat="1" applyFont="1" applyFill="1" applyBorder="1"/>
    <xf numFmtId="0" fontId="54" fillId="0" borderId="38" xfId="0" applyFont="1" applyFill="1" applyBorder="1"/>
    <xf numFmtId="3" fontId="19" fillId="0" borderId="101" xfId="0" applyNumberFormat="1" applyFont="1" applyFill="1" applyBorder="1"/>
    <xf numFmtId="3" fontId="19" fillId="0" borderId="100" xfId="0" applyNumberFormat="1" applyFont="1" applyFill="1" applyBorder="1"/>
    <xf numFmtId="3" fontId="19" fillId="0" borderId="68" xfId="0" applyNumberFormat="1" applyFont="1" applyFill="1" applyBorder="1" applyAlignment="1">
      <alignment horizontal="right"/>
    </xf>
    <xf numFmtId="3" fontId="19" fillId="0" borderId="115" xfId="0" applyNumberFormat="1" applyFont="1" applyFill="1" applyBorder="1" applyAlignment="1"/>
    <xf numFmtId="2" fontId="19" fillId="0" borderId="58" xfId="0" applyNumberFormat="1" applyFont="1" applyBorder="1" applyAlignment="1">
      <alignment wrapText="1"/>
    </xf>
    <xf numFmtId="0" fontId="19" fillId="0" borderId="138" xfId="0" applyFont="1" applyBorder="1"/>
    <xf numFmtId="2" fontId="19" fillId="0" borderId="37" xfId="0" applyNumberFormat="1" applyFont="1" applyBorder="1" applyAlignment="1">
      <alignment wrapText="1"/>
    </xf>
    <xf numFmtId="3" fontId="19" fillId="0" borderId="42" xfId="0" applyNumberFormat="1" applyFont="1" applyFill="1" applyBorder="1" applyAlignment="1">
      <alignment horizontal="right"/>
    </xf>
    <xf numFmtId="3" fontId="19" fillId="0" borderId="40" xfId="0" applyNumberFormat="1" applyFont="1" applyFill="1" applyBorder="1" applyAlignment="1">
      <alignment horizontal="right"/>
    </xf>
    <xf numFmtId="0" fontId="54" fillId="25" borderId="38" xfId="0" applyFont="1" applyFill="1" applyBorder="1"/>
    <xf numFmtId="3" fontId="54" fillId="25" borderId="55" xfId="0" applyNumberFormat="1" applyFont="1" applyFill="1" applyBorder="1"/>
    <xf numFmtId="0" fontId="38" fillId="0" borderId="31" xfId="0" applyFont="1" applyFill="1" applyBorder="1" applyAlignment="1">
      <alignment horizontal="center"/>
    </xf>
    <xf numFmtId="0" fontId="38" fillId="0" borderId="126" xfId="0" applyFont="1" applyFill="1" applyBorder="1" applyAlignment="1">
      <alignment horizontal="center"/>
    </xf>
    <xf numFmtId="0" fontId="38" fillId="0" borderId="75" xfId="0" applyFont="1" applyFill="1" applyBorder="1" applyAlignment="1">
      <alignment horizontal="center"/>
    </xf>
    <xf numFmtId="0" fontId="19" fillId="0" borderId="67" xfId="0" applyFont="1" applyFill="1" applyBorder="1" applyAlignment="1">
      <alignment horizontal="center" wrapText="1"/>
    </xf>
    <xf numFmtId="3" fontId="28" fillId="0" borderId="168" xfId="0" applyNumberFormat="1" applyFont="1" applyFill="1" applyBorder="1"/>
    <xf numFmtId="3" fontId="28" fillId="0" borderId="172" xfId="0" applyNumberFormat="1" applyFont="1" applyFill="1" applyBorder="1"/>
    <xf numFmtId="3" fontId="28" fillId="0" borderId="131" xfId="0" applyNumberFormat="1" applyFont="1" applyFill="1" applyBorder="1"/>
    <xf numFmtId="3" fontId="28" fillId="0" borderId="94" xfId="0" applyNumberFormat="1" applyFont="1" applyFill="1" applyBorder="1"/>
    <xf numFmtId="3" fontId="28" fillId="0" borderId="30" xfId="0" applyNumberFormat="1" applyFont="1" applyFill="1" applyBorder="1"/>
    <xf numFmtId="3" fontId="28" fillId="0" borderId="32" xfId="0" applyNumberFormat="1" applyFont="1" applyFill="1" applyBorder="1"/>
    <xf numFmtId="3" fontId="28" fillId="0" borderId="10" xfId="26" applyNumberFormat="1" applyFont="1" applyFill="1" applyBorder="1" applyAlignment="1" applyProtection="1"/>
    <xf numFmtId="3" fontId="28" fillId="0" borderId="252" xfId="0" applyNumberFormat="1" applyFont="1" applyFill="1" applyBorder="1"/>
    <xf numFmtId="3" fontId="28" fillId="0" borderId="10" xfId="0" applyNumberFormat="1" applyFont="1" applyFill="1" applyBorder="1"/>
    <xf numFmtId="3" fontId="28" fillId="0" borderId="48" xfId="0" applyNumberFormat="1" applyFont="1" applyFill="1" applyBorder="1"/>
    <xf numFmtId="3" fontId="28" fillId="0" borderId="252" xfId="26" applyNumberFormat="1" applyFont="1" applyFill="1" applyBorder="1" applyAlignment="1" applyProtection="1"/>
    <xf numFmtId="3" fontId="28" fillId="0" borderId="95" xfId="26" applyNumberFormat="1" applyFont="1" applyFill="1" applyBorder="1" applyAlignment="1" applyProtection="1"/>
    <xf numFmtId="3" fontId="28" fillId="0" borderId="95" xfId="0" applyNumberFormat="1" applyFont="1" applyFill="1" applyBorder="1"/>
    <xf numFmtId="3" fontId="19" fillId="0" borderId="34" xfId="0" applyNumberFormat="1" applyFont="1" applyFill="1" applyBorder="1"/>
    <xf numFmtId="3" fontId="19" fillId="0" borderId="33" xfId="0" applyNumberFormat="1" applyFont="1" applyFill="1" applyBorder="1"/>
    <xf numFmtId="3" fontId="19" fillId="0" borderId="253" xfId="0" applyNumberFormat="1" applyFont="1" applyFill="1" applyBorder="1"/>
    <xf numFmtId="3" fontId="19" fillId="0" borderId="51" xfId="0" applyNumberFormat="1" applyFont="1" applyFill="1" applyBorder="1"/>
    <xf numFmtId="3" fontId="19" fillId="0" borderId="97" xfId="0" applyNumberFormat="1" applyFont="1" applyFill="1" applyBorder="1"/>
    <xf numFmtId="3" fontId="19" fillId="0" borderId="56" xfId="0" applyNumberFormat="1" applyFont="1" applyFill="1" applyBorder="1"/>
    <xf numFmtId="0" fontId="54" fillId="0" borderId="38" xfId="0" applyFont="1" applyFill="1" applyBorder="1" applyAlignment="1">
      <alignment wrapText="1"/>
    </xf>
    <xf numFmtId="3" fontId="19" fillId="0" borderId="95" xfId="0" applyNumberFormat="1" applyFont="1" applyFill="1" applyBorder="1" applyAlignment="1">
      <alignment horizontal="right"/>
    </xf>
    <xf numFmtId="3" fontId="19" fillId="0" borderId="193" xfId="0" applyNumberFormat="1" applyFont="1" applyBorder="1"/>
    <xf numFmtId="0" fontId="19" fillId="0" borderId="82" xfId="0" applyFont="1" applyBorder="1" applyAlignment="1">
      <alignment horizontal="center" wrapText="1"/>
    </xf>
    <xf numFmtId="0" fontId="19" fillId="0" borderId="19" xfId="0" applyFont="1" applyBorder="1"/>
    <xf numFmtId="0" fontId="0" fillId="0" borderId="67" xfId="0" applyFont="1" applyBorder="1"/>
    <xf numFmtId="3" fontId="0" fillId="0" borderId="67" xfId="0" applyNumberFormat="1" applyBorder="1"/>
    <xf numFmtId="3" fontId="29" fillId="0" borderId="254" xfId="0" applyNumberFormat="1" applyFont="1" applyBorder="1" applyAlignment="1">
      <alignment vertical="center"/>
    </xf>
    <xf numFmtId="3" fontId="29" fillId="0" borderId="255" xfId="0" applyNumberFormat="1" applyFont="1" applyBorder="1" applyAlignment="1">
      <alignment vertical="center"/>
    </xf>
    <xf numFmtId="3" fontId="55" fillId="0" borderId="102" xfId="0" applyNumberFormat="1" applyFont="1" applyBorder="1"/>
    <xf numFmtId="3" fontId="55" fillId="0" borderId="55" xfId="0" applyNumberFormat="1" applyFont="1" applyBorder="1"/>
    <xf numFmtId="3" fontId="55" fillId="0" borderId="55" xfId="0" applyNumberFormat="1" applyFont="1" applyFill="1" applyBorder="1"/>
    <xf numFmtId="0" fontId="19" fillId="0" borderId="50" xfId="0" applyFont="1" applyBorder="1"/>
    <xf numFmtId="0" fontId="23" fillId="0" borderId="83" xfId="0" applyFont="1" applyFill="1" applyBorder="1" applyAlignment="1">
      <alignment horizontal="left"/>
    </xf>
    <xf numFmtId="0" fontId="23" fillId="0" borderId="83" xfId="0" applyFont="1" applyBorder="1"/>
    <xf numFmtId="0" fontId="19" fillId="0" borderId="169" xfId="0" applyFont="1" applyBorder="1"/>
    <xf numFmtId="0" fontId="19" fillId="0" borderId="256" xfId="0" applyFont="1" applyBorder="1" applyAlignment="1">
      <alignment wrapText="1"/>
    </xf>
    <xf numFmtId="0" fontId="23" fillId="0" borderId="257" xfId="0" applyFont="1" applyBorder="1" applyAlignment="1">
      <alignment wrapText="1"/>
    </xf>
    <xf numFmtId="3" fontId="23" fillId="0" borderId="132" xfId="0" applyNumberFormat="1" applyFont="1" applyBorder="1"/>
    <xf numFmtId="0" fontId="19" fillId="0" borderId="83" xfId="0" applyFont="1" applyBorder="1" applyAlignment="1">
      <alignment wrapText="1"/>
    </xf>
    <xf numFmtId="0" fontId="19" fillId="0" borderId="64" xfId="0" applyFont="1" applyBorder="1"/>
    <xf numFmtId="0" fontId="19" fillId="0" borderId="124" xfId="0" applyFont="1" applyBorder="1"/>
    <xf numFmtId="0" fontId="34" fillId="0" borderId="142" xfId="0" applyFont="1" applyBorder="1" applyAlignment="1"/>
    <xf numFmtId="0" fontId="42" fillId="0" borderId="59" xfId="0" applyFont="1" applyBorder="1" applyAlignment="1"/>
    <xf numFmtId="3" fontId="23" fillId="0" borderId="140" xfId="0" applyNumberFormat="1" applyFont="1" applyBorder="1"/>
    <xf numFmtId="3" fontId="27" fillId="0" borderId="0" xfId="0" applyNumberFormat="1" applyFont="1"/>
    <xf numFmtId="0" fontId="19" fillId="0" borderId="0" xfId="0" applyFont="1" applyAlignment="1">
      <alignment horizontal="left"/>
    </xf>
    <xf numFmtId="0" fontId="0" fillId="0" borderId="0" xfId="0" applyAlignment="1"/>
    <xf numFmtId="0" fontId="19" fillId="0" borderId="0" xfId="0" applyFont="1" applyBorder="1" applyAlignment="1">
      <alignment horizontal="right"/>
    </xf>
    <xf numFmtId="0" fontId="23" fillId="0" borderId="0" xfId="0" applyFont="1" applyAlignment="1">
      <alignment horizontal="center"/>
    </xf>
    <xf numFmtId="0" fontId="23" fillId="0" borderId="56" xfId="0" applyFont="1" applyBorder="1" applyAlignment="1">
      <alignment horizontal="center" wrapText="1"/>
    </xf>
    <xf numFmtId="0" fontId="23" fillId="0" borderId="265" xfId="0" applyFont="1" applyBorder="1" applyAlignment="1">
      <alignment horizontal="center" wrapText="1"/>
    </xf>
    <xf numFmtId="0" fontId="23" fillId="0" borderId="48" xfId="0" applyFont="1" applyBorder="1"/>
    <xf numFmtId="49" fontId="23" fillId="0" borderId="48" xfId="0" applyNumberFormat="1" applyFont="1" applyBorder="1"/>
    <xf numFmtId="49" fontId="23" fillId="0" borderId="48" xfId="0" applyNumberFormat="1" applyFont="1" applyBorder="1" applyAlignment="1">
      <alignment horizontal="right"/>
    </xf>
    <xf numFmtId="49" fontId="23" fillId="0" borderId="48" xfId="0" applyNumberFormat="1" applyFont="1" applyBorder="1" applyAlignment="1">
      <alignment horizontal="center"/>
    </xf>
    <xf numFmtId="0" fontId="23" fillId="0" borderId="118" xfId="0" applyFont="1" applyFill="1" applyBorder="1" applyAlignment="1">
      <alignment horizontal="center" wrapText="1"/>
    </xf>
    <xf numFmtId="0" fontId="23" fillId="0" borderId="265" xfId="0" applyFont="1" applyFill="1" applyBorder="1" applyAlignment="1">
      <alignment horizontal="center" wrapText="1"/>
    </xf>
    <xf numFmtId="0" fontId="23" fillId="0" borderId="118" xfId="0" applyFont="1" applyBorder="1" applyAlignment="1">
      <alignment horizontal="center" wrapText="1"/>
    </xf>
    <xf numFmtId="0" fontId="23" fillId="0" borderId="170" xfId="0" applyFont="1" applyBorder="1" applyAlignment="1">
      <alignment horizontal="center" wrapText="1"/>
    </xf>
    <xf numFmtId="0" fontId="23" fillId="0" borderId="48" xfId="0" applyFont="1" applyBorder="1" applyAlignment="1">
      <alignment horizontal="right"/>
    </xf>
    <xf numFmtId="0" fontId="30" fillId="25" borderId="164" xfId="0" applyFont="1" applyFill="1" applyBorder="1" applyAlignment="1">
      <alignment horizontal="center" vertical="center" wrapText="1"/>
    </xf>
    <xf numFmtId="0" fontId="30" fillId="25" borderId="56" xfId="0" applyFont="1" applyFill="1" applyBorder="1" applyAlignment="1">
      <alignment horizontal="center" vertical="center" wrapText="1"/>
    </xf>
    <xf numFmtId="0" fontId="30" fillId="0" borderId="164" xfId="0" applyFont="1" applyBorder="1" applyAlignment="1">
      <alignment horizontal="center" vertical="center" wrapText="1"/>
    </xf>
    <xf numFmtId="0" fontId="30" fillId="0" borderId="56" xfId="0" applyFont="1" applyBorder="1" applyAlignment="1">
      <alignment horizontal="center" vertical="center" wrapText="1"/>
    </xf>
    <xf numFmtId="0" fontId="0" fillId="0" borderId="48" xfId="0" applyBorder="1"/>
    <xf numFmtId="3" fontId="31" fillId="0" borderId="103" xfId="0" applyNumberFormat="1" applyFont="1" applyBorder="1" applyAlignment="1">
      <alignment horizontal="right" vertical="center" wrapText="1"/>
    </xf>
    <xf numFmtId="0" fontId="23" fillId="0" borderId="107" xfId="0" applyFont="1" applyBorder="1" applyAlignment="1">
      <alignment wrapText="1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49" fontId="23" fillId="0" borderId="0" xfId="0" applyNumberFormat="1" applyFont="1"/>
    <xf numFmtId="0" fontId="0" fillId="0" borderId="0" xfId="0" applyAlignment="1">
      <alignment horizontal="left"/>
    </xf>
    <xf numFmtId="3" fontId="31" fillId="0" borderId="102" xfId="0" applyNumberFormat="1" applyFont="1" applyBorder="1" applyAlignment="1">
      <alignment horizontal="right" vertical="center" wrapText="1"/>
    </xf>
    <xf numFmtId="0" fontId="19" fillId="0" borderId="0" xfId="0" applyFont="1" applyAlignment="1">
      <alignment horizontal="left"/>
    </xf>
    <xf numFmtId="0" fontId="21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67" xfId="0" applyFont="1" applyBorder="1" applyAlignment="1">
      <alignment horizontal="center" wrapText="1"/>
    </xf>
    <xf numFmtId="0" fontId="28" fillId="0" borderId="77" xfId="0" applyFont="1" applyBorder="1" applyAlignment="1">
      <alignment horizontal="left" vertical="center"/>
    </xf>
    <xf numFmtId="0" fontId="29" fillId="0" borderId="100" xfId="0" applyFont="1" applyBorder="1" applyAlignment="1">
      <alignment vertical="center" wrapText="1"/>
    </xf>
    <xf numFmtId="14" fontId="38" fillId="0" borderId="31" xfId="0" applyNumberFormat="1" applyFont="1" applyFill="1" applyBorder="1" applyAlignment="1">
      <alignment horizontal="center"/>
    </xf>
    <xf numFmtId="0" fontId="19" fillId="0" borderId="0" xfId="0" applyFont="1" applyAlignment="1">
      <alignment horizontal="left"/>
    </xf>
    <xf numFmtId="0" fontId="49" fillId="0" borderId="0" xfId="0" applyFont="1" applyBorder="1" applyAlignment="1">
      <alignment horizontal="center"/>
    </xf>
    <xf numFmtId="0" fontId="23" fillId="0" borderId="258" xfId="0" applyFont="1" applyBorder="1" applyAlignment="1">
      <alignment horizontal="center"/>
    </xf>
    <xf numFmtId="0" fontId="23" fillId="0" borderId="259" xfId="0" applyFont="1" applyBorder="1" applyAlignment="1">
      <alignment horizontal="center"/>
    </xf>
    <xf numFmtId="0" fontId="23" fillId="0" borderId="105" xfId="0" applyFont="1" applyBorder="1" applyAlignment="1">
      <alignment horizontal="center"/>
    </xf>
    <xf numFmtId="0" fontId="23" fillId="0" borderId="152" xfId="0" applyFont="1" applyBorder="1" applyAlignment="1">
      <alignment horizontal="center"/>
    </xf>
    <xf numFmtId="0" fontId="23" fillId="0" borderId="113" xfId="0" applyFont="1" applyBorder="1" applyAlignment="1">
      <alignment horizontal="center"/>
    </xf>
    <xf numFmtId="0" fontId="47" fillId="0" borderId="75" xfId="0" applyFont="1" applyBorder="1" applyAlignment="1">
      <alignment wrapText="1"/>
    </xf>
    <xf numFmtId="0" fontId="48" fillId="0" borderId="69" xfId="0" applyFont="1" applyBorder="1" applyAlignment="1">
      <alignment wrapText="1"/>
    </xf>
    <xf numFmtId="0" fontId="23" fillId="0" borderId="102" xfId="0" applyFont="1" applyBorder="1" applyAlignment="1">
      <alignment horizontal="center" wrapText="1"/>
    </xf>
    <xf numFmtId="0" fontId="23" fillId="0" borderId="124" xfId="0" applyFont="1" applyBorder="1" applyAlignment="1">
      <alignment horizontal="center" wrapText="1"/>
    </xf>
    <xf numFmtId="0" fontId="34" fillId="0" borderId="75" xfId="0" applyFont="1" applyBorder="1" applyAlignment="1">
      <alignment wrapText="1"/>
    </xf>
    <xf numFmtId="0" fontId="0" fillId="0" borderId="56" xfId="0" applyBorder="1" applyAlignment="1">
      <alignment wrapText="1"/>
    </xf>
    <xf numFmtId="0" fontId="30" fillId="0" borderId="152" xfId="0" applyFont="1" applyBorder="1" applyAlignment="1">
      <alignment horizontal="center" wrapText="1"/>
    </xf>
    <xf numFmtId="0" fontId="0" fillId="0" borderId="86" xfId="0" applyBorder="1" applyAlignment="1">
      <alignment horizontal="center" wrapText="1"/>
    </xf>
    <xf numFmtId="0" fontId="23" fillId="0" borderId="105" xfId="0" applyFont="1" applyBorder="1" applyAlignment="1">
      <alignment horizontal="center" wrapText="1"/>
    </xf>
    <xf numFmtId="0" fontId="0" fillId="0" borderId="5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21" fillId="0" borderId="160" xfId="0" applyFont="1" applyBorder="1" applyAlignment="1">
      <alignment wrapText="1"/>
    </xf>
    <xf numFmtId="0" fontId="0" fillId="0" borderId="260" xfId="0" applyBorder="1" applyAlignment="1">
      <alignment wrapText="1"/>
    </xf>
    <xf numFmtId="0" fontId="2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0" fillId="0" borderId="0" xfId="0" applyAlignment="1"/>
    <xf numFmtId="0" fontId="23" fillId="0" borderId="67" xfId="0" applyFont="1" applyBorder="1" applyAlignment="1">
      <alignment horizontal="center" wrapText="1"/>
    </xf>
    <xf numFmtId="0" fontId="34" fillId="0" borderId="56" xfId="0" applyFont="1" applyBorder="1" applyAlignment="1">
      <alignment wrapText="1"/>
    </xf>
    <xf numFmtId="0" fontId="19" fillId="0" borderId="75" xfId="0" applyFont="1" applyBorder="1" applyAlignment="1">
      <alignment wrapText="1"/>
    </xf>
    <xf numFmtId="0" fontId="19" fillId="0" borderId="69" xfId="0" applyFont="1" applyBorder="1" applyAlignment="1">
      <alignment wrapText="1"/>
    </xf>
    <xf numFmtId="0" fontId="21" fillId="0" borderId="0" xfId="0" applyFont="1" applyAlignment="1">
      <alignment horizontal="center"/>
    </xf>
    <xf numFmtId="0" fontId="23" fillId="0" borderId="102" xfId="0" applyFont="1" applyBorder="1" applyAlignment="1">
      <alignment wrapText="1"/>
    </xf>
    <xf numFmtId="0" fontId="23" fillId="0" borderId="66" xfId="0" applyFont="1" applyBorder="1" applyAlignment="1">
      <alignment wrapText="1"/>
    </xf>
    <xf numFmtId="0" fontId="19" fillId="0" borderId="0" xfId="0" applyFont="1" applyBorder="1" applyAlignment="1"/>
    <xf numFmtId="0" fontId="37" fillId="0" borderId="0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7" fillId="0" borderId="0" xfId="39" applyFont="1" applyBorder="1" applyAlignment="1" applyProtection="1">
      <alignment horizontal="center"/>
    </xf>
    <xf numFmtId="0" fontId="23" fillId="0" borderId="0" xfId="39" applyFont="1" applyBorder="1" applyAlignment="1" applyProtection="1">
      <alignment horizontal="center"/>
    </xf>
    <xf numFmtId="0" fontId="23" fillId="0" borderId="155" xfId="39" applyFont="1" applyBorder="1" applyAlignment="1" applyProtection="1">
      <alignment horizontal="center"/>
    </xf>
    <xf numFmtId="0" fontId="23" fillId="0" borderId="154" xfId="39" applyFont="1" applyBorder="1" applyAlignment="1" applyProtection="1">
      <alignment horizontal="center"/>
    </xf>
    <xf numFmtId="0" fontId="19" fillId="0" borderId="160" xfId="0" applyFont="1" applyBorder="1" applyAlignment="1">
      <alignment wrapText="1"/>
    </xf>
    <xf numFmtId="0" fontId="0" fillId="0" borderId="148" xfId="0" applyBorder="1" applyAlignment="1">
      <alignment wrapText="1"/>
    </xf>
    <xf numFmtId="0" fontId="23" fillId="0" borderId="0" xfId="0" applyFont="1" applyBorder="1" applyAlignment="1">
      <alignment horizontal="right"/>
    </xf>
    <xf numFmtId="0" fontId="0" fillId="0" borderId="0" xfId="0" applyFont="1" applyAlignment="1"/>
    <xf numFmtId="0" fontId="23" fillId="0" borderId="0" xfId="0" applyFont="1" applyAlignment="1">
      <alignment horizontal="center"/>
    </xf>
    <xf numFmtId="0" fontId="31" fillId="0" borderId="75" xfId="0" applyFont="1" applyBorder="1" applyAlignment="1">
      <alignment horizontal="center" wrapText="1"/>
    </xf>
    <xf numFmtId="0" fontId="31" fillId="0" borderId="56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0" fillId="0" borderId="69" xfId="0" applyBorder="1" applyAlignment="1">
      <alignment wrapText="1"/>
    </xf>
    <xf numFmtId="0" fontId="19" fillId="0" borderId="98" xfId="0" applyFont="1" applyBorder="1" applyAlignment="1">
      <alignment horizontal="center"/>
    </xf>
    <xf numFmtId="0" fontId="19" fillId="0" borderId="82" xfId="0" applyFont="1" applyBorder="1" applyAlignment="1">
      <alignment horizontal="center"/>
    </xf>
    <xf numFmtId="0" fontId="19" fillId="0" borderId="59" xfId="0" applyFont="1" applyBorder="1" applyAlignment="1">
      <alignment horizontal="center"/>
    </xf>
    <xf numFmtId="0" fontId="19" fillId="0" borderId="59" xfId="0" applyFont="1" applyFill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42" fillId="0" borderId="26" xfId="0" applyFont="1" applyBorder="1" applyAlignment="1">
      <alignment horizontal="center" vertical="center" wrapText="1"/>
    </xf>
    <xf numFmtId="0" fontId="42" fillId="0" borderId="21" xfId="0" applyFont="1" applyBorder="1" applyAlignment="1">
      <alignment horizontal="center" vertical="center"/>
    </xf>
    <xf numFmtId="0" fontId="42" fillId="0" borderId="121" xfId="0" applyFont="1" applyBorder="1" applyAlignment="1">
      <alignment horizontal="center" vertical="center"/>
    </xf>
    <xf numFmtId="0" fontId="42" fillId="0" borderId="21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/>
    </xf>
    <xf numFmtId="0" fontId="19" fillId="0" borderId="105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55" xfId="0" applyFont="1" applyBorder="1" applyAlignment="1">
      <alignment horizontal="center" vertical="center"/>
    </xf>
    <xf numFmtId="0" fontId="38" fillId="0" borderId="261" xfId="0" applyFont="1" applyBorder="1" applyAlignment="1">
      <alignment horizontal="center" vertical="center"/>
    </xf>
    <xf numFmtId="0" fontId="38" fillId="0" borderId="262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3" fillId="0" borderId="263" xfId="0" applyFont="1" applyBorder="1" applyAlignment="1">
      <alignment horizontal="center" vertical="center" wrapText="1"/>
    </xf>
    <xf numFmtId="0" fontId="23" fillId="0" borderId="239" xfId="0" applyFont="1" applyBorder="1" applyAlignment="1">
      <alignment horizontal="center" vertical="center" wrapText="1"/>
    </xf>
    <xf numFmtId="0" fontId="38" fillId="0" borderId="171" xfId="0" applyFont="1" applyBorder="1" applyAlignment="1">
      <alignment horizontal="center" vertical="center"/>
    </xf>
    <xf numFmtId="0" fontId="38" fillId="0" borderId="264" xfId="0" applyFont="1" applyBorder="1" applyAlignment="1">
      <alignment horizontal="center" vertical="center"/>
    </xf>
    <xf numFmtId="0" fontId="23" fillId="0" borderId="171" xfId="0" applyFont="1" applyBorder="1" applyAlignment="1">
      <alignment horizontal="center" vertical="center" wrapText="1"/>
    </xf>
    <xf numFmtId="0" fontId="23" fillId="0" borderId="264" xfId="0" applyFont="1" applyBorder="1" applyAlignment="1">
      <alignment horizontal="center" vertical="center" wrapText="1"/>
    </xf>
    <xf numFmtId="0" fontId="21" fillId="0" borderId="141" xfId="0" applyFont="1" applyBorder="1" applyAlignment="1">
      <alignment vertical="center"/>
    </xf>
    <xf numFmtId="0" fontId="21" fillId="0" borderId="21" xfId="0" applyFont="1" applyBorder="1" applyAlignment="1">
      <alignment vertical="center"/>
    </xf>
    <xf numFmtId="0" fontId="21" fillId="0" borderId="59" xfId="0" applyFont="1" applyBorder="1" applyAlignment="1"/>
    <xf numFmtId="0" fontId="0" fillId="0" borderId="98" xfId="0" applyBorder="1" applyAlignment="1"/>
    <xf numFmtId="0" fontId="0" fillId="0" borderId="82" xfId="0" applyBorder="1" applyAlignment="1"/>
    <xf numFmtId="0" fontId="21" fillId="0" borderId="47" xfId="0" applyFont="1" applyBorder="1" applyAlignment="1">
      <alignment vertical="center"/>
    </xf>
    <xf numFmtId="0" fontId="38" fillId="0" borderId="0" xfId="0" applyFont="1" applyBorder="1" applyAlignment="1">
      <alignment horizontal="center"/>
    </xf>
    <xf numFmtId="0" fontId="53" fillId="0" borderId="0" xfId="0" applyFont="1" applyAlignment="1">
      <alignment horizontal="center"/>
    </xf>
  </cellXfs>
  <cellStyles count="4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 builtinId="29" customBuiltin="1"/>
    <cellStyle name="Jelölőszín (2)" xfId="31" builtinId="33" customBuiltin="1"/>
    <cellStyle name="Jelölőszín (3)" xfId="32" builtinId="37" customBuiltin="1"/>
    <cellStyle name="Jelölőszín (4)" xfId="33" builtinId="41" customBuiltin="1"/>
    <cellStyle name="Jelölőszín (5)" xfId="34" builtinId="45" customBuiltin="1"/>
    <cellStyle name="Jelölőszín (6)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eimÓd7" xfId="39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zoomScaleNormal="100" workbookViewId="0">
      <selection activeCell="K27" sqref="K27"/>
    </sheetView>
  </sheetViews>
  <sheetFormatPr defaultRowHeight="12.75"/>
  <cols>
    <col min="1" max="1" width="3.85546875" customWidth="1"/>
    <col min="2" max="2" width="32.7109375" customWidth="1"/>
    <col min="3" max="3" width="11.42578125" customWidth="1"/>
    <col min="4" max="4" width="13.5703125" customWidth="1"/>
    <col min="5" max="5" width="11.140625" customWidth="1"/>
    <col min="6" max="6" width="32.28515625" customWidth="1"/>
    <col min="7" max="7" width="11.5703125" customWidth="1"/>
    <col min="8" max="8" width="13.42578125" customWidth="1"/>
    <col min="9" max="9" width="13.140625" customWidth="1"/>
  </cols>
  <sheetData>
    <row r="1" spans="1:9">
      <c r="A1" s="1024" t="s">
        <v>576</v>
      </c>
      <c r="B1" s="1024"/>
      <c r="C1" s="1024"/>
      <c r="D1" s="1024"/>
      <c r="E1" s="1024"/>
      <c r="F1" s="1024"/>
      <c r="G1" s="1024"/>
      <c r="H1" s="1024"/>
      <c r="I1" s="1024"/>
    </row>
    <row r="2" spans="1:9" s="2" customFormat="1" ht="18" customHeight="1">
      <c r="B2" s="1025" t="s">
        <v>0</v>
      </c>
      <c r="C2" s="1025"/>
      <c r="D2" s="1025"/>
      <c r="E2" s="1025"/>
      <c r="F2" s="1025"/>
      <c r="G2" s="1025"/>
      <c r="H2" s="1025"/>
      <c r="I2" s="1025"/>
    </row>
    <row r="3" spans="1:9" s="2" customFormat="1" ht="18.75" customHeight="1">
      <c r="B3" s="1025" t="s">
        <v>577</v>
      </c>
      <c r="C3" s="1025"/>
      <c r="D3" s="1025"/>
      <c r="E3" s="1025"/>
      <c r="F3" s="1025"/>
      <c r="G3" s="1025"/>
      <c r="H3" s="1025"/>
      <c r="I3" s="1025"/>
    </row>
    <row r="4" spans="1:9" s="2" customFormat="1" ht="18.75" customHeight="1" thickBot="1">
      <c r="B4" s="514"/>
      <c r="C4" s="514"/>
      <c r="D4" s="514"/>
      <c r="E4" s="514"/>
      <c r="F4" s="514"/>
      <c r="G4" s="514"/>
      <c r="H4" s="514"/>
      <c r="I4" s="514" t="s">
        <v>530</v>
      </c>
    </row>
    <row r="5" spans="1:9" ht="13.5" thickBot="1">
      <c r="A5" s="1031" t="s">
        <v>192</v>
      </c>
      <c r="B5" s="1026" t="s">
        <v>1</v>
      </c>
      <c r="C5" s="1027"/>
      <c r="D5" s="1027"/>
      <c r="E5" s="1028"/>
      <c r="F5" s="1028" t="s">
        <v>2</v>
      </c>
      <c r="G5" s="1029"/>
      <c r="H5" s="1029"/>
      <c r="I5" s="1030"/>
    </row>
    <row r="6" spans="1:9" s="3" customFormat="1" ht="24" customHeight="1" thickBot="1">
      <c r="A6" s="1032"/>
      <c r="B6" s="512" t="s">
        <v>3</v>
      </c>
      <c r="C6" s="530"/>
      <c r="D6" s="325"/>
      <c r="E6" s="511" t="s">
        <v>578</v>
      </c>
      <c r="F6" s="406" t="s">
        <v>3</v>
      </c>
      <c r="G6" s="325"/>
      <c r="H6" s="325"/>
      <c r="I6" s="511" t="s">
        <v>579</v>
      </c>
    </row>
    <row r="7" spans="1:9" s="326" customFormat="1" ht="12" thickBot="1">
      <c r="A7" s="523" t="s">
        <v>193</v>
      </c>
      <c r="B7" s="525" t="s">
        <v>194</v>
      </c>
      <c r="C7" s="525" t="s">
        <v>195</v>
      </c>
      <c r="D7" s="526" t="s">
        <v>196</v>
      </c>
      <c r="E7" s="527" t="s">
        <v>216</v>
      </c>
      <c r="F7" s="528" t="s">
        <v>241</v>
      </c>
      <c r="G7" s="526" t="s">
        <v>216</v>
      </c>
      <c r="H7" s="526" t="s">
        <v>242</v>
      </c>
      <c r="I7" s="527" t="s">
        <v>249</v>
      </c>
    </row>
    <row r="8" spans="1:9" s="3" customFormat="1" ht="18.75" customHeight="1">
      <c r="A8" s="324" t="s">
        <v>267</v>
      </c>
      <c r="B8" s="508" t="s">
        <v>260</v>
      </c>
      <c r="C8" s="241"/>
      <c r="D8" s="241"/>
      <c r="E8" s="139">
        <v>171370097</v>
      </c>
      <c r="F8" s="508" t="s">
        <v>261</v>
      </c>
      <c r="G8" s="665"/>
      <c r="H8" s="665"/>
      <c r="I8" s="519">
        <v>212163849</v>
      </c>
    </row>
    <row r="9" spans="1:9" s="3" customFormat="1" ht="13.7" customHeight="1">
      <c r="A9" s="324" t="s">
        <v>268</v>
      </c>
      <c r="B9" s="509" t="s">
        <v>455</v>
      </c>
      <c r="C9" s="145"/>
      <c r="D9" s="145"/>
      <c r="E9" s="138">
        <v>20837500</v>
      </c>
      <c r="F9" s="509" t="s">
        <v>259</v>
      </c>
      <c r="G9" s="667"/>
      <c r="H9" s="666"/>
      <c r="I9" s="520">
        <v>86761652</v>
      </c>
    </row>
    <row r="10" spans="1:9" s="3" customFormat="1" ht="23.25" customHeight="1">
      <c r="A10" s="324" t="s">
        <v>269</v>
      </c>
      <c r="B10" s="509" t="s">
        <v>456</v>
      </c>
      <c r="C10" s="145"/>
      <c r="D10" s="145"/>
      <c r="E10" s="138">
        <v>18250800</v>
      </c>
      <c r="F10" s="199" t="s">
        <v>7</v>
      </c>
      <c r="G10" s="667"/>
      <c r="H10" s="666"/>
      <c r="I10" s="520">
        <v>14761915</v>
      </c>
    </row>
    <row r="11" spans="1:9" s="3" customFormat="1" ht="24" customHeight="1">
      <c r="A11" s="324" t="s">
        <v>270</v>
      </c>
      <c r="B11" s="509" t="s">
        <v>457</v>
      </c>
      <c r="C11" s="145"/>
      <c r="D11" s="145"/>
      <c r="E11" s="138">
        <v>91210297</v>
      </c>
      <c r="F11" s="199" t="s">
        <v>8</v>
      </c>
      <c r="G11" s="667"/>
      <c r="H11" s="666"/>
      <c r="I11" s="520">
        <v>78395282</v>
      </c>
    </row>
    <row r="12" spans="1:9" s="3" customFormat="1" ht="13.7" customHeight="1">
      <c r="A12" s="324" t="s">
        <v>271</v>
      </c>
      <c r="B12" s="869" t="s">
        <v>699</v>
      </c>
      <c r="C12" s="145"/>
      <c r="D12" s="145"/>
      <c r="E12" s="138">
        <v>41071500</v>
      </c>
      <c r="F12" s="199" t="s">
        <v>123</v>
      </c>
      <c r="G12" s="667"/>
      <c r="H12" s="666"/>
      <c r="I12" s="520">
        <v>13045000</v>
      </c>
    </row>
    <row r="13" spans="1:9" s="3" customFormat="1" ht="14.25" customHeight="1">
      <c r="A13" s="324" t="s">
        <v>272</v>
      </c>
      <c r="B13" s="285"/>
      <c r="C13" s="145"/>
      <c r="D13" s="145"/>
      <c r="E13" s="138"/>
      <c r="F13" s="174" t="s">
        <v>121</v>
      </c>
      <c r="G13" s="667"/>
      <c r="H13" s="666"/>
      <c r="I13" s="520">
        <v>19200000</v>
      </c>
    </row>
    <row r="14" spans="1:9" s="3" customFormat="1" ht="4.5" customHeight="1">
      <c r="A14" s="324"/>
      <c r="B14" s="285"/>
      <c r="C14" s="145"/>
      <c r="D14" s="145"/>
      <c r="E14" s="138"/>
      <c r="F14" s="33"/>
      <c r="G14" s="667"/>
      <c r="H14" s="667"/>
      <c r="I14" s="520"/>
    </row>
    <row r="15" spans="1:9" s="3" customFormat="1" ht="21" customHeight="1">
      <c r="A15" s="324" t="s">
        <v>203</v>
      </c>
      <c r="B15" s="285" t="s">
        <v>280</v>
      </c>
      <c r="C15" s="145"/>
      <c r="D15" s="145"/>
      <c r="E15" s="138">
        <v>0</v>
      </c>
      <c r="F15" s="285" t="s">
        <v>262</v>
      </c>
      <c r="G15" s="667"/>
      <c r="H15" s="667"/>
      <c r="I15" s="520">
        <v>398853057</v>
      </c>
    </row>
    <row r="16" spans="1:9" s="3" customFormat="1" ht="24" customHeight="1">
      <c r="A16" s="324" t="s">
        <v>204</v>
      </c>
      <c r="B16" s="509" t="s">
        <v>458</v>
      </c>
      <c r="C16" s="145"/>
      <c r="D16" s="145"/>
      <c r="E16" s="138">
        <v>0</v>
      </c>
      <c r="F16" s="199" t="s">
        <v>263</v>
      </c>
      <c r="G16" s="667"/>
      <c r="H16" s="667"/>
      <c r="I16" s="520">
        <v>635000</v>
      </c>
    </row>
    <row r="17" spans="1:9" s="3" customFormat="1" ht="23.25" customHeight="1">
      <c r="A17" s="324" t="s">
        <v>205</v>
      </c>
      <c r="B17" s="509" t="s">
        <v>459</v>
      </c>
      <c r="C17" s="145"/>
      <c r="D17" s="145"/>
      <c r="E17" s="138">
        <f>'10.m.bev.ei'!F35</f>
        <v>0</v>
      </c>
      <c r="F17" s="199" t="s">
        <v>264</v>
      </c>
      <c r="G17" s="667"/>
      <c r="H17" s="667"/>
      <c r="I17" s="520">
        <v>398218057</v>
      </c>
    </row>
    <row r="18" spans="1:9" s="3" customFormat="1" ht="15" customHeight="1">
      <c r="A18" s="324" t="s">
        <v>206</v>
      </c>
      <c r="B18" s="509" t="s">
        <v>167</v>
      </c>
      <c r="C18" s="145"/>
      <c r="D18" s="145"/>
      <c r="E18" s="138">
        <f>'10.m.bev.ei'!F38</f>
        <v>0</v>
      </c>
      <c r="F18" s="199" t="s">
        <v>265</v>
      </c>
      <c r="G18" s="667"/>
      <c r="H18" s="667"/>
      <c r="I18" s="520"/>
    </row>
    <row r="19" spans="1:9" s="3" customFormat="1" ht="6" customHeight="1">
      <c r="A19" s="324"/>
      <c r="B19" s="509"/>
      <c r="C19" s="145"/>
      <c r="D19" s="145"/>
      <c r="E19" s="138"/>
      <c r="F19" s="33"/>
      <c r="G19" s="667"/>
      <c r="H19" s="667"/>
      <c r="I19" s="520"/>
    </row>
    <row r="20" spans="1:9" s="3" customFormat="1" ht="25.5" customHeight="1">
      <c r="A20" s="324" t="s">
        <v>207</v>
      </c>
      <c r="B20" s="869" t="s">
        <v>184</v>
      </c>
      <c r="C20" s="145"/>
      <c r="D20" s="145"/>
      <c r="E20" s="138">
        <v>0</v>
      </c>
      <c r="F20" s="869" t="s">
        <v>127</v>
      </c>
      <c r="G20" s="667"/>
      <c r="H20" s="667"/>
      <c r="I20" s="520">
        <v>0</v>
      </c>
    </row>
    <row r="21" spans="1:9" s="3" customFormat="1" ht="6" customHeight="1">
      <c r="A21" s="324"/>
      <c r="B21" s="285"/>
      <c r="C21" s="145"/>
      <c r="D21" s="145"/>
      <c r="E21" s="138"/>
      <c r="F21" s="285"/>
      <c r="G21" s="667"/>
      <c r="H21" s="667"/>
      <c r="I21" s="520"/>
    </row>
    <row r="22" spans="1:9" s="3" customFormat="1" ht="24" customHeight="1">
      <c r="A22" s="324" t="s">
        <v>208</v>
      </c>
      <c r="B22" s="285" t="s">
        <v>460</v>
      </c>
      <c r="C22" s="145"/>
      <c r="D22" s="138"/>
      <c r="E22" s="138">
        <v>491886558</v>
      </c>
      <c r="F22" s="285" t="s">
        <v>461</v>
      </c>
      <c r="G22" s="831"/>
      <c r="H22" s="520"/>
      <c r="I22" s="520">
        <v>52239749</v>
      </c>
    </row>
    <row r="23" spans="1:9" s="3" customFormat="1" ht="16.5" customHeight="1">
      <c r="A23" s="324" t="s">
        <v>209</v>
      </c>
      <c r="B23" s="871" t="s">
        <v>462</v>
      </c>
      <c r="C23" s="141"/>
      <c r="D23" s="141"/>
      <c r="E23" s="138">
        <v>44668501</v>
      </c>
      <c r="F23" s="870" t="s">
        <v>532</v>
      </c>
      <c r="G23" s="666"/>
      <c r="H23" s="666"/>
      <c r="I23" s="520"/>
    </row>
    <row r="24" spans="1:9" s="3" customFormat="1" ht="15.75" customHeight="1">
      <c r="A24" s="324" t="s">
        <v>210</v>
      </c>
      <c r="B24" s="871" t="s">
        <v>463</v>
      </c>
      <c r="C24" s="141"/>
      <c r="D24" s="141"/>
      <c r="E24" s="138">
        <v>398218057</v>
      </c>
      <c r="F24" s="870" t="s">
        <v>533</v>
      </c>
      <c r="G24" s="666"/>
      <c r="H24" s="666"/>
      <c r="I24" s="520">
        <v>34000000</v>
      </c>
    </row>
    <row r="25" spans="1:9" s="3" customFormat="1" ht="15">
      <c r="A25" s="324" t="s">
        <v>211</v>
      </c>
      <c r="B25" s="871" t="s">
        <v>464</v>
      </c>
      <c r="C25" s="141"/>
      <c r="D25" s="141"/>
      <c r="E25" s="138">
        <v>34000000</v>
      </c>
      <c r="F25" s="870" t="s">
        <v>468</v>
      </c>
      <c r="G25" s="666"/>
      <c r="H25" s="666"/>
      <c r="I25" s="520">
        <f>'2.m.kiadási ei'!F45</f>
        <v>0</v>
      </c>
    </row>
    <row r="26" spans="1:9" s="3" customFormat="1" ht="15">
      <c r="A26" s="324" t="s">
        <v>212</v>
      </c>
      <c r="B26" s="872" t="s">
        <v>531</v>
      </c>
      <c r="C26" s="141"/>
      <c r="D26" s="141"/>
      <c r="E26" s="138">
        <f>'10.m.bev.ei'!F49</f>
        <v>0</v>
      </c>
      <c r="F26" s="872" t="s">
        <v>469</v>
      </c>
      <c r="G26" s="666"/>
      <c r="H26" s="666"/>
      <c r="I26" s="520">
        <f>'2.m.kiadási ei'!F46</f>
        <v>3239749</v>
      </c>
    </row>
    <row r="27" spans="1:9" s="3" customFormat="1" ht="15">
      <c r="A27" s="324" t="s">
        <v>213</v>
      </c>
      <c r="B27" s="873" t="s">
        <v>465</v>
      </c>
      <c r="C27" s="141"/>
      <c r="D27" s="141"/>
      <c r="E27" s="138">
        <f>'10.m.bev.ei'!F50</f>
        <v>0</v>
      </c>
      <c r="F27" s="873" t="s">
        <v>470</v>
      </c>
      <c r="G27" s="666"/>
      <c r="H27" s="666"/>
      <c r="I27" s="520"/>
    </row>
    <row r="28" spans="1:9" s="3" customFormat="1" ht="15">
      <c r="A28" s="324" t="s">
        <v>214</v>
      </c>
      <c r="B28" s="874" t="s">
        <v>466</v>
      </c>
      <c r="C28" s="141"/>
      <c r="D28" s="141"/>
      <c r="E28" s="138">
        <f>'10.m.bev.ei'!F51</f>
        <v>15000000</v>
      </c>
      <c r="F28" s="874" t="s">
        <v>472</v>
      </c>
      <c r="G28" s="666"/>
      <c r="H28" s="666"/>
      <c r="I28" s="520">
        <f>'2.m.kiadási ei'!F48</f>
        <v>15000000</v>
      </c>
    </row>
    <row r="29" spans="1:9" s="3" customFormat="1" ht="15">
      <c r="A29" s="324" t="s">
        <v>215</v>
      </c>
      <c r="B29" s="875" t="s">
        <v>467</v>
      </c>
      <c r="C29" s="141"/>
      <c r="D29" s="141"/>
      <c r="E29" s="138">
        <f>'10.m.bev.ei'!F52</f>
        <v>0</v>
      </c>
      <c r="F29" s="876" t="s">
        <v>471</v>
      </c>
      <c r="G29" s="666"/>
      <c r="H29" s="666"/>
      <c r="I29" s="520">
        <f>'2.m.kiadási ei'!F49</f>
        <v>0</v>
      </c>
    </row>
    <row r="30" spans="1:9" s="3" customFormat="1" ht="14.25" customHeight="1">
      <c r="A30" s="324" t="s">
        <v>217</v>
      </c>
      <c r="B30" s="509"/>
      <c r="C30" s="141"/>
      <c r="D30" s="141"/>
      <c r="E30" s="138"/>
      <c r="F30" s="730"/>
      <c r="G30" s="666"/>
      <c r="H30" s="666"/>
      <c r="I30" s="520"/>
    </row>
    <row r="31" spans="1:9" s="3" customFormat="1" ht="13.5" customHeight="1" thickBot="1">
      <c r="A31" s="324" t="s">
        <v>218</v>
      </c>
      <c r="B31" s="510"/>
      <c r="C31" s="302"/>
      <c r="D31" s="302"/>
      <c r="E31" s="136"/>
      <c r="F31" s="513"/>
      <c r="G31" s="668"/>
      <c r="H31" s="668"/>
      <c r="I31" s="521"/>
    </row>
    <row r="32" spans="1:9" s="7" customFormat="1" ht="29.25" customHeight="1" thickBot="1">
      <c r="A32" s="345" t="s">
        <v>219</v>
      </c>
      <c r="B32" s="532" t="s">
        <v>258</v>
      </c>
      <c r="C32" s="148">
        <f>C8+C15+C20+C22</f>
        <v>0</v>
      </c>
      <c r="D32" s="148">
        <f>D8+D15+D20+D22</f>
        <v>0</v>
      </c>
      <c r="E32" s="148">
        <f>E8+E15+E20+E22</f>
        <v>663256655</v>
      </c>
      <c r="F32" s="533" t="s">
        <v>266</v>
      </c>
      <c r="G32" s="691">
        <f>G8+G15+G20+G22</f>
        <v>0</v>
      </c>
      <c r="H32" s="669">
        <f>H8+H15+H20+H22</f>
        <v>0</v>
      </c>
      <c r="I32" s="691">
        <f>I8+I15+I20+I22</f>
        <v>663256655</v>
      </c>
    </row>
    <row r="33" spans="1:11" s="7" customFormat="1" ht="29.25" customHeight="1">
      <c r="A33" s="522"/>
      <c r="B33" s="507"/>
      <c r="C33" s="515"/>
      <c r="D33" s="515"/>
      <c r="E33" s="516"/>
      <c r="F33" s="507"/>
      <c r="G33" s="322"/>
      <c r="H33" s="322"/>
      <c r="I33" s="517"/>
      <c r="J33" s="518"/>
      <c r="K33" s="518"/>
    </row>
    <row r="34" spans="1:11" s="7" customFormat="1" ht="29.25" customHeight="1">
      <c r="A34" s="522"/>
      <c r="B34" s="507"/>
      <c r="C34" s="515"/>
      <c r="D34" s="515"/>
      <c r="E34" s="516"/>
      <c r="F34" s="507"/>
      <c r="G34" s="322"/>
      <c r="H34" s="322"/>
      <c r="I34" s="517"/>
      <c r="J34" s="518"/>
      <c r="K34" s="518"/>
    </row>
  </sheetData>
  <mergeCells count="6">
    <mergeCell ref="A1:I1"/>
    <mergeCell ref="B2:I2"/>
    <mergeCell ref="B3:I3"/>
    <mergeCell ref="B5:E5"/>
    <mergeCell ref="F5:I5"/>
    <mergeCell ref="A5:A6"/>
  </mergeCells>
  <pageMargins left="0.15748031496062992" right="0.15748031496062992" top="0.39370078740157483" bottom="0.39370078740157483" header="0.51181102362204722" footer="0.51181102362204722"/>
  <pageSetup paperSize="9" scale="90" firstPageNumber="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21"/>
  <sheetViews>
    <sheetView workbookViewId="0">
      <selection activeCell="F64" sqref="F64"/>
    </sheetView>
  </sheetViews>
  <sheetFormatPr defaultRowHeight="12.75"/>
  <cols>
    <col min="1" max="1" width="6.7109375" customWidth="1"/>
    <col min="2" max="2" width="55" customWidth="1"/>
    <col min="3" max="3" width="21.85546875" customWidth="1"/>
  </cols>
  <sheetData>
    <row r="1" spans="1:5">
      <c r="A1" s="990"/>
      <c r="B1" s="1017" t="s">
        <v>604</v>
      </c>
      <c r="C1" s="1012"/>
      <c r="D1" s="336"/>
      <c r="E1" s="336"/>
    </row>
    <row r="2" spans="1:5" ht="15.75">
      <c r="B2" s="101"/>
      <c r="C2" s="1"/>
    </row>
    <row r="3" spans="1:5" ht="15.75">
      <c r="A3" s="1044" t="s">
        <v>430</v>
      </c>
      <c r="B3" s="1045"/>
      <c r="C3" s="1045"/>
    </row>
    <row r="4" spans="1:5" ht="15.75">
      <c r="B4" s="39"/>
      <c r="C4" s="100"/>
    </row>
    <row r="5" spans="1:5" ht="13.5" thickBot="1">
      <c r="B5" s="1047" t="s">
        <v>550</v>
      </c>
      <c r="C5" s="1047"/>
    </row>
    <row r="6" spans="1:5" ht="15.75">
      <c r="A6" s="1051" t="s">
        <v>192</v>
      </c>
      <c r="B6" s="118" t="s">
        <v>25</v>
      </c>
      <c r="C6" s="275" t="s">
        <v>16</v>
      </c>
    </row>
    <row r="7" spans="1:5" ht="13.5" thickBot="1">
      <c r="A7" s="1052"/>
      <c r="B7" s="127"/>
      <c r="C7" s="402" t="s">
        <v>5</v>
      </c>
    </row>
    <row r="8" spans="1:5" ht="13.5" thickBot="1">
      <c r="A8" s="384" t="s">
        <v>193</v>
      </c>
      <c r="B8" s="188" t="s">
        <v>194</v>
      </c>
      <c r="C8" s="348" t="s">
        <v>195</v>
      </c>
    </row>
    <row r="9" spans="1:5">
      <c r="A9" s="368" t="s">
        <v>197</v>
      </c>
      <c r="B9" s="111" t="s">
        <v>552</v>
      </c>
      <c r="C9" s="937">
        <v>28571500</v>
      </c>
    </row>
    <row r="10" spans="1:5">
      <c r="A10" s="362" t="s">
        <v>198</v>
      </c>
      <c r="B10" s="111" t="s">
        <v>553</v>
      </c>
      <c r="C10" s="938">
        <v>3000000</v>
      </c>
    </row>
    <row r="11" spans="1:5" ht="13.5" thickBot="1">
      <c r="A11" s="364" t="s">
        <v>199</v>
      </c>
      <c r="B11" s="127"/>
      <c r="C11" s="279"/>
    </row>
    <row r="12" spans="1:5" ht="13.5" thickBot="1">
      <c r="A12" s="345" t="s">
        <v>200</v>
      </c>
      <c r="B12" s="176" t="s">
        <v>173</v>
      </c>
      <c r="C12" s="403">
        <f>SUM(C9:C11)</f>
        <v>31571500</v>
      </c>
    </row>
    <row r="13" spans="1:5">
      <c r="A13" s="344"/>
      <c r="B13" s="41"/>
      <c r="C13" s="353"/>
    </row>
    <row r="14" spans="1:5">
      <c r="B14" s="41"/>
      <c r="C14" s="211"/>
    </row>
    <row r="15" spans="1:5">
      <c r="A15" s="990"/>
      <c r="B15" s="1017" t="s">
        <v>605</v>
      </c>
      <c r="C15" s="1013"/>
      <c r="D15" s="336"/>
      <c r="E15" s="336"/>
    </row>
    <row r="16" spans="1:5">
      <c r="B16" s="1"/>
      <c r="C16" s="1"/>
    </row>
    <row r="17" spans="1:3" ht="15.75">
      <c r="A17" s="1044" t="s">
        <v>427</v>
      </c>
      <c r="B17" s="1045"/>
      <c r="C17" s="1045"/>
    </row>
    <row r="18" spans="1:3" ht="15.75">
      <c r="B18" s="101"/>
      <c r="C18" s="1"/>
    </row>
    <row r="19" spans="1:3" ht="13.5" thickBot="1">
      <c r="B19" s="1047" t="s">
        <v>551</v>
      </c>
      <c r="C19" s="1047"/>
    </row>
    <row r="20" spans="1:3" ht="15.75">
      <c r="A20" s="1051" t="s">
        <v>192</v>
      </c>
      <c r="B20" s="118" t="s">
        <v>25</v>
      </c>
      <c r="C20" s="275" t="s">
        <v>16</v>
      </c>
    </row>
    <row r="21" spans="1:3" ht="13.5" thickBot="1">
      <c r="A21" s="1052"/>
      <c r="B21" s="127"/>
      <c r="C21" s="276" t="s">
        <v>5</v>
      </c>
    </row>
    <row r="22" spans="1:3" ht="13.5" thickBot="1">
      <c r="A22" s="384" t="s">
        <v>193</v>
      </c>
      <c r="B22" s="188" t="s">
        <v>194</v>
      </c>
      <c r="C22" s="376" t="s">
        <v>195</v>
      </c>
    </row>
    <row r="23" spans="1:3">
      <c r="A23" s="368" t="s">
        <v>197</v>
      </c>
      <c r="B23" s="935" t="s">
        <v>433</v>
      </c>
      <c r="C23" s="933">
        <v>0</v>
      </c>
    </row>
    <row r="24" spans="1:3" ht="25.5">
      <c r="A24" s="362" t="s">
        <v>198</v>
      </c>
      <c r="B24" s="936" t="s">
        <v>502</v>
      </c>
      <c r="C24" s="261">
        <v>0</v>
      </c>
    </row>
    <row r="25" spans="1:3" ht="13.5" thickBot="1">
      <c r="A25" s="364"/>
      <c r="B25" s="127"/>
      <c r="C25" s="262"/>
    </row>
    <row r="26" spans="1:3" ht="13.5" thickBot="1">
      <c r="A26" s="345" t="s">
        <v>199</v>
      </c>
      <c r="B26" s="176" t="s">
        <v>174</v>
      </c>
      <c r="C26" s="286">
        <f>SUM(C23:C25)</f>
        <v>0</v>
      </c>
    </row>
    <row r="27" spans="1:3">
      <c r="B27" s="41"/>
      <c r="C27" s="211"/>
    </row>
    <row r="28" spans="1:3">
      <c r="B28" s="41"/>
      <c r="C28" s="211"/>
    </row>
    <row r="29" spans="1:3">
      <c r="B29" s="41"/>
      <c r="C29" s="211"/>
    </row>
    <row r="30" spans="1:3">
      <c r="B30" s="41"/>
      <c r="C30" s="211"/>
    </row>
    <row r="31" spans="1:3">
      <c r="B31" s="41"/>
      <c r="C31" s="211"/>
    </row>
    <row r="32" spans="1:3">
      <c r="B32" s="41"/>
      <c r="C32" s="211"/>
    </row>
    <row r="33" spans="2:3">
      <c r="B33" s="41"/>
      <c r="C33" s="211"/>
    </row>
    <row r="34" spans="2:3">
      <c r="B34" s="41"/>
      <c r="C34" s="211"/>
    </row>
    <row r="35" spans="2:3">
      <c r="B35" s="41"/>
      <c r="C35" s="211"/>
    </row>
    <row r="36" spans="2:3">
      <c r="B36" s="41"/>
      <c r="C36" s="211"/>
    </row>
    <row r="37" spans="2:3">
      <c r="B37" s="41"/>
      <c r="C37" s="211"/>
    </row>
    <row r="38" spans="2:3">
      <c r="B38" s="41"/>
      <c r="C38" s="211"/>
    </row>
    <row r="39" spans="2:3">
      <c r="B39" s="41"/>
      <c r="C39" s="211"/>
    </row>
    <row r="40" spans="2:3">
      <c r="B40" s="41"/>
      <c r="C40" s="211"/>
    </row>
    <row r="41" spans="2:3">
      <c r="B41" s="41"/>
      <c r="C41" s="211"/>
    </row>
    <row r="42" spans="2:3">
      <c r="B42" s="41"/>
      <c r="C42" s="211"/>
    </row>
    <row r="43" spans="2:3">
      <c r="B43" s="41"/>
      <c r="C43" s="211"/>
    </row>
    <row r="44" spans="2:3">
      <c r="B44" s="41"/>
      <c r="C44" s="211"/>
    </row>
    <row r="45" spans="2:3">
      <c r="B45" s="41"/>
      <c r="C45" s="211"/>
    </row>
    <row r="46" spans="2:3">
      <c r="B46" s="41"/>
      <c r="C46" s="211"/>
    </row>
    <row r="47" spans="2:3">
      <c r="B47" s="41"/>
      <c r="C47" s="211"/>
    </row>
    <row r="48" spans="2:3">
      <c r="B48" s="41"/>
      <c r="C48" s="211"/>
    </row>
    <row r="49" spans="1:5">
      <c r="B49" s="41"/>
      <c r="C49" s="211"/>
    </row>
    <row r="50" spans="1:5">
      <c r="B50" s="41"/>
      <c r="C50" s="211"/>
    </row>
    <row r="51" spans="1:5">
      <c r="B51" s="41"/>
      <c r="C51" s="211"/>
    </row>
    <row r="52" spans="1:5">
      <c r="B52" s="41"/>
      <c r="C52" s="211"/>
    </row>
    <row r="53" spans="1:5">
      <c r="B53" s="41"/>
      <c r="C53" s="211"/>
    </row>
    <row r="54" spans="1:5">
      <c r="B54" s="41"/>
      <c r="C54" s="211"/>
    </row>
    <row r="55" spans="1:5">
      <c r="A55" s="336"/>
      <c r="B55" s="1017" t="s">
        <v>606</v>
      </c>
      <c r="C55" s="336"/>
      <c r="D55" s="336"/>
      <c r="E55" s="336"/>
    </row>
    <row r="56" spans="1:5">
      <c r="B56" s="1"/>
      <c r="C56" s="1"/>
    </row>
    <row r="57" spans="1:5" ht="15.75">
      <c r="B57" s="1053" t="s">
        <v>437</v>
      </c>
      <c r="C57" s="1053"/>
    </row>
    <row r="58" spans="1:5" ht="15.75">
      <c r="B58" s="39"/>
      <c r="C58" s="39"/>
      <c r="D58" s="11"/>
      <c r="E58" s="11"/>
    </row>
    <row r="59" spans="1:5" ht="13.5" thickBot="1">
      <c r="B59" s="123"/>
      <c r="C59" s="123" t="s">
        <v>191</v>
      </c>
    </row>
    <row r="60" spans="1:5" ht="15.75">
      <c r="A60" s="1051" t="s">
        <v>192</v>
      </c>
      <c r="B60" s="118" t="s">
        <v>25</v>
      </c>
      <c r="C60" s="168" t="s">
        <v>14</v>
      </c>
    </row>
    <row r="61" spans="1:5" ht="16.5" thickBot="1">
      <c r="A61" s="1052"/>
      <c r="B61" s="445"/>
      <c r="C61" s="169"/>
    </row>
    <row r="62" spans="1:5" ht="13.5" thickBot="1">
      <c r="A62" s="384" t="s">
        <v>193</v>
      </c>
      <c r="B62" s="299" t="s">
        <v>438</v>
      </c>
      <c r="C62" s="148">
        <v>31571500</v>
      </c>
    </row>
    <row r="63" spans="1:5">
      <c r="A63" s="385" t="s">
        <v>197</v>
      </c>
      <c r="B63" s="127" t="s">
        <v>518</v>
      </c>
      <c r="C63" s="931">
        <v>28571500</v>
      </c>
    </row>
    <row r="64" spans="1:5">
      <c r="A64" s="364" t="s">
        <v>198</v>
      </c>
      <c r="B64" s="448" t="s">
        <v>519</v>
      </c>
      <c r="C64" s="924">
        <v>3000000</v>
      </c>
    </row>
    <row r="65" spans="1:8">
      <c r="A65" s="364" t="s">
        <v>199</v>
      </c>
      <c r="B65" s="449"/>
      <c r="C65" s="924"/>
    </row>
    <row r="66" spans="1:8">
      <c r="A66" s="364" t="s">
        <v>200</v>
      </c>
      <c r="B66" s="449"/>
      <c r="C66" s="930"/>
    </row>
    <row r="67" spans="1:8">
      <c r="A67" s="364" t="s">
        <v>201</v>
      </c>
      <c r="B67" s="449"/>
      <c r="C67" s="930"/>
    </row>
    <row r="68" spans="1:8">
      <c r="A68" s="364" t="s">
        <v>202</v>
      </c>
      <c r="B68" s="449"/>
      <c r="C68" s="930"/>
    </row>
    <row r="69" spans="1:8">
      <c r="A69" s="385" t="s">
        <v>203</v>
      </c>
      <c r="B69" s="449"/>
      <c r="C69" s="237"/>
    </row>
    <row r="70" spans="1:8">
      <c r="A70" s="364" t="s">
        <v>204</v>
      </c>
      <c r="B70" s="449"/>
      <c r="C70" s="237"/>
    </row>
    <row r="71" spans="1:8">
      <c r="A71" s="364" t="s">
        <v>205</v>
      </c>
      <c r="B71" s="449"/>
      <c r="C71" s="237"/>
    </row>
    <row r="72" spans="1:8" s="36" customFormat="1">
      <c r="A72" s="364" t="s">
        <v>206</v>
      </c>
      <c r="B72" s="449"/>
      <c r="C72" s="237"/>
      <c r="H72"/>
    </row>
    <row r="73" spans="1:8" s="13" customFormat="1">
      <c r="A73" s="364" t="s">
        <v>207</v>
      </c>
      <c r="B73" s="449"/>
      <c r="C73" s="237"/>
      <c r="H73" s="36"/>
    </row>
    <row r="74" spans="1:8" s="13" customFormat="1">
      <c r="A74" s="364" t="s">
        <v>208</v>
      </c>
      <c r="B74" s="449"/>
      <c r="C74" s="237"/>
    </row>
    <row r="75" spans="1:8" s="13" customFormat="1">
      <c r="A75" s="385" t="s">
        <v>209</v>
      </c>
      <c r="B75" s="449"/>
      <c r="C75" s="237"/>
    </row>
    <row r="76" spans="1:8" s="13" customFormat="1">
      <c r="A76" s="364" t="s">
        <v>210</v>
      </c>
      <c r="B76" s="449"/>
      <c r="C76" s="237"/>
    </row>
    <row r="77" spans="1:8" s="13" customFormat="1">
      <c r="A77" s="364" t="s">
        <v>211</v>
      </c>
      <c r="B77" s="449"/>
      <c r="C77" s="171"/>
    </row>
    <row r="78" spans="1:8" s="36" customFormat="1">
      <c r="A78" s="364" t="s">
        <v>212</v>
      </c>
      <c r="B78" s="449"/>
      <c r="C78" s="237"/>
      <c r="H78" s="13"/>
    </row>
    <row r="79" spans="1:8">
      <c r="A79" s="323" t="s">
        <v>213</v>
      </c>
      <c r="B79" s="380"/>
      <c r="C79" s="976"/>
      <c r="H79" s="36"/>
    </row>
    <row r="80" spans="1:8">
      <c r="A80" s="323" t="s">
        <v>214</v>
      </c>
      <c r="B80" s="977" t="s">
        <v>439</v>
      </c>
      <c r="C80" s="690">
        <f>C81+C85+C90</f>
        <v>0</v>
      </c>
    </row>
    <row r="81" spans="1:8">
      <c r="A81" s="323" t="s">
        <v>215</v>
      </c>
      <c r="B81" s="978"/>
      <c r="C81" s="690">
        <f>SUM(C82:C84)</f>
        <v>0</v>
      </c>
    </row>
    <row r="82" spans="1:8">
      <c r="A82" s="323" t="s">
        <v>217</v>
      </c>
      <c r="B82" s="380"/>
      <c r="C82" s="690"/>
    </row>
    <row r="83" spans="1:8">
      <c r="A83" s="323" t="s">
        <v>218</v>
      </c>
      <c r="B83" s="380"/>
      <c r="C83" s="690"/>
    </row>
    <row r="84" spans="1:8">
      <c r="A84" s="323" t="s">
        <v>219</v>
      </c>
      <c r="B84" s="380"/>
      <c r="C84" s="690"/>
    </row>
    <row r="85" spans="1:8" ht="13.5" thickBot="1">
      <c r="A85" s="323" t="s">
        <v>220</v>
      </c>
      <c r="B85" s="978"/>
      <c r="C85" s="690">
        <f>SUM(C86:C89)</f>
        <v>0</v>
      </c>
    </row>
    <row r="86" spans="1:8" ht="13.5" thickBot="1">
      <c r="A86" s="323" t="s">
        <v>221</v>
      </c>
      <c r="B86" s="380"/>
      <c r="C86" s="690"/>
      <c r="G86" s="524"/>
    </row>
    <row r="87" spans="1:8">
      <c r="A87" s="323" t="s">
        <v>222</v>
      </c>
      <c r="B87" s="380"/>
      <c r="C87" s="690"/>
    </row>
    <row r="88" spans="1:8">
      <c r="A88" s="323" t="s">
        <v>223</v>
      </c>
      <c r="B88" s="380"/>
      <c r="C88" s="690"/>
    </row>
    <row r="89" spans="1:8">
      <c r="A89" s="323" t="s">
        <v>224</v>
      </c>
      <c r="B89" s="380"/>
      <c r="C89" s="690"/>
    </row>
    <row r="90" spans="1:8">
      <c r="A90" s="323" t="s">
        <v>225</v>
      </c>
      <c r="B90" s="978"/>
      <c r="C90" s="690">
        <f>SUM(C91:C95)</f>
        <v>0</v>
      </c>
    </row>
    <row r="91" spans="1:8">
      <c r="A91" s="323" t="s">
        <v>226</v>
      </c>
      <c r="B91" s="380"/>
      <c r="C91" s="690"/>
    </row>
    <row r="92" spans="1:8">
      <c r="A92" s="323" t="s">
        <v>227</v>
      </c>
      <c r="B92" s="380"/>
      <c r="C92" s="649"/>
    </row>
    <row r="93" spans="1:8">
      <c r="A93" s="323" t="s">
        <v>228</v>
      </c>
      <c r="B93" s="380"/>
      <c r="C93" s="649"/>
    </row>
    <row r="94" spans="1:8">
      <c r="A94" s="323" t="s">
        <v>229</v>
      </c>
      <c r="B94" s="380"/>
      <c r="C94" s="649"/>
    </row>
    <row r="95" spans="1:8" ht="13.5" thickBot="1">
      <c r="A95" s="335" t="s">
        <v>230</v>
      </c>
      <c r="B95" s="979"/>
      <c r="C95" s="650"/>
    </row>
    <row r="96" spans="1:8" s="15" customFormat="1">
      <c r="H96"/>
    </row>
    <row r="97" spans="2:8">
      <c r="H97" s="15"/>
    </row>
    <row r="104" spans="2:8">
      <c r="B104" s="1"/>
      <c r="C104" s="1"/>
    </row>
    <row r="105" spans="2:8">
      <c r="B105" s="1"/>
      <c r="C105" s="1"/>
    </row>
    <row r="106" spans="2:8">
      <c r="B106" s="1"/>
      <c r="C106" s="1"/>
    </row>
    <row r="107" spans="2:8">
      <c r="B107" s="1"/>
      <c r="C107" s="1"/>
    </row>
    <row r="108" spans="2:8">
      <c r="B108" s="1"/>
      <c r="C108" s="1"/>
    </row>
    <row r="109" spans="2:8">
      <c r="B109" s="1"/>
      <c r="C109" s="1"/>
    </row>
    <row r="110" spans="2:8">
      <c r="B110" s="1"/>
      <c r="C110" s="1"/>
    </row>
    <row r="111" spans="2:8">
      <c r="B111" s="1"/>
      <c r="C111" s="1"/>
    </row>
    <row r="112" spans="2:8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  <row r="121" spans="2:3">
      <c r="B121" s="1"/>
      <c r="C121" s="1"/>
    </row>
  </sheetData>
  <mergeCells count="8">
    <mergeCell ref="A60:A61"/>
    <mergeCell ref="A6:A7"/>
    <mergeCell ref="A20:A21"/>
    <mergeCell ref="A3:C3"/>
    <mergeCell ref="A17:C17"/>
    <mergeCell ref="B57:C57"/>
    <mergeCell ref="B19:C19"/>
    <mergeCell ref="B5:C5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72"/>
  <sheetViews>
    <sheetView workbookViewId="0">
      <selection activeCell="K55" sqref="K55"/>
    </sheetView>
  </sheetViews>
  <sheetFormatPr defaultRowHeight="12.75"/>
  <cols>
    <col min="1" max="1" width="5" customWidth="1"/>
    <col min="2" max="2" width="38.42578125" customWidth="1"/>
    <col min="3" max="3" width="14.28515625" customWidth="1"/>
    <col min="4" max="4" width="13.7109375" customWidth="1"/>
    <col min="5" max="5" width="12" customWidth="1"/>
    <col min="6" max="6" width="14" customWidth="1"/>
  </cols>
  <sheetData>
    <row r="1" spans="1:6">
      <c r="A1" s="1024" t="s">
        <v>607</v>
      </c>
      <c r="B1" s="1024"/>
      <c r="C1" s="1024"/>
      <c r="D1" s="1024"/>
      <c r="E1" s="1024"/>
      <c r="F1" s="1"/>
    </row>
    <row r="2" spans="1:6">
      <c r="A2" s="336"/>
      <c r="B2" s="336"/>
      <c r="C2" s="336"/>
      <c r="D2" s="336"/>
      <c r="E2" s="336"/>
      <c r="F2" s="1"/>
    </row>
    <row r="3" spans="1:6" ht="15.75">
      <c r="B3" s="1044" t="s">
        <v>608</v>
      </c>
      <c r="C3" s="1044"/>
      <c r="D3" s="1044"/>
      <c r="E3" s="1044"/>
      <c r="F3" s="1"/>
    </row>
    <row r="4" spans="1:6" ht="15.75">
      <c r="B4" s="18"/>
      <c r="C4" s="18"/>
      <c r="D4" s="18"/>
      <c r="E4" s="18"/>
      <c r="F4" s="1"/>
    </row>
    <row r="5" spans="1:6" ht="13.5" thickBot="1">
      <c r="B5" s="1"/>
      <c r="C5" s="1"/>
      <c r="D5" s="40"/>
      <c r="E5" s="993" t="s">
        <v>534</v>
      </c>
      <c r="F5" s="1"/>
    </row>
    <row r="6" spans="1:6" ht="39" customHeight="1" thickBot="1">
      <c r="A6" s="631" t="s">
        <v>192</v>
      </c>
      <c r="B6" s="632" t="s">
        <v>22</v>
      </c>
      <c r="C6" s="339" t="s">
        <v>609</v>
      </c>
      <c r="D6" s="340" t="s">
        <v>16</v>
      </c>
      <c r="E6" s="339"/>
      <c r="F6" s="340" t="s">
        <v>301</v>
      </c>
    </row>
    <row r="7" spans="1:6" ht="12" customHeight="1" thickBot="1">
      <c r="A7" s="474" t="s">
        <v>193</v>
      </c>
      <c r="B7" s="412" t="s">
        <v>194</v>
      </c>
      <c r="C7" s="633" t="s">
        <v>195</v>
      </c>
      <c r="D7" s="634" t="s">
        <v>196</v>
      </c>
      <c r="E7" s="343" t="s">
        <v>216</v>
      </c>
      <c r="F7" s="640" t="s">
        <v>196</v>
      </c>
    </row>
    <row r="8" spans="1:6" ht="15" customHeight="1" thickBot="1">
      <c r="A8" s="474" t="s">
        <v>197</v>
      </c>
      <c r="B8" s="635" t="s">
        <v>163</v>
      </c>
      <c r="C8" s="902"/>
      <c r="D8" s="902">
        <v>39088300</v>
      </c>
      <c r="E8" s="902">
        <f>E14+E15</f>
        <v>0</v>
      </c>
      <c r="F8" s="903">
        <v>39088300</v>
      </c>
    </row>
    <row r="9" spans="1:6" ht="12" customHeight="1">
      <c r="A9" s="601" t="s">
        <v>198</v>
      </c>
      <c r="B9" s="242" t="s">
        <v>162</v>
      </c>
      <c r="C9" s="1010"/>
      <c r="D9" s="1010">
        <v>20837500</v>
      </c>
      <c r="E9" s="240"/>
      <c r="F9" s="1016">
        <v>20837500</v>
      </c>
    </row>
    <row r="10" spans="1:6" ht="12.75" customHeight="1">
      <c r="A10" s="170" t="s">
        <v>199</v>
      </c>
      <c r="B10" s="133" t="s">
        <v>158</v>
      </c>
      <c r="C10" s="218"/>
      <c r="D10" s="218">
        <v>18250800</v>
      </c>
      <c r="E10" s="152"/>
      <c r="F10" s="638">
        <f>SUM(C10:E10)</f>
        <v>18250800</v>
      </c>
    </row>
    <row r="11" spans="1:6" ht="12.75" customHeight="1">
      <c r="A11" s="170" t="s">
        <v>200</v>
      </c>
      <c r="B11" s="126" t="s">
        <v>159</v>
      </c>
      <c r="C11" s="220"/>
      <c r="D11" s="220"/>
      <c r="E11" s="152"/>
      <c r="F11" s="638">
        <f>SUM(C11:E11)</f>
        <v>0</v>
      </c>
    </row>
    <row r="12" spans="1:6" ht="12.75" customHeight="1">
      <c r="A12" s="170" t="s">
        <v>201</v>
      </c>
      <c r="B12" s="126" t="s">
        <v>160</v>
      </c>
      <c r="C12" s="220"/>
      <c r="D12" s="220"/>
      <c r="E12" s="152"/>
      <c r="F12" s="638">
        <f>SUM(C12:E12)</f>
        <v>0</v>
      </c>
    </row>
    <row r="13" spans="1:6" s="15" customFormat="1" ht="12.75" customHeight="1" thickBot="1">
      <c r="A13" s="602" t="s">
        <v>202</v>
      </c>
      <c r="B13" s="243" t="s">
        <v>161</v>
      </c>
      <c r="C13" s="222"/>
      <c r="D13" s="639"/>
      <c r="E13" s="157"/>
      <c r="F13" s="638">
        <f>SUM(C13:E13)</f>
        <v>0</v>
      </c>
    </row>
    <row r="14" spans="1:6" ht="15" customHeight="1" thickBot="1">
      <c r="A14" s="474" t="s">
        <v>203</v>
      </c>
      <c r="B14" s="130" t="s">
        <v>30</v>
      </c>
      <c r="C14" s="901">
        <f>SUM(C10:C13)</f>
        <v>0</v>
      </c>
      <c r="D14" s="205">
        <v>39088300</v>
      </c>
      <c r="E14" s="725">
        <f>SUM(E10:E13)</f>
        <v>0</v>
      </c>
      <c r="F14" s="725">
        <v>39088300</v>
      </c>
    </row>
    <row r="15" spans="1:6" ht="16.5" customHeight="1" thickBot="1">
      <c r="A15" s="601" t="s">
        <v>204</v>
      </c>
      <c r="B15" s="129" t="s">
        <v>479</v>
      </c>
      <c r="C15" s="231">
        <f>C16+C21+C22+C23+C24+C25</f>
        <v>0</v>
      </c>
      <c r="D15" s="227">
        <v>132281797</v>
      </c>
      <c r="E15" s="231">
        <f>E16+E21+E22+E23+E24+E25</f>
        <v>0</v>
      </c>
      <c r="F15" s="148">
        <v>132281797</v>
      </c>
    </row>
    <row r="16" spans="1:6" ht="11.25" customHeight="1">
      <c r="A16" s="774" t="s">
        <v>205</v>
      </c>
      <c r="B16" s="796" t="s">
        <v>398</v>
      </c>
      <c r="C16" s="307">
        <f>C17+C18+C19+C20</f>
        <v>0</v>
      </c>
      <c r="D16" s="307">
        <v>132281797</v>
      </c>
      <c r="E16" s="307">
        <f>E17+E18+E19+E20</f>
        <v>0</v>
      </c>
      <c r="F16" s="147">
        <v>132281797</v>
      </c>
    </row>
    <row r="17" spans="1:6" ht="11.25" customHeight="1">
      <c r="A17" s="774" t="s">
        <v>206</v>
      </c>
      <c r="B17" s="813" t="s">
        <v>429</v>
      </c>
      <c r="C17" s="213"/>
      <c r="D17" s="214">
        <v>91210297</v>
      </c>
      <c r="E17" s="145"/>
      <c r="F17" s="141">
        <v>91210297</v>
      </c>
    </row>
    <row r="18" spans="1:6" ht="11.25" customHeight="1">
      <c r="A18" s="774" t="s">
        <v>207</v>
      </c>
      <c r="B18" s="814" t="s">
        <v>431</v>
      </c>
      <c r="C18" s="213"/>
      <c r="D18" s="214">
        <v>41071500</v>
      </c>
      <c r="E18" s="145"/>
      <c r="F18" s="141">
        <v>41071500</v>
      </c>
    </row>
    <row r="19" spans="1:6" ht="11.25" customHeight="1">
      <c r="A19" s="774" t="s">
        <v>208</v>
      </c>
      <c r="B19" s="814" t="s">
        <v>432</v>
      </c>
      <c r="C19" s="890"/>
      <c r="D19" s="890"/>
      <c r="E19" s="147"/>
      <c r="F19" s="147"/>
    </row>
    <row r="20" spans="1:6" ht="12.75" customHeight="1">
      <c r="A20" s="774" t="s">
        <v>209</v>
      </c>
      <c r="B20" s="811" t="s">
        <v>434</v>
      </c>
      <c r="C20" s="224"/>
      <c r="D20" s="207"/>
      <c r="E20" s="235"/>
      <c r="F20" s="235">
        <f>SUM(C20:E20)</f>
        <v>0</v>
      </c>
    </row>
    <row r="21" spans="1:6" ht="12.75" customHeight="1">
      <c r="A21" s="774" t="s">
        <v>210</v>
      </c>
      <c r="B21" s="247" t="s">
        <v>399</v>
      </c>
      <c r="C21" s="225"/>
      <c r="D21" s="206"/>
      <c r="E21" s="235"/>
      <c r="F21" s="235">
        <f>SUM(C21:E21)</f>
        <v>0</v>
      </c>
    </row>
    <row r="22" spans="1:6" ht="12.75" customHeight="1">
      <c r="A22" s="774" t="s">
        <v>211</v>
      </c>
      <c r="B22" s="797" t="s">
        <v>400</v>
      </c>
      <c r="C22" s="225"/>
      <c r="D22" s="206"/>
      <c r="E22" s="235"/>
      <c r="F22" s="235">
        <f>SUM(C22:E22)</f>
        <v>0</v>
      </c>
    </row>
    <row r="23" spans="1:6" s="15" customFormat="1" ht="12.75" customHeight="1">
      <c r="A23" s="774" t="s">
        <v>212</v>
      </c>
      <c r="B23" s="257" t="s">
        <v>401</v>
      </c>
      <c r="C23" s="226"/>
      <c r="D23" s="212"/>
      <c r="E23" s="235"/>
      <c r="F23" s="235">
        <f>SUM(C23:E23)</f>
        <v>0</v>
      </c>
    </row>
    <row r="24" spans="1:6" ht="15" customHeight="1">
      <c r="A24" s="774" t="s">
        <v>213</v>
      </c>
      <c r="B24" s="891" t="s">
        <v>402</v>
      </c>
      <c r="C24" s="892"/>
      <c r="D24" s="893"/>
      <c r="E24" s="144"/>
      <c r="F24" s="144">
        <f>SUM(C24:E24)</f>
        <v>0</v>
      </c>
    </row>
    <row r="25" spans="1:6" ht="15" customHeight="1" thickBot="1">
      <c r="A25" s="774" t="s">
        <v>214</v>
      </c>
      <c r="B25" s="894" t="s">
        <v>403</v>
      </c>
      <c r="C25" s="555">
        <v>0</v>
      </c>
      <c r="D25" s="618">
        <v>0</v>
      </c>
      <c r="E25" s="309">
        <v>0</v>
      </c>
      <c r="F25" s="309">
        <v>0</v>
      </c>
    </row>
    <row r="26" spans="1:6" ht="6.75" customHeight="1" thickBot="1">
      <c r="A26" s="474"/>
      <c r="B26" s="244"/>
      <c r="C26" s="222"/>
      <c r="D26" s="205"/>
      <c r="E26" s="149"/>
      <c r="F26" s="149"/>
    </row>
    <row r="27" spans="1:6" ht="15" customHeight="1" thickBot="1">
      <c r="A27" s="474" t="s">
        <v>211</v>
      </c>
      <c r="B27" s="217" t="s">
        <v>480</v>
      </c>
      <c r="C27" s="227">
        <f>C28+C33</f>
        <v>0</v>
      </c>
      <c r="D27" s="227">
        <f>D28+D33</f>
        <v>0</v>
      </c>
      <c r="E27" s="227">
        <f>E28+E33</f>
        <v>0</v>
      </c>
      <c r="F27" s="148">
        <f>F28+F33</f>
        <v>0</v>
      </c>
    </row>
    <row r="28" spans="1:6" ht="15" customHeight="1">
      <c r="A28" s="601" t="s">
        <v>212</v>
      </c>
      <c r="B28" s="129" t="s">
        <v>165</v>
      </c>
      <c r="C28" s="228">
        <f>SUM(C29:C32)</f>
        <v>0</v>
      </c>
      <c r="D28" s="228">
        <f>SUM(D29:D32)</f>
        <v>0</v>
      </c>
      <c r="E28" s="228">
        <f>SUM(E29:E32)</f>
        <v>0</v>
      </c>
      <c r="F28" s="236">
        <f>SUM(F29:F32)</f>
        <v>0</v>
      </c>
    </row>
    <row r="29" spans="1:6" ht="12.75" customHeight="1">
      <c r="A29" s="170" t="s">
        <v>213</v>
      </c>
      <c r="B29" s="126" t="s">
        <v>166</v>
      </c>
      <c r="C29" s="220"/>
      <c r="D29" s="30"/>
      <c r="E29" s="171"/>
      <c r="F29" s="235"/>
    </row>
    <row r="30" spans="1:6" ht="12.75" customHeight="1">
      <c r="A30" s="170" t="s">
        <v>214</v>
      </c>
      <c r="B30" s="245" t="s">
        <v>406</v>
      </c>
      <c r="C30" s="229"/>
      <c r="D30" s="209"/>
      <c r="E30" s="237"/>
      <c r="F30" s="235"/>
    </row>
    <row r="31" spans="1:6" ht="21.75" customHeight="1">
      <c r="A31" s="170" t="s">
        <v>215</v>
      </c>
      <c r="B31" s="607" t="s">
        <v>407</v>
      </c>
      <c r="C31" s="229"/>
      <c r="D31" s="209"/>
      <c r="E31" s="237"/>
      <c r="F31" s="235"/>
    </row>
    <row r="32" spans="1:6" ht="15" customHeight="1">
      <c r="A32" s="170" t="s">
        <v>217</v>
      </c>
      <c r="B32" s="174" t="s">
        <v>408</v>
      </c>
      <c r="C32" s="232"/>
      <c r="D32" s="812"/>
      <c r="E32" s="172"/>
      <c r="F32" s="144"/>
    </row>
    <row r="33" spans="1:7" ht="15" customHeight="1">
      <c r="A33" s="774" t="s">
        <v>218</v>
      </c>
      <c r="B33" s="129" t="s">
        <v>411</v>
      </c>
      <c r="C33" s="222">
        <f>SUM(C34:C39)</f>
        <v>0</v>
      </c>
      <c r="D33" s="222">
        <f>SUM(D34:D39)</f>
        <v>0</v>
      </c>
      <c r="E33" s="222">
        <f>SUM(E34:E39)</f>
        <v>0</v>
      </c>
      <c r="F33" s="141">
        <f>SUM(C33:E33)</f>
        <v>0</v>
      </c>
    </row>
    <row r="34" spans="1:7" ht="12.75" customHeight="1">
      <c r="A34" s="170" t="s">
        <v>219</v>
      </c>
      <c r="B34" s="608" t="s">
        <v>409</v>
      </c>
      <c r="C34" s="229"/>
      <c r="D34" s="214"/>
      <c r="E34" s="141"/>
      <c r="F34" s="235"/>
    </row>
    <row r="35" spans="1:7" ht="15" customHeight="1">
      <c r="A35" s="170" t="s">
        <v>220</v>
      </c>
      <c r="B35" s="800" t="s">
        <v>410</v>
      </c>
      <c r="C35" s="232"/>
      <c r="D35" s="215"/>
      <c r="E35" s="141"/>
      <c r="F35" s="235"/>
    </row>
    <row r="36" spans="1:7" ht="15" customHeight="1">
      <c r="A36" s="170" t="s">
        <v>221</v>
      </c>
      <c r="B36" s="802" t="s">
        <v>412</v>
      </c>
      <c r="C36" s="303"/>
      <c r="D36" s="214"/>
      <c r="E36" s="141"/>
      <c r="F36" s="235"/>
    </row>
    <row r="37" spans="1:7" ht="15" customHeight="1">
      <c r="A37" s="170" t="s">
        <v>222</v>
      </c>
      <c r="B37" s="126" t="s">
        <v>413</v>
      </c>
      <c r="C37" s="303"/>
      <c r="D37" s="803"/>
      <c r="E37" s="144">
        <f>'22-23.m.felh bev'!C9</f>
        <v>0</v>
      </c>
      <c r="F37" s="235">
        <f>SUM(C37:E37)</f>
        <v>0</v>
      </c>
    </row>
    <row r="38" spans="1:7" ht="15" customHeight="1">
      <c r="A38" s="170" t="s">
        <v>223</v>
      </c>
      <c r="B38" s="802" t="s">
        <v>414</v>
      </c>
      <c r="C38" s="303"/>
      <c r="D38" s="803"/>
      <c r="E38" s="141"/>
      <c r="F38" s="235"/>
    </row>
    <row r="39" spans="1:7" ht="15" customHeight="1">
      <c r="A39" s="170" t="s">
        <v>224</v>
      </c>
      <c r="B39" s="126" t="s">
        <v>415</v>
      </c>
      <c r="C39" s="303"/>
      <c r="D39" s="803"/>
      <c r="E39" s="141"/>
      <c r="F39" s="235"/>
    </row>
    <row r="40" spans="1:7" ht="6.75" customHeight="1" thickBot="1">
      <c r="A40" s="636"/>
      <c r="B40" s="244"/>
      <c r="C40" s="222"/>
      <c r="D40" s="210"/>
      <c r="E40" s="238"/>
      <c r="F40" s="238"/>
    </row>
    <row r="41" spans="1:7" ht="31.5" customHeight="1" thickBot="1">
      <c r="A41" s="474" t="s">
        <v>225</v>
      </c>
      <c r="B41" s="821" t="s">
        <v>482</v>
      </c>
      <c r="C41" s="227">
        <f>C8+C27</f>
        <v>0</v>
      </c>
      <c r="D41" s="227">
        <v>171370097</v>
      </c>
      <c r="E41" s="227">
        <f>E8+E27</f>
        <v>0</v>
      </c>
      <c r="F41" s="148">
        <v>171370097</v>
      </c>
      <c r="G41" s="81"/>
    </row>
    <row r="42" spans="1:7" s="15" customFormat="1" ht="3" customHeight="1" thickBot="1">
      <c r="A42" s="637"/>
      <c r="B42" s="132"/>
      <c r="C42" s="233"/>
      <c r="D42" s="208"/>
      <c r="E42" s="239"/>
      <c r="F42" s="239"/>
    </row>
    <row r="43" spans="1:7" ht="25.5" customHeight="1" thickBot="1">
      <c r="A43" s="168" t="s">
        <v>226</v>
      </c>
      <c r="B43" s="128" t="s">
        <v>417</v>
      </c>
      <c r="C43" s="641"/>
      <c r="D43" s="641"/>
      <c r="E43" s="641"/>
      <c r="F43" s="300"/>
    </row>
    <row r="44" spans="1:7" ht="12.75" customHeight="1">
      <c r="A44" s="601" t="s">
        <v>227</v>
      </c>
      <c r="B44" s="246" t="s">
        <v>168</v>
      </c>
      <c r="C44" s="145"/>
      <c r="D44" s="145"/>
      <c r="E44" s="145"/>
      <c r="F44" s="145"/>
    </row>
    <row r="45" spans="1:7" ht="12.75" customHeight="1">
      <c r="A45" s="170" t="s">
        <v>228</v>
      </c>
      <c r="B45" s="529" t="s">
        <v>419</v>
      </c>
      <c r="C45" s="141">
        <v>38464</v>
      </c>
      <c r="D45" s="141">
        <v>44630037</v>
      </c>
      <c r="E45" s="145"/>
      <c r="F45" s="236">
        <v>44668501</v>
      </c>
    </row>
    <row r="46" spans="1:7" ht="12.75" customHeight="1">
      <c r="A46" s="170" t="s">
        <v>229</v>
      </c>
      <c r="B46" s="529" t="s">
        <v>420</v>
      </c>
      <c r="C46" s="145"/>
      <c r="D46" s="141">
        <v>398218057</v>
      </c>
      <c r="E46" s="145"/>
      <c r="F46" s="236">
        <v>398218057</v>
      </c>
    </row>
    <row r="47" spans="1:7" ht="15" customHeight="1">
      <c r="A47" s="170" t="s">
        <v>230</v>
      </c>
      <c r="B47" s="529" t="s">
        <v>418</v>
      </c>
      <c r="C47" s="235">
        <v>34000000</v>
      </c>
      <c r="D47" s="235"/>
      <c r="E47" s="235"/>
      <c r="F47" s="236">
        <f>SUM(C47:E47)</f>
        <v>34000000</v>
      </c>
    </row>
    <row r="48" spans="1:7">
      <c r="A48" s="170" t="s">
        <v>231</v>
      </c>
      <c r="B48" s="739" t="s">
        <v>424</v>
      </c>
      <c r="C48" s="171"/>
      <c r="D48" s="171"/>
      <c r="E48" s="171"/>
      <c r="F48" s="235"/>
    </row>
    <row r="49" spans="1:6">
      <c r="A49" s="170" t="s">
        <v>232</v>
      </c>
      <c r="B49" s="740" t="s">
        <v>423</v>
      </c>
      <c r="C49" s="172"/>
      <c r="D49" s="172"/>
      <c r="E49" s="172"/>
      <c r="F49" s="144"/>
    </row>
    <row r="50" spans="1:6" ht="15" customHeight="1">
      <c r="A50" s="170" t="s">
        <v>233</v>
      </c>
      <c r="B50" s="741" t="s">
        <v>673</v>
      </c>
      <c r="C50" s="223"/>
      <c r="D50" s="141">
        <v>15000000</v>
      </c>
      <c r="E50" s="145"/>
      <c r="F50" s="145"/>
    </row>
    <row r="51" spans="1:6" ht="13.5" thickBot="1">
      <c r="A51" s="170" t="s">
        <v>234</v>
      </c>
      <c r="B51" s="896" t="s">
        <v>422</v>
      </c>
      <c r="C51" s="280"/>
      <c r="D51" s="895"/>
      <c r="E51" s="309"/>
      <c r="F51" s="309"/>
    </row>
    <row r="52" spans="1:6" ht="13.5" thickBot="1">
      <c r="A52" s="636" t="s">
        <v>235</v>
      </c>
      <c r="B52" s="897" t="s">
        <v>426</v>
      </c>
      <c r="C52" s="898">
        <f>SUM(C44:C51)</f>
        <v>34038464</v>
      </c>
      <c r="D52" s="103">
        <f>SUM(D44:D51)</f>
        <v>457848094</v>
      </c>
      <c r="E52" s="103">
        <f>SUM(E44:E51)</f>
        <v>0</v>
      </c>
      <c r="F52" s="810">
        <v>491886558</v>
      </c>
    </row>
    <row r="53" spans="1:6" ht="4.5" customHeight="1" thickBot="1">
      <c r="A53" s="474"/>
      <c r="B53" s="900"/>
      <c r="C53" s="899"/>
      <c r="D53" s="728"/>
      <c r="E53" s="148"/>
      <c r="F53" s="148"/>
    </row>
    <row r="54" spans="1:6" ht="19.5" customHeight="1" thickBot="1">
      <c r="A54" s="474" t="s">
        <v>236</v>
      </c>
      <c r="B54" s="804" t="s">
        <v>425</v>
      </c>
      <c r="C54" s="103">
        <f>C41+C52</f>
        <v>34038464</v>
      </c>
      <c r="D54" s="103">
        <f>D41+D52</f>
        <v>629218191</v>
      </c>
      <c r="E54" s="103">
        <f>E41+E52</f>
        <v>0</v>
      </c>
      <c r="F54" s="103">
        <v>663256655</v>
      </c>
    </row>
    <row r="55" spans="1:6" ht="14.25" customHeight="1"/>
    <row r="56" spans="1:6" ht="13.5" customHeight="1"/>
    <row r="57" spans="1:6" ht="16.5" customHeight="1"/>
    <row r="58" spans="1:6" ht="12.75" customHeight="1"/>
    <row r="59" spans="1:6" ht="38.25" customHeight="1"/>
    <row r="60" spans="1:6" ht="12" customHeight="1"/>
    <row r="61" spans="1:6" ht="12" customHeight="1"/>
    <row r="62" spans="1:6" ht="11.25" customHeight="1"/>
    <row r="63" spans="1:6" ht="12" customHeight="1"/>
    <row r="64" spans="1:6" ht="14.25" customHeight="1"/>
    <row r="65" ht="15" customHeight="1"/>
    <row r="66" ht="13.5" customHeight="1"/>
    <row r="67" ht="12.75" customHeight="1"/>
    <row r="68" ht="12.75" customHeight="1"/>
    <row r="69" ht="12.75" customHeight="1"/>
    <row r="70" ht="12.75" customHeight="1"/>
    <row r="71" ht="12.75" customHeight="1"/>
    <row r="72" ht="15" customHeight="1"/>
    <row r="73" ht="18" customHeight="1"/>
    <row r="74" ht="15" customHeight="1"/>
    <row r="75" ht="3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6.5" customHeight="1"/>
    <row r="85" ht="15.75" customHeight="1"/>
    <row r="86" ht="3.75" customHeight="1"/>
    <row r="87" ht="26.25" customHeight="1"/>
    <row r="88" ht="2.25" customHeight="1"/>
    <row r="89" ht="16.5" customHeight="1"/>
    <row r="90" ht="10.5" customHeight="1"/>
    <row r="91" ht="4.5" customHeight="1"/>
    <row r="92" ht="27.75" customHeight="1"/>
    <row r="93" ht="6.75" customHeight="1"/>
    <row r="94" ht="24.75" customHeight="1"/>
    <row r="95" ht="12.75" customHeight="1"/>
    <row r="96" ht="12.75" customHeight="1"/>
    <row r="97" ht="12.75" customHeight="1"/>
    <row r="98" ht="12" customHeight="1"/>
    <row r="99" ht="11.25" customHeight="1"/>
    <row r="100" ht="13.5" customHeight="1"/>
    <row r="101" ht="7.5" customHeight="1"/>
    <row r="104" ht="12" customHeight="1"/>
    <row r="106" ht="5.25" customHeight="1"/>
    <row r="107" ht="16.5" customHeight="1"/>
    <row r="108" ht="13.5" customHeight="1"/>
    <row r="110" ht="3" customHeight="1"/>
    <row r="111" ht="17.25" customHeight="1"/>
    <row r="112" ht="7.5" customHeight="1"/>
    <row r="118" ht="36" customHeight="1"/>
    <row r="134" ht="5.25" customHeight="1"/>
    <row r="145" ht="6.75" customHeight="1"/>
    <row r="147" ht="6" customHeight="1"/>
    <row r="150" ht="9" customHeight="1"/>
    <row r="152" ht="5.25" customHeight="1"/>
    <row r="153" ht="28.5" customHeight="1"/>
    <row r="160" ht="5.25" customHeight="1"/>
    <row r="165" ht="5.25" customHeight="1"/>
    <row r="169" ht="5.25" customHeight="1"/>
    <row r="170" ht="18.75" customHeight="1"/>
    <row r="171" ht="6" customHeight="1"/>
    <row r="172" ht="20.25" customHeight="1"/>
  </sheetData>
  <mergeCells count="2">
    <mergeCell ref="A1:E1"/>
    <mergeCell ref="B3:E3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2:E35"/>
  <sheetViews>
    <sheetView workbookViewId="0">
      <selection activeCell="F24" sqref="F24"/>
    </sheetView>
  </sheetViews>
  <sheetFormatPr defaultRowHeight="12.75"/>
  <cols>
    <col min="1" max="1" width="5.5703125" customWidth="1"/>
    <col min="2" max="2" width="61" customWidth="1"/>
    <col min="3" max="3" width="19.42578125" customWidth="1"/>
  </cols>
  <sheetData>
    <row r="2" spans="1:5">
      <c r="A2" s="336"/>
      <c r="B2" s="1017" t="s">
        <v>610</v>
      </c>
      <c r="C2" s="336"/>
      <c r="D2" s="336"/>
      <c r="E2" s="336"/>
    </row>
    <row r="3" spans="1:5" ht="15.75">
      <c r="B3" s="101"/>
      <c r="C3" s="1"/>
    </row>
    <row r="4" spans="1:5" ht="15.75">
      <c r="B4" s="1044" t="s">
        <v>175</v>
      </c>
      <c r="C4" s="1044"/>
    </row>
    <row r="5" spans="1:5" ht="15.75">
      <c r="B5" s="39"/>
      <c r="C5" s="100"/>
    </row>
    <row r="6" spans="1:5" ht="13.5" thickBot="1">
      <c r="B6" s="1047" t="s">
        <v>550</v>
      </c>
      <c r="C6" s="1047"/>
    </row>
    <row r="7" spans="1:5" ht="15.75">
      <c r="A7" s="1051" t="s">
        <v>192</v>
      </c>
      <c r="B7" s="118" t="s">
        <v>25</v>
      </c>
      <c r="C7" s="275" t="s">
        <v>16</v>
      </c>
    </row>
    <row r="8" spans="1:5" ht="13.5" thickBot="1">
      <c r="A8" s="1052"/>
      <c r="B8" s="175"/>
      <c r="C8" s="276" t="s">
        <v>5</v>
      </c>
    </row>
    <row r="9" spans="1:5" ht="13.5" thickBot="1">
      <c r="A9" s="384" t="s">
        <v>193</v>
      </c>
      <c r="B9" s="404" t="s">
        <v>194</v>
      </c>
      <c r="C9" s="408" t="s">
        <v>195</v>
      </c>
    </row>
    <row r="10" spans="1:5">
      <c r="A10" s="368" t="s">
        <v>197</v>
      </c>
      <c r="B10" s="126" t="s">
        <v>176</v>
      </c>
      <c r="C10" s="277">
        <v>0</v>
      </c>
    </row>
    <row r="11" spans="1:5">
      <c r="A11" s="362" t="s">
        <v>198</v>
      </c>
      <c r="B11" s="126"/>
      <c r="C11" s="278"/>
    </row>
    <row r="12" spans="1:5">
      <c r="A12" s="364" t="s">
        <v>199</v>
      </c>
      <c r="B12" s="126"/>
      <c r="C12" s="278"/>
    </row>
    <row r="13" spans="1:5">
      <c r="A13" s="364" t="s">
        <v>200</v>
      </c>
      <c r="B13" s="127"/>
      <c r="C13" s="278"/>
    </row>
    <row r="14" spans="1:5">
      <c r="A14" s="364" t="s">
        <v>201</v>
      </c>
      <c r="B14" s="126"/>
      <c r="C14" s="278"/>
    </row>
    <row r="15" spans="1:5">
      <c r="A15" s="364" t="s">
        <v>202</v>
      </c>
      <c r="B15" s="111"/>
      <c r="C15" s="278"/>
    </row>
    <row r="16" spans="1:5" ht="13.5" thickBot="1">
      <c r="A16" s="364" t="s">
        <v>203</v>
      </c>
      <c r="B16" s="127"/>
      <c r="C16" s="279"/>
    </row>
    <row r="17" spans="1:5" ht="13.5" thickBot="1">
      <c r="A17" s="345" t="s">
        <v>204</v>
      </c>
      <c r="B17" s="176" t="s">
        <v>177</v>
      </c>
      <c r="C17" s="403"/>
    </row>
    <row r="21" spans="1:5">
      <c r="A21" s="336"/>
      <c r="B21" s="1017" t="s">
        <v>611</v>
      </c>
      <c r="C21" s="336"/>
      <c r="D21" s="336"/>
      <c r="E21" s="336"/>
    </row>
    <row r="22" spans="1:5" ht="15.75">
      <c r="B22" s="101"/>
      <c r="C22" s="1"/>
    </row>
    <row r="23" spans="1:5" ht="15.75">
      <c r="B23" s="1044" t="s">
        <v>484</v>
      </c>
      <c r="C23" s="1044"/>
    </row>
    <row r="24" spans="1:5" ht="15.75">
      <c r="B24" s="39"/>
      <c r="C24" s="100"/>
    </row>
    <row r="25" spans="1:5" ht="13.5" thickBot="1">
      <c r="B25" s="1047" t="s">
        <v>550</v>
      </c>
      <c r="C25" s="1047"/>
    </row>
    <row r="26" spans="1:5" ht="15.75">
      <c r="A26" s="1051" t="s">
        <v>192</v>
      </c>
      <c r="B26" s="118" t="s">
        <v>25</v>
      </c>
      <c r="C26" s="275" t="s">
        <v>16</v>
      </c>
    </row>
    <row r="27" spans="1:5" ht="13.5" thickBot="1">
      <c r="A27" s="1052"/>
      <c r="B27" s="175"/>
      <c r="C27" s="276" t="s">
        <v>5</v>
      </c>
    </row>
    <row r="28" spans="1:5" ht="13.5" thickBot="1">
      <c r="A28" s="384" t="s">
        <v>193</v>
      </c>
      <c r="B28" s="404" t="s">
        <v>194</v>
      </c>
      <c r="C28" s="408" t="s">
        <v>195</v>
      </c>
    </row>
    <row r="29" spans="1:5">
      <c r="A29" s="368" t="s">
        <v>197</v>
      </c>
      <c r="B29" s="126" t="s">
        <v>178</v>
      </c>
      <c r="C29" s="277">
        <v>0</v>
      </c>
    </row>
    <row r="30" spans="1:5">
      <c r="A30" s="362" t="s">
        <v>198</v>
      </c>
      <c r="B30" s="151" t="s">
        <v>182</v>
      </c>
      <c r="C30" s="278"/>
    </row>
    <row r="31" spans="1:5">
      <c r="A31" s="364" t="s">
        <v>199</v>
      </c>
      <c r="B31" s="281" t="s">
        <v>179</v>
      </c>
      <c r="C31" s="278"/>
    </row>
    <row r="32" spans="1:5">
      <c r="A32" s="364" t="s">
        <v>200</v>
      </c>
      <c r="B32" s="281" t="s">
        <v>180</v>
      </c>
      <c r="C32" s="278"/>
    </row>
    <row r="33" spans="1:3">
      <c r="A33" s="364" t="s">
        <v>201</v>
      </c>
      <c r="B33" s="282" t="s">
        <v>181</v>
      </c>
      <c r="C33" s="278"/>
    </row>
    <row r="34" spans="1:3" ht="26.25" thickBot="1">
      <c r="A34" s="364" t="s">
        <v>202</v>
      </c>
      <c r="B34" s="934" t="s">
        <v>501</v>
      </c>
      <c r="C34" s="279">
        <v>0</v>
      </c>
    </row>
    <row r="35" spans="1:3" ht="13.5" thickBot="1">
      <c r="A35" s="345" t="s">
        <v>203</v>
      </c>
      <c r="B35" s="176" t="s">
        <v>483</v>
      </c>
      <c r="C35" s="403">
        <f>SUM(C29:C34)</f>
        <v>0</v>
      </c>
    </row>
  </sheetData>
  <mergeCells count="6">
    <mergeCell ref="A7:A8"/>
    <mergeCell ref="A26:A27"/>
    <mergeCell ref="B4:C4"/>
    <mergeCell ref="B6:C6"/>
    <mergeCell ref="B23:C23"/>
    <mergeCell ref="B25:C2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S140"/>
  <sheetViews>
    <sheetView workbookViewId="0">
      <selection activeCell="F9" sqref="F9"/>
    </sheetView>
  </sheetViews>
  <sheetFormatPr defaultRowHeight="12.75"/>
  <cols>
    <col min="1" max="1" width="4.5703125" customWidth="1"/>
    <col min="2" max="2" width="31" customWidth="1"/>
    <col min="3" max="3" width="13.5703125" customWidth="1"/>
    <col min="4" max="4" width="12.85546875" customWidth="1"/>
    <col min="5" max="6" width="12.7109375" customWidth="1"/>
  </cols>
  <sheetData>
    <row r="1" spans="1:9">
      <c r="A1" s="1024" t="s">
        <v>612</v>
      </c>
      <c r="B1" s="1024"/>
      <c r="C1" s="1024"/>
      <c r="D1" s="1024"/>
      <c r="E1" s="1024"/>
      <c r="F1" s="34"/>
    </row>
    <row r="2" spans="1:9" ht="9.75" customHeight="1"/>
    <row r="3" spans="1:9" ht="15.75">
      <c r="B3" s="1044" t="s">
        <v>440</v>
      </c>
      <c r="C3" s="1044"/>
      <c r="D3" s="1044"/>
      <c r="E3" s="1044"/>
      <c r="F3" s="1"/>
    </row>
    <row r="4" spans="1:9" ht="11.25" customHeight="1">
      <c r="B4" s="39"/>
      <c r="C4" s="39"/>
      <c r="D4" s="39"/>
      <c r="E4" s="39"/>
      <c r="F4" s="1"/>
    </row>
    <row r="5" spans="1:9" ht="13.5" thickBot="1">
      <c r="B5" s="123"/>
      <c r="C5" s="123"/>
      <c r="D5" s="123"/>
      <c r="E5" s="992" t="s">
        <v>551</v>
      </c>
      <c r="F5" s="1"/>
    </row>
    <row r="6" spans="1:9" ht="15.75">
      <c r="A6" s="1051" t="s">
        <v>192</v>
      </c>
      <c r="B6" s="409" t="s">
        <v>25</v>
      </c>
      <c r="C6" s="249"/>
      <c r="D6" s="410"/>
      <c r="E6" s="622" t="s">
        <v>16</v>
      </c>
      <c r="F6" s="1054" t="s">
        <v>275</v>
      </c>
    </row>
    <row r="7" spans="1:9" ht="13.5" thickBot="1">
      <c r="A7" s="1052"/>
      <c r="B7" s="115"/>
      <c r="C7" s="274"/>
      <c r="D7" s="41"/>
      <c r="E7" s="623" t="s">
        <v>5</v>
      </c>
      <c r="F7" s="1055"/>
    </row>
    <row r="8" spans="1:9" ht="13.5" thickBot="1">
      <c r="A8" s="384" t="s">
        <v>193</v>
      </c>
      <c r="B8" s="404" t="s">
        <v>194</v>
      </c>
      <c r="C8" s="405" t="s">
        <v>195</v>
      </c>
      <c r="D8" s="406" t="s">
        <v>196</v>
      </c>
      <c r="E8" s="473" t="s">
        <v>216</v>
      </c>
      <c r="F8" s="412" t="s">
        <v>241</v>
      </c>
    </row>
    <row r="9" spans="1:9" ht="26.25" customHeight="1">
      <c r="A9" s="368" t="s">
        <v>197</v>
      </c>
      <c r="B9" s="619"/>
      <c r="C9" s="411"/>
      <c r="D9" s="411"/>
      <c r="E9" s="559"/>
      <c r="F9" s="984">
        <f>SUM(C9:E9)</f>
        <v>0</v>
      </c>
    </row>
    <row r="10" spans="1:9" ht="24" customHeight="1">
      <c r="A10" s="364" t="s">
        <v>198</v>
      </c>
      <c r="B10" s="620"/>
      <c r="C10" s="693"/>
      <c r="D10" s="693"/>
      <c r="E10" s="693"/>
      <c r="F10" s="137">
        <f>SUM(C10:E10)</f>
        <v>0</v>
      </c>
    </row>
    <row r="11" spans="1:9">
      <c r="A11" s="364" t="s">
        <v>199</v>
      </c>
      <c r="B11" s="980"/>
      <c r="C11" s="116"/>
      <c r="D11" s="116"/>
      <c r="E11" s="116"/>
      <c r="F11" s="140">
        <f>SUM(C11:E11)</f>
        <v>0</v>
      </c>
    </row>
    <row r="12" spans="1:9">
      <c r="A12" s="368" t="s">
        <v>200</v>
      </c>
      <c r="B12" s="621"/>
      <c r="C12" s="116"/>
      <c r="D12" s="116"/>
      <c r="E12" s="116"/>
      <c r="F12" s="135"/>
    </row>
    <row r="13" spans="1:9">
      <c r="A13" s="364" t="s">
        <v>201</v>
      </c>
      <c r="B13" s="983"/>
      <c r="C13" s="116"/>
      <c r="D13" s="116"/>
      <c r="E13" s="116"/>
      <c r="F13" s="135"/>
    </row>
    <row r="14" spans="1:9">
      <c r="A14" s="364" t="s">
        <v>202</v>
      </c>
      <c r="B14" s="621"/>
      <c r="C14" s="116"/>
      <c r="D14" s="116"/>
      <c r="E14" s="116"/>
      <c r="F14" s="140"/>
    </row>
    <row r="15" spans="1:9">
      <c r="A15" s="368" t="s">
        <v>203</v>
      </c>
      <c r="B15" s="621"/>
      <c r="C15" s="116"/>
      <c r="D15" s="116"/>
      <c r="E15" s="116"/>
      <c r="F15" s="135"/>
      <c r="H15" s="13"/>
      <c r="I15" s="13"/>
    </row>
    <row r="16" spans="1:9">
      <c r="A16" s="364" t="s">
        <v>204</v>
      </c>
      <c r="B16" s="621"/>
      <c r="C16" s="116"/>
      <c r="D16" s="116"/>
      <c r="E16" s="116"/>
      <c r="F16" s="135"/>
      <c r="H16" s="13"/>
      <c r="I16" s="13"/>
    </row>
    <row r="17" spans="1:9" ht="13.5" thickBot="1">
      <c r="A17" s="364" t="s">
        <v>205</v>
      </c>
      <c r="B17" s="981"/>
      <c r="C17" s="982"/>
      <c r="D17" s="982"/>
      <c r="E17" s="982"/>
      <c r="F17" s="140">
        <f>SUM(C17:E17)</f>
        <v>0</v>
      </c>
      <c r="H17" s="13"/>
      <c r="I17" s="13"/>
    </row>
    <row r="18" spans="1:9" ht="13.5" thickBot="1">
      <c r="A18" s="678" t="s">
        <v>206</v>
      </c>
      <c r="B18" s="821" t="s">
        <v>14</v>
      </c>
      <c r="C18" s="283">
        <f>SUM(C9:C17)</f>
        <v>0</v>
      </c>
      <c r="D18" s="134">
        <f>SUM(D9:D17)</f>
        <v>0</v>
      </c>
      <c r="E18" s="216">
        <f>SUM(E9:E17)</f>
        <v>0</v>
      </c>
      <c r="F18" s="148">
        <f>SUM(C18:E18)</f>
        <v>0</v>
      </c>
    </row>
    <row r="19" spans="1:9">
      <c r="B19" s="1"/>
      <c r="C19" s="1"/>
      <c r="D19" s="1"/>
      <c r="E19" s="1"/>
      <c r="F19" s="1"/>
    </row>
    <row r="20" spans="1:9">
      <c r="A20" s="1024" t="s">
        <v>613</v>
      </c>
      <c r="B20" s="1024"/>
      <c r="C20" s="1024"/>
      <c r="D20" s="1024"/>
      <c r="E20" s="1024"/>
      <c r="F20" s="1"/>
    </row>
    <row r="21" spans="1:9">
      <c r="B21" s="1"/>
      <c r="C21" s="1"/>
      <c r="D21" s="1"/>
      <c r="E21" s="1"/>
      <c r="F21" s="1"/>
    </row>
    <row r="22" spans="1:9" ht="15.75">
      <c r="B22" s="1044" t="s">
        <v>441</v>
      </c>
      <c r="C22" s="1044"/>
      <c r="D22" s="1044"/>
      <c r="E22" s="1044"/>
      <c r="F22" s="1"/>
    </row>
    <row r="23" spans="1:9">
      <c r="B23" s="1"/>
      <c r="C23" s="1"/>
      <c r="D23" s="1"/>
      <c r="E23" s="1"/>
      <c r="F23" s="1"/>
    </row>
    <row r="24" spans="1:9" ht="13.5" thickBot="1">
      <c r="B24" s="123"/>
      <c r="C24" s="123"/>
      <c r="D24" s="123"/>
      <c r="E24" s="992" t="s">
        <v>551</v>
      </c>
      <c r="F24" s="1"/>
    </row>
    <row r="25" spans="1:9" ht="15.75">
      <c r="A25" s="1051" t="s">
        <v>192</v>
      </c>
      <c r="B25" s="409" t="s">
        <v>25</v>
      </c>
      <c r="C25" s="414" t="s">
        <v>26</v>
      </c>
      <c r="D25" s="414" t="s">
        <v>27</v>
      </c>
      <c r="E25" s="250" t="s">
        <v>16</v>
      </c>
      <c r="F25" s="1054" t="s">
        <v>275</v>
      </c>
    </row>
    <row r="26" spans="1:9" ht="13.5" thickBot="1">
      <c r="A26" s="1052"/>
      <c r="B26" s="197"/>
      <c r="C26" s="415" t="s">
        <v>5</v>
      </c>
      <c r="D26" s="415" t="s">
        <v>5</v>
      </c>
      <c r="E26" s="418" t="s">
        <v>5</v>
      </c>
      <c r="F26" s="1055"/>
    </row>
    <row r="27" spans="1:9" ht="13.5" thickBot="1">
      <c r="A27" s="384" t="s">
        <v>193</v>
      </c>
      <c r="B27" s="413" t="s">
        <v>194</v>
      </c>
      <c r="C27" s="416" t="s">
        <v>195</v>
      </c>
      <c r="D27" s="416" t="s">
        <v>196</v>
      </c>
      <c r="E27" s="407" t="s">
        <v>216</v>
      </c>
      <c r="F27" s="627" t="s">
        <v>241</v>
      </c>
    </row>
    <row r="28" spans="1:9" ht="15">
      <c r="A28" s="368" t="s">
        <v>197</v>
      </c>
      <c r="B28" s="628"/>
      <c r="C28" s="417"/>
      <c r="D28" s="419"/>
      <c r="E28" s="624"/>
      <c r="F28" s="564">
        <f>SUM(C28:E28)</f>
        <v>0</v>
      </c>
    </row>
    <row r="29" spans="1:9" ht="15">
      <c r="A29" s="364" t="s">
        <v>198</v>
      </c>
      <c r="B29" s="629"/>
      <c r="C29" s="124"/>
      <c r="D29" s="420"/>
      <c r="E29" s="625"/>
      <c r="F29" s="141">
        <f>SUM(C29:E29)</f>
        <v>0</v>
      </c>
    </row>
    <row r="30" spans="1:9" ht="15">
      <c r="A30" s="364" t="s">
        <v>199</v>
      </c>
      <c r="B30" s="629"/>
      <c r="C30" s="124"/>
      <c r="D30" s="420"/>
      <c r="E30" s="729"/>
      <c r="F30" s="141">
        <f>SUM(C30:E30)</f>
        <v>0</v>
      </c>
    </row>
    <row r="31" spans="1:9" ht="15.75" thickBot="1">
      <c r="A31" s="364" t="s">
        <v>200</v>
      </c>
      <c r="B31" s="630"/>
      <c r="C31" s="301"/>
      <c r="D31" s="421"/>
      <c r="E31" s="626"/>
      <c r="F31" s="144">
        <f>SUM(C31:E31)</f>
        <v>0</v>
      </c>
    </row>
    <row r="32" spans="1:9" ht="24.75" thickBot="1">
      <c r="A32" s="345" t="s">
        <v>201</v>
      </c>
      <c r="B32" s="379" t="s">
        <v>183</v>
      </c>
      <c r="C32" s="422">
        <f>SUM(C28:C31)</f>
        <v>0</v>
      </c>
      <c r="D32" s="422">
        <f>SUM(D28:D31)</f>
        <v>0</v>
      </c>
      <c r="E32" s="422">
        <f>SUM(E28:E31)</f>
        <v>0</v>
      </c>
      <c r="F32" s="422">
        <f>SUM(F28:F31)</f>
        <v>0</v>
      </c>
    </row>
    <row r="33" spans="2:6">
      <c r="B33" s="1"/>
      <c r="C33" s="1"/>
      <c r="D33" s="1"/>
      <c r="E33" s="1"/>
      <c r="F33" s="1"/>
    </row>
    <row r="34" spans="2:6">
      <c r="B34" s="1056"/>
      <c r="C34" s="1056"/>
      <c r="D34" s="1"/>
      <c r="E34" s="1"/>
      <c r="F34" s="1"/>
    </row>
    <row r="35" spans="2:6" ht="12.75" customHeight="1">
      <c r="B35" s="34"/>
    </row>
    <row r="36" spans="2:6">
      <c r="B36" s="1"/>
    </row>
    <row r="37" spans="2:6" ht="15.75">
      <c r="B37" s="18"/>
    </row>
    <row r="38" spans="2:6" ht="12.75" customHeight="1">
      <c r="B38" s="18"/>
    </row>
    <row r="39" spans="2:6" ht="16.5" customHeight="1">
      <c r="B39" s="1"/>
    </row>
    <row r="40" spans="2:6" ht="16.5" customHeight="1"/>
    <row r="41" spans="2:6" ht="16.5" customHeight="1"/>
    <row r="45" spans="2:6">
      <c r="B45" s="1"/>
    </row>
    <row r="46" spans="2:6">
      <c r="B46" s="1"/>
    </row>
    <row r="47" spans="2:6">
      <c r="B47" s="1"/>
      <c r="C47" s="1"/>
      <c r="D47" s="1"/>
      <c r="E47" s="1"/>
      <c r="F47" s="1"/>
    </row>
    <row r="48" spans="2:6">
      <c r="B48" s="1"/>
      <c r="C48" s="1"/>
      <c r="D48" s="1"/>
      <c r="E48" s="1"/>
      <c r="F48" s="1"/>
    </row>
    <row r="49" spans="2:6">
      <c r="B49" s="1"/>
      <c r="C49" s="1"/>
      <c r="D49" s="1"/>
      <c r="E49" s="1"/>
      <c r="F49" s="1"/>
    </row>
    <row r="50" spans="2:6" ht="13.5" customHeight="1">
      <c r="B50" s="1"/>
      <c r="C50" s="1"/>
      <c r="D50" s="1"/>
      <c r="E50" s="1"/>
      <c r="F50" s="1"/>
    </row>
    <row r="51" spans="2:6">
      <c r="B51" s="1"/>
      <c r="C51" s="1"/>
      <c r="D51" s="1"/>
      <c r="E51" s="1"/>
      <c r="F51" s="1"/>
    </row>
    <row r="52" spans="2:6">
      <c r="B52" s="1"/>
      <c r="C52" s="1"/>
      <c r="D52" s="1"/>
      <c r="E52" s="1"/>
      <c r="F52" s="1"/>
    </row>
    <row r="53" spans="2:6">
      <c r="B53" s="1"/>
      <c r="C53" s="1"/>
      <c r="D53" s="1"/>
      <c r="E53" s="1"/>
      <c r="F53" s="1"/>
    </row>
    <row r="54" spans="2:6">
      <c r="B54" s="1"/>
      <c r="C54" s="1"/>
      <c r="D54" s="1"/>
      <c r="E54" s="1"/>
      <c r="F54" s="1"/>
    </row>
    <row r="55" spans="2:6">
      <c r="B55" s="1"/>
      <c r="C55" s="1"/>
      <c r="D55" s="1"/>
      <c r="E55" s="1"/>
      <c r="F55" s="1"/>
    </row>
    <row r="56" spans="2:6">
      <c r="B56" s="1"/>
      <c r="C56" s="1"/>
      <c r="D56" s="1"/>
      <c r="E56" s="1"/>
      <c r="F56" s="1"/>
    </row>
    <row r="57" spans="2:6" s="3" customFormat="1" ht="15">
      <c r="B57" s="1"/>
      <c r="C57" s="1"/>
      <c r="D57" s="1"/>
      <c r="E57" s="1"/>
      <c r="F57" s="1"/>
    </row>
    <row r="58" spans="2:6">
      <c r="B58" s="1"/>
      <c r="C58" s="1"/>
      <c r="D58" s="1"/>
      <c r="E58" s="1"/>
      <c r="F58" s="1"/>
    </row>
    <row r="59" spans="2:6">
      <c r="B59" s="1"/>
      <c r="C59" s="1"/>
      <c r="D59" s="1"/>
      <c r="E59" s="1"/>
      <c r="F59" s="1"/>
    </row>
    <row r="60" spans="2:6">
      <c r="B60" s="1"/>
      <c r="C60" s="1"/>
      <c r="D60" s="1"/>
      <c r="E60" s="1"/>
      <c r="F60" s="1"/>
    </row>
    <row r="61" spans="2:6" ht="32.25" customHeight="1">
      <c r="B61" s="1"/>
      <c r="C61" s="1"/>
      <c r="D61" s="1"/>
      <c r="E61" s="1"/>
      <c r="F61" s="1"/>
    </row>
    <row r="62" spans="2:6">
      <c r="B62" s="1"/>
      <c r="C62" s="1"/>
      <c r="D62" s="1"/>
      <c r="E62" s="1"/>
      <c r="F62" s="1"/>
    </row>
    <row r="63" spans="2:6">
      <c r="B63" s="1"/>
      <c r="C63" s="1"/>
      <c r="D63" s="1"/>
      <c r="E63" s="1"/>
      <c r="F63" s="1"/>
    </row>
    <row r="64" spans="2:6">
      <c r="B64" s="1"/>
      <c r="C64" s="1"/>
      <c r="D64" s="1"/>
      <c r="E64" s="1"/>
      <c r="F64" s="1"/>
    </row>
    <row r="65" spans="2:6">
      <c r="B65" s="1"/>
      <c r="C65" s="1"/>
      <c r="D65" s="1"/>
      <c r="E65" s="1"/>
      <c r="F65" s="1"/>
    </row>
    <row r="66" spans="2:6">
      <c r="B66" s="1"/>
      <c r="C66" s="1"/>
      <c r="D66" s="1"/>
      <c r="E66" s="1"/>
      <c r="F66" s="1"/>
    </row>
    <row r="67" spans="2:6">
      <c r="B67" s="1"/>
      <c r="C67" s="1"/>
      <c r="D67" s="1"/>
      <c r="E67" s="1"/>
      <c r="F67" s="1"/>
    </row>
    <row r="68" spans="2:6">
      <c r="B68" s="1"/>
      <c r="C68" s="1"/>
      <c r="D68" s="1"/>
      <c r="E68" s="1"/>
      <c r="F68" s="1"/>
    </row>
    <row r="69" spans="2:6">
      <c r="B69" s="1"/>
      <c r="C69" s="1"/>
      <c r="D69" s="1"/>
      <c r="E69" s="1"/>
      <c r="F69" s="1"/>
    </row>
    <row r="70" spans="2:6">
      <c r="B70" s="1"/>
      <c r="C70" s="1"/>
      <c r="D70" s="1"/>
      <c r="E70" s="1"/>
      <c r="F70" s="1"/>
    </row>
    <row r="71" spans="2:6">
      <c r="B71" s="1"/>
      <c r="C71" s="1"/>
      <c r="D71" s="1"/>
      <c r="E71" s="1"/>
      <c r="F71" s="1"/>
    </row>
    <row r="72" spans="2:6">
      <c r="B72" s="1"/>
      <c r="C72" s="1"/>
      <c r="D72" s="1"/>
      <c r="E72" s="1"/>
      <c r="F72" s="1"/>
    </row>
    <row r="73" spans="2:6" ht="28.5" customHeight="1">
      <c r="B73" s="1"/>
      <c r="C73" s="1"/>
      <c r="D73" s="1"/>
      <c r="E73" s="1"/>
      <c r="F73" s="1"/>
    </row>
    <row r="74" spans="2:6">
      <c r="B74" s="1"/>
      <c r="C74" s="1"/>
      <c r="D74" s="1"/>
      <c r="E74" s="1"/>
      <c r="F74" s="1"/>
    </row>
    <row r="75" spans="2:6">
      <c r="B75" s="1"/>
      <c r="C75" s="1"/>
      <c r="D75" s="1"/>
      <c r="E75" s="1"/>
      <c r="F75" s="1"/>
    </row>
    <row r="76" spans="2:6">
      <c r="B76" s="1"/>
      <c r="C76" s="1"/>
      <c r="D76" s="1"/>
      <c r="E76" s="1"/>
      <c r="F76" s="1"/>
    </row>
    <row r="77" spans="2:6">
      <c r="B77" s="1"/>
      <c r="C77" s="1"/>
      <c r="D77" s="1"/>
      <c r="E77" s="1"/>
      <c r="F77" s="1"/>
    </row>
    <row r="78" spans="2:6">
      <c r="B78" s="1"/>
      <c r="C78" s="1"/>
      <c r="D78" s="1"/>
      <c r="E78" s="1"/>
      <c r="F78" s="1"/>
    </row>
    <row r="79" spans="2:6">
      <c r="B79" s="1"/>
      <c r="C79" s="1"/>
      <c r="D79" s="1"/>
      <c r="E79" s="1"/>
      <c r="F79" s="1"/>
    </row>
    <row r="80" spans="2:6">
      <c r="B80" s="1"/>
      <c r="C80" s="1"/>
      <c r="D80" s="1"/>
      <c r="E80" s="1"/>
      <c r="F80" s="1"/>
    </row>
    <row r="81" spans="1:19">
      <c r="B81" s="1"/>
      <c r="C81" s="1"/>
      <c r="D81" s="1"/>
      <c r="E81" s="1"/>
      <c r="F81" s="1"/>
    </row>
    <row r="82" spans="1:19">
      <c r="B82" s="1"/>
      <c r="C82" s="1"/>
      <c r="D82" s="1"/>
      <c r="E82" s="1"/>
      <c r="F82" s="1"/>
    </row>
    <row r="83" spans="1:19">
      <c r="B83" s="1"/>
      <c r="C83" s="1"/>
      <c r="D83" s="1"/>
      <c r="E83" s="1"/>
      <c r="F83" s="1"/>
    </row>
    <row r="84" spans="1:19">
      <c r="B84" s="1"/>
      <c r="C84" s="1"/>
      <c r="D84" s="1"/>
      <c r="E84" s="1"/>
      <c r="F84" s="1"/>
    </row>
    <row r="85" spans="1:19" ht="13.5" thickBot="1">
      <c r="B85" s="1"/>
      <c r="C85" s="1"/>
      <c r="D85" s="1"/>
      <c r="E85" s="1"/>
      <c r="F85" s="1"/>
    </row>
    <row r="86" spans="1:19" s="37" customFormat="1" ht="13.5" thickBot="1">
      <c r="A86" s="36"/>
      <c r="B86" s="1"/>
      <c r="C86" s="1"/>
      <c r="D86" s="1"/>
      <c r="E86" s="1"/>
      <c r="F86" s="1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</row>
    <row r="87" spans="1:19" s="15" customFormat="1">
      <c r="B87" s="1"/>
      <c r="C87" s="1"/>
      <c r="D87" s="1"/>
      <c r="E87" s="1"/>
      <c r="F87" s="1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</row>
    <row r="88" spans="1:19" s="15" customFormat="1">
      <c r="B88" s="1"/>
      <c r="C88" s="1"/>
      <c r="D88" s="1"/>
      <c r="E88" s="1"/>
      <c r="F88" s="1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</row>
    <row r="89" spans="1:19" s="15" customFormat="1">
      <c r="B89" s="1"/>
      <c r="C89" s="1"/>
      <c r="D89" s="1"/>
      <c r="E89" s="1"/>
      <c r="F89" s="1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</row>
    <row r="90" spans="1:19" s="15" customFormat="1">
      <c r="B90" s="1"/>
      <c r="C90" s="1"/>
      <c r="D90" s="1"/>
      <c r="E90" s="1"/>
      <c r="F90" s="1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</row>
    <row r="91" spans="1:19" s="15" customFormat="1" ht="13.5" thickBot="1">
      <c r="B91" s="1"/>
      <c r="C91" s="1"/>
      <c r="D91" s="1"/>
      <c r="E91" s="1"/>
      <c r="F91" s="1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</row>
    <row r="92" spans="1:19" s="37" customFormat="1" ht="13.5" thickBot="1">
      <c r="A92" s="36"/>
      <c r="B92" s="1"/>
      <c r="C92" s="1"/>
      <c r="D92" s="1"/>
      <c r="E92" s="1"/>
      <c r="F92" s="1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</row>
    <row r="93" spans="1:19">
      <c r="B93" s="1"/>
      <c r="C93" s="1"/>
      <c r="D93" s="1"/>
      <c r="E93" s="1"/>
      <c r="F93" s="1"/>
    </row>
    <row r="94" spans="1:19" ht="27" customHeight="1">
      <c r="B94" s="1"/>
      <c r="C94" s="1"/>
      <c r="D94" s="1"/>
      <c r="E94" s="1"/>
      <c r="F94" s="1"/>
    </row>
    <row r="95" spans="1:19" ht="27" customHeight="1">
      <c r="B95" s="1"/>
      <c r="C95" s="1"/>
      <c r="D95" s="1"/>
      <c r="E95" s="1"/>
      <c r="F95" s="1"/>
    </row>
    <row r="96" spans="1:19" ht="27" customHeight="1">
      <c r="B96" s="1"/>
      <c r="C96" s="1"/>
      <c r="D96" s="1"/>
      <c r="E96" s="1"/>
      <c r="F96" s="1"/>
    </row>
    <row r="97" spans="2:6">
      <c r="B97" s="1"/>
      <c r="C97" s="1"/>
      <c r="D97" s="1"/>
      <c r="E97" s="1"/>
      <c r="F97" s="1"/>
    </row>
    <row r="98" spans="2:6">
      <c r="B98" s="1"/>
      <c r="C98" s="1"/>
      <c r="D98" s="1"/>
      <c r="E98" s="1"/>
      <c r="F98" s="1"/>
    </row>
    <row r="99" spans="2:6">
      <c r="B99" s="1"/>
      <c r="C99" s="1"/>
      <c r="D99" s="1"/>
      <c r="E99" s="1"/>
      <c r="F99" s="1"/>
    </row>
    <row r="100" spans="2:6">
      <c r="B100" s="1"/>
      <c r="C100" s="1"/>
      <c r="D100" s="1"/>
      <c r="E100" s="1"/>
      <c r="F100" s="1"/>
    </row>
    <row r="101" spans="2:6">
      <c r="B101" s="1"/>
      <c r="C101" s="1"/>
      <c r="D101" s="1"/>
      <c r="E101" s="1"/>
      <c r="F101" s="1"/>
    </row>
    <row r="102" spans="2:6">
      <c r="B102" s="1"/>
      <c r="C102" s="1"/>
      <c r="D102" s="1"/>
      <c r="E102" s="1"/>
      <c r="F102" s="1"/>
    </row>
    <row r="103" spans="2:6">
      <c r="B103" s="1"/>
      <c r="C103" s="1"/>
      <c r="D103" s="1"/>
      <c r="E103" s="1"/>
      <c r="F103" s="1"/>
    </row>
    <row r="104" spans="2:6">
      <c r="B104" s="1"/>
      <c r="C104" s="1"/>
      <c r="D104" s="1"/>
      <c r="E104" s="1"/>
      <c r="F104" s="1"/>
    </row>
    <row r="105" spans="2:6">
      <c r="B105" s="1"/>
      <c r="C105" s="1"/>
      <c r="D105" s="1"/>
      <c r="E105" s="1"/>
      <c r="F105" s="1"/>
    </row>
    <row r="106" spans="2:6">
      <c r="B106" s="1"/>
      <c r="C106" s="1"/>
      <c r="D106" s="1"/>
      <c r="E106" s="1"/>
      <c r="F106" s="1"/>
    </row>
    <row r="107" spans="2:6">
      <c r="B107" s="1"/>
      <c r="C107" s="1"/>
      <c r="D107" s="1"/>
      <c r="E107" s="1"/>
      <c r="F107" s="1"/>
    </row>
    <row r="108" spans="2:6">
      <c r="B108" s="1"/>
      <c r="C108" s="1"/>
      <c r="D108" s="1"/>
      <c r="E108" s="1"/>
      <c r="F108" s="1"/>
    </row>
    <row r="109" spans="2:6">
      <c r="B109" s="1"/>
      <c r="C109" s="1"/>
      <c r="D109" s="1"/>
      <c r="E109" s="1"/>
      <c r="F109" s="1"/>
    </row>
    <row r="110" spans="2:6">
      <c r="B110" s="1"/>
      <c r="C110" s="1"/>
      <c r="D110" s="1"/>
      <c r="E110" s="1"/>
      <c r="F110" s="1"/>
    </row>
    <row r="111" spans="2:6">
      <c r="B111" s="1"/>
      <c r="C111" s="1"/>
      <c r="D111" s="1"/>
      <c r="E111" s="1"/>
      <c r="F111" s="1"/>
    </row>
    <row r="112" spans="2:6">
      <c r="B112" s="1"/>
      <c r="C112" s="1"/>
      <c r="D112" s="1"/>
      <c r="E112" s="1"/>
      <c r="F112" s="1"/>
    </row>
    <row r="113" spans="2:6">
      <c r="B113" s="1"/>
      <c r="C113" s="1"/>
      <c r="D113" s="1"/>
      <c r="E113" s="1"/>
      <c r="F113" s="1"/>
    </row>
    <row r="114" spans="2:6">
      <c r="B114" s="1"/>
      <c r="C114" s="1"/>
      <c r="D114" s="1"/>
      <c r="E114" s="1"/>
      <c r="F114" s="1"/>
    </row>
    <row r="115" spans="2:6">
      <c r="B115" s="1"/>
      <c r="C115" s="1"/>
      <c r="D115" s="1"/>
      <c r="E115" s="1"/>
      <c r="F115" s="1"/>
    </row>
    <row r="116" spans="2:6">
      <c r="B116" s="1"/>
      <c r="C116" s="1"/>
      <c r="D116" s="1"/>
      <c r="E116" s="1"/>
      <c r="F116" s="1"/>
    </row>
    <row r="117" spans="2:6">
      <c r="B117" s="1"/>
      <c r="C117" s="1"/>
      <c r="D117" s="1"/>
      <c r="E117" s="1"/>
      <c r="F117" s="1"/>
    </row>
    <row r="118" spans="2:6">
      <c r="B118" s="1"/>
      <c r="C118" s="1"/>
      <c r="D118" s="1"/>
      <c r="E118" s="1"/>
      <c r="F118" s="1"/>
    </row>
    <row r="119" spans="2:6">
      <c r="B119" s="1"/>
      <c r="C119" s="1"/>
      <c r="D119" s="1"/>
      <c r="E119" s="1"/>
      <c r="F119" s="1"/>
    </row>
    <row r="120" spans="2:6">
      <c r="B120" s="1"/>
      <c r="C120" s="1"/>
      <c r="D120" s="1"/>
      <c r="E120" s="1"/>
      <c r="F120" s="1"/>
    </row>
    <row r="121" spans="2:6">
      <c r="B121" s="1"/>
      <c r="C121" s="1"/>
      <c r="D121" s="1"/>
      <c r="E121" s="1"/>
      <c r="F121" s="1"/>
    </row>
    <row r="122" spans="2:6">
      <c r="B122" s="1"/>
      <c r="C122" s="1"/>
      <c r="D122" s="1"/>
      <c r="E122" s="1"/>
      <c r="F122" s="1"/>
    </row>
    <row r="123" spans="2:6">
      <c r="B123" s="1"/>
      <c r="C123" s="1"/>
      <c r="D123" s="1"/>
      <c r="E123" s="1"/>
      <c r="F123" s="1"/>
    </row>
    <row r="124" spans="2:6">
      <c r="B124" s="1"/>
      <c r="C124" s="1"/>
      <c r="D124" s="1"/>
      <c r="E124" s="1"/>
      <c r="F124" s="1"/>
    </row>
    <row r="125" spans="2:6">
      <c r="B125" s="1"/>
      <c r="C125" s="1"/>
      <c r="D125" s="1"/>
      <c r="E125" s="1"/>
      <c r="F125" s="1"/>
    </row>
    <row r="126" spans="2:6">
      <c r="B126" s="1"/>
      <c r="C126" s="1"/>
      <c r="D126" s="1"/>
      <c r="E126" s="1"/>
      <c r="F126" s="1"/>
    </row>
    <row r="127" spans="2:6">
      <c r="B127" s="1"/>
      <c r="C127" s="1"/>
      <c r="D127" s="1"/>
      <c r="E127" s="1"/>
      <c r="F127" s="1"/>
    </row>
    <row r="128" spans="2:6">
      <c r="B128" s="1"/>
      <c r="C128" s="1"/>
      <c r="D128" s="1"/>
      <c r="E128" s="1"/>
      <c r="F128" s="1"/>
    </row>
    <row r="129" spans="2:6">
      <c r="B129" s="1"/>
      <c r="C129" s="1"/>
      <c r="D129" s="1"/>
      <c r="E129" s="1"/>
      <c r="F129" s="1"/>
    </row>
    <row r="130" spans="2:6">
      <c r="B130" s="1"/>
      <c r="C130" s="1"/>
      <c r="D130" s="1"/>
      <c r="E130" s="1"/>
      <c r="F130" s="1"/>
    </row>
    <row r="131" spans="2:6">
      <c r="B131" s="1"/>
      <c r="C131" s="1"/>
      <c r="D131" s="1"/>
      <c r="E131" s="1"/>
      <c r="F131" s="1"/>
    </row>
    <row r="132" spans="2:6">
      <c r="B132" s="1"/>
      <c r="C132" s="1"/>
      <c r="D132" s="1"/>
      <c r="E132" s="1"/>
      <c r="F132" s="1"/>
    </row>
    <row r="133" spans="2:6">
      <c r="B133" s="1"/>
      <c r="C133" s="1"/>
      <c r="D133" s="1"/>
      <c r="E133" s="1"/>
      <c r="F133" s="1"/>
    </row>
    <row r="134" spans="2:6">
      <c r="B134" s="1"/>
      <c r="C134" s="1"/>
      <c r="D134" s="1"/>
      <c r="E134" s="1"/>
      <c r="F134" s="1"/>
    </row>
    <row r="135" spans="2:6">
      <c r="B135" s="1"/>
      <c r="C135" s="1"/>
      <c r="D135" s="1"/>
      <c r="E135" s="1"/>
      <c r="F135" s="1"/>
    </row>
    <row r="136" spans="2:6">
      <c r="B136" s="1"/>
      <c r="C136" s="1"/>
      <c r="D136" s="1"/>
      <c r="E136" s="1"/>
      <c r="F136" s="1"/>
    </row>
    <row r="137" spans="2:6">
      <c r="B137" s="1"/>
      <c r="C137" s="1"/>
      <c r="D137" s="1"/>
      <c r="E137" s="1"/>
      <c r="F137" s="1"/>
    </row>
    <row r="138" spans="2:6">
      <c r="B138" s="1"/>
      <c r="C138" s="1"/>
      <c r="D138" s="1"/>
      <c r="E138" s="1"/>
      <c r="F138" s="1"/>
    </row>
    <row r="139" spans="2:6">
      <c r="B139" s="1"/>
      <c r="C139" s="1"/>
      <c r="D139" s="1"/>
      <c r="E139" s="1"/>
      <c r="F139" s="1"/>
    </row>
    <row r="140" spans="2:6">
      <c r="B140" s="1"/>
      <c r="C140" s="1"/>
      <c r="D140" s="1"/>
      <c r="E140" s="1"/>
      <c r="F140" s="1"/>
    </row>
  </sheetData>
  <mergeCells count="9">
    <mergeCell ref="A1:E1"/>
    <mergeCell ref="A20:E20"/>
    <mergeCell ref="F6:F7"/>
    <mergeCell ref="F25:F26"/>
    <mergeCell ref="B34:C34"/>
    <mergeCell ref="B22:E22"/>
    <mergeCell ref="B3:E3"/>
    <mergeCell ref="A6:A7"/>
    <mergeCell ref="A25:A26"/>
  </mergeCells>
  <pageMargins left="0.55118110236220474" right="0.35433070866141736" top="0.78740157480314965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C23" sqref="C23"/>
    </sheetView>
  </sheetViews>
  <sheetFormatPr defaultRowHeight="12.75"/>
  <cols>
    <col min="1" max="1" width="5.85546875" customWidth="1"/>
    <col min="2" max="2" width="56.5703125" customWidth="1"/>
    <col min="3" max="3" width="23.28515625" customWidth="1"/>
  </cols>
  <sheetData>
    <row r="1" spans="1:5">
      <c r="A1" s="336"/>
      <c r="B1" s="1017" t="s">
        <v>614</v>
      </c>
      <c r="C1" s="336"/>
      <c r="D1" s="336"/>
      <c r="E1" s="336"/>
    </row>
    <row r="2" spans="1:5">
      <c r="B2" s="1"/>
      <c r="C2" s="38"/>
    </row>
    <row r="3" spans="1:5">
      <c r="B3" s="1"/>
      <c r="C3" s="38"/>
    </row>
    <row r="4" spans="1:5" ht="15.75">
      <c r="B4" s="1057" t="s">
        <v>31</v>
      </c>
      <c r="C4" s="1057"/>
    </row>
    <row r="5" spans="1:5" ht="15.75">
      <c r="B5" s="1057" t="s">
        <v>32</v>
      </c>
      <c r="C5" s="1057"/>
    </row>
    <row r="6" spans="1:5" ht="15.75">
      <c r="B6" s="1057" t="s">
        <v>577</v>
      </c>
      <c r="C6" s="1057"/>
    </row>
    <row r="7" spans="1:5" ht="15.75">
      <c r="B7" s="177"/>
      <c r="C7" s="177"/>
    </row>
    <row r="8" spans="1:5">
      <c r="B8" s="1"/>
      <c r="C8" s="993" t="s">
        <v>534</v>
      </c>
    </row>
    <row r="9" spans="1:5" ht="13.5" thickBot="1">
      <c r="B9" s="1"/>
      <c r="C9" s="40"/>
    </row>
    <row r="10" spans="1:5" ht="26.25" thickBot="1">
      <c r="A10" s="381" t="s">
        <v>192</v>
      </c>
      <c r="B10" s="428" t="s">
        <v>33</v>
      </c>
      <c r="C10" s="429" t="s">
        <v>579</v>
      </c>
    </row>
    <row r="11" spans="1:5" ht="13.5" thickBot="1">
      <c r="A11" s="425" t="s">
        <v>193</v>
      </c>
      <c r="B11" s="404" t="s">
        <v>194</v>
      </c>
      <c r="C11" s="408" t="s">
        <v>195</v>
      </c>
    </row>
    <row r="12" spans="1:5" ht="16.5" thickBot="1">
      <c r="A12" s="354"/>
      <c r="B12" s="685" t="s">
        <v>16</v>
      </c>
      <c r="C12" s="681"/>
    </row>
    <row r="13" spans="1:5" ht="15.75">
      <c r="A13" s="678" t="s">
        <v>197</v>
      </c>
      <c r="B13" s="1021" t="s">
        <v>674</v>
      </c>
      <c r="C13" s="682"/>
    </row>
    <row r="14" spans="1:5" ht="15.75">
      <c r="A14" s="679" t="s">
        <v>198</v>
      </c>
      <c r="B14" s="687" t="s">
        <v>675</v>
      </c>
      <c r="C14" s="682"/>
    </row>
    <row r="15" spans="1:5" ht="15.75">
      <c r="A15" s="679" t="s">
        <v>199</v>
      </c>
      <c r="B15" s="1021" t="s">
        <v>676</v>
      </c>
      <c r="C15" s="683"/>
    </row>
    <row r="16" spans="1:5" ht="15.75">
      <c r="A16" s="679" t="s">
        <v>200</v>
      </c>
      <c r="B16" s="1022" t="s">
        <v>677</v>
      </c>
      <c r="C16" s="682"/>
    </row>
    <row r="17" spans="1:3" ht="15.75">
      <c r="A17" s="680" t="s">
        <v>201</v>
      </c>
      <c r="B17" s="721" t="s">
        <v>678</v>
      </c>
      <c r="C17" s="681">
        <v>398218057</v>
      </c>
    </row>
    <row r="18" spans="1:3" s="7" customFormat="1" ht="16.5" thickBot="1">
      <c r="A18" s="680" t="s">
        <v>202</v>
      </c>
      <c r="B18" s="686"/>
      <c r="C18" s="689"/>
    </row>
    <row r="19" spans="1:3" s="7" customFormat="1" ht="16.5" thickBot="1">
      <c r="A19" s="354" t="s">
        <v>203</v>
      </c>
      <c r="B19" s="688"/>
      <c r="C19" s="684"/>
    </row>
    <row r="20" spans="1:3" ht="16.5" thickBot="1">
      <c r="A20" s="345" t="s">
        <v>204</v>
      </c>
      <c r="B20" s="433" t="s">
        <v>13</v>
      </c>
      <c r="C20" s="430">
        <v>398218057</v>
      </c>
    </row>
    <row r="21" spans="1:3" ht="15.75">
      <c r="B21" s="44"/>
      <c r="C21" s="45"/>
    </row>
    <row r="22" spans="1:3" ht="15.75">
      <c r="B22" s="44"/>
      <c r="C22" s="45"/>
    </row>
  </sheetData>
  <mergeCells count="3">
    <mergeCell ref="B4:C4"/>
    <mergeCell ref="B5:C5"/>
    <mergeCell ref="B6:C6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133"/>
  <sheetViews>
    <sheetView workbookViewId="0">
      <selection activeCell="B14" sqref="B14"/>
    </sheetView>
  </sheetViews>
  <sheetFormatPr defaultRowHeight="12.75"/>
  <cols>
    <col min="1" max="1" width="5.5703125" customWidth="1"/>
    <col min="2" max="2" width="61" customWidth="1"/>
    <col min="3" max="3" width="18.28515625" customWidth="1"/>
  </cols>
  <sheetData>
    <row r="1" spans="1:5">
      <c r="A1" s="1024" t="s">
        <v>615</v>
      </c>
      <c r="B1" s="1024"/>
      <c r="C1" s="1024"/>
      <c r="D1" s="336"/>
      <c r="E1" s="336"/>
    </row>
    <row r="2" spans="1:5">
      <c r="A2" s="336"/>
      <c r="B2" s="336"/>
      <c r="C2" s="336"/>
      <c r="D2" s="336"/>
      <c r="E2" s="336"/>
    </row>
    <row r="3" spans="1:5" ht="15.75">
      <c r="B3" s="1057" t="s">
        <v>34</v>
      </c>
      <c r="C3" s="1057"/>
    </row>
    <row r="4" spans="1:5" ht="15.75">
      <c r="B4" s="1057" t="s">
        <v>35</v>
      </c>
      <c r="C4" s="1057"/>
    </row>
    <row r="5" spans="1:5" ht="15.75">
      <c r="B5" s="1057" t="s">
        <v>577</v>
      </c>
      <c r="C5" s="1057"/>
    </row>
    <row r="6" spans="1:5" ht="15.75">
      <c r="B6" s="726"/>
      <c r="C6" s="726"/>
    </row>
    <row r="7" spans="1:5" ht="13.5" thickBot="1">
      <c r="B7" s="38"/>
      <c r="C7" s="993" t="s">
        <v>541</v>
      </c>
    </row>
    <row r="8" spans="1:5" ht="26.25" thickBot="1">
      <c r="A8" s="381" t="s">
        <v>192</v>
      </c>
      <c r="B8" s="435" t="s">
        <v>36</v>
      </c>
      <c r="C8" s="436" t="s">
        <v>616</v>
      </c>
    </row>
    <row r="9" spans="1:5" ht="13.5" thickBot="1">
      <c r="A9" s="425" t="s">
        <v>193</v>
      </c>
      <c r="B9" s="404" t="s">
        <v>194</v>
      </c>
      <c r="C9" s="408" t="s">
        <v>195</v>
      </c>
    </row>
    <row r="10" spans="1:5" ht="12.75" customHeight="1" thickBot="1">
      <c r="A10" s="345"/>
      <c r="B10" s="178" t="s">
        <v>16</v>
      </c>
      <c r="C10" s="437"/>
    </row>
    <row r="11" spans="1:5" ht="12.75" customHeight="1">
      <c r="A11" s="823" t="s">
        <v>197</v>
      </c>
      <c r="B11" s="179" t="s">
        <v>529</v>
      </c>
      <c r="C11" s="438">
        <v>635000</v>
      </c>
    </row>
    <row r="12" spans="1:5" ht="12.75" customHeight="1">
      <c r="A12" s="823" t="s">
        <v>198</v>
      </c>
      <c r="B12" s="179"/>
      <c r="C12" s="438"/>
    </row>
    <row r="13" spans="1:5" ht="12.75" customHeight="1">
      <c r="A13" s="823" t="s">
        <v>199</v>
      </c>
      <c r="B13" s="179"/>
      <c r="C13" s="438"/>
    </row>
    <row r="14" spans="1:5" ht="12.75" customHeight="1">
      <c r="A14" s="823" t="s">
        <v>200</v>
      </c>
      <c r="B14" s="179"/>
      <c r="C14" s="438"/>
    </row>
    <row r="15" spans="1:5" ht="12.75" customHeight="1">
      <c r="A15" s="823" t="s">
        <v>201</v>
      </c>
      <c r="B15" s="179"/>
      <c r="C15" s="438"/>
    </row>
    <row r="16" spans="1:5" ht="12.75" customHeight="1">
      <c r="A16" s="823" t="s">
        <v>202</v>
      </c>
      <c r="B16" s="179"/>
      <c r="C16" s="438"/>
    </row>
    <row r="17" spans="1:11" ht="12.75" customHeight="1">
      <c r="A17" s="823" t="s">
        <v>203</v>
      </c>
      <c r="B17" s="179"/>
      <c r="C17" s="438"/>
    </row>
    <row r="18" spans="1:11" ht="12.75" customHeight="1">
      <c r="A18" s="823" t="s">
        <v>204</v>
      </c>
      <c r="B18" s="179"/>
      <c r="C18" s="438"/>
    </row>
    <row r="19" spans="1:11" ht="12.75" customHeight="1">
      <c r="A19" s="823" t="s">
        <v>205</v>
      </c>
      <c r="B19" s="179"/>
      <c r="C19" s="438"/>
    </row>
    <row r="20" spans="1:11" ht="12.75" customHeight="1" thickBot="1">
      <c r="A20" s="426">
        <v>10</v>
      </c>
      <c r="B20" s="179"/>
      <c r="C20" s="438"/>
    </row>
    <row r="21" spans="1:11" ht="12.75" customHeight="1" thickBot="1">
      <c r="A21" s="345"/>
      <c r="B21" s="360" t="s">
        <v>23</v>
      </c>
      <c r="C21" s="439">
        <f>SUM(C11:C20)</f>
        <v>635000</v>
      </c>
    </row>
    <row r="22" spans="1:11">
      <c r="A22" s="1058"/>
      <c r="B22" s="1045"/>
      <c r="C22" s="1045"/>
    </row>
    <row r="23" spans="1:11">
      <c r="A23" s="1"/>
      <c r="B23" s="1"/>
      <c r="K23" s="310"/>
    </row>
    <row r="24" spans="1:11">
      <c r="B24" s="1"/>
      <c r="C24" s="1"/>
      <c r="K24" s="310"/>
    </row>
    <row r="25" spans="1:11">
      <c r="B25" s="1"/>
      <c r="C25" s="1"/>
      <c r="K25" s="310"/>
    </row>
    <row r="26" spans="1:11">
      <c r="B26" s="1"/>
      <c r="C26" s="1"/>
      <c r="K26" s="310"/>
    </row>
    <row r="27" spans="1:11">
      <c r="B27" s="1"/>
      <c r="C27" s="1"/>
      <c r="K27" s="310"/>
    </row>
    <row r="28" spans="1:11">
      <c r="B28" s="1"/>
      <c r="C28" s="1"/>
      <c r="K28" s="310"/>
    </row>
    <row r="29" spans="1:11">
      <c r="H29" s="310"/>
    </row>
    <row r="30" spans="1:11">
      <c r="H30" s="310"/>
    </row>
    <row r="31" spans="1:11">
      <c r="G31" s="310"/>
    </row>
    <row r="32" spans="1:11">
      <c r="G32" s="310"/>
    </row>
    <row r="33" spans="2:8">
      <c r="H33" s="310"/>
    </row>
    <row r="34" spans="2:8">
      <c r="H34" s="310"/>
    </row>
    <row r="35" spans="2:8">
      <c r="H35" s="310"/>
    </row>
    <row r="39" spans="2:8">
      <c r="B39" s="1"/>
      <c r="C39" s="1"/>
    </row>
    <row r="40" spans="2:8">
      <c r="B40" s="1"/>
      <c r="C40" s="1"/>
    </row>
    <row r="41" spans="2:8">
      <c r="B41" s="1"/>
      <c r="C41" s="1"/>
    </row>
    <row r="42" spans="2:8">
      <c r="B42" s="1"/>
      <c r="C42" s="1"/>
    </row>
    <row r="43" spans="2:8">
      <c r="B43" s="1"/>
      <c r="C43" s="1"/>
    </row>
    <row r="44" spans="2:8">
      <c r="B44" s="1"/>
      <c r="C44" s="1"/>
    </row>
    <row r="45" spans="2:8">
      <c r="B45" s="1"/>
      <c r="C45" s="1"/>
    </row>
    <row r="46" spans="2:8">
      <c r="B46" s="1"/>
      <c r="C46" s="1"/>
    </row>
    <row r="47" spans="2:8">
      <c r="B47" s="1"/>
      <c r="C47" s="1"/>
    </row>
    <row r="48" spans="2:8">
      <c r="B48" s="1"/>
      <c r="C48" s="1"/>
    </row>
    <row r="49" spans="2:3">
      <c r="B49" s="1"/>
      <c r="C49" s="1"/>
    </row>
    <row r="50" spans="2:3">
      <c r="B50" s="1"/>
      <c r="C50" s="1"/>
    </row>
    <row r="51" spans="2:3">
      <c r="B51" s="1"/>
      <c r="C51" s="1"/>
    </row>
    <row r="52" spans="2:3">
      <c r="B52" s="1"/>
      <c r="C52" s="1"/>
    </row>
    <row r="53" spans="2:3">
      <c r="B53" s="1"/>
      <c r="C53" s="1"/>
    </row>
    <row r="54" spans="2:3">
      <c r="B54" s="1"/>
      <c r="C54" s="1"/>
    </row>
    <row r="55" spans="2:3">
      <c r="B55" s="1"/>
      <c r="C55" s="1"/>
    </row>
    <row r="56" spans="2:3">
      <c r="B56" s="1"/>
      <c r="C56" s="1"/>
    </row>
    <row r="57" spans="2:3">
      <c r="B57" s="1"/>
      <c r="C57" s="1"/>
    </row>
    <row r="58" spans="2:3">
      <c r="B58" s="1"/>
      <c r="C58" s="1"/>
    </row>
    <row r="59" spans="2:3">
      <c r="B59" s="1"/>
      <c r="C59" s="1"/>
    </row>
    <row r="60" spans="2:3">
      <c r="B60" s="1"/>
      <c r="C60" s="1"/>
    </row>
    <row r="61" spans="2:3">
      <c r="B61" s="1"/>
      <c r="C61" s="1"/>
    </row>
    <row r="62" spans="2:3">
      <c r="B62" s="1"/>
      <c r="C62" s="1"/>
    </row>
    <row r="63" spans="2:3">
      <c r="B63" s="1"/>
      <c r="C63" s="1"/>
    </row>
    <row r="64" spans="2:3">
      <c r="B64" s="1"/>
      <c r="C64" s="1"/>
    </row>
    <row r="65" spans="2:3">
      <c r="B65" s="1"/>
      <c r="C65" s="1"/>
    </row>
    <row r="66" spans="2:3">
      <c r="B66" s="1"/>
      <c r="C66" s="1"/>
    </row>
    <row r="67" spans="2:3">
      <c r="B67" s="1"/>
      <c r="C67" s="1"/>
    </row>
    <row r="68" spans="2:3">
      <c r="B68" s="1"/>
      <c r="C68" s="1"/>
    </row>
    <row r="69" spans="2:3">
      <c r="B69" s="1"/>
      <c r="C69" s="1"/>
    </row>
    <row r="70" spans="2:3">
      <c r="B70" s="1"/>
      <c r="C70" s="1"/>
    </row>
    <row r="71" spans="2:3">
      <c r="B71" s="1"/>
      <c r="C71" s="1"/>
    </row>
    <row r="72" spans="2:3">
      <c r="B72" s="1"/>
      <c r="C72" s="1"/>
    </row>
    <row r="73" spans="2:3">
      <c r="B73" s="1"/>
      <c r="C73" s="1"/>
    </row>
    <row r="74" spans="2:3">
      <c r="B74" s="1"/>
      <c r="C74" s="1"/>
    </row>
    <row r="75" spans="2:3">
      <c r="B75" s="1"/>
      <c r="C75" s="1"/>
    </row>
    <row r="76" spans="2:3">
      <c r="B76" s="1"/>
      <c r="C76" s="1"/>
    </row>
    <row r="77" spans="2:3">
      <c r="B77" s="1"/>
      <c r="C77" s="1"/>
    </row>
    <row r="78" spans="2:3">
      <c r="B78" s="1"/>
      <c r="C78" s="1"/>
    </row>
    <row r="79" spans="2:3">
      <c r="B79" s="1"/>
      <c r="C79" s="1"/>
    </row>
    <row r="80" spans="2:3">
      <c r="B80" s="1"/>
      <c r="C80" s="1"/>
    </row>
    <row r="81" spans="2:3">
      <c r="B81" s="1"/>
      <c r="C81" s="1"/>
    </row>
    <row r="82" spans="2:3">
      <c r="B82" s="1"/>
      <c r="C82" s="1"/>
    </row>
    <row r="83" spans="2:3">
      <c r="B83" s="1"/>
      <c r="C83" s="1"/>
    </row>
    <row r="84" spans="2:3">
      <c r="B84" s="1"/>
      <c r="C84" s="1"/>
    </row>
    <row r="85" spans="2:3">
      <c r="B85" s="1"/>
      <c r="C85" s="1"/>
    </row>
    <row r="86" spans="2:3">
      <c r="B86" s="1"/>
      <c r="C86" s="1"/>
    </row>
    <row r="87" spans="2:3">
      <c r="B87" s="1"/>
      <c r="C87" s="1"/>
    </row>
    <row r="88" spans="2:3">
      <c r="B88" s="1"/>
      <c r="C88" s="1"/>
    </row>
    <row r="89" spans="2:3">
      <c r="B89" s="1"/>
      <c r="C89" s="1"/>
    </row>
    <row r="90" spans="2:3">
      <c r="B90" s="1"/>
      <c r="C90" s="1"/>
    </row>
    <row r="91" spans="2:3">
      <c r="B91" s="1"/>
      <c r="C91" s="1"/>
    </row>
    <row r="92" spans="2:3">
      <c r="B92" s="1"/>
      <c r="C92" s="1"/>
    </row>
    <row r="93" spans="2:3">
      <c r="B93" s="1"/>
      <c r="C93" s="1"/>
    </row>
    <row r="94" spans="2:3">
      <c r="B94" s="1"/>
      <c r="C94" s="1"/>
    </row>
    <row r="95" spans="2:3">
      <c r="B95" s="1"/>
      <c r="C95" s="1"/>
    </row>
    <row r="96" spans="2:3">
      <c r="B96" s="1"/>
      <c r="C96" s="1"/>
    </row>
    <row r="97" spans="2:3">
      <c r="B97" s="1"/>
      <c r="C97" s="1"/>
    </row>
    <row r="98" spans="2:3">
      <c r="B98" s="1"/>
      <c r="C98" s="1"/>
    </row>
    <row r="99" spans="2:3">
      <c r="B99" s="1"/>
      <c r="C99" s="1"/>
    </row>
    <row r="100" spans="2:3">
      <c r="B100" s="1"/>
      <c r="C100" s="1"/>
    </row>
    <row r="101" spans="2:3">
      <c r="B101" s="1"/>
      <c r="C101" s="1"/>
    </row>
    <row r="102" spans="2:3">
      <c r="B102" s="1"/>
      <c r="C102" s="1"/>
    </row>
    <row r="103" spans="2:3">
      <c r="B103" s="1"/>
      <c r="C103" s="1"/>
    </row>
    <row r="104" spans="2:3">
      <c r="B104" s="1"/>
      <c r="C104" s="1"/>
    </row>
    <row r="105" spans="2:3">
      <c r="B105" s="1"/>
      <c r="C105" s="1"/>
    </row>
    <row r="106" spans="2:3">
      <c r="B106" s="1"/>
      <c r="C106" s="1"/>
    </row>
    <row r="107" spans="2:3">
      <c r="B107" s="1"/>
      <c r="C107" s="1"/>
    </row>
    <row r="108" spans="2:3">
      <c r="B108" s="1"/>
      <c r="C108" s="1"/>
    </row>
    <row r="109" spans="2:3">
      <c r="B109" s="1"/>
      <c r="C109" s="1"/>
    </row>
    <row r="110" spans="2:3">
      <c r="B110" s="1"/>
      <c r="C110" s="1"/>
    </row>
    <row r="111" spans="2:3">
      <c r="B111" s="1"/>
      <c r="C111" s="1"/>
    </row>
    <row r="112" spans="2:3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  <row r="121" spans="2:3">
      <c r="B121" s="1"/>
      <c r="C121" s="1"/>
    </row>
    <row r="122" spans="2:3">
      <c r="B122" s="1"/>
      <c r="C122" s="1"/>
    </row>
    <row r="123" spans="2:3">
      <c r="B123" s="1"/>
      <c r="C123" s="1"/>
    </row>
    <row r="124" spans="2:3">
      <c r="B124" s="1"/>
      <c r="C124" s="1"/>
    </row>
    <row r="125" spans="2:3">
      <c r="B125" s="1"/>
      <c r="C125" s="1"/>
    </row>
    <row r="126" spans="2:3">
      <c r="B126" s="1"/>
      <c r="C126" s="1"/>
    </row>
    <row r="127" spans="2:3">
      <c r="B127" s="1"/>
      <c r="C127" s="1"/>
    </row>
    <row r="128" spans="2:3">
      <c r="B128" s="1"/>
      <c r="C128" s="1"/>
    </row>
    <row r="129" spans="2:3">
      <c r="B129" s="1"/>
      <c r="C129" s="1"/>
    </row>
    <row r="130" spans="2:3">
      <c r="B130" s="1"/>
      <c r="C130" s="1"/>
    </row>
    <row r="131" spans="2:3">
      <c r="B131" s="1"/>
      <c r="C131" s="1"/>
    </row>
    <row r="132" spans="2:3">
      <c r="B132" s="1"/>
      <c r="C132" s="1"/>
    </row>
    <row r="133" spans="2:3">
      <c r="B133" s="1"/>
      <c r="C133" s="1"/>
    </row>
  </sheetData>
  <mergeCells count="5">
    <mergeCell ref="A1:C1"/>
    <mergeCell ref="B3:C3"/>
    <mergeCell ref="B4:C4"/>
    <mergeCell ref="B5:C5"/>
    <mergeCell ref="A22:C22"/>
  </mergeCells>
  <pageMargins left="0.74803149606299213" right="0.74803149606299213" top="0.98425196850393704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58"/>
  <sheetViews>
    <sheetView topLeftCell="A21" workbookViewId="0">
      <selection activeCell="K52" sqref="K52"/>
    </sheetView>
  </sheetViews>
  <sheetFormatPr defaultRowHeight="12.75"/>
  <cols>
    <col min="1" max="1" width="4.42578125" customWidth="1"/>
    <col min="2" max="2" width="28.5703125" customWidth="1"/>
    <col min="3" max="3" width="12.42578125" customWidth="1"/>
    <col min="4" max="4" width="27.42578125" customWidth="1"/>
    <col min="5" max="5" width="13" customWidth="1"/>
  </cols>
  <sheetData>
    <row r="1" spans="1:5">
      <c r="A1" s="1024" t="s">
        <v>617</v>
      </c>
      <c r="B1" s="1024"/>
      <c r="C1" s="1024"/>
      <c r="D1" s="1024"/>
      <c r="E1" s="1024"/>
    </row>
    <row r="2" spans="1:5">
      <c r="A2" s="336"/>
      <c r="B2" s="336"/>
      <c r="C2" s="336"/>
      <c r="D2" s="336"/>
      <c r="E2" s="336"/>
    </row>
    <row r="3" spans="1:5" ht="15.75">
      <c r="A3" s="1059" t="s">
        <v>41</v>
      </c>
      <c r="B3" s="1045"/>
      <c r="C3" s="1045"/>
      <c r="D3" s="1045"/>
      <c r="E3" s="1045"/>
    </row>
    <row r="4" spans="1:5" ht="9" customHeight="1">
      <c r="B4" s="46"/>
      <c r="C4" s="46"/>
      <c r="D4" s="46"/>
      <c r="E4" s="46"/>
    </row>
    <row r="5" spans="1:5" ht="13.5" thickBot="1">
      <c r="B5" s="46"/>
      <c r="C5" s="46"/>
      <c r="D5" s="1060" t="s">
        <v>534</v>
      </c>
      <c r="E5" s="1060"/>
    </row>
    <row r="6" spans="1:5" ht="13.5" thickBot="1">
      <c r="A6" s="1063" t="s">
        <v>192</v>
      </c>
      <c r="B6" s="1061" t="s">
        <v>28</v>
      </c>
      <c r="C6" s="1061"/>
      <c r="D6" s="1061" t="s">
        <v>42</v>
      </c>
      <c r="E6" s="1062"/>
    </row>
    <row r="7" spans="1:5" ht="18" customHeight="1" thickBot="1">
      <c r="A7" s="1064"/>
      <c r="B7" s="47" t="s">
        <v>37</v>
      </c>
      <c r="C7" s="48" t="s">
        <v>618</v>
      </c>
      <c r="D7" s="47" t="s">
        <v>37</v>
      </c>
      <c r="E7" s="453" t="s">
        <v>619</v>
      </c>
    </row>
    <row r="8" spans="1:5" ht="12.75" customHeight="1" thickBot="1">
      <c r="A8" s="425" t="s">
        <v>193</v>
      </c>
      <c r="B8" s="413" t="s">
        <v>194</v>
      </c>
      <c r="C8" s="416" t="s">
        <v>195</v>
      </c>
      <c r="D8" s="416" t="s">
        <v>196</v>
      </c>
      <c r="E8" s="407" t="s">
        <v>216</v>
      </c>
    </row>
    <row r="9" spans="1:5">
      <c r="A9" s="432" t="s">
        <v>197</v>
      </c>
      <c r="B9" s="49" t="s">
        <v>43</v>
      </c>
      <c r="C9" s="50">
        <v>20837500</v>
      </c>
      <c r="D9" s="49" t="s">
        <v>44</v>
      </c>
      <c r="E9" s="454">
        <v>86761652</v>
      </c>
    </row>
    <row r="10" spans="1:5">
      <c r="A10" s="387" t="s">
        <v>198</v>
      </c>
      <c r="B10" s="49" t="s">
        <v>452</v>
      </c>
      <c r="C10" s="50">
        <v>18250800</v>
      </c>
      <c r="D10" s="49" t="s">
        <v>45</v>
      </c>
      <c r="E10" s="454">
        <v>14761915</v>
      </c>
    </row>
    <row r="11" spans="1:5">
      <c r="A11" s="382" t="s">
        <v>199</v>
      </c>
      <c r="B11" s="49" t="s">
        <v>453</v>
      </c>
      <c r="C11" s="51">
        <f>'10.m.bev.ei'!F17</f>
        <v>132281797</v>
      </c>
      <c r="D11" s="49" t="s">
        <v>24</v>
      </c>
      <c r="E11" s="454">
        <v>78395282</v>
      </c>
    </row>
    <row r="12" spans="1:5">
      <c r="A12" s="382" t="s">
        <v>200</v>
      </c>
      <c r="B12" s="49"/>
      <c r="C12" s="51"/>
      <c r="D12" s="49" t="s">
        <v>46</v>
      </c>
      <c r="E12" s="454">
        <f>'2.m.kiadási ei'!F14</f>
        <v>160000</v>
      </c>
    </row>
    <row r="13" spans="1:5">
      <c r="A13" s="382" t="s">
        <v>201</v>
      </c>
      <c r="B13" s="289"/>
      <c r="C13" s="50"/>
      <c r="D13" s="49" t="s">
        <v>47</v>
      </c>
      <c r="E13" s="454">
        <f>'2.m.kiadási ei'!F13</f>
        <v>0</v>
      </c>
    </row>
    <row r="14" spans="1:5">
      <c r="A14" s="362" t="s">
        <v>202</v>
      </c>
      <c r="B14" s="289"/>
      <c r="C14" s="51"/>
      <c r="D14" s="49" t="s">
        <v>48</v>
      </c>
      <c r="E14" s="454"/>
    </row>
    <row r="15" spans="1:5">
      <c r="A15" s="362" t="s">
        <v>203</v>
      </c>
      <c r="B15" s="52"/>
      <c r="C15" s="50"/>
      <c r="D15" s="49" t="s">
        <v>570</v>
      </c>
      <c r="E15" s="454">
        <v>13045000</v>
      </c>
    </row>
    <row r="16" spans="1:5">
      <c r="A16" s="387" t="s">
        <v>204</v>
      </c>
      <c r="B16" s="289"/>
      <c r="C16" s="50"/>
      <c r="D16" s="52" t="s">
        <v>146</v>
      </c>
      <c r="E16" s="454">
        <f>'2.m.kiadási ei'!F22</f>
        <v>19200000</v>
      </c>
    </row>
    <row r="17" spans="1:8">
      <c r="A17" s="382" t="s">
        <v>205</v>
      </c>
      <c r="B17" s="52"/>
      <c r="C17" s="50"/>
      <c r="D17" s="296"/>
      <c r="E17" s="454"/>
    </row>
    <row r="18" spans="1:8">
      <c r="A18" s="382" t="s">
        <v>206</v>
      </c>
      <c r="B18" s="52"/>
      <c r="C18" s="50"/>
      <c r="D18" s="52"/>
      <c r="E18" s="454"/>
    </row>
    <row r="19" spans="1:8" ht="6" customHeight="1" thickBot="1">
      <c r="A19" s="388"/>
      <c r="B19" s="861"/>
      <c r="C19" s="843"/>
      <c r="D19" s="861"/>
      <c r="E19" s="844"/>
    </row>
    <row r="20" spans="1:8" ht="13.5" thickBot="1">
      <c r="A20" s="447" t="s">
        <v>207</v>
      </c>
      <c r="B20" s="864" t="s">
        <v>49</v>
      </c>
      <c r="C20" s="865">
        <f>SUM(C9:C18)</f>
        <v>171370097</v>
      </c>
      <c r="D20" s="864" t="s">
        <v>50</v>
      </c>
      <c r="E20" s="866">
        <f>E9+E10+E11+E13+E14+E15+E16+E17+E18</f>
        <v>212163849</v>
      </c>
    </row>
    <row r="21" spans="1:8" ht="6.75" customHeight="1" thickBot="1">
      <c r="A21" s="392"/>
      <c r="B21" s="862"/>
      <c r="C21" s="863"/>
      <c r="D21" s="862"/>
      <c r="E21" s="863"/>
    </row>
    <row r="22" spans="1:8" ht="14.25" customHeight="1" thickBot="1">
      <c r="A22" s="853" t="s">
        <v>208</v>
      </c>
      <c r="B22" s="450" t="s">
        <v>185</v>
      </c>
      <c r="C22" s="644"/>
      <c r="D22" s="290"/>
      <c r="E22" s="644"/>
    </row>
    <row r="23" spans="1:8" ht="12.75" customHeight="1">
      <c r="A23" s="386" t="s">
        <v>209</v>
      </c>
      <c r="B23" s="643" t="s">
        <v>51</v>
      </c>
      <c r="C23" s="645">
        <v>44668501</v>
      </c>
      <c r="D23" s="647" t="s">
        <v>569</v>
      </c>
      <c r="E23" s="645">
        <v>34000000</v>
      </c>
    </row>
    <row r="24" spans="1:8" ht="12.75" customHeight="1">
      <c r="A24" s="383" t="s">
        <v>210</v>
      </c>
      <c r="B24" s="462" t="s">
        <v>186</v>
      </c>
      <c r="C24" s="646"/>
      <c r="D24" s="648" t="s">
        <v>571</v>
      </c>
      <c r="E24" s="646">
        <v>3239749</v>
      </c>
    </row>
    <row r="25" spans="1:8" ht="12.75" customHeight="1">
      <c r="A25" s="383" t="s">
        <v>211</v>
      </c>
      <c r="B25" s="451" t="s">
        <v>569</v>
      </c>
      <c r="C25" s="646">
        <v>34000000</v>
      </c>
      <c r="D25" s="648"/>
      <c r="E25" s="646"/>
    </row>
    <row r="26" spans="1:8" ht="13.5" thickBot="1">
      <c r="A26" s="854" t="s">
        <v>212</v>
      </c>
      <c r="B26" s="855" t="s">
        <v>188</v>
      </c>
      <c r="C26" s="852">
        <v>15000000</v>
      </c>
      <c r="D26" s="856" t="s">
        <v>52</v>
      </c>
      <c r="E26" s="857">
        <v>15000000</v>
      </c>
    </row>
    <row r="27" spans="1:8" ht="13.5" thickBot="1">
      <c r="A27" s="853" t="s">
        <v>213</v>
      </c>
      <c r="B27" s="858" t="s">
        <v>53</v>
      </c>
      <c r="C27" s="859">
        <v>265038598</v>
      </c>
      <c r="D27" s="860" t="s">
        <v>54</v>
      </c>
      <c r="E27" s="859">
        <v>264403598</v>
      </c>
      <c r="H27" s="81"/>
    </row>
    <row r="28" spans="1:8" ht="8.25" customHeight="1">
      <c r="B28" s="46"/>
      <c r="C28" s="46"/>
      <c r="D28" s="46"/>
      <c r="E28" s="46"/>
    </row>
    <row r="29" spans="1:8" ht="15.75">
      <c r="B29" s="1059" t="s">
        <v>55</v>
      </c>
      <c r="C29" s="1059"/>
      <c r="D29" s="1059"/>
      <c r="E29" s="1059"/>
    </row>
    <row r="30" spans="1:8" ht="9.75" customHeight="1">
      <c r="B30" s="46"/>
      <c r="C30" s="46"/>
      <c r="D30" s="46"/>
      <c r="E30" s="46"/>
    </row>
    <row r="31" spans="1:8" ht="13.5" thickBot="1">
      <c r="B31" s="46"/>
      <c r="C31" s="46"/>
      <c r="D31" s="1060" t="s">
        <v>4</v>
      </c>
      <c r="E31" s="1060"/>
    </row>
    <row r="32" spans="1:8" ht="13.5" thickBot="1">
      <c r="A32" s="1063" t="s">
        <v>192</v>
      </c>
      <c r="B32" s="1061" t="s">
        <v>28</v>
      </c>
      <c r="C32" s="1061"/>
      <c r="D32" s="1061" t="s">
        <v>42</v>
      </c>
      <c r="E32" s="1062"/>
    </row>
    <row r="33" spans="1:8" ht="19.5" customHeight="1" thickBot="1">
      <c r="A33" s="1064"/>
      <c r="B33" s="53" t="s">
        <v>37</v>
      </c>
      <c r="C33" s="54" t="s">
        <v>618</v>
      </c>
      <c r="D33" s="53" t="s">
        <v>37</v>
      </c>
      <c r="E33" s="468" t="s">
        <v>619</v>
      </c>
    </row>
    <row r="34" spans="1:8" ht="13.5" thickBot="1">
      <c r="A34" s="384" t="s">
        <v>193</v>
      </c>
      <c r="B34" s="413" t="s">
        <v>194</v>
      </c>
      <c r="C34" s="416" t="s">
        <v>195</v>
      </c>
      <c r="D34" s="416" t="s">
        <v>196</v>
      </c>
      <c r="E34" s="407" t="s">
        <v>216</v>
      </c>
    </row>
    <row r="35" spans="1:8">
      <c r="A35" s="387" t="s">
        <v>214</v>
      </c>
      <c r="B35" s="55" t="s">
        <v>56</v>
      </c>
      <c r="C35" s="51"/>
      <c r="D35" s="55" t="s">
        <v>57</v>
      </c>
      <c r="E35" s="454">
        <v>635000</v>
      </c>
    </row>
    <row r="36" spans="1:8">
      <c r="A36" s="387" t="s">
        <v>215</v>
      </c>
      <c r="B36" s="55" t="s">
        <v>189</v>
      </c>
      <c r="C36" s="50">
        <f>'10.m.bev.ei'!F35</f>
        <v>0</v>
      </c>
      <c r="D36" s="55" t="s">
        <v>58</v>
      </c>
      <c r="E36" s="454">
        <v>398218057</v>
      </c>
    </row>
    <row r="37" spans="1:8">
      <c r="A37" s="387" t="s">
        <v>217</v>
      </c>
      <c r="B37" s="457"/>
      <c r="C37" s="50"/>
      <c r="D37" s="56" t="s">
        <v>147</v>
      </c>
      <c r="E37" s="455">
        <f>'2.m.kiadási ei'!F28</f>
        <v>0</v>
      </c>
    </row>
    <row r="38" spans="1:8">
      <c r="A38" s="387" t="s">
        <v>218</v>
      </c>
      <c r="B38" s="56"/>
      <c r="C38" s="50"/>
      <c r="D38" s="56" t="s">
        <v>148</v>
      </c>
      <c r="E38" s="455">
        <f>'2.m.kiadási ei'!F36</f>
        <v>0</v>
      </c>
    </row>
    <row r="39" spans="1:8">
      <c r="A39" s="387" t="s">
        <v>219</v>
      </c>
      <c r="B39" s="56"/>
      <c r="C39" s="50"/>
      <c r="D39" s="56" t="s">
        <v>59</v>
      </c>
      <c r="E39" s="455">
        <f>-E13</f>
        <v>0</v>
      </c>
    </row>
    <row r="40" spans="1:8">
      <c r="A40" s="387" t="s">
        <v>220</v>
      </c>
      <c r="B40" s="56"/>
      <c r="C40" s="50"/>
      <c r="D40" s="56"/>
      <c r="E40" s="455"/>
    </row>
    <row r="41" spans="1:8">
      <c r="A41" s="387" t="s">
        <v>221</v>
      </c>
      <c r="B41" s="458"/>
      <c r="C41" s="50"/>
      <c r="D41" s="57"/>
      <c r="E41" s="455"/>
    </row>
    <row r="42" spans="1:8">
      <c r="A42" s="387" t="s">
        <v>222</v>
      </c>
      <c r="B42" s="56"/>
      <c r="C42" s="8"/>
      <c r="D42" s="52"/>
      <c r="E42" s="455"/>
    </row>
    <row r="43" spans="1:8" ht="15.75" customHeight="1" thickBot="1">
      <c r="A43" s="426" t="s">
        <v>223</v>
      </c>
      <c r="B43" s="458"/>
      <c r="C43" s="50"/>
      <c r="D43" s="56"/>
      <c r="E43" s="455"/>
    </row>
    <row r="44" spans="1:8" ht="13.5" thickBot="1">
      <c r="A44" s="345" t="s">
        <v>224</v>
      </c>
      <c r="B44" s="459" t="s">
        <v>60</v>
      </c>
      <c r="C44" s="58">
        <v>265038598</v>
      </c>
      <c r="D44" s="59" t="s">
        <v>61</v>
      </c>
      <c r="E44" s="456">
        <v>264403598</v>
      </c>
    </row>
    <row r="45" spans="1:8">
      <c r="A45" s="387" t="s">
        <v>225</v>
      </c>
      <c r="B45" s="460" t="s">
        <v>185</v>
      </c>
      <c r="C45" s="292"/>
      <c r="D45" s="293"/>
      <c r="E45" s="469"/>
    </row>
    <row r="46" spans="1:8" ht="15" customHeight="1">
      <c r="A46" s="387" t="s">
        <v>226</v>
      </c>
      <c r="B46" s="461" t="s">
        <v>51</v>
      </c>
      <c r="C46" s="842">
        <v>398218057</v>
      </c>
      <c r="D46" s="295"/>
      <c r="E46" s="470"/>
    </row>
    <row r="47" spans="1:8" ht="15" customHeight="1">
      <c r="A47" s="387" t="s">
        <v>227</v>
      </c>
      <c r="B47" s="462" t="s">
        <v>186</v>
      </c>
      <c r="C47" s="297"/>
      <c r="D47" s="298"/>
      <c r="E47" s="471"/>
      <c r="H47" s="81"/>
    </row>
    <row r="48" spans="1:8" ht="15" customHeight="1">
      <c r="A48" s="387" t="s">
        <v>228</v>
      </c>
      <c r="B48" s="463" t="s">
        <v>187</v>
      </c>
      <c r="C48" s="294"/>
      <c r="D48" s="295"/>
      <c r="E48" s="470"/>
    </row>
    <row r="49" spans="1:5" ht="12" customHeight="1" thickBot="1">
      <c r="A49" s="426" t="s">
        <v>229</v>
      </c>
      <c r="B49" s="464" t="s">
        <v>190</v>
      </c>
      <c r="C49" s="60">
        <f>'32.kölcsön áll.fizetési köt'!J10</f>
        <v>0</v>
      </c>
      <c r="D49" s="291" t="s">
        <v>52</v>
      </c>
      <c r="E49" s="472">
        <f>'2.m.kiadási ei'!F49</f>
        <v>0</v>
      </c>
    </row>
    <row r="50" spans="1:5" ht="13.5" thickBot="1">
      <c r="A50" s="345" t="s">
        <v>230</v>
      </c>
      <c r="B50" s="459" t="s">
        <v>63</v>
      </c>
      <c r="C50" s="58">
        <v>398218057</v>
      </c>
      <c r="D50" s="59" t="s">
        <v>64</v>
      </c>
      <c r="E50" s="456">
        <v>398853057</v>
      </c>
    </row>
    <row r="51" spans="1:5" ht="7.5" customHeight="1" thickBot="1">
      <c r="A51" s="345"/>
      <c r="B51" s="465"/>
      <c r="C51" s="61"/>
      <c r="D51" s="62"/>
      <c r="E51" s="848"/>
    </row>
    <row r="52" spans="1:5" ht="15.75" customHeight="1">
      <c r="A52" s="387" t="s">
        <v>231</v>
      </c>
      <c r="B52" s="466" t="s">
        <v>65</v>
      </c>
      <c r="C52" s="63">
        <v>0</v>
      </c>
      <c r="D52" s="845" t="s">
        <v>66</v>
      </c>
      <c r="E52" s="849"/>
    </row>
    <row r="53" spans="1:5">
      <c r="A53" s="382" t="s">
        <v>232</v>
      </c>
      <c r="B53" s="467" t="s">
        <v>67</v>
      </c>
      <c r="C53" s="63"/>
      <c r="D53" s="846" t="s">
        <v>568</v>
      </c>
      <c r="E53" s="850"/>
    </row>
    <row r="54" spans="1:5">
      <c r="A54" s="382" t="s">
        <v>233</v>
      </c>
      <c r="B54" s="463" t="s">
        <v>187</v>
      </c>
      <c r="C54" s="63"/>
      <c r="D54" s="846"/>
      <c r="E54" s="850"/>
    </row>
    <row r="55" spans="1:5">
      <c r="A55" s="382" t="s">
        <v>234</v>
      </c>
      <c r="B55" s="464" t="s">
        <v>190</v>
      </c>
      <c r="C55" s="64"/>
      <c r="D55" s="847" t="s">
        <v>68</v>
      </c>
      <c r="E55" s="851">
        <v>0</v>
      </c>
    </row>
    <row r="56" spans="1:5" ht="13.5" thickBot="1">
      <c r="A56" s="388" t="s">
        <v>235</v>
      </c>
      <c r="B56" s="33" t="s">
        <v>454</v>
      </c>
      <c r="C56" s="843"/>
      <c r="D56" s="867" t="s">
        <v>454</v>
      </c>
      <c r="E56" s="852"/>
    </row>
    <row r="57" spans="1:5" ht="13.5" thickBot="1">
      <c r="A57" s="345">
        <v>39</v>
      </c>
      <c r="B57" s="858" t="s">
        <v>69</v>
      </c>
      <c r="C57" s="865">
        <v>663256655</v>
      </c>
      <c r="D57" s="868" t="s">
        <v>70</v>
      </c>
      <c r="E57" s="859">
        <v>663256655</v>
      </c>
    </row>
    <row r="58" spans="1:5">
      <c r="B58" s="1"/>
      <c r="C58" s="1"/>
      <c r="D58" s="1"/>
      <c r="E58" s="1"/>
    </row>
  </sheetData>
  <mergeCells count="11">
    <mergeCell ref="A1:E1"/>
    <mergeCell ref="A3:E3"/>
    <mergeCell ref="D31:E31"/>
    <mergeCell ref="B32:C32"/>
    <mergeCell ref="D32:E32"/>
    <mergeCell ref="D5:E5"/>
    <mergeCell ref="B6:C6"/>
    <mergeCell ref="D6:E6"/>
    <mergeCell ref="B29:E29"/>
    <mergeCell ref="A6:A7"/>
    <mergeCell ref="A32:A33"/>
  </mergeCells>
  <pageMargins left="0.55118110236220474" right="0.55118110236220474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2:E30"/>
  <sheetViews>
    <sheetView workbookViewId="0">
      <selection activeCell="B2" sqref="B2"/>
    </sheetView>
  </sheetViews>
  <sheetFormatPr defaultRowHeight="12.75"/>
  <cols>
    <col min="1" max="1" width="4.85546875" customWidth="1"/>
    <col min="2" max="2" width="65.85546875" customWidth="1"/>
    <col min="3" max="3" width="17.28515625" customWidth="1"/>
  </cols>
  <sheetData>
    <row r="2" spans="1:5">
      <c r="A2" s="336"/>
      <c r="B2" s="1017" t="s">
        <v>620</v>
      </c>
      <c r="C2" s="336"/>
      <c r="D2" s="336"/>
      <c r="E2" s="336"/>
    </row>
    <row r="3" spans="1:5">
      <c r="A3" s="336"/>
      <c r="B3" s="336"/>
      <c r="C3" s="336"/>
      <c r="D3" s="336"/>
      <c r="E3" s="336"/>
    </row>
    <row r="4" spans="1:5" ht="15.75">
      <c r="B4" s="1044" t="s">
        <v>442</v>
      </c>
      <c r="C4" s="1044"/>
    </row>
    <row r="5" spans="1:5" ht="15.75">
      <c r="B5" s="101"/>
      <c r="C5" s="1"/>
    </row>
    <row r="6" spans="1:5" ht="13.5" thickBot="1">
      <c r="B6" s="1"/>
      <c r="C6" s="19" t="s">
        <v>551</v>
      </c>
    </row>
    <row r="7" spans="1:5" ht="15.75">
      <c r="A7" s="1051" t="s">
        <v>192</v>
      </c>
      <c r="B7" s="173" t="s">
        <v>15</v>
      </c>
      <c r="C7" s="168" t="s">
        <v>16</v>
      </c>
    </row>
    <row r="8" spans="1:5" ht="13.5" thickBot="1">
      <c r="A8" s="1052"/>
      <c r="B8" s="127"/>
      <c r="C8" s="169" t="s">
        <v>5</v>
      </c>
    </row>
    <row r="9" spans="1:5" ht="13.5" thickBot="1">
      <c r="A9" s="384" t="s">
        <v>193</v>
      </c>
      <c r="B9" s="404" t="s">
        <v>194</v>
      </c>
      <c r="C9" s="408" t="s">
        <v>195</v>
      </c>
    </row>
    <row r="10" spans="1:5">
      <c r="A10" s="368" t="s">
        <v>197</v>
      </c>
      <c r="B10" s="774" t="s">
        <v>362</v>
      </c>
      <c r="C10" s="777"/>
    </row>
    <row r="11" spans="1:5">
      <c r="A11" s="364" t="s">
        <v>198</v>
      </c>
      <c r="B11" s="169"/>
      <c r="C11" s="778"/>
    </row>
    <row r="12" spans="1:5">
      <c r="A12" s="364" t="s">
        <v>199</v>
      </c>
      <c r="B12" s="825" t="s">
        <v>443</v>
      </c>
      <c r="C12" s="520">
        <v>0</v>
      </c>
    </row>
    <row r="13" spans="1:5">
      <c r="A13" s="364" t="s">
        <v>200</v>
      </c>
      <c r="B13" s="124" t="s">
        <v>444</v>
      </c>
      <c r="C13" s="520"/>
    </row>
    <row r="14" spans="1:5">
      <c r="A14" s="364" t="s">
        <v>201</v>
      </c>
      <c r="B14" s="124" t="s">
        <v>520</v>
      </c>
      <c r="C14" s="965"/>
    </row>
    <row r="15" spans="1:5" ht="13.5" thickBot="1">
      <c r="A15" s="364" t="s">
        <v>202</v>
      </c>
      <c r="B15" s="301" t="s">
        <v>521</v>
      </c>
      <c r="C15" s="780"/>
    </row>
    <row r="16" spans="1:5" ht="26.25" thickBot="1">
      <c r="A16" s="364" t="s">
        <v>203</v>
      </c>
      <c r="B16" s="390" t="s">
        <v>372</v>
      </c>
      <c r="C16" s="779">
        <f>C12+C13</f>
        <v>0</v>
      </c>
    </row>
    <row r="17" spans="1:3">
      <c r="A17" s="364" t="s">
        <v>204</v>
      </c>
      <c r="B17" s="827"/>
      <c r="C17" s="830"/>
    </row>
    <row r="18" spans="1:3">
      <c r="A18" s="364" t="s">
        <v>205</v>
      </c>
      <c r="B18" s="151"/>
      <c r="C18" s="831"/>
    </row>
    <row r="19" spans="1:3">
      <c r="A19" s="364" t="s">
        <v>206</v>
      </c>
      <c r="B19" s="828" t="s">
        <v>366</v>
      </c>
      <c r="C19" s="831"/>
    </row>
    <row r="20" spans="1:3">
      <c r="A20" s="364" t="s">
        <v>207</v>
      </c>
      <c r="B20" s="151"/>
      <c r="C20" s="579"/>
    </row>
    <row r="21" spans="1:3">
      <c r="A21" s="364" t="s">
        <v>208</v>
      </c>
      <c r="B21" s="151" t="s">
        <v>445</v>
      </c>
      <c r="C21" s="579"/>
    </row>
    <row r="22" spans="1:3">
      <c r="A22" s="364" t="s">
        <v>209</v>
      </c>
      <c r="B22" s="829" t="s">
        <v>446</v>
      </c>
      <c r="C22" s="579"/>
    </row>
    <row r="23" spans="1:3">
      <c r="A23" s="364" t="s">
        <v>210</v>
      </c>
      <c r="B23" s="126" t="s">
        <v>447</v>
      </c>
      <c r="C23" s="927"/>
    </row>
    <row r="24" spans="1:3">
      <c r="A24" s="364" t="s">
        <v>211</v>
      </c>
      <c r="B24" s="126" t="s">
        <v>448</v>
      </c>
      <c r="C24" s="925"/>
    </row>
    <row r="25" spans="1:3">
      <c r="A25" s="364" t="s">
        <v>212</v>
      </c>
      <c r="B25" s="826" t="s">
        <v>449</v>
      </c>
      <c r="C25" s="925"/>
    </row>
    <row r="26" spans="1:3">
      <c r="A26" s="364" t="s">
        <v>213</v>
      </c>
      <c r="B26" s="6" t="s">
        <v>450</v>
      </c>
      <c r="C26" s="925"/>
    </row>
    <row r="27" spans="1:3" ht="13.5" thickBot="1">
      <c r="A27" s="364" t="s">
        <v>214</v>
      </c>
      <c r="B27" s="126" t="s">
        <v>451</v>
      </c>
      <c r="C27" s="926"/>
    </row>
    <row r="28" spans="1:3" ht="26.25" thickBot="1">
      <c r="A28" s="345" t="s">
        <v>215</v>
      </c>
      <c r="B28" s="390" t="s">
        <v>371</v>
      </c>
      <c r="C28" s="779">
        <f>C21+C22</f>
        <v>0</v>
      </c>
    </row>
    <row r="29" spans="1:3" ht="13.5" thickBot="1">
      <c r="A29" s="385" t="s">
        <v>217</v>
      </c>
      <c r="B29" s="190"/>
      <c r="C29" s="781"/>
    </row>
    <row r="30" spans="1:3" ht="13.5" thickBot="1">
      <c r="A30" s="345" t="s">
        <v>218</v>
      </c>
      <c r="B30" s="166" t="s">
        <v>370</v>
      </c>
      <c r="C30" s="779">
        <f>C28+C16</f>
        <v>0</v>
      </c>
    </row>
  </sheetData>
  <mergeCells count="2">
    <mergeCell ref="B4:C4"/>
    <mergeCell ref="A7:A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40"/>
  <sheetViews>
    <sheetView topLeftCell="A2" workbookViewId="0">
      <selection activeCell="F34" sqref="F34"/>
    </sheetView>
  </sheetViews>
  <sheetFormatPr defaultRowHeight="12.75"/>
  <cols>
    <col min="1" max="1" width="6.5703125" customWidth="1"/>
    <col min="2" max="2" width="55.42578125" customWidth="1"/>
    <col min="3" max="3" width="22.85546875" customWidth="1"/>
  </cols>
  <sheetData>
    <row r="1" spans="1:5">
      <c r="A1" s="336"/>
      <c r="B1" s="1017" t="s">
        <v>621</v>
      </c>
      <c r="C1" s="336"/>
      <c r="D1" s="336"/>
      <c r="E1" s="336"/>
    </row>
    <row r="2" spans="1:5">
      <c r="B2" s="1"/>
      <c r="C2" s="1"/>
    </row>
    <row r="3" spans="1:5" ht="15.75">
      <c r="B3" s="1057" t="s">
        <v>506</v>
      </c>
      <c r="C3" s="1057"/>
    </row>
    <row r="4" spans="1:5" ht="15.75">
      <c r="B4" s="177"/>
      <c r="C4" s="177"/>
    </row>
    <row r="5" spans="1:5" ht="15.75">
      <c r="B5" s="177"/>
      <c r="C5" s="177"/>
    </row>
    <row r="6" spans="1:5" ht="13.5" thickBot="1">
      <c r="B6" s="1"/>
      <c r="C6" s="1"/>
    </row>
    <row r="7" spans="1:5" ht="26.25" thickBot="1">
      <c r="A7" s="381" t="s">
        <v>192</v>
      </c>
      <c r="B7" s="435" t="s">
        <v>507</v>
      </c>
      <c r="C7" s="440" t="s">
        <v>39</v>
      </c>
    </row>
    <row r="8" spans="1:5" ht="13.5" thickBot="1">
      <c r="A8" s="384" t="s">
        <v>193</v>
      </c>
      <c r="B8" s="404" t="s">
        <v>194</v>
      </c>
      <c r="C8" s="408" t="s">
        <v>195</v>
      </c>
    </row>
    <row r="9" spans="1:5" ht="15.75">
      <c r="A9" s="432" t="s">
        <v>197</v>
      </c>
      <c r="B9" s="180" t="s">
        <v>679</v>
      </c>
      <c r="C9" s="441">
        <v>1</v>
      </c>
    </row>
    <row r="10" spans="1:5" ht="15.75">
      <c r="A10" s="387" t="s">
        <v>198</v>
      </c>
      <c r="B10" s="180" t="s">
        <v>680</v>
      </c>
      <c r="C10" s="441">
        <v>1</v>
      </c>
    </row>
    <row r="11" spans="1:5" ht="15.75">
      <c r="A11" s="382" t="s">
        <v>199</v>
      </c>
      <c r="B11" s="180" t="s">
        <v>681</v>
      </c>
      <c r="C11" s="441">
        <v>1</v>
      </c>
    </row>
    <row r="12" spans="1:5" ht="15.75">
      <c r="A12" s="382" t="s">
        <v>200</v>
      </c>
      <c r="B12" s="180" t="s">
        <v>682</v>
      </c>
      <c r="C12" s="441">
        <v>1</v>
      </c>
    </row>
    <row r="13" spans="1:5" ht="15.75">
      <c r="A13" s="382" t="s">
        <v>201</v>
      </c>
      <c r="B13" s="180" t="s">
        <v>637</v>
      </c>
      <c r="C13" s="441">
        <v>1</v>
      </c>
    </row>
    <row r="14" spans="1:5" ht="15.75">
      <c r="A14" s="362" t="s">
        <v>202</v>
      </c>
      <c r="B14" s="180" t="s">
        <v>586</v>
      </c>
      <c r="C14" s="441">
        <v>1</v>
      </c>
    </row>
    <row r="15" spans="1:5" ht="16.5" thickBot="1">
      <c r="A15" s="364" t="s">
        <v>203</v>
      </c>
      <c r="B15" s="180" t="s">
        <v>683</v>
      </c>
      <c r="C15" s="441">
        <v>1</v>
      </c>
    </row>
    <row r="16" spans="1:5" ht="16.5" thickBot="1">
      <c r="A16" s="345" t="s">
        <v>204</v>
      </c>
      <c r="B16" s="443" t="s">
        <v>40</v>
      </c>
      <c r="C16" s="444">
        <f>SUM(C9:C15)</f>
        <v>7</v>
      </c>
    </row>
    <row r="17" spans="1:5" ht="15.75">
      <c r="B17" s="33"/>
      <c r="C17" s="181"/>
    </row>
    <row r="18" spans="1:5" ht="15.75">
      <c r="B18" s="33"/>
      <c r="C18" s="181"/>
    </row>
    <row r="19" spans="1:5">
      <c r="B19" s="1"/>
      <c r="C19" s="1"/>
    </row>
    <row r="20" spans="1:5">
      <c r="B20" s="1"/>
      <c r="C20" s="1"/>
    </row>
    <row r="21" spans="1:5">
      <c r="A21" s="336"/>
      <c r="B21" s="1017" t="s">
        <v>622</v>
      </c>
      <c r="C21" s="336"/>
      <c r="D21" s="336"/>
      <c r="E21" s="336"/>
    </row>
    <row r="22" spans="1:5">
      <c r="B22" s="1"/>
      <c r="C22" s="1"/>
    </row>
    <row r="23" spans="1:5" ht="15.75">
      <c r="B23" s="1057" t="s">
        <v>145</v>
      </c>
      <c r="C23" s="1057"/>
    </row>
    <row r="24" spans="1:5" ht="15.75">
      <c r="B24" s="177"/>
      <c r="C24" s="177"/>
    </row>
    <row r="25" spans="1:5" ht="15.75">
      <c r="B25" s="177"/>
      <c r="C25" s="177"/>
    </row>
    <row r="26" spans="1:5" ht="13.5" thickBot="1">
      <c r="B26" s="1"/>
      <c r="C26" s="1"/>
    </row>
    <row r="27" spans="1:5" ht="26.25" thickBot="1">
      <c r="A27" s="381" t="s">
        <v>192</v>
      </c>
      <c r="B27" s="435" t="s">
        <v>38</v>
      </c>
      <c r="C27" s="440" t="s">
        <v>39</v>
      </c>
    </row>
    <row r="28" spans="1:5" ht="13.5" thickBot="1">
      <c r="A28" s="384" t="s">
        <v>193</v>
      </c>
      <c r="B28" s="404" t="s">
        <v>194</v>
      </c>
      <c r="C28" s="408" t="s">
        <v>195</v>
      </c>
    </row>
    <row r="29" spans="1:5" ht="15.75">
      <c r="A29" s="432" t="s">
        <v>197</v>
      </c>
      <c r="B29" s="180" t="s">
        <v>478</v>
      </c>
      <c r="C29" s="441">
        <v>26</v>
      </c>
    </row>
    <row r="30" spans="1:5" ht="15.75">
      <c r="A30" s="362" t="s">
        <v>198</v>
      </c>
      <c r="B30" s="180"/>
      <c r="C30" s="442"/>
    </row>
    <row r="31" spans="1:5" ht="15.75">
      <c r="A31" s="362" t="s">
        <v>199</v>
      </c>
      <c r="B31" s="180"/>
      <c r="C31" s="442"/>
    </row>
    <row r="32" spans="1:5" ht="15.75">
      <c r="A32" s="362" t="s">
        <v>200</v>
      </c>
      <c r="B32" s="180"/>
      <c r="C32" s="442"/>
    </row>
    <row r="33" spans="1:3" ht="15.75">
      <c r="A33" s="362" t="s">
        <v>201</v>
      </c>
      <c r="B33" s="180"/>
      <c r="C33" s="442"/>
    </row>
    <row r="34" spans="1:3" ht="16.5" thickBot="1">
      <c r="A34" s="368" t="s">
        <v>202</v>
      </c>
      <c r="B34" s="180"/>
      <c r="C34" s="442"/>
    </row>
    <row r="35" spans="1:3" ht="16.5" thickBot="1">
      <c r="A35" s="345" t="s">
        <v>203</v>
      </c>
      <c r="B35" s="443" t="s">
        <v>302</v>
      </c>
      <c r="C35" s="444">
        <f>SUM(C29:C34)</f>
        <v>26</v>
      </c>
    </row>
    <row r="36" spans="1:3">
      <c r="B36" s="1"/>
      <c r="C36" s="1"/>
    </row>
    <row r="37" spans="1:3">
      <c r="B37" s="1"/>
      <c r="C37" s="1"/>
    </row>
    <row r="38" spans="1:3">
      <c r="B38" s="1"/>
      <c r="C38" s="1"/>
    </row>
    <row r="39" spans="1:3">
      <c r="B39" s="1"/>
      <c r="C39" s="1"/>
    </row>
    <row r="40" spans="1:3">
      <c r="B40" s="1"/>
      <c r="C40" s="1"/>
    </row>
  </sheetData>
  <mergeCells count="2">
    <mergeCell ref="B3:C3"/>
    <mergeCell ref="B23:C23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L43"/>
  <sheetViews>
    <sheetView workbookViewId="0">
      <selection activeCell="D9" sqref="D9"/>
    </sheetView>
  </sheetViews>
  <sheetFormatPr defaultRowHeight="12.75"/>
  <cols>
    <col min="1" max="1" width="21.5703125" customWidth="1"/>
    <col min="2" max="11" width="9.7109375" customWidth="1"/>
    <col min="12" max="12" width="9.5703125" customWidth="1"/>
  </cols>
  <sheetData>
    <row r="1" spans="1:12">
      <c r="A1" s="1024" t="s">
        <v>623</v>
      </c>
      <c r="B1" s="1048"/>
      <c r="C1" s="1048"/>
      <c r="D1" s="1048"/>
      <c r="E1" s="1048"/>
      <c r="F1" s="1048"/>
    </row>
    <row r="2" spans="1:12">
      <c r="A2" s="1067" t="s">
        <v>309</v>
      </c>
      <c r="B2" s="1067"/>
      <c r="C2" s="1067"/>
      <c r="D2" s="1067"/>
      <c r="E2" s="1067"/>
      <c r="F2" s="1067"/>
      <c r="G2" s="1067"/>
      <c r="H2" s="1067"/>
      <c r="I2" s="1067"/>
      <c r="J2" s="1067"/>
      <c r="K2" s="1067"/>
      <c r="L2" s="1067"/>
    </row>
    <row r="3" spans="1:12" ht="13.5" thickBot="1">
      <c r="A3" s="1"/>
      <c r="B3" s="1065" t="s">
        <v>534</v>
      </c>
      <c r="C3" s="1066"/>
      <c r="D3" s="1066"/>
      <c r="E3" s="1066"/>
      <c r="F3" s="1066"/>
      <c r="G3" s="1066"/>
      <c r="H3" s="1066"/>
      <c r="I3" s="1066"/>
      <c r="J3" s="1066"/>
      <c r="K3" s="1066"/>
      <c r="L3" s="1066"/>
    </row>
    <row r="4" spans="1:12">
      <c r="A4" s="164" t="s">
        <v>3</v>
      </c>
      <c r="B4" s="696" t="s">
        <v>685</v>
      </c>
      <c r="C4" s="696" t="s">
        <v>282</v>
      </c>
      <c r="D4" s="696" t="s">
        <v>686</v>
      </c>
      <c r="E4" s="696" t="s">
        <v>283</v>
      </c>
      <c r="F4" s="696" t="s">
        <v>503</v>
      </c>
      <c r="G4" s="696" t="s">
        <v>522</v>
      </c>
      <c r="H4" s="696" t="s">
        <v>575</v>
      </c>
      <c r="I4" s="696" t="s">
        <v>624</v>
      </c>
      <c r="J4" s="696" t="s">
        <v>687</v>
      </c>
      <c r="K4" s="696" t="s">
        <v>688</v>
      </c>
      <c r="L4" s="569" t="s">
        <v>14</v>
      </c>
    </row>
    <row r="5" spans="1:12" ht="17.25" customHeight="1">
      <c r="A5" s="570" t="s">
        <v>284</v>
      </c>
      <c r="B5" s="694">
        <v>17900800</v>
      </c>
      <c r="C5" s="694">
        <f>B5*1.005</f>
        <v>17990303.999999996</v>
      </c>
      <c r="D5" s="694">
        <f t="shared" ref="D5:K5" si="0">C5*1.005</f>
        <v>18080255.519999996</v>
      </c>
      <c r="E5" s="694">
        <f t="shared" si="0"/>
        <v>18170656.797599994</v>
      </c>
      <c r="F5" s="694">
        <f t="shared" si="0"/>
        <v>18261510.081587993</v>
      </c>
      <c r="G5" s="694">
        <f t="shared" si="0"/>
        <v>18352817.631995931</v>
      </c>
      <c r="H5" s="694">
        <f t="shared" si="0"/>
        <v>18444581.72015591</v>
      </c>
      <c r="I5" s="694">
        <f t="shared" si="0"/>
        <v>18536804.628756687</v>
      </c>
      <c r="J5" s="694">
        <f t="shared" si="0"/>
        <v>18629488.65190047</v>
      </c>
      <c r="K5" s="694">
        <f t="shared" si="0"/>
        <v>18722636.09515997</v>
      </c>
      <c r="L5" s="699">
        <f t="shared" ref="L5:L12" si="1">SUM(B5:K5)</f>
        <v>183089855.12715694</v>
      </c>
    </row>
    <row r="6" spans="1:12" ht="24.75" customHeight="1">
      <c r="A6" s="570" t="s">
        <v>684</v>
      </c>
      <c r="B6" s="694">
        <v>20837500</v>
      </c>
      <c r="C6" s="694">
        <f>B6*1.05</f>
        <v>21879375</v>
      </c>
      <c r="D6" s="694">
        <f t="shared" ref="D6:K6" si="2">C6*1.05</f>
        <v>22973343.75</v>
      </c>
      <c r="E6" s="694">
        <f t="shared" si="2"/>
        <v>24122010.9375</v>
      </c>
      <c r="F6" s="694">
        <f t="shared" si="2"/>
        <v>25328111.484375</v>
      </c>
      <c r="G6" s="694">
        <f t="shared" si="2"/>
        <v>26594517.05859375</v>
      </c>
      <c r="H6" s="694">
        <f t="shared" si="2"/>
        <v>27924242.911523439</v>
      </c>
      <c r="I6" s="694">
        <f t="shared" si="2"/>
        <v>29320455.057099611</v>
      </c>
      <c r="J6" s="694">
        <f t="shared" si="2"/>
        <v>30786477.809954591</v>
      </c>
      <c r="K6" s="694">
        <f t="shared" si="2"/>
        <v>32325801.70045232</v>
      </c>
      <c r="L6" s="699">
        <f t="shared" si="1"/>
        <v>262091835.7094987</v>
      </c>
    </row>
    <row r="7" spans="1:12" ht="25.5" customHeight="1">
      <c r="A7" s="570" t="s">
        <v>285</v>
      </c>
      <c r="B7" s="694"/>
      <c r="C7" s="694"/>
      <c r="D7" s="694"/>
      <c r="E7" s="694"/>
      <c r="F7" s="694"/>
      <c r="G7" s="694"/>
      <c r="H7" s="694"/>
      <c r="I7" s="694"/>
      <c r="J7" s="694"/>
      <c r="K7" s="694"/>
      <c r="L7" s="699">
        <f t="shared" si="1"/>
        <v>0</v>
      </c>
    </row>
    <row r="8" spans="1:12" ht="49.5" customHeight="1">
      <c r="A8" s="570" t="s">
        <v>286</v>
      </c>
      <c r="B8" s="694"/>
      <c r="C8" s="694"/>
      <c r="D8" s="694"/>
      <c r="E8" s="694"/>
      <c r="F8" s="694"/>
      <c r="G8" s="694"/>
      <c r="H8" s="694"/>
      <c r="I8" s="694"/>
      <c r="J8" s="694"/>
      <c r="K8" s="694"/>
      <c r="L8" s="699">
        <f t="shared" si="1"/>
        <v>0</v>
      </c>
    </row>
    <row r="9" spans="1:12" ht="18.75" customHeight="1">
      <c r="A9" s="570" t="s">
        <v>287</v>
      </c>
      <c r="B9" s="694">
        <v>350000</v>
      </c>
      <c r="C9" s="694">
        <f>B9*1.005</f>
        <v>351749.99999999994</v>
      </c>
      <c r="D9" s="694">
        <f t="shared" ref="D9:K9" si="3">C9*1.005</f>
        <v>353508.74999999988</v>
      </c>
      <c r="E9" s="694">
        <f t="shared" si="3"/>
        <v>355276.29374999984</v>
      </c>
      <c r="F9" s="694">
        <f t="shared" si="3"/>
        <v>357052.67521874979</v>
      </c>
      <c r="G9" s="694">
        <f t="shared" si="3"/>
        <v>358837.93859484349</v>
      </c>
      <c r="H9" s="694">
        <f t="shared" si="3"/>
        <v>360632.1282878177</v>
      </c>
      <c r="I9" s="694">
        <f t="shared" si="3"/>
        <v>362435.28892925673</v>
      </c>
      <c r="J9" s="694">
        <f t="shared" si="3"/>
        <v>364247.46537390299</v>
      </c>
      <c r="K9" s="694">
        <f t="shared" si="3"/>
        <v>366068.70270077244</v>
      </c>
      <c r="L9" s="699">
        <f t="shared" si="1"/>
        <v>3579809.242855343</v>
      </c>
    </row>
    <row r="10" spans="1:12" ht="25.5" customHeight="1" thickBot="1">
      <c r="A10" s="570" t="s">
        <v>288</v>
      </c>
      <c r="B10" s="694"/>
      <c r="C10" s="694"/>
      <c r="D10" s="694"/>
      <c r="E10" s="694"/>
      <c r="F10" s="694"/>
      <c r="G10" s="694"/>
      <c r="H10" s="694"/>
      <c r="I10" s="694"/>
      <c r="J10" s="694"/>
      <c r="K10" s="694"/>
      <c r="L10" s="699">
        <f t="shared" si="1"/>
        <v>0</v>
      </c>
    </row>
    <row r="11" spans="1:12" ht="18" customHeight="1" thickBot="1">
      <c r="A11" s="567" t="s">
        <v>289</v>
      </c>
      <c r="B11" s="134">
        <f t="shared" ref="B11:K11" si="4">SUM(B5:B10)</f>
        <v>39088300</v>
      </c>
      <c r="C11" s="134">
        <f t="shared" si="4"/>
        <v>40221429</v>
      </c>
      <c r="D11" s="134">
        <f t="shared" si="4"/>
        <v>41407108.019999996</v>
      </c>
      <c r="E11" s="134">
        <f t="shared" si="4"/>
        <v>42647944.028849997</v>
      </c>
      <c r="F11" s="134">
        <f t="shared" si="4"/>
        <v>43946674.241181746</v>
      </c>
      <c r="G11" s="134">
        <f t="shared" si="4"/>
        <v>45306172.629184522</v>
      </c>
      <c r="H11" s="134">
        <f t="shared" si="4"/>
        <v>46729456.759967163</v>
      </c>
      <c r="I11" s="134">
        <f t="shared" si="4"/>
        <v>48219694.974785551</v>
      </c>
      <c r="J11" s="134">
        <f t="shared" si="4"/>
        <v>49780213.927228965</v>
      </c>
      <c r="K11" s="134">
        <f t="shared" si="4"/>
        <v>51414506.498313062</v>
      </c>
      <c r="L11" s="697">
        <f t="shared" si="1"/>
        <v>448761500.07951105</v>
      </c>
    </row>
    <row r="12" spans="1:12" ht="16.5" customHeight="1">
      <c r="A12" s="571" t="s">
        <v>290</v>
      </c>
      <c r="B12" s="559">
        <f>B11/2</f>
        <v>19544150</v>
      </c>
      <c r="C12" s="559">
        <f t="shared" ref="C12:K12" si="5">C11/2</f>
        <v>20110714.5</v>
      </c>
      <c r="D12" s="559">
        <f t="shared" si="5"/>
        <v>20703554.009999998</v>
      </c>
      <c r="E12" s="559">
        <f t="shared" si="5"/>
        <v>21323972.014424998</v>
      </c>
      <c r="F12" s="559">
        <f t="shared" si="5"/>
        <v>21973337.120590873</v>
      </c>
      <c r="G12" s="559">
        <f t="shared" si="5"/>
        <v>22653086.314592261</v>
      </c>
      <c r="H12" s="559">
        <f t="shared" si="5"/>
        <v>23364728.379983582</v>
      </c>
      <c r="I12" s="559">
        <f t="shared" si="5"/>
        <v>24109847.487392776</v>
      </c>
      <c r="J12" s="559">
        <f t="shared" si="5"/>
        <v>24890106.963614482</v>
      </c>
      <c r="K12" s="559">
        <f t="shared" si="5"/>
        <v>25707253.249156531</v>
      </c>
      <c r="L12" s="698">
        <f t="shared" si="1"/>
        <v>224380750.03975552</v>
      </c>
    </row>
    <row r="13" spans="1:12" ht="33.75" customHeight="1">
      <c r="A13" s="572" t="s">
        <v>291</v>
      </c>
      <c r="B13" s="695">
        <v>0</v>
      </c>
      <c r="C13" s="695">
        <v>0</v>
      </c>
      <c r="D13" s="695">
        <v>0</v>
      </c>
      <c r="E13" s="695">
        <v>0</v>
      </c>
      <c r="F13" s="695">
        <v>0</v>
      </c>
      <c r="G13" s="695">
        <v>0</v>
      </c>
      <c r="H13" s="695">
        <v>0</v>
      </c>
      <c r="I13" s="695">
        <v>0</v>
      </c>
      <c r="J13" s="695">
        <v>0</v>
      </c>
      <c r="K13" s="695">
        <v>0</v>
      </c>
      <c r="L13" s="651">
        <v>0</v>
      </c>
    </row>
    <row r="14" spans="1:12" ht="25.5" customHeight="1">
      <c r="A14" s="570" t="s">
        <v>292</v>
      </c>
      <c r="B14" s="694">
        <v>0</v>
      </c>
      <c r="C14" s="694">
        <v>0</v>
      </c>
      <c r="D14" s="694">
        <v>0</v>
      </c>
      <c r="E14" s="694">
        <v>0</v>
      </c>
      <c r="F14" s="694">
        <v>0</v>
      </c>
      <c r="G14" s="694">
        <v>0</v>
      </c>
      <c r="H14" s="694">
        <v>0</v>
      </c>
      <c r="I14" s="694">
        <v>0</v>
      </c>
      <c r="J14" s="694">
        <v>0</v>
      </c>
      <c r="K14" s="694">
        <v>0</v>
      </c>
      <c r="L14" s="690">
        <v>0</v>
      </c>
    </row>
    <row r="15" spans="1:12" ht="16.5" customHeight="1">
      <c r="A15" s="570" t="s">
        <v>293</v>
      </c>
      <c r="B15" s="694"/>
      <c r="C15" s="694"/>
      <c r="D15" s="694"/>
      <c r="E15" s="694"/>
      <c r="F15" s="694"/>
      <c r="G15" s="694"/>
      <c r="H15" s="694"/>
      <c r="I15" s="694"/>
      <c r="J15" s="694"/>
      <c r="K15" s="694"/>
      <c r="L15" s="690"/>
    </row>
    <row r="16" spans="1:12" ht="24.75" customHeight="1">
      <c r="A16" s="570" t="s">
        <v>294</v>
      </c>
      <c r="B16" s="694"/>
      <c r="C16" s="694"/>
      <c r="D16" s="694"/>
      <c r="E16" s="694"/>
      <c r="F16" s="694"/>
      <c r="G16" s="694"/>
      <c r="H16" s="694"/>
      <c r="I16" s="694"/>
      <c r="J16" s="694"/>
      <c r="K16" s="694"/>
      <c r="L16" s="690"/>
    </row>
    <row r="17" spans="1:12" ht="33" customHeight="1">
      <c r="A17" s="570" t="s">
        <v>295</v>
      </c>
      <c r="B17" s="694"/>
      <c r="C17" s="694"/>
      <c r="D17" s="694"/>
      <c r="E17" s="694"/>
      <c r="F17" s="694"/>
      <c r="G17" s="694"/>
      <c r="H17" s="694"/>
      <c r="I17" s="694"/>
      <c r="J17" s="694"/>
      <c r="K17" s="694"/>
      <c r="L17" s="690"/>
    </row>
    <row r="18" spans="1:12" ht="51" customHeight="1">
      <c r="A18" s="570" t="s">
        <v>296</v>
      </c>
      <c r="B18" s="694"/>
      <c r="C18" s="694"/>
      <c r="D18" s="694"/>
      <c r="E18" s="694"/>
      <c r="F18" s="694"/>
      <c r="G18" s="694"/>
      <c r="H18" s="694"/>
      <c r="I18" s="694"/>
      <c r="J18" s="694"/>
      <c r="K18" s="694"/>
      <c r="L18" s="690"/>
    </row>
    <row r="19" spans="1:12" ht="26.25" customHeight="1" thickBot="1">
      <c r="A19" s="573" t="s">
        <v>297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1">
        <f>SUM(B19:K19)</f>
        <v>0</v>
      </c>
    </row>
    <row r="20" spans="1:12" ht="24.75" customHeight="1" thickBot="1">
      <c r="A20" s="568" t="s">
        <v>298</v>
      </c>
      <c r="B20" s="560">
        <f>SUM(B13:B19)</f>
        <v>0</v>
      </c>
      <c r="C20" s="560">
        <f t="shared" ref="C20:K20" si="6">SUM(C13:C19)</f>
        <v>0</v>
      </c>
      <c r="D20" s="560">
        <f t="shared" si="6"/>
        <v>0</v>
      </c>
      <c r="E20" s="560">
        <f t="shared" si="6"/>
        <v>0</v>
      </c>
      <c r="F20" s="560">
        <f t="shared" si="6"/>
        <v>0</v>
      </c>
      <c r="G20" s="560">
        <f t="shared" si="6"/>
        <v>0</v>
      </c>
      <c r="H20" s="560">
        <f t="shared" si="6"/>
        <v>0</v>
      </c>
      <c r="I20" s="560">
        <f t="shared" si="6"/>
        <v>0</v>
      </c>
      <c r="J20" s="560">
        <f t="shared" si="6"/>
        <v>0</v>
      </c>
      <c r="K20" s="560">
        <f t="shared" si="6"/>
        <v>0</v>
      </c>
      <c r="L20" s="561">
        <f>SUM(B20:K20)</f>
        <v>0</v>
      </c>
    </row>
    <row r="21" spans="1:12" ht="38.25" customHeight="1" thickBot="1">
      <c r="A21" s="567" t="s">
        <v>299</v>
      </c>
      <c r="B21" s="134">
        <f>B12-B20</f>
        <v>19544150</v>
      </c>
      <c r="C21" s="134">
        <f t="shared" ref="C21:L21" si="7">C12-C20</f>
        <v>20110714.5</v>
      </c>
      <c r="D21" s="134">
        <f t="shared" si="7"/>
        <v>20703554.009999998</v>
      </c>
      <c r="E21" s="134">
        <f t="shared" si="7"/>
        <v>21323972.014424998</v>
      </c>
      <c r="F21" s="134">
        <f t="shared" si="7"/>
        <v>21973337.120590873</v>
      </c>
      <c r="G21" s="134">
        <f t="shared" si="7"/>
        <v>22653086.314592261</v>
      </c>
      <c r="H21" s="134">
        <f t="shared" si="7"/>
        <v>23364728.379983582</v>
      </c>
      <c r="I21" s="134">
        <f t="shared" si="7"/>
        <v>24109847.487392776</v>
      </c>
      <c r="J21" s="134">
        <f t="shared" si="7"/>
        <v>24890106.963614482</v>
      </c>
      <c r="K21" s="134">
        <f t="shared" si="7"/>
        <v>25707253.249156531</v>
      </c>
      <c r="L21" s="697">
        <f t="shared" si="7"/>
        <v>224380750.03975552</v>
      </c>
    </row>
    <row r="22" spans="1:12">
      <c r="A22" s="1" t="s">
        <v>300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>
      <c r="A24" s="1"/>
    </row>
    <row r="25" spans="1:12">
      <c r="A25" s="1"/>
    </row>
    <row r="26" spans="1:12">
      <c r="A26" s="1"/>
    </row>
    <row r="27" spans="1:12">
      <c r="A27" s="1"/>
    </row>
    <row r="28" spans="1:12">
      <c r="A28" s="1"/>
    </row>
    <row r="29" spans="1:12">
      <c r="A29" s="1"/>
    </row>
    <row r="30" spans="1:12">
      <c r="A30" s="1"/>
    </row>
    <row r="31" spans="1:12">
      <c r="A31" s="1"/>
    </row>
    <row r="32" spans="1:12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 s="15" customFormat="1">
      <c r="A42" s="38"/>
    </row>
    <row r="43" spans="1:1">
      <c r="A43" s="1"/>
    </row>
  </sheetData>
  <mergeCells count="3">
    <mergeCell ref="B3:L3"/>
    <mergeCell ref="A1:F1"/>
    <mergeCell ref="A2:L2"/>
  </mergeCells>
  <pageMargins left="0.15748031496062992" right="0.15748031496062992" top="0.19685039370078741" bottom="0.19685039370078741" header="0.51181102362204722" footer="0.51181102362204722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3"/>
  <sheetViews>
    <sheetView workbookViewId="0">
      <selection activeCell="E53" sqref="E53"/>
    </sheetView>
  </sheetViews>
  <sheetFormatPr defaultRowHeight="12.75"/>
  <cols>
    <col min="1" max="1" width="4.5703125" customWidth="1"/>
    <col min="2" max="2" width="38.5703125" customWidth="1"/>
    <col min="3" max="3" width="11.42578125" customWidth="1"/>
    <col min="4" max="4" width="12.28515625" customWidth="1"/>
    <col min="5" max="5" width="12.140625" customWidth="1"/>
    <col min="6" max="6" width="12.28515625" customWidth="1"/>
  </cols>
  <sheetData>
    <row r="1" spans="1:6">
      <c r="A1" s="1024" t="s">
        <v>580</v>
      </c>
      <c r="B1" s="1024"/>
      <c r="C1" s="1024"/>
      <c r="D1" s="1024"/>
      <c r="E1" s="1024"/>
    </row>
    <row r="2" spans="1:6">
      <c r="A2" s="336"/>
      <c r="B2" s="336"/>
      <c r="C2" s="336"/>
      <c r="D2" s="336"/>
      <c r="E2" s="336"/>
    </row>
    <row r="3" spans="1:6" ht="15.75">
      <c r="B3" s="1044" t="s">
        <v>581</v>
      </c>
      <c r="C3" s="1044"/>
      <c r="D3" s="1044"/>
      <c r="E3" s="1044"/>
      <c r="F3" s="1045"/>
    </row>
    <row r="4" spans="1:6" ht="15.75">
      <c r="B4" s="18"/>
      <c r="C4" s="18"/>
      <c r="D4" s="18"/>
      <c r="E4" s="18"/>
      <c r="F4" s="12"/>
    </row>
    <row r="5" spans="1:6" ht="12.75" customHeight="1" thickBot="1">
      <c r="B5" s="101"/>
      <c r="C5" s="17"/>
      <c r="D5" s="1"/>
      <c r="E5" s="19"/>
      <c r="F5" s="19" t="s">
        <v>534</v>
      </c>
    </row>
    <row r="6" spans="1:6">
      <c r="A6" s="1035" t="s">
        <v>192</v>
      </c>
      <c r="B6" s="1042" t="s">
        <v>11</v>
      </c>
      <c r="C6" s="1037" t="s">
        <v>274</v>
      </c>
      <c r="D6" s="1039" t="s">
        <v>281</v>
      </c>
      <c r="E6" s="1039"/>
      <c r="F6" s="1033" t="s">
        <v>275</v>
      </c>
    </row>
    <row r="7" spans="1:6" ht="27" customHeight="1" thickBot="1">
      <c r="A7" s="1036"/>
      <c r="B7" s="1043"/>
      <c r="C7" s="1038"/>
      <c r="D7" s="1040"/>
      <c r="E7" s="1041"/>
      <c r="F7" s="1034"/>
    </row>
    <row r="8" spans="1:6" s="267" customFormat="1" ht="9.75" customHeight="1">
      <c r="A8" s="537" t="s">
        <v>193</v>
      </c>
      <c r="B8" s="538" t="s">
        <v>194</v>
      </c>
      <c r="C8" s="539" t="s">
        <v>195</v>
      </c>
      <c r="D8" s="540" t="s">
        <v>196</v>
      </c>
      <c r="E8" s="756" t="s">
        <v>216</v>
      </c>
      <c r="F8" s="756" t="s">
        <v>241</v>
      </c>
    </row>
    <row r="9" spans="1:6">
      <c r="A9" s="324" t="s">
        <v>197</v>
      </c>
      <c r="B9" s="331" t="s">
        <v>125</v>
      </c>
      <c r="C9" s="24"/>
      <c r="D9" s="33"/>
      <c r="E9" s="757"/>
      <c r="F9" s="141"/>
    </row>
    <row r="10" spans="1:6">
      <c r="A10" s="323" t="s">
        <v>198</v>
      </c>
      <c r="B10" s="183" t="s">
        <v>6</v>
      </c>
      <c r="C10" s="8"/>
      <c r="D10" s="28">
        <v>63294500</v>
      </c>
      <c r="E10" s="171">
        <v>0</v>
      </c>
      <c r="F10" s="141">
        <f t="shared" ref="F10:F22" si="0">E10+D10+C10</f>
        <v>63294500</v>
      </c>
    </row>
    <row r="11" spans="1:6">
      <c r="A11" s="323" t="s">
        <v>199</v>
      </c>
      <c r="B11" s="198" t="s">
        <v>7</v>
      </c>
      <c r="C11" s="8"/>
      <c r="D11" s="28">
        <v>10196615</v>
      </c>
      <c r="E11" s="171">
        <v>0</v>
      </c>
      <c r="F11" s="141">
        <f t="shared" si="0"/>
        <v>10196615</v>
      </c>
    </row>
    <row r="12" spans="1:6" ht="12.75" customHeight="1">
      <c r="A12" s="323" t="s">
        <v>200</v>
      </c>
      <c r="B12" s="198" t="s">
        <v>8</v>
      </c>
      <c r="C12" s="8"/>
      <c r="D12" s="28">
        <v>72389270</v>
      </c>
      <c r="E12" s="171">
        <v>0</v>
      </c>
      <c r="F12" s="141">
        <f t="shared" si="0"/>
        <v>72389270</v>
      </c>
    </row>
    <row r="13" spans="1:6">
      <c r="A13" s="323" t="s">
        <v>201</v>
      </c>
      <c r="B13" s="198" t="s">
        <v>277</v>
      </c>
      <c r="C13" s="8">
        <f>'4.m. intézm. kiadás'!F12</f>
        <v>0</v>
      </c>
      <c r="D13" s="28"/>
      <c r="E13" s="171">
        <v>0</v>
      </c>
      <c r="F13" s="141">
        <f t="shared" si="0"/>
        <v>0</v>
      </c>
    </row>
    <row r="14" spans="1:6">
      <c r="A14" s="323" t="s">
        <v>202</v>
      </c>
      <c r="B14" s="198" t="s">
        <v>276</v>
      </c>
      <c r="C14" s="8">
        <f>'4.m. intézm. kiadás'!F13</f>
        <v>0</v>
      </c>
      <c r="D14" s="28">
        <v>160000</v>
      </c>
      <c r="E14" s="171">
        <v>0</v>
      </c>
      <c r="F14" s="141">
        <f t="shared" si="0"/>
        <v>160000</v>
      </c>
    </row>
    <row r="15" spans="1:6">
      <c r="A15" s="323" t="s">
        <v>203</v>
      </c>
      <c r="B15" s="198" t="s">
        <v>329</v>
      </c>
      <c r="C15" s="8">
        <f>C16+C17+C18+C19+C20+C21</f>
        <v>0</v>
      </c>
      <c r="D15" s="8">
        <v>13045000</v>
      </c>
      <c r="E15" s="8">
        <v>0</v>
      </c>
      <c r="F15" s="8">
        <f>F16+F17+F18+F19+F20+F21</f>
        <v>13045000</v>
      </c>
    </row>
    <row r="16" spans="1:6">
      <c r="A16" s="323" t="s">
        <v>204</v>
      </c>
      <c r="B16" s="198" t="s">
        <v>330</v>
      </c>
      <c r="C16" s="8">
        <f>'4.m. intézm. kiadás'!F15</f>
        <v>0</v>
      </c>
      <c r="D16" s="28">
        <v>6600000</v>
      </c>
      <c r="E16" s="171">
        <v>0</v>
      </c>
      <c r="F16" s="141">
        <f t="shared" ref="F16:F21" si="1">SUM(C16:E16)</f>
        <v>6600000</v>
      </c>
    </row>
    <row r="17" spans="1:6">
      <c r="A17" s="323" t="s">
        <v>205</v>
      </c>
      <c r="B17" s="198" t="s">
        <v>331</v>
      </c>
      <c r="C17" s="8">
        <f>'4.m. intézm. kiadás'!F16</f>
        <v>0</v>
      </c>
      <c r="D17" s="28"/>
      <c r="E17" s="171">
        <v>0</v>
      </c>
      <c r="F17" s="141">
        <f t="shared" si="1"/>
        <v>0</v>
      </c>
    </row>
    <row r="18" spans="1:6">
      <c r="A18" s="323" t="s">
        <v>206</v>
      </c>
      <c r="B18" s="198" t="s">
        <v>332</v>
      </c>
      <c r="C18" s="8">
        <f>'4.m. intézm. kiadás'!F17</f>
        <v>0</v>
      </c>
      <c r="D18" s="28">
        <f>'3.m.kiadási ei cofog'!E254</f>
        <v>0</v>
      </c>
      <c r="E18" s="171">
        <v>0</v>
      </c>
      <c r="F18" s="141">
        <f t="shared" si="1"/>
        <v>0</v>
      </c>
    </row>
    <row r="19" spans="1:6">
      <c r="A19" s="323" t="s">
        <v>207</v>
      </c>
      <c r="B19" s="332" t="s">
        <v>333</v>
      </c>
      <c r="C19" s="8">
        <f>'4.m. intézm. kiadás'!F18</f>
        <v>0</v>
      </c>
      <c r="D19" s="28">
        <f>'3.m.kiadási ei cofog'!E255</f>
        <v>6445000</v>
      </c>
      <c r="E19" s="171">
        <v>0</v>
      </c>
      <c r="F19" s="141">
        <f t="shared" si="1"/>
        <v>6445000</v>
      </c>
    </row>
    <row r="20" spans="1:6">
      <c r="A20" s="323" t="s">
        <v>208</v>
      </c>
      <c r="B20" s="737" t="s">
        <v>348</v>
      </c>
      <c r="C20" s="8">
        <f>'4.m. intézm. kiadás'!F19</f>
        <v>0</v>
      </c>
      <c r="D20" s="28">
        <f>'3.m.kiadási ei cofog'!E256</f>
        <v>0</v>
      </c>
      <c r="E20" s="171">
        <v>0</v>
      </c>
      <c r="F20" s="141">
        <f t="shared" si="1"/>
        <v>0</v>
      </c>
    </row>
    <row r="21" spans="1:6">
      <c r="A21" s="323" t="s">
        <v>209</v>
      </c>
      <c r="B21" s="738" t="s">
        <v>341</v>
      </c>
      <c r="C21" s="8">
        <f>'4.m. intézm. kiadás'!F20</f>
        <v>0</v>
      </c>
      <c r="D21" s="28">
        <f>'3.m.kiadási ei cofog'!E257</f>
        <v>0</v>
      </c>
      <c r="E21" s="171">
        <v>0</v>
      </c>
      <c r="F21" s="141">
        <f t="shared" si="1"/>
        <v>0</v>
      </c>
    </row>
    <row r="22" spans="1:6" ht="13.5" thickBot="1">
      <c r="A22" s="323" t="s">
        <v>210</v>
      </c>
      <c r="B22" s="200" t="s">
        <v>121</v>
      </c>
      <c r="C22" s="8">
        <f>'4.m. intézm. kiadás'!F21</f>
        <v>0</v>
      </c>
      <c r="D22" s="28">
        <v>19200000</v>
      </c>
      <c r="E22" s="171">
        <v>0</v>
      </c>
      <c r="F22" s="141">
        <f t="shared" si="0"/>
        <v>19200000</v>
      </c>
    </row>
    <row r="23" spans="1:6" ht="13.5" thickBot="1">
      <c r="A23" s="541" t="s">
        <v>211</v>
      </c>
      <c r="B23" s="542" t="s">
        <v>9</v>
      </c>
      <c r="C23" s="543">
        <f>C10+C11+C12+C13+C15+C22</f>
        <v>0</v>
      </c>
      <c r="D23" s="544">
        <f>D10+D11+D12+D13+D15+D22</f>
        <v>178125385</v>
      </c>
      <c r="E23" s="557">
        <f>E10+E11+E12+E13+E15+E22</f>
        <v>0</v>
      </c>
      <c r="F23" s="557">
        <f>SUM(C23:E23)</f>
        <v>178125385</v>
      </c>
    </row>
    <row r="24" spans="1:6" ht="13.5" thickTop="1">
      <c r="A24" s="531"/>
      <c r="B24" s="331"/>
      <c r="C24" s="752"/>
      <c r="D24" s="728"/>
      <c r="E24" s="239"/>
      <c r="F24" s="149"/>
    </row>
    <row r="25" spans="1:6">
      <c r="A25" s="324" t="s">
        <v>212</v>
      </c>
      <c r="B25" s="333" t="s">
        <v>126</v>
      </c>
      <c r="C25" s="21"/>
      <c r="D25" s="26"/>
      <c r="E25" s="378"/>
      <c r="F25" s="144"/>
    </row>
    <row r="26" spans="1:6">
      <c r="A26" s="323" t="s">
        <v>213</v>
      </c>
      <c r="B26" s="198" t="s">
        <v>278</v>
      </c>
      <c r="C26" s="21"/>
      <c r="D26" s="28">
        <v>635000</v>
      </c>
      <c r="E26" s="171">
        <v>0</v>
      </c>
      <c r="F26" s="141">
        <f>E26+D26+C26</f>
        <v>635000</v>
      </c>
    </row>
    <row r="27" spans="1:6">
      <c r="A27" s="323" t="s">
        <v>212</v>
      </c>
      <c r="B27" s="198" t="s">
        <v>279</v>
      </c>
      <c r="C27" s="21">
        <f>'4.m. intézm. kiadás'!F26</f>
        <v>0</v>
      </c>
      <c r="D27" s="28">
        <v>398218057</v>
      </c>
      <c r="E27" s="171">
        <v>0</v>
      </c>
      <c r="F27" s="141">
        <f t="shared" ref="F27:F37" si="2">E27+D27+C27</f>
        <v>398218057</v>
      </c>
    </row>
    <row r="28" spans="1:6">
      <c r="A28" s="323" t="s">
        <v>213</v>
      </c>
      <c r="B28" s="198" t="s">
        <v>122</v>
      </c>
      <c r="C28" s="21">
        <f>'4.m. intézm. kiadás'!F27</f>
        <v>0</v>
      </c>
      <c r="D28" s="28">
        <f>D29+D30+D31+D32+D33+D34+D35</f>
        <v>0</v>
      </c>
      <c r="E28" s="171">
        <v>0</v>
      </c>
      <c r="F28" s="141">
        <f t="shared" si="2"/>
        <v>0</v>
      </c>
    </row>
    <row r="29" spans="1:6">
      <c r="A29" s="323" t="s">
        <v>214</v>
      </c>
      <c r="B29" s="332" t="s">
        <v>334</v>
      </c>
      <c r="C29" s="21">
        <f>'4.m. intézm. kiadás'!F28</f>
        <v>0</v>
      </c>
      <c r="D29" s="28">
        <f>'3.m.kiadási ei cofog'!E265</f>
        <v>0</v>
      </c>
      <c r="E29" s="171">
        <v>0</v>
      </c>
      <c r="F29" s="141">
        <f t="shared" si="2"/>
        <v>0</v>
      </c>
    </row>
    <row r="30" spans="1:6">
      <c r="A30" s="323" t="s">
        <v>215</v>
      </c>
      <c r="B30" s="332" t="s">
        <v>336</v>
      </c>
      <c r="C30" s="21"/>
      <c r="D30" s="28">
        <f>'3.m.kiadási ei cofog'!E266</f>
        <v>0</v>
      </c>
      <c r="E30" s="171">
        <v>0</v>
      </c>
      <c r="F30" s="141">
        <f t="shared" si="2"/>
        <v>0</v>
      </c>
    </row>
    <row r="31" spans="1:6">
      <c r="A31" s="323" t="s">
        <v>217</v>
      </c>
      <c r="B31" s="332" t="s">
        <v>335</v>
      </c>
      <c r="C31" s="21"/>
      <c r="D31" s="28">
        <f>'3.m.kiadási ei cofog'!E267</f>
        <v>0</v>
      </c>
      <c r="E31" s="171">
        <v>0</v>
      </c>
      <c r="F31" s="141">
        <f t="shared" si="2"/>
        <v>0</v>
      </c>
    </row>
    <row r="32" spans="1:6">
      <c r="A32" s="323" t="s">
        <v>218</v>
      </c>
      <c r="B32" s="332" t="s">
        <v>337</v>
      </c>
      <c r="C32" s="21">
        <f>'4.m. intézm. kiadás'!F29</f>
        <v>0</v>
      </c>
      <c r="D32" s="28">
        <f>'3.m.kiadási ei cofog'!E268</f>
        <v>0</v>
      </c>
      <c r="E32" s="171">
        <v>0</v>
      </c>
      <c r="F32" s="141">
        <f t="shared" si="2"/>
        <v>0</v>
      </c>
    </row>
    <row r="33" spans="1:6">
      <c r="A33" s="323" t="s">
        <v>219</v>
      </c>
      <c r="B33" s="737" t="s">
        <v>338</v>
      </c>
      <c r="C33" s="21"/>
      <c r="D33" s="28">
        <f>'3.m.kiadási ei cofog'!E269</f>
        <v>0</v>
      </c>
      <c r="E33" s="171">
        <v>0</v>
      </c>
      <c r="F33" s="141">
        <f t="shared" si="2"/>
        <v>0</v>
      </c>
    </row>
    <row r="34" spans="1:6">
      <c r="A34" s="323" t="s">
        <v>220</v>
      </c>
      <c r="B34" s="281" t="s">
        <v>339</v>
      </c>
      <c r="C34" s="21"/>
      <c r="D34" s="28">
        <f>'3.m.kiadási ei cofog'!E270</f>
        <v>0</v>
      </c>
      <c r="E34" s="171">
        <v>0</v>
      </c>
      <c r="F34" s="141">
        <f t="shared" si="2"/>
        <v>0</v>
      </c>
    </row>
    <row r="35" spans="1:6">
      <c r="A35" s="323" t="s">
        <v>221</v>
      </c>
      <c r="B35" s="738" t="s">
        <v>356</v>
      </c>
      <c r="C35" s="21"/>
      <c r="D35" s="28">
        <f>'3.m.kiadási ei cofog'!E271</f>
        <v>0</v>
      </c>
      <c r="E35" s="171">
        <v>0</v>
      </c>
      <c r="F35" s="141">
        <f t="shared" si="2"/>
        <v>0</v>
      </c>
    </row>
    <row r="36" spans="1:6" ht="12.75" customHeight="1">
      <c r="A36" s="323" t="s">
        <v>222</v>
      </c>
      <c r="B36" s="198" t="s">
        <v>342</v>
      </c>
      <c r="C36" s="21">
        <f>'4.m. intézm. kiadás'!F35</f>
        <v>0</v>
      </c>
      <c r="D36" s="28">
        <f>'3.m.kiadási ei cofog'!E272</f>
        <v>0</v>
      </c>
      <c r="E36" s="171">
        <v>0</v>
      </c>
      <c r="F36" s="141">
        <f t="shared" si="2"/>
        <v>0</v>
      </c>
    </row>
    <row r="37" spans="1:6" ht="13.5" thickBot="1">
      <c r="A37" s="323" t="s">
        <v>223</v>
      </c>
      <c r="B37" s="200" t="s">
        <v>124</v>
      </c>
      <c r="C37" s="21">
        <f>'4.m. intézm. kiadás'!F36</f>
        <v>0</v>
      </c>
      <c r="D37" s="28">
        <f>'3.m.kiadási ei cofog'!E273</f>
        <v>0</v>
      </c>
      <c r="E37" s="171">
        <v>0</v>
      </c>
      <c r="F37" s="141">
        <f t="shared" si="2"/>
        <v>0</v>
      </c>
    </row>
    <row r="38" spans="1:6" ht="13.5" thickBot="1">
      <c r="A38" s="541" t="s">
        <v>224</v>
      </c>
      <c r="B38" s="542" t="s">
        <v>10</v>
      </c>
      <c r="C38" s="543">
        <f>SUM(C26:C28)+C36+C37</f>
        <v>0</v>
      </c>
      <c r="D38" s="544">
        <f>SUM(D26:D28)+D36+D37</f>
        <v>398853057</v>
      </c>
      <c r="E38" s="557">
        <v>0</v>
      </c>
      <c r="F38" s="557">
        <f>SUM(C38:E38)</f>
        <v>398853057</v>
      </c>
    </row>
    <row r="39" spans="1:6" ht="32.25" customHeight="1" thickTop="1" thickBot="1">
      <c r="A39" s="541" t="s">
        <v>225</v>
      </c>
      <c r="B39" s="546" t="s">
        <v>343</v>
      </c>
      <c r="C39" s="545">
        <f>C38+C23</f>
        <v>0</v>
      </c>
      <c r="D39" s="545">
        <f>D38+D23</f>
        <v>576978442</v>
      </c>
      <c r="E39" s="545">
        <f>E38+E23</f>
        <v>0</v>
      </c>
      <c r="F39" s="545">
        <f>F38+F23</f>
        <v>576978442</v>
      </c>
    </row>
    <row r="40" spans="1:6" ht="14.25" customHeight="1" thickTop="1">
      <c r="A40" s="531"/>
      <c r="B40" s="753"/>
      <c r="C40" s="754"/>
      <c r="D40" s="614"/>
      <c r="E40" s="613"/>
      <c r="F40" s="613"/>
    </row>
    <row r="41" spans="1:6" ht="12.75" customHeight="1">
      <c r="A41" s="324" t="s">
        <v>273</v>
      </c>
      <c r="B41" s="424" t="s">
        <v>345</v>
      </c>
      <c r="C41" s="21"/>
      <c r="D41" s="26"/>
      <c r="E41" s="235"/>
      <c r="F41" s="144"/>
    </row>
    <row r="42" spans="1:6" s="14" customFormat="1">
      <c r="A42" s="323" t="s">
        <v>227</v>
      </c>
      <c r="B42" s="199" t="s">
        <v>344</v>
      </c>
      <c r="C42" s="21">
        <f>'4.m. intézm. kiadás'!F41</f>
        <v>0</v>
      </c>
      <c r="D42" s="28">
        <f>'3.m.kiadási ei cofog'!E278</f>
        <v>0</v>
      </c>
      <c r="E42" s="171">
        <v>0</v>
      </c>
      <c r="F42" s="141">
        <f>E42+D42+C42</f>
        <v>0</v>
      </c>
    </row>
    <row r="43" spans="1:6" s="14" customFormat="1">
      <c r="A43" s="323" t="s">
        <v>228</v>
      </c>
      <c r="B43" s="616" t="s">
        <v>349</v>
      </c>
      <c r="C43" s="21">
        <f>'4.m. intézm. kiadás'!F42</f>
        <v>0</v>
      </c>
      <c r="D43" s="28">
        <f>'3.m.kiadási ei cofog'!E279</f>
        <v>0</v>
      </c>
      <c r="E43" s="171">
        <v>0</v>
      </c>
      <c r="F43" s="141">
        <f t="shared" ref="F43:F49" si="3">E43+D43+C43</f>
        <v>0</v>
      </c>
    </row>
    <row r="44" spans="1:6" s="14" customFormat="1">
      <c r="A44" s="323" t="s">
        <v>229</v>
      </c>
      <c r="B44" s="616" t="s">
        <v>350</v>
      </c>
      <c r="C44" s="21">
        <f>'4.m. intézm. kiadás'!F43</f>
        <v>0</v>
      </c>
      <c r="D44" s="28">
        <v>34000000</v>
      </c>
      <c r="E44" s="171">
        <v>0</v>
      </c>
      <c r="F44" s="141">
        <f t="shared" si="3"/>
        <v>34000000</v>
      </c>
    </row>
    <row r="45" spans="1:6" s="14" customFormat="1">
      <c r="A45" s="323" t="s">
        <v>230</v>
      </c>
      <c r="B45" s="616" t="s">
        <v>351</v>
      </c>
      <c r="C45" s="21">
        <f>'4.m. intézm. kiadás'!F44</f>
        <v>0</v>
      </c>
      <c r="D45" s="28">
        <f>'3.m.kiadási ei cofog'!E281</f>
        <v>0</v>
      </c>
      <c r="E45" s="171">
        <v>0</v>
      </c>
      <c r="F45" s="141">
        <f t="shared" si="3"/>
        <v>0</v>
      </c>
    </row>
    <row r="46" spans="1:6">
      <c r="A46" s="323" t="s">
        <v>231</v>
      </c>
      <c r="B46" s="739" t="s">
        <v>654</v>
      </c>
      <c r="C46" s="21">
        <f>'4.m. intézm. kiadás'!F45</f>
        <v>0</v>
      </c>
      <c r="D46" s="28">
        <v>3239749</v>
      </c>
      <c r="E46" s="171">
        <v>0</v>
      </c>
      <c r="F46" s="141">
        <f t="shared" si="3"/>
        <v>3239749</v>
      </c>
    </row>
    <row r="47" spans="1:6">
      <c r="A47" s="323" t="s">
        <v>232</v>
      </c>
      <c r="B47" s="740" t="s">
        <v>353</v>
      </c>
      <c r="C47" s="21">
        <f>'4.m. intézm. kiadás'!F46</f>
        <v>0</v>
      </c>
      <c r="D47" s="28"/>
      <c r="E47" s="171">
        <v>0</v>
      </c>
      <c r="F47" s="141">
        <f t="shared" si="3"/>
        <v>0</v>
      </c>
    </row>
    <row r="48" spans="1:6">
      <c r="A48" s="323" t="s">
        <v>233</v>
      </c>
      <c r="B48" s="741" t="s">
        <v>653</v>
      </c>
      <c r="C48" s="21">
        <f>'4.m. intézm. kiadás'!F47</f>
        <v>0</v>
      </c>
      <c r="D48" s="28">
        <f>'3.m.kiadási ei cofog'!E284</f>
        <v>15000000</v>
      </c>
      <c r="E48" s="171">
        <v>0</v>
      </c>
      <c r="F48" s="141">
        <f t="shared" si="3"/>
        <v>15000000</v>
      </c>
    </row>
    <row r="49" spans="1:6" s="14" customFormat="1" ht="13.5" thickBot="1">
      <c r="A49" s="323" t="s">
        <v>234</v>
      </c>
      <c r="B49" s="334" t="s">
        <v>355</v>
      </c>
      <c r="C49" s="21">
        <f>'4.m. intézm. kiadás'!F48</f>
        <v>0</v>
      </c>
      <c r="D49" s="28">
        <f>'3.m.kiadási ei cofog'!E285</f>
        <v>0</v>
      </c>
      <c r="E49" s="171">
        <v>0</v>
      </c>
      <c r="F49" s="141">
        <f t="shared" si="3"/>
        <v>0</v>
      </c>
    </row>
    <row r="50" spans="1:6" s="14" customFormat="1" ht="13.5" thickBot="1">
      <c r="A50" s="345" t="s">
        <v>235</v>
      </c>
      <c r="B50" s="284" t="s">
        <v>346</v>
      </c>
      <c r="C50" s="103">
        <f>SUM(C42:C49)</f>
        <v>0</v>
      </c>
      <c r="D50" s="103">
        <f>SUM(D42:D49)</f>
        <v>52239749</v>
      </c>
      <c r="E50" s="103">
        <v>0</v>
      </c>
      <c r="F50" s="103">
        <f>SUM(F42:F49)</f>
        <v>52239749</v>
      </c>
    </row>
    <row r="51" spans="1:6" s="14" customFormat="1">
      <c r="A51" s="531"/>
      <c r="B51" s="41"/>
      <c r="C51" s="752"/>
      <c r="D51" s="208"/>
      <c r="E51" s="239">
        <v>0</v>
      </c>
      <c r="F51" s="149"/>
    </row>
    <row r="52" spans="1:6" ht="18.75" customHeight="1" thickBot="1">
      <c r="A52" s="558" t="s">
        <v>236</v>
      </c>
      <c r="B52" s="742" t="s">
        <v>347</v>
      </c>
      <c r="C52" s="743">
        <f>C39+C50</f>
        <v>0</v>
      </c>
      <c r="D52" s="755">
        <f>D39+D50</f>
        <v>629218191</v>
      </c>
      <c r="E52" s="758">
        <v>0</v>
      </c>
      <c r="F52" s="758">
        <f>F39+F50</f>
        <v>629218191</v>
      </c>
    </row>
    <row r="53" spans="1:6" ht="13.5" thickTop="1">
      <c r="B53" s="1"/>
      <c r="C53" s="1"/>
      <c r="D53" s="1"/>
      <c r="E53" s="1"/>
    </row>
    <row r="54" spans="1:6">
      <c r="B54" s="1"/>
      <c r="C54" s="1"/>
      <c r="D54" s="1"/>
      <c r="E54" s="1"/>
    </row>
    <row r="55" spans="1:6">
      <c r="B55" s="1"/>
      <c r="C55" s="1"/>
      <c r="D55" s="1"/>
      <c r="E55" s="1"/>
    </row>
    <row r="56" spans="1:6">
      <c r="B56" s="1"/>
      <c r="C56" s="1"/>
      <c r="D56" s="1"/>
      <c r="E56" s="1"/>
    </row>
    <row r="57" spans="1:6">
      <c r="B57" s="1"/>
      <c r="C57" s="1"/>
      <c r="D57" s="1"/>
      <c r="E57" s="1"/>
    </row>
    <row r="58" spans="1:6">
      <c r="B58" s="1"/>
      <c r="C58" s="1"/>
      <c r="D58" s="1"/>
      <c r="E58" s="1"/>
    </row>
    <row r="59" spans="1:6">
      <c r="B59" s="1"/>
      <c r="C59" s="1"/>
      <c r="D59" s="1"/>
      <c r="E59" s="1"/>
    </row>
    <row r="60" spans="1:6">
      <c r="B60" s="1"/>
      <c r="C60" s="1"/>
      <c r="D60" s="1"/>
      <c r="E60" s="1"/>
    </row>
    <row r="61" spans="1:6">
      <c r="B61" s="1"/>
      <c r="C61" s="1"/>
      <c r="D61" s="1"/>
      <c r="E61" s="1"/>
    </row>
    <row r="62" spans="1:6">
      <c r="B62" s="1"/>
      <c r="C62" s="1"/>
      <c r="D62" s="1"/>
      <c r="E62" s="1"/>
    </row>
    <row r="63" spans="1:6">
      <c r="B63" s="1"/>
      <c r="C63" s="1"/>
      <c r="D63" s="1"/>
      <c r="E63" s="1"/>
    </row>
    <row r="64" spans="1:6">
      <c r="B64" s="1"/>
      <c r="C64" s="1"/>
      <c r="D64" s="1"/>
      <c r="E64" s="1"/>
    </row>
    <row r="65" spans="2:5">
      <c r="B65" s="1"/>
      <c r="C65" s="1"/>
      <c r="D65" s="1"/>
      <c r="E65" s="1"/>
    </row>
    <row r="66" spans="2:5">
      <c r="B66" s="1"/>
      <c r="C66" s="1"/>
      <c r="D66" s="1"/>
      <c r="E66" s="1"/>
    </row>
    <row r="67" spans="2:5">
      <c r="B67" s="1"/>
      <c r="C67" s="1"/>
      <c r="D67" s="1"/>
      <c r="E67" s="1"/>
    </row>
    <row r="68" spans="2:5">
      <c r="B68" s="1"/>
      <c r="C68" s="1"/>
      <c r="D68" s="1"/>
      <c r="E68" s="1"/>
    </row>
    <row r="69" spans="2:5">
      <c r="B69" s="1"/>
      <c r="C69" s="1"/>
      <c r="D69" s="1"/>
      <c r="E69" s="1"/>
    </row>
    <row r="70" spans="2:5">
      <c r="B70" s="1"/>
      <c r="C70" s="1"/>
      <c r="D70" s="1"/>
      <c r="E70" s="1"/>
    </row>
    <row r="71" spans="2:5">
      <c r="B71" s="1"/>
      <c r="C71" s="1"/>
      <c r="D71" s="1"/>
      <c r="E71" s="1"/>
    </row>
    <row r="72" spans="2:5">
      <c r="B72" s="1"/>
      <c r="C72" s="1"/>
      <c r="D72" s="1"/>
      <c r="E72" s="1"/>
    </row>
    <row r="73" spans="2:5">
      <c r="B73" s="1"/>
      <c r="C73" s="1"/>
      <c r="D73" s="1"/>
      <c r="E73" s="1"/>
    </row>
    <row r="74" spans="2:5">
      <c r="B74" s="1"/>
      <c r="C74" s="1"/>
      <c r="D74" s="1"/>
      <c r="E74" s="1"/>
    </row>
    <row r="75" spans="2:5">
      <c r="B75" s="1"/>
      <c r="C75" s="1"/>
      <c r="D75" s="1"/>
      <c r="E75" s="1"/>
    </row>
    <row r="76" spans="2:5">
      <c r="B76" s="1"/>
      <c r="C76" s="1"/>
      <c r="D76" s="1"/>
      <c r="E76" s="1"/>
    </row>
    <row r="77" spans="2:5">
      <c r="B77" s="1"/>
      <c r="C77" s="1"/>
      <c r="D77" s="1"/>
      <c r="E77" s="1"/>
    </row>
    <row r="78" spans="2:5">
      <c r="B78" s="1"/>
      <c r="C78" s="1"/>
      <c r="D78" s="1"/>
      <c r="E78" s="1"/>
    </row>
    <row r="79" spans="2:5">
      <c r="B79" s="1"/>
      <c r="C79" s="1"/>
      <c r="D79" s="1"/>
      <c r="E79" s="1"/>
    </row>
    <row r="80" spans="2:5">
      <c r="B80" s="1"/>
      <c r="C80" s="1"/>
      <c r="D80" s="1"/>
      <c r="E80" s="1"/>
    </row>
    <row r="81" spans="2:5">
      <c r="B81" s="1"/>
      <c r="C81" s="1"/>
      <c r="D81" s="1"/>
      <c r="E81" s="1"/>
    </row>
    <row r="82" spans="2:5">
      <c r="B82" s="1"/>
      <c r="C82" s="1"/>
      <c r="D82" s="1"/>
      <c r="E82" s="1"/>
    </row>
    <row r="83" spans="2:5">
      <c r="B83" s="1"/>
      <c r="C83" s="1"/>
      <c r="D83" s="1"/>
      <c r="E83" s="1"/>
    </row>
    <row r="84" spans="2:5">
      <c r="B84" s="1"/>
      <c r="C84" s="1"/>
      <c r="D84" s="1"/>
      <c r="E84" s="1"/>
    </row>
    <row r="85" spans="2:5">
      <c r="B85" s="1"/>
      <c r="C85" s="1"/>
      <c r="D85" s="1"/>
      <c r="E85" s="1"/>
    </row>
    <row r="86" spans="2:5">
      <c r="B86" s="1"/>
      <c r="C86" s="1"/>
      <c r="D86" s="1"/>
      <c r="E86" s="1"/>
    </row>
    <row r="87" spans="2:5">
      <c r="B87" s="1"/>
      <c r="C87" s="1"/>
      <c r="D87" s="1"/>
      <c r="E87" s="1"/>
    </row>
    <row r="88" spans="2:5">
      <c r="B88" s="1"/>
      <c r="C88" s="1"/>
      <c r="D88" s="1"/>
      <c r="E88" s="1"/>
    </row>
    <row r="89" spans="2:5">
      <c r="B89" s="1"/>
      <c r="C89" s="1"/>
      <c r="D89" s="1"/>
      <c r="E89" s="1"/>
    </row>
    <row r="90" spans="2:5">
      <c r="B90" s="1"/>
      <c r="C90" s="1"/>
      <c r="D90" s="1"/>
      <c r="E90" s="1"/>
    </row>
    <row r="91" spans="2:5">
      <c r="B91" s="1"/>
      <c r="C91" s="1"/>
      <c r="D91" s="1"/>
      <c r="E91" s="1"/>
    </row>
    <row r="92" spans="2:5">
      <c r="B92" s="1"/>
      <c r="C92" s="1"/>
      <c r="D92" s="1"/>
      <c r="E92" s="1"/>
    </row>
    <row r="93" spans="2:5">
      <c r="B93" s="1"/>
      <c r="C93" s="1"/>
      <c r="D93" s="1"/>
      <c r="E93" s="1"/>
    </row>
    <row r="94" spans="2:5">
      <c r="B94" s="1"/>
      <c r="C94" s="1"/>
      <c r="D94" s="1"/>
      <c r="E94" s="1"/>
    </row>
    <row r="95" spans="2:5">
      <c r="B95" s="1"/>
      <c r="C95" s="1"/>
      <c r="D95" s="1"/>
      <c r="E95" s="1"/>
    </row>
    <row r="96" spans="2:5">
      <c r="B96" s="1"/>
      <c r="C96" s="1"/>
      <c r="D96" s="1"/>
      <c r="E96" s="1"/>
    </row>
    <row r="97" spans="2:5">
      <c r="B97" s="1"/>
      <c r="C97" s="1"/>
      <c r="D97" s="1"/>
      <c r="E97" s="1"/>
    </row>
    <row r="98" spans="2:5">
      <c r="B98" s="1"/>
      <c r="C98" s="1"/>
      <c r="D98" s="1"/>
      <c r="E98" s="1"/>
    </row>
    <row r="99" spans="2:5">
      <c r="B99" s="1"/>
      <c r="C99" s="1"/>
      <c r="D99" s="1"/>
      <c r="E99" s="1"/>
    </row>
    <row r="100" spans="2:5">
      <c r="B100" s="1"/>
      <c r="C100" s="1"/>
      <c r="D100" s="1"/>
      <c r="E100" s="1"/>
    </row>
    <row r="101" spans="2:5">
      <c r="B101" s="1"/>
      <c r="C101" s="1"/>
      <c r="D101" s="1"/>
      <c r="E101" s="1"/>
    </row>
    <row r="102" spans="2:5">
      <c r="B102" s="1"/>
      <c r="C102" s="1"/>
      <c r="D102" s="1"/>
      <c r="E102" s="1"/>
    </row>
    <row r="103" spans="2:5">
      <c r="B103" s="1"/>
      <c r="C103" s="1"/>
      <c r="D103" s="1"/>
      <c r="E103" s="1"/>
    </row>
  </sheetData>
  <mergeCells count="8">
    <mergeCell ref="F6:F7"/>
    <mergeCell ref="A6:A7"/>
    <mergeCell ref="A1:E1"/>
    <mergeCell ref="C6:C7"/>
    <mergeCell ref="D6:D7"/>
    <mergeCell ref="E6:E7"/>
    <mergeCell ref="B6:B7"/>
    <mergeCell ref="B3:F3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3:K25"/>
  <sheetViews>
    <sheetView workbookViewId="0">
      <selection activeCell="G28" sqref="G28"/>
    </sheetView>
  </sheetViews>
  <sheetFormatPr defaultRowHeight="12.75"/>
  <cols>
    <col min="1" max="1" width="5" customWidth="1"/>
    <col min="2" max="2" width="19.85546875" customWidth="1"/>
    <col min="3" max="11" width="12.28515625" customWidth="1"/>
  </cols>
  <sheetData>
    <row r="3" spans="1:11" ht="15">
      <c r="A3" s="1024" t="s">
        <v>625</v>
      </c>
      <c r="B3" s="1048"/>
      <c r="C3" s="1048"/>
      <c r="D3" s="1048"/>
      <c r="E3" s="1048"/>
      <c r="F3" s="1048"/>
      <c r="G3" s="1"/>
      <c r="H3" s="1"/>
      <c r="I3" s="184"/>
      <c r="J3" s="184"/>
      <c r="K3" s="1"/>
    </row>
    <row r="4" spans="1:11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.75">
      <c r="B6" s="1053" t="s">
        <v>71</v>
      </c>
      <c r="C6" s="1070"/>
      <c r="D6" s="1070"/>
      <c r="E6" s="1070"/>
      <c r="F6" s="1070"/>
      <c r="G6" s="1070"/>
      <c r="H6" s="1070"/>
      <c r="I6" s="1070"/>
      <c r="J6" s="1070"/>
      <c r="K6" s="1"/>
    </row>
    <row r="7" spans="1:11">
      <c r="B7" s="1"/>
      <c r="C7" s="1"/>
      <c r="D7" s="38"/>
      <c r="E7" s="1"/>
      <c r="F7" s="1"/>
      <c r="G7" s="1"/>
      <c r="H7" s="1"/>
      <c r="I7" s="1"/>
      <c r="J7" s="1"/>
      <c r="K7" s="1"/>
    </row>
    <row r="8" spans="1:11"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3.5" thickBot="1">
      <c r="B9" s="1"/>
      <c r="C9" s="1"/>
      <c r="D9" s="1"/>
      <c r="E9" s="1"/>
      <c r="F9" s="1"/>
      <c r="G9" s="1"/>
      <c r="H9" s="1"/>
      <c r="I9" s="1"/>
      <c r="J9" s="19" t="s">
        <v>534</v>
      </c>
      <c r="K9" s="1"/>
    </row>
    <row r="10" spans="1:11" ht="13.5" thickBot="1">
      <c r="A10" s="1051" t="s">
        <v>192</v>
      </c>
      <c r="B10" s="185" t="s">
        <v>72</v>
      </c>
      <c r="C10" s="1072" t="s">
        <v>149</v>
      </c>
      <c r="D10" s="1073"/>
      <c r="E10" s="1074" t="s">
        <v>150</v>
      </c>
      <c r="F10" s="1073"/>
      <c r="G10" s="1075" t="s">
        <v>151</v>
      </c>
      <c r="H10" s="1073"/>
      <c r="I10" s="1074" t="s">
        <v>152</v>
      </c>
      <c r="J10" s="1072"/>
      <c r="K10" s="1068" t="s">
        <v>51</v>
      </c>
    </row>
    <row r="11" spans="1:11" ht="13.5" thickBot="1">
      <c r="A11" s="1071"/>
      <c r="B11" s="187"/>
      <c r="C11" s="186" t="s">
        <v>73</v>
      </c>
      <c r="D11" s="188" t="s">
        <v>74</v>
      </c>
      <c r="E11" s="188" t="s">
        <v>153</v>
      </c>
      <c r="F11" s="188" t="s">
        <v>154</v>
      </c>
      <c r="G11" s="189" t="s">
        <v>155</v>
      </c>
      <c r="H11" s="189" t="s">
        <v>154</v>
      </c>
      <c r="I11" s="188" t="s">
        <v>156</v>
      </c>
      <c r="J11" s="186" t="s">
        <v>157</v>
      </c>
      <c r="K11" s="1069"/>
    </row>
    <row r="12" spans="1:11" ht="13.5" thickBot="1">
      <c r="A12" s="425" t="s">
        <v>193</v>
      </c>
      <c r="B12" s="384" t="s">
        <v>194</v>
      </c>
      <c r="C12" s="384" t="s">
        <v>195</v>
      </c>
      <c r="D12" s="967" t="s">
        <v>196</v>
      </c>
      <c r="E12" s="384" t="s">
        <v>216</v>
      </c>
      <c r="F12" s="384" t="s">
        <v>241</v>
      </c>
      <c r="G12" s="384" t="s">
        <v>242</v>
      </c>
      <c r="H12" s="384" t="s">
        <v>249</v>
      </c>
      <c r="I12" s="384" t="s">
        <v>250</v>
      </c>
      <c r="J12" s="186" t="s">
        <v>251</v>
      </c>
      <c r="K12" s="188" t="s">
        <v>254</v>
      </c>
    </row>
    <row r="13" spans="1:11">
      <c r="A13" s="432" t="s">
        <v>197</v>
      </c>
      <c r="B13" s="190" t="s">
        <v>75</v>
      </c>
      <c r="C13" s="144">
        <v>18364175</v>
      </c>
      <c r="D13" s="966">
        <v>18500000</v>
      </c>
      <c r="E13" s="150">
        <v>15000000</v>
      </c>
      <c r="F13" s="144"/>
      <c r="G13" s="149"/>
      <c r="H13" s="27"/>
      <c r="I13" s="149"/>
      <c r="J13" s="491"/>
      <c r="K13" s="144"/>
    </row>
    <row r="14" spans="1:11">
      <c r="A14" s="387" t="s">
        <v>198</v>
      </c>
      <c r="B14" s="190" t="s">
        <v>76</v>
      </c>
      <c r="C14" s="144">
        <v>18364175</v>
      </c>
      <c r="D14" s="137">
        <v>19000000</v>
      </c>
      <c r="E14" s="150"/>
      <c r="F14" s="144"/>
      <c r="G14" s="141"/>
      <c r="H14" s="106"/>
      <c r="I14" s="141"/>
      <c r="J14" s="303"/>
      <c r="K14" s="141"/>
    </row>
    <row r="15" spans="1:11">
      <c r="A15" s="323" t="s">
        <v>199</v>
      </c>
      <c r="B15" s="190" t="s">
        <v>77</v>
      </c>
      <c r="C15" s="144">
        <v>18364175</v>
      </c>
      <c r="D15" s="137">
        <v>17880000</v>
      </c>
      <c r="E15" s="150"/>
      <c r="F15" s="144"/>
      <c r="G15" s="149"/>
      <c r="H15" s="27"/>
      <c r="I15" s="149"/>
      <c r="J15" s="222"/>
      <c r="K15" s="141"/>
    </row>
    <row r="16" spans="1:11">
      <c r="A16" s="323" t="s">
        <v>200</v>
      </c>
      <c r="B16" s="190" t="s">
        <v>78</v>
      </c>
      <c r="C16" s="144">
        <v>17500000</v>
      </c>
      <c r="D16" s="137">
        <v>17654000</v>
      </c>
      <c r="E16" s="150"/>
      <c r="F16" s="144"/>
      <c r="G16" s="141"/>
      <c r="H16" s="106"/>
      <c r="I16" s="141"/>
      <c r="J16" s="303"/>
      <c r="K16" s="141"/>
    </row>
    <row r="17" spans="1:11">
      <c r="A17" s="323" t="s">
        <v>201</v>
      </c>
      <c r="B17" s="190" t="s">
        <v>79</v>
      </c>
      <c r="C17" s="144">
        <v>128700000</v>
      </c>
      <c r="D17" s="137">
        <v>115000000</v>
      </c>
      <c r="E17" s="150"/>
      <c r="F17" s="144"/>
      <c r="G17" s="149"/>
      <c r="H17" s="27"/>
      <c r="I17" s="149"/>
      <c r="J17" s="222"/>
      <c r="K17" s="141">
        <v>110200000</v>
      </c>
    </row>
    <row r="18" spans="1:11">
      <c r="A18" s="323" t="s">
        <v>202</v>
      </c>
      <c r="B18" s="190" t="s">
        <v>80</v>
      </c>
      <c r="C18" s="150">
        <v>74100000</v>
      </c>
      <c r="D18" s="144">
        <v>74100000</v>
      </c>
      <c r="E18" s="150"/>
      <c r="F18" s="144"/>
      <c r="G18" s="141"/>
      <c r="H18" s="106"/>
      <c r="I18" s="141"/>
      <c r="J18" s="303"/>
      <c r="K18" s="141">
        <v>55000000</v>
      </c>
    </row>
    <row r="19" spans="1:11">
      <c r="A19" s="323" t="s">
        <v>203</v>
      </c>
      <c r="B19" s="190" t="s">
        <v>81</v>
      </c>
      <c r="C19" s="141">
        <v>274215000</v>
      </c>
      <c r="D19" s="144">
        <v>274215000</v>
      </c>
      <c r="E19" s="150"/>
      <c r="F19" s="144"/>
      <c r="G19" s="149"/>
      <c r="H19" s="27"/>
      <c r="I19" s="149"/>
      <c r="J19" s="222"/>
      <c r="K19" s="141">
        <v>255850000</v>
      </c>
    </row>
    <row r="20" spans="1:11">
      <c r="A20" s="323" t="s">
        <v>204</v>
      </c>
      <c r="B20" s="827" t="s">
        <v>82</v>
      </c>
      <c r="C20" s="694">
        <v>41036558</v>
      </c>
      <c r="D20" s="137">
        <v>41036558</v>
      </c>
      <c r="E20" s="150"/>
      <c r="F20" s="144"/>
      <c r="G20" s="141"/>
      <c r="H20" s="106"/>
      <c r="I20" s="141"/>
      <c r="J20" s="303"/>
      <c r="K20" s="141">
        <v>21836558</v>
      </c>
    </row>
    <row r="21" spans="1:11">
      <c r="A21" s="323" t="s">
        <v>205</v>
      </c>
      <c r="B21" s="190" t="s">
        <v>83</v>
      </c>
      <c r="C21" s="150">
        <v>18100000</v>
      </c>
      <c r="D21" s="144">
        <v>18100000</v>
      </c>
      <c r="E21" s="150"/>
      <c r="F21" s="144"/>
      <c r="G21" s="149"/>
      <c r="H21" s="27"/>
      <c r="I21" s="149"/>
      <c r="J21" s="222"/>
      <c r="K21" s="141"/>
    </row>
    <row r="22" spans="1:11">
      <c r="A22" s="323" t="s">
        <v>206</v>
      </c>
      <c r="B22" s="190" t="s">
        <v>84</v>
      </c>
      <c r="C22" s="150">
        <v>18300000</v>
      </c>
      <c r="D22" s="144">
        <v>18300000</v>
      </c>
      <c r="E22" s="150"/>
      <c r="F22" s="144"/>
      <c r="G22" s="141"/>
      <c r="H22" s="492"/>
      <c r="I22" s="141"/>
      <c r="J22" s="493"/>
      <c r="K22" s="141"/>
    </row>
    <row r="23" spans="1:11">
      <c r="A23" s="323" t="s">
        <v>207</v>
      </c>
      <c r="B23" s="190" t="s">
        <v>85</v>
      </c>
      <c r="C23" s="150">
        <v>18502500</v>
      </c>
      <c r="D23" s="144">
        <v>24735548</v>
      </c>
      <c r="E23" s="150"/>
      <c r="F23" s="144"/>
      <c r="G23" s="141"/>
      <c r="H23" s="106"/>
      <c r="I23" s="141"/>
      <c r="J23" s="303"/>
      <c r="K23" s="141"/>
    </row>
    <row r="24" spans="1:11" ht="13.5" thickBot="1">
      <c r="A24" s="371" t="s">
        <v>208</v>
      </c>
      <c r="B24" s="125" t="s">
        <v>86</v>
      </c>
      <c r="C24" s="150">
        <v>17710072</v>
      </c>
      <c r="D24" s="423">
        <v>24735549</v>
      </c>
      <c r="E24" s="150"/>
      <c r="F24" s="423">
        <v>15000000</v>
      </c>
      <c r="G24" s="149"/>
      <c r="H24" s="27"/>
      <c r="I24" s="149"/>
      <c r="J24" s="222"/>
      <c r="K24" s="146"/>
    </row>
    <row r="25" spans="1:11" ht="13.5" thickBot="1">
      <c r="A25" s="345" t="s">
        <v>209</v>
      </c>
      <c r="B25" s="166" t="s">
        <v>14</v>
      </c>
      <c r="C25" s="234">
        <f>SUM(C13:C24)</f>
        <v>663256655</v>
      </c>
      <c r="D25" s="148">
        <f t="shared" ref="D25:I25" si="0">SUM(D13:D24)</f>
        <v>663256655</v>
      </c>
      <c r="E25" s="234">
        <f t="shared" si="0"/>
        <v>15000000</v>
      </c>
      <c r="F25" s="148">
        <f t="shared" si="0"/>
        <v>15000000</v>
      </c>
      <c r="G25" s="234">
        <f t="shared" si="0"/>
        <v>0</v>
      </c>
      <c r="H25" s="148">
        <f t="shared" si="0"/>
        <v>0</v>
      </c>
      <c r="I25" s="234">
        <f t="shared" si="0"/>
        <v>0</v>
      </c>
      <c r="J25" s="227">
        <f>SUM(J13:J24)</f>
        <v>0</v>
      </c>
      <c r="K25" s="148">
        <f>SUM(K13:K24)</f>
        <v>442886558</v>
      </c>
    </row>
  </sheetData>
  <mergeCells count="8">
    <mergeCell ref="A3:F3"/>
    <mergeCell ref="K10:K11"/>
    <mergeCell ref="B6:J6"/>
    <mergeCell ref="A10:A11"/>
    <mergeCell ref="C10:D10"/>
    <mergeCell ref="E10:F10"/>
    <mergeCell ref="G10:H10"/>
    <mergeCell ref="I10:J10"/>
  </mergeCells>
  <pageMargins left="0.55118110236220474" right="0.55118110236220474" top="0.78740157480314965" bottom="0.78740157480314965" header="0.51181102362204722" footer="0.51181102362204722"/>
  <pageSetup paperSize="9" firstPageNumber="0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L32"/>
  <sheetViews>
    <sheetView workbookViewId="0">
      <selection activeCell="B3" sqref="B3:L3"/>
    </sheetView>
  </sheetViews>
  <sheetFormatPr defaultRowHeight="12.75"/>
  <cols>
    <col min="1" max="1" width="5.5703125" customWidth="1"/>
    <col min="2" max="2" width="11.7109375" customWidth="1"/>
    <col min="3" max="3" width="11.5703125" customWidth="1"/>
    <col min="4" max="4" width="11.7109375" customWidth="1"/>
    <col min="5" max="5" width="10.7109375" customWidth="1"/>
    <col min="6" max="6" width="12" customWidth="1"/>
    <col min="7" max="7" width="13.7109375" customWidth="1"/>
    <col min="8" max="9" width="12.140625" customWidth="1"/>
    <col min="10" max="10" width="11.5703125" customWidth="1"/>
    <col min="11" max="11" width="12.5703125" customWidth="1"/>
    <col min="12" max="12" width="14.140625" customWidth="1"/>
  </cols>
  <sheetData>
    <row r="1" spans="1:12">
      <c r="A1" s="1024" t="s">
        <v>626</v>
      </c>
      <c r="B1" s="1048"/>
      <c r="C1" s="1048"/>
      <c r="D1" s="1048"/>
      <c r="E1" s="1048"/>
      <c r="F1" s="1048"/>
      <c r="G1" s="1076"/>
      <c r="H1" s="1076"/>
      <c r="I1" s="1076"/>
      <c r="J1" s="1076"/>
      <c r="K1" s="1076"/>
      <c r="L1" s="1076"/>
    </row>
    <row r="2" spans="1:12" ht="7.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B3" s="1076" t="s">
        <v>700</v>
      </c>
      <c r="C3" s="1076"/>
      <c r="D3" s="1076"/>
      <c r="E3" s="1076"/>
      <c r="F3" s="1076"/>
      <c r="G3" s="1076"/>
      <c r="H3" s="1076"/>
      <c r="I3" s="1076"/>
      <c r="J3" s="1076"/>
      <c r="K3" s="1076"/>
      <c r="L3" s="1076"/>
    </row>
    <row r="4" spans="1:12">
      <c r="B4" s="1076" t="s">
        <v>87</v>
      </c>
      <c r="C4" s="1076"/>
      <c r="D4" s="1076"/>
      <c r="E4" s="1076"/>
      <c r="F4" s="1076"/>
      <c r="G4" s="1076"/>
      <c r="H4" s="1076"/>
      <c r="I4" s="1076"/>
      <c r="J4" s="1076"/>
      <c r="K4" s="1076"/>
      <c r="L4" s="1076"/>
    </row>
    <row r="5" spans="1:12" ht="13.5" thickBot="1">
      <c r="B5" s="82"/>
      <c r="C5" s="82"/>
      <c r="D5" s="82"/>
      <c r="E5" s="82"/>
      <c r="F5" s="82"/>
      <c r="G5" s="82"/>
      <c r="H5" s="82"/>
      <c r="I5" s="82"/>
      <c r="J5" s="82"/>
      <c r="K5" s="82"/>
      <c r="L5" s="82" t="s">
        <v>554</v>
      </c>
    </row>
    <row r="6" spans="1:12" ht="13.5" thickBot="1">
      <c r="A6" s="1051" t="s">
        <v>192</v>
      </c>
      <c r="B6" s="1077" t="s">
        <v>88</v>
      </c>
      <c r="C6" s="1078" t="s">
        <v>89</v>
      </c>
      <c r="D6" s="1078"/>
      <c r="E6" s="1079" t="s">
        <v>90</v>
      </c>
      <c r="F6" s="1079"/>
      <c r="G6" s="1079"/>
      <c r="H6" s="1079"/>
      <c r="I6" s="1079"/>
      <c r="J6" s="1079"/>
      <c r="K6" s="1079"/>
      <c r="L6" s="1080" t="s">
        <v>91</v>
      </c>
    </row>
    <row r="7" spans="1:12" ht="33.75" customHeight="1" thickBot="1">
      <c r="A7" s="1071"/>
      <c r="B7" s="1077"/>
      <c r="C7" s="287" t="s">
        <v>628</v>
      </c>
      <c r="D7" s="287" t="s">
        <v>92</v>
      </c>
      <c r="E7" s="287"/>
      <c r="F7" s="288"/>
      <c r="G7" s="288"/>
      <c r="H7" s="288"/>
      <c r="I7" s="288"/>
      <c r="J7" s="288"/>
      <c r="K7" s="288"/>
      <c r="L7" s="1080"/>
    </row>
    <row r="8" spans="1:12" ht="14.25" customHeight="1" thickBot="1">
      <c r="A8" s="425" t="s">
        <v>252</v>
      </c>
      <c r="B8" s="425" t="s">
        <v>253</v>
      </c>
      <c r="C8" s="425" t="s">
        <v>195</v>
      </c>
      <c r="D8" s="425" t="s">
        <v>196</v>
      </c>
      <c r="E8" s="425" t="s">
        <v>216</v>
      </c>
      <c r="F8" s="425" t="s">
        <v>241</v>
      </c>
      <c r="G8" s="425" t="s">
        <v>242</v>
      </c>
      <c r="H8" s="425" t="s">
        <v>254</v>
      </c>
      <c r="I8" s="425" t="s">
        <v>250</v>
      </c>
      <c r="J8" s="425" t="s">
        <v>251</v>
      </c>
      <c r="K8" s="425" t="s">
        <v>254</v>
      </c>
      <c r="L8" s="425" t="s">
        <v>255</v>
      </c>
    </row>
    <row r="9" spans="1:12" ht="43.5" customHeight="1">
      <c r="A9" s="431" t="s">
        <v>197</v>
      </c>
      <c r="B9" s="476" t="s">
        <v>689</v>
      </c>
      <c r="C9" s="68">
        <v>0</v>
      </c>
      <c r="D9" s="69">
        <v>0</v>
      </c>
      <c r="E9" s="69"/>
      <c r="F9" s="69"/>
      <c r="G9" s="676"/>
      <c r="H9" s="677"/>
      <c r="I9" s="677"/>
      <c r="J9" s="677"/>
      <c r="K9" s="677"/>
      <c r="L9" s="677">
        <f>SUM(C9:K9)</f>
        <v>0</v>
      </c>
    </row>
    <row r="10" spans="1:12" ht="28.5" customHeight="1">
      <c r="A10" s="324" t="s">
        <v>198</v>
      </c>
      <c r="B10" s="477" t="s">
        <v>627</v>
      </c>
      <c r="C10" s="71">
        <v>15000000</v>
      </c>
      <c r="D10" s="71">
        <v>0</v>
      </c>
      <c r="E10" s="71"/>
      <c r="F10" s="71"/>
      <c r="G10" s="72"/>
      <c r="H10" s="73"/>
      <c r="I10" s="73"/>
      <c r="J10" s="73"/>
      <c r="K10" s="73"/>
      <c r="L10" s="74">
        <f>SUM(C10:K10)</f>
        <v>15000000</v>
      </c>
    </row>
    <row r="11" spans="1:12" ht="24.75" customHeight="1">
      <c r="A11" s="323" t="s">
        <v>199</v>
      </c>
      <c r="B11" s="477" t="s">
        <v>93</v>
      </c>
      <c r="C11" s="75"/>
      <c r="D11" s="71"/>
      <c r="E11" s="71"/>
      <c r="F11" s="71"/>
      <c r="G11" s="72"/>
      <c r="H11" s="73"/>
      <c r="I11" s="73"/>
      <c r="J11" s="73"/>
      <c r="K11" s="73"/>
      <c r="L11" s="74"/>
    </row>
    <row r="12" spans="1:12">
      <c r="A12" s="323" t="s">
        <v>201</v>
      </c>
      <c r="B12" s="478">
        <v>2019</v>
      </c>
      <c r="C12" s="76">
        <v>15000000</v>
      </c>
      <c r="D12" s="79"/>
      <c r="E12" s="30"/>
      <c r="F12" s="71"/>
      <c r="G12" s="77"/>
      <c r="H12" s="78"/>
      <c r="I12" s="23"/>
      <c r="J12" s="23"/>
      <c r="K12" s="78"/>
      <c r="L12" s="23">
        <f t="shared" ref="L12:L23" si="0">SUM(C12:K12)</f>
        <v>15000000</v>
      </c>
    </row>
    <row r="13" spans="1:12">
      <c r="A13" s="323" t="s">
        <v>202</v>
      </c>
      <c r="B13" s="478">
        <v>2020</v>
      </c>
      <c r="C13" s="76"/>
      <c r="D13" s="79"/>
      <c r="E13" s="30"/>
      <c r="F13" s="71"/>
      <c r="G13" s="77"/>
      <c r="H13" s="78"/>
      <c r="I13" s="23"/>
      <c r="J13" s="23"/>
      <c r="K13" s="78"/>
      <c r="L13" s="23">
        <f t="shared" si="0"/>
        <v>0</v>
      </c>
    </row>
    <row r="14" spans="1:12">
      <c r="A14" s="323" t="s">
        <v>203</v>
      </c>
      <c r="B14" s="478">
        <v>2021</v>
      </c>
      <c r="C14" s="76"/>
      <c r="D14" s="79"/>
      <c r="E14" s="30"/>
      <c r="F14" s="71"/>
      <c r="G14" s="77"/>
      <c r="H14" s="78"/>
      <c r="I14" s="23"/>
      <c r="J14" s="23"/>
      <c r="K14" s="78"/>
      <c r="L14" s="23">
        <f t="shared" si="0"/>
        <v>0</v>
      </c>
    </row>
    <row r="15" spans="1:12">
      <c r="A15" s="323" t="s">
        <v>204</v>
      </c>
      <c r="B15" s="478">
        <v>2022</v>
      </c>
      <c r="C15" s="76"/>
      <c r="D15" s="79"/>
      <c r="E15" s="30"/>
      <c r="F15" s="71"/>
      <c r="G15" s="77"/>
      <c r="H15" s="78"/>
      <c r="I15" s="23"/>
      <c r="J15" s="23"/>
      <c r="K15" s="78"/>
      <c r="L15" s="23">
        <f t="shared" si="0"/>
        <v>0</v>
      </c>
    </row>
    <row r="16" spans="1:12">
      <c r="A16" s="323" t="s">
        <v>205</v>
      </c>
      <c r="B16" s="478">
        <v>2023</v>
      </c>
      <c r="C16" s="76"/>
      <c r="D16" s="79"/>
      <c r="E16" s="30"/>
      <c r="F16" s="71"/>
      <c r="G16" s="77"/>
      <c r="H16" s="78"/>
      <c r="I16" s="23"/>
      <c r="J16" s="23"/>
      <c r="K16" s="78"/>
      <c r="L16" s="23">
        <f t="shared" si="0"/>
        <v>0</v>
      </c>
    </row>
    <row r="17" spans="1:12">
      <c r="A17" s="323" t="s">
        <v>206</v>
      </c>
      <c r="B17" s="478">
        <v>2024</v>
      </c>
      <c r="C17" s="76"/>
      <c r="D17" s="79"/>
      <c r="E17" s="30"/>
      <c r="F17" s="71"/>
      <c r="G17" s="77"/>
      <c r="H17" s="78"/>
      <c r="I17" s="23"/>
      <c r="J17" s="23"/>
      <c r="K17" s="78"/>
      <c r="L17" s="23">
        <f t="shared" si="0"/>
        <v>0</v>
      </c>
    </row>
    <row r="18" spans="1:12">
      <c r="A18" s="323" t="s">
        <v>207</v>
      </c>
      <c r="B18" s="478">
        <v>2025</v>
      </c>
      <c r="C18" s="76"/>
      <c r="D18" s="79"/>
      <c r="E18" s="30"/>
      <c r="F18" s="71"/>
      <c r="G18" s="77"/>
      <c r="H18" s="78"/>
      <c r="I18" s="23"/>
      <c r="J18" s="23"/>
      <c r="K18" s="78"/>
      <c r="L18" s="23">
        <f t="shared" si="0"/>
        <v>0</v>
      </c>
    </row>
    <row r="19" spans="1:12">
      <c r="A19" s="323" t="s">
        <v>208</v>
      </c>
      <c r="B19" s="478">
        <v>2026</v>
      </c>
      <c r="C19" s="76"/>
      <c r="D19" s="79"/>
      <c r="E19" s="30"/>
      <c r="F19" s="71"/>
      <c r="G19" s="77"/>
      <c r="H19" s="78"/>
      <c r="I19" s="23"/>
      <c r="J19" s="23"/>
      <c r="K19" s="78"/>
      <c r="L19" s="23">
        <f t="shared" si="0"/>
        <v>0</v>
      </c>
    </row>
    <row r="20" spans="1:12">
      <c r="A20" s="323" t="s">
        <v>209</v>
      </c>
      <c r="B20" s="478">
        <v>2027</v>
      </c>
      <c r="C20" s="76"/>
      <c r="D20" s="79"/>
      <c r="E20" s="30"/>
      <c r="F20" s="71"/>
      <c r="G20" s="77"/>
      <c r="H20" s="78"/>
      <c r="I20" s="23"/>
      <c r="J20" s="23"/>
      <c r="K20" s="78"/>
      <c r="L20" s="23">
        <f t="shared" si="0"/>
        <v>0</v>
      </c>
    </row>
    <row r="21" spans="1:12">
      <c r="A21" s="323" t="s">
        <v>210</v>
      </c>
      <c r="B21" s="478">
        <v>2028</v>
      </c>
      <c r="C21" s="76"/>
      <c r="D21" s="79"/>
      <c r="E21" s="30"/>
      <c r="F21" s="71"/>
      <c r="G21" s="77"/>
      <c r="H21" s="78"/>
      <c r="I21" s="23"/>
      <c r="J21" s="23"/>
      <c r="K21" s="78"/>
      <c r="L21" s="23">
        <f t="shared" si="0"/>
        <v>0</v>
      </c>
    </row>
    <row r="22" spans="1:12">
      <c r="A22" s="323" t="s">
        <v>211</v>
      </c>
      <c r="B22" s="478">
        <v>2029</v>
      </c>
      <c r="C22" s="76"/>
      <c r="D22" s="79"/>
      <c r="E22" s="30"/>
      <c r="F22" s="71"/>
      <c r="G22" s="77"/>
      <c r="H22" s="78"/>
      <c r="I22" s="23"/>
      <c r="J22" s="23"/>
      <c r="K22" s="78"/>
      <c r="L22" s="23">
        <f t="shared" si="0"/>
        <v>0</v>
      </c>
    </row>
    <row r="23" spans="1:12">
      <c r="A23" s="323" t="s">
        <v>212</v>
      </c>
      <c r="B23" s="479">
        <v>2030</v>
      </c>
      <c r="C23" s="80"/>
      <c r="D23" s="79"/>
      <c r="E23" s="30"/>
      <c r="F23" s="79"/>
      <c r="G23" s="10"/>
      <c r="H23" s="29"/>
      <c r="I23" s="29"/>
      <c r="J23" s="23"/>
      <c r="K23" s="29"/>
      <c r="L23" s="29">
        <f t="shared" si="0"/>
        <v>0</v>
      </c>
    </row>
    <row r="24" spans="1:12">
      <c r="A24" s="323" t="s">
        <v>213</v>
      </c>
      <c r="B24" s="478">
        <v>2031</v>
      </c>
      <c r="C24" s="76"/>
      <c r="D24" s="70"/>
      <c r="E24" s="30"/>
      <c r="F24" s="70"/>
      <c r="G24" s="8"/>
      <c r="H24" s="23"/>
      <c r="I24" s="23"/>
      <c r="J24" s="23"/>
      <c r="K24" s="23"/>
      <c r="L24" s="29">
        <f t="shared" ref="L24:L31" si="1">SUM(C24:K24)</f>
        <v>0</v>
      </c>
    </row>
    <row r="25" spans="1:12">
      <c r="A25" s="323" t="s">
        <v>214</v>
      </c>
      <c r="B25" s="478">
        <v>2032</v>
      </c>
      <c r="C25" s="76"/>
      <c r="D25" s="70"/>
      <c r="E25" s="30"/>
      <c r="F25" s="70"/>
      <c r="G25" s="8"/>
      <c r="H25" s="23"/>
      <c r="I25" s="23"/>
      <c r="J25" s="23"/>
      <c r="K25" s="23"/>
      <c r="L25" s="29">
        <f t="shared" si="1"/>
        <v>0</v>
      </c>
    </row>
    <row r="26" spans="1:12">
      <c r="A26" s="323" t="s">
        <v>215</v>
      </c>
      <c r="B26" s="478">
        <v>2033</v>
      </c>
      <c r="C26" s="76"/>
      <c r="D26" s="70"/>
      <c r="E26" s="30"/>
      <c r="F26" s="70"/>
      <c r="G26" s="8"/>
      <c r="H26" s="23"/>
      <c r="I26" s="23"/>
      <c r="J26" s="23"/>
      <c r="K26" s="23"/>
      <c r="L26" s="29">
        <f t="shared" si="1"/>
        <v>0</v>
      </c>
    </row>
    <row r="27" spans="1:12">
      <c r="A27" s="323" t="s">
        <v>217</v>
      </c>
      <c r="B27" s="478">
        <v>2034</v>
      </c>
      <c r="C27" s="76"/>
      <c r="D27" s="70"/>
      <c r="E27" s="30"/>
      <c r="F27" s="70"/>
      <c r="G27" s="8"/>
      <c r="H27" s="23"/>
      <c r="I27" s="23"/>
      <c r="J27" s="23"/>
      <c r="K27" s="23"/>
      <c r="L27" s="29">
        <f t="shared" si="1"/>
        <v>0</v>
      </c>
    </row>
    <row r="28" spans="1:12">
      <c r="A28" s="323" t="s">
        <v>218</v>
      </c>
      <c r="B28" s="478">
        <v>2035</v>
      </c>
      <c r="C28" s="76"/>
      <c r="D28" s="70"/>
      <c r="E28" s="30"/>
      <c r="F28" s="70"/>
      <c r="G28" s="8"/>
      <c r="H28" s="23"/>
      <c r="I28" s="23"/>
      <c r="J28" s="23"/>
      <c r="K28" s="23"/>
      <c r="L28" s="29">
        <f t="shared" si="1"/>
        <v>0</v>
      </c>
    </row>
    <row r="29" spans="1:12">
      <c r="A29" s="323" t="s">
        <v>219</v>
      </c>
      <c r="B29" s="478">
        <v>2036</v>
      </c>
      <c r="C29" s="76"/>
      <c r="D29" s="70"/>
      <c r="E29" s="30"/>
      <c r="F29" s="70"/>
      <c r="G29" s="8"/>
      <c r="H29" s="23"/>
      <c r="I29" s="23"/>
      <c r="J29" s="23"/>
      <c r="K29" s="23"/>
      <c r="L29" s="29">
        <f t="shared" si="1"/>
        <v>0</v>
      </c>
    </row>
    <row r="30" spans="1:12">
      <c r="A30" s="323" t="s">
        <v>220</v>
      </c>
      <c r="B30" s="478">
        <v>2037</v>
      </c>
      <c r="C30" s="76"/>
      <c r="D30" s="70"/>
      <c r="E30" s="30"/>
      <c r="F30" s="70"/>
      <c r="G30" s="8"/>
      <c r="H30" s="23"/>
      <c r="I30" s="23"/>
      <c r="J30" s="23"/>
      <c r="K30" s="23"/>
      <c r="L30" s="23">
        <f t="shared" si="1"/>
        <v>0</v>
      </c>
    </row>
    <row r="31" spans="1:12" ht="13.5" thickBot="1">
      <c r="A31" s="371" t="s">
        <v>221</v>
      </c>
      <c r="B31" s="479">
        <v>2038</v>
      </c>
      <c r="C31" s="9"/>
      <c r="D31" s="9"/>
      <c r="E31" s="9"/>
      <c r="F31" s="9"/>
      <c r="G31" s="162"/>
      <c r="H31" s="968"/>
      <c r="I31" s="29"/>
      <c r="J31" s="968"/>
      <c r="K31" s="968"/>
      <c r="L31" s="29">
        <f t="shared" si="1"/>
        <v>0</v>
      </c>
    </row>
    <row r="32" spans="1:12" ht="13.5" thickBot="1">
      <c r="A32" s="524"/>
      <c r="B32" s="969" t="s">
        <v>94</v>
      </c>
      <c r="C32" s="970">
        <f>SUM(C12:C31)</f>
        <v>15000000</v>
      </c>
      <c r="D32" s="970">
        <f t="shared" ref="D32:L32" si="2">SUM(D12:D31)</f>
        <v>0</v>
      </c>
      <c r="E32" s="970">
        <f t="shared" si="2"/>
        <v>0</v>
      </c>
      <c r="F32" s="970">
        <f t="shared" si="2"/>
        <v>0</v>
      </c>
      <c r="G32" s="970">
        <f t="shared" si="2"/>
        <v>0</v>
      </c>
      <c r="H32" s="970">
        <f t="shared" si="2"/>
        <v>0</v>
      </c>
      <c r="I32" s="970">
        <f t="shared" si="2"/>
        <v>0</v>
      </c>
      <c r="J32" s="970">
        <f t="shared" si="2"/>
        <v>0</v>
      </c>
      <c r="K32" s="970">
        <f t="shared" si="2"/>
        <v>0</v>
      </c>
      <c r="L32" s="970">
        <f t="shared" si="2"/>
        <v>15000000</v>
      </c>
    </row>
  </sheetData>
  <mergeCells count="9">
    <mergeCell ref="A6:A7"/>
    <mergeCell ref="A1:F1"/>
    <mergeCell ref="G1:L1"/>
    <mergeCell ref="B3:L3"/>
    <mergeCell ref="B4:L4"/>
    <mergeCell ref="B6:B7"/>
    <mergeCell ref="C6:D6"/>
    <mergeCell ref="E6:K6"/>
    <mergeCell ref="L6:L7"/>
  </mergeCells>
  <pageMargins left="0.39370078740157483" right="0.39370078740157483" top="0.39370078740157483" bottom="0.39370078740157483" header="0.51181102362204722" footer="0.51181102362204722"/>
  <pageSetup paperSize="9" firstPageNumber="0" orientation="landscape" horizontalDpi="300" verticalDpi="300" r:id="rId1"/>
  <headerFooter alignWithMargins="0">
    <oddFooter>&amp;C                                                                               **     A kötvény visszafizetését a kibocsátáskori € árfolyamon számítva tartalmazza a táblázat.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activeCell="J21" sqref="J20:J21"/>
    </sheetView>
  </sheetViews>
  <sheetFormatPr defaultRowHeight="12.75"/>
  <cols>
    <col min="1" max="1" width="6.28515625" customWidth="1"/>
    <col min="2" max="2" width="28" customWidth="1"/>
    <col min="3" max="3" width="24.28515625" customWidth="1"/>
    <col min="4" max="4" width="21.5703125" customWidth="1"/>
    <col min="5" max="5" width="16.7109375" customWidth="1"/>
    <col min="6" max="6" width="18" customWidth="1"/>
    <col min="7" max="7" width="16.28515625" customWidth="1"/>
  </cols>
  <sheetData>
    <row r="1" spans="1:7">
      <c r="B1" s="1024" t="s">
        <v>629</v>
      </c>
      <c r="C1" s="1048"/>
      <c r="D1" s="1048"/>
      <c r="E1" s="1048"/>
      <c r="F1" s="1048"/>
      <c r="G1" s="1048"/>
    </row>
    <row r="2" spans="1:7" ht="15.75">
      <c r="A2" s="1053" t="s">
        <v>96</v>
      </c>
      <c r="B2" s="1045"/>
      <c r="C2" s="1045"/>
      <c r="D2" s="1045"/>
      <c r="E2" s="1045"/>
      <c r="F2" s="1045"/>
      <c r="G2" s="1045"/>
    </row>
    <row r="3" spans="1:7">
      <c r="A3" s="1081" t="s">
        <v>97</v>
      </c>
      <c r="B3" s="1048"/>
      <c r="C3" s="1048"/>
      <c r="D3" s="1048"/>
      <c r="E3" s="1048"/>
      <c r="F3" s="1048"/>
      <c r="G3" s="1048"/>
    </row>
    <row r="4" spans="1:7">
      <c r="A4" s="1067" t="s">
        <v>630</v>
      </c>
      <c r="B4" s="1045"/>
      <c r="C4" s="1045"/>
      <c r="D4" s="1045"/>
      <c r="E4" s="1045"/>
      <c r="F4" s="1045"/>
      <c r="G4" s="1045"/>
    </row>
    <row r="5" spans="1:7" ht="13.5" thickBot="1">
      <c r="B5" s="1"/>
      <c r="C5" s="1"/>
      <c r="D5" s="1"/>
      <c r="E5" s="1"/>
      <c r="F5" s="1"/>
      <c r="G5" s="19" t="s">
        <v>541</v>
      </c>
    </row>
    <row r="6" spans="1:7" ht="13.5" thickBot="1">
      <c r="A6" s="1063" t="s">
        <v>192</v>
      </c>
      <c r="B6" s="1082" t="s">
        <v>98</v>
      </c>
      <c r="C6" s="1084" t="s">
        <v>99</v>
      </c>
      <c r="D6" s="483" t="s">
        <v>100</v>
      </c>
      <c r="E6" s="484" t="s">
        <v>62</v>
      </c>
      <c r="F6" s="483" t="s">
        <v>101</v>
      </c>
      <c r="G6" s="485" t="s">
        <v>102</v>
      </c>
    </row>
    <row r="7" spans="1:7" ht="13.5" thickBot="1">
      <c r="A7" s="1064"/>
      <c r="B7" s="1083"/>
      <c r="C7" s="1083"/>
      <c r="D7" s="195" t="s">
        <v>103</v>
      </c>
      <c r="E7" s="153" t="s">
        <v>104</v>
      </c>
      <c r="F7" s="195" t="s">
        <v>105</v>
      </c>
      <c r="G7" s="486" t="s">
        <v>106</v>
      </c>
    </row>
    <row r="8" spans="1:7" ht="13.5" thickBot="1">
      <c r="A8" s="1064"/>
      <c r="B8" s="1083"/>
      <c r="C8" s="1083"/>
      <c r="D8" s="195" t="s">
        <v>107</v>
      </c>
      <c r="E8" s="153" t="s">
        <v>108</v>
      </c>
      <c r="F8" s="195" t="s">
        <v>108</v>
      </c>
      <c r="G8" s="486" t="s">
        <v>109</v>
      </c>
    </row>
    <row r="9" spans="1:7" ht="13.5" thickBot="1">
      <c r="A9" s="384" t="s">
        <v>252</v>
      </c>
      <c r="B9" s="473" t="s">
        <v>194</v>
      </c>
      <c r="C9" s="480" t="s">
        <v>195</v>
      </c>
      <c r="D9" s="482" t="s">
        <v>196</v>
      </c>
      <c r="E9" s="347" t="s">
        <v>216</v>
      </c>
      <c r="F9" s="482" t="s">
        <v>241</v>
      </c>
      <c r="G9" s="348" t="s">
        <v>242</v>
      </c>
    </row>
    <row r="10" spans="1:7">
      <c r="A10" s="368" t="s">
        <v>197</v>
      </c>
      <c r="B10" s="31" t="s">
        <v>690</v>
      </c>
      <c r="C10" s="20" t="s">
        <v>691</v>
      </c>
      <c r="D10" s="709">
        <v>0</v>
      </c>
      <c r="E10" s="26">
        <v>15000000</v>
      </c>
      <c r="F10" s="21">
        <v>15000000</v>
      </c>
      <c r="G10" s="219">
        <v>0</v>
      </c>
    </row>
    <row r="11" spans="1:7">
      <c r="A11" s="387" t="s">
        <v>198</v>
      </c>
      <c r="B11" s="6"/>
      <c r="C11" s="196"/>
      <c r="D11" s="710"/>
      <c r="E11" s="28"/>
      <c r="F11" s="8"/>
      <c r="G11" s="221"/>
    </row>
    <row r="12" spans="1:7">
      <c r="A12" s="362" t="s">
        <v>199</v>
      </c>
      <c r="B12" s="6"/>
      <c r="C12" s="20"/>
      <c r="D12" s="709"/>
      <c r="E12" s="26"/>
      <c r="F12" s="21"/>
      <c r="G12" s="219"/>
    </row>
    <row r="13" spans="1:7">
      <c r="A13" s="362" t="s">
        <v>200</v>
      </c>
      <c r="B13" s="6"/>
      <c r="C13" s="196"/>
      <c r="D13" s="710"/>
      <c r="E13" s="28"/>
      <c r="F13" s="10"/>
      <c r="G13" s="230"/>
    </row>
    <row r="14" spans="1:7">
      <c r="A14" s="362" t="s">
        <v>201</v>
      </c>
      <c r="B14" s="6"/>
      <c r="C14" s="196"/>
      <c r="D14" s="710"/>
      <c r="E14" s="28"/>
      <c r="F14" s="8"/>
      <c r="G14" s="221"/>
    </row>
    <row r="15" spans="1:7">
      <c r="A15" s="362" t="s">
        <v>202</v>
      </c>
      <c r="B15" s="6"/>
      <c r="C15" s="22"/>
      <c r="D15" s="710"/>
      <c r="E15" s="4"/>
      <c r="F15" s="22"/>
      <c r="G15" s="475"/>
    </row>
    <row r="16" spans="1:7">
      <c r="A16" s="362" t="s">
        <v>203</v>
      </c>
      <c r="B16" s="6"/>
      <c r="C16" s="196"/>
      <c r="D16" s="710"/>
      <c r="E16" s="28"/>
      <c r="F16" s="8"/>
      <c r="G16" s="221"/>
    </row>
    <row r="17" spans="1:7">
      <c r="A17" s="362" t="s">
        <v>204</v>
      </c>
      <c r="B17" s="6"/>
      <c r="C17" s="196"/>
      <c r="D17" s="710"/>
      <c r="E17" s="28"/>
      <c r="F17" s="8"/>
      <c r="G17" s="221"/>
    </row>
    <row r="18" spans="1:7">
      <c r="A18" s="362" t="s">
        <v>205</v>
      </c>
      <c r="B18" s="6"/>
      <c r="C18" s="196"/>
      <c r="D18" s="710"/>
      <c r="E18" s="28"/>
      <c r="F18" s="8"/>
      <c r="G18" s="221"/>
    </row>
    <row r="19" spans="1:7">
      <c r="A19" s="362" t="s">
        <v>206</v>
      </c>
      <c r="B19" s="6"/>
      <c r="C19" s="22"/>
      <c r="D19" s="196"/>
      <c r="E19" s="4"/>
      <c r="F19" s="22"/>
      <c r="G19" s="475"/>
    </row>
    <row r="20" spans="1:7">
      <c r="A20" s="362" t="s">
        <v>207</v>
      </c>
      <c r="B20" s="9"/>
      <c r="C20" s="196"/>
      <c r="D20" s="710"/>
      <c r="E20" s="28"/>
      <c r="F20" s="8"/>
      <c r="G20" s="221"/>
    </row>
    <row r="21" spans="1:7" ht="13.5" thickBot="1">
      <c r="A21" s="364" t="s">
        <v>208</v>
      </c>
      <c r="B21" s="9"/>
      <c r="C21" s="487"/>
      <c r="D21" s="10"/>
      <c r="E21" s="102"/>
      <c r="F21" s="10"/>
      <c r="G21" s="230"/>
    </row>
    <row r="22" spans="1:7" ht="13.5" thickBot="1">
      <c r="A22" s="434" t="s">
        <v>209</v>
      </c>
      <c r="B22" s="488" t="s">
        <v>14</v>
      </c>
      <c r="C22" s="482"/>
      <c r="D22" s="103">
        <f>SUM(D10:D21)</f>
        <v>0</v>
      </c>
      <c r="E22" s="234">
        <f>SUM(E10:E21)</f>
        <v>15000000</v>
      </c>
      <c r="F22" s="103">
        <f>SUM(F10:F21)</f>
        <v>15000000</v>
      </c>
      <c r="G22" s="216">
        <f>SUM(G10:G21)</f>
        <v>0</v>
      </c>
    </row>
    <row r="23" spans="1:7">
      <c r="B23" s="33"/>
      <c r="C23" s="153"/>
      <c r="D23" s="27"/>
      <c r="E23" s="27"/>
      <c r="F23" s="27"/>
      <c r="G23" s="27"/>
    </row>
  </sheetData>
  <mergeCells count="7">
    <mergeCell ref="B1:G1"/>
    <mergeCell ref="A3:G3"/>
    <mergeCell ref="B6:B8"/>
    <mergeCell ref="C6:C8"/>
    <mergeCell ref="A2:G2"/>
    <mergeCell ref="A4:G4"/>
    <mergeCell ref="A6:A8"/>
  </mergeCells>
  <pageMargins left="0.59055118110236227" right="0.59055118110236227" top="0.59055118110236227" bottom="0.59055118110236227" header="0.51181102362204722" footer="0.51181102362204722"/>
  <pageSetup paperSize="9" firstPageNumber="0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A2:N74"/>
  <sheetViews>
    <sheetView workbookViewId="0">
      <selection activeCell="I18" sqref="I18"/>
    </sheetView>
  </sheetViews>
  <sheetFormatPr defaultRowHeight="12.75"/>
  <cols>
    <col min="1" max="1" width="4.7109375" customWidth="1"/>
    <col min="2" max="2" width="13.5703125" customWidth="1"/>
    <col min="3" max="3" width="16.5703125" customWidth="1"/>
    <col min="4" max="4" width="9.5703125" customWidth="1"/>
    <col min="5" max="5" width="14.28515625" customWidth="1"/>
    <col min="6" max="6" width="11.28515625" bestFit="1" customWidth="1"/>
    <col min="11" max="11" width="9.5703125" customWidth="1"/>
  </cols>
  <sheetData>
    <row r="2" spans="1:14">
      <c r="A2" s="1024" t="s">
        <v>631</v>
      </c>
      <c r="B2" s="1048"/>
      <c r="C2" s="1048"/>
      <c r="D2" s="1048"/>
      <c r="E2" s="1048"/>
      <c r="F2" s="1048"/>
      <c r="G2" s="1"/>
      <c r="H2" s="1"/>
      <c r="I2" s="1"/>
      <c r="J2" s="1"/>
      <c r="K2" s="82"/>
      <c r="L2" s="1"/>
      <c r="M2" s="1"/>
    </row>
    <row r="3" spans="1:1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ht="18.75">
      <c r="B4" s="1087" t="s">
        <v>95</v>
      </c>
      <c r="C4" s="1087"/>
      <c r="D4" s="1087"/>
      <c r="E4" s="1087"/>
      <c r="F4" s="1087"/>
      <c r="G4" s="1087"/>
      <c r="H4" s="1087"/>
      <c r="I4" s="1087"/>
      <c r="J4" s="1087"/>
      <c r="K4" s="1087"/>
      <c r="L4" s="1087"/>
      <c r="M4" s="1087"/>
    </row>
    <row r="5" spans="1:14" ht="18.75">
      <c r="B5" s="1088" t="s">
        <v>110</v>
      </c>
      <c r="C5" s="1088"/>
      <c r="D5" s="1088"/>
      <c r="E5" s="1088"/>
      <c r="F5" s="1088"/>
      <c r="G5" s="1088"/>
      <c r="H5" s="1088"/>
      <c r="I5" s="1088"/>
      <c r="J5" s="1088"/>
      <c r="K5" s="1088"/>
      <c r="L5" s="1088"/>
      <c r="M5" s="1088"/>
    </row>
    <row r="6" spans="1:14" ht="18">
      <c r="B6" s="83"/>
      <c r="C6" s="83"/>
      <c r="D6" s="83"/>
      <c r="E6" s="83"/>
      <c r="F6" s="83"/>
    </row>
    <row r="7" spans="1:14" ht="18">
      <c r="B7" s="83"/>
      <c r="C7" s="83"/>
      <c r="D7" s="83"/>
      <c r="E7" s="83"/>
      <c r="F7" s="83"/>
    </row>
    <row r="8" spans="1:14" ht="13.5" thickBot="1">
      <c r="H8" s="1089"/>
      <c r="I8" s="1089"/>
      <c r="J8" s="1089"/>
      <c r="K8" s="1089"/>
      <c r="L8" s="42" t="s">
        <v>534</v>
      </c>
    </row>
    <row r="9" spans="1:14" ht="15" thickBot="1">
      <c r="A9" s="1051" t="s">
        <v>192</v>
      </c>
      <c r="B9" s="1090" t="s">
        <v>111</v>
      </c>
      <c r="C9" s="1092" t="s">
        <v>99</v>
      </c>
      <c r="D9" s="1094" t="s">
        <v>632</v>
      </c>
      <c r="E9" s="1085" t="s">
        <v>693</v>
      </c>
      <c r="F9" s="1085"/>
      <c r="G9" s="1085"/>
      <c r="H9" s="1085"/>
      <c r="I9" s="1085"/>
      <c r="J9" s="1085"/>
      <c r="K9" s="1085"/>
      <c r="L9" s="1085"/>
      <c r="M9" s="1085"/>
      <c r="N9" s="1086"/>
    </row>
    <row r="10" spans="1:14" ht="32.25" customHeight="1" thickBot="1">
      <c r="A10" s="1071"/>
      <c r="B10" s="1091"/>
      <c r="C10" s="1093"/>
      <c r="D10" s="1095"/>
      <c r="E10" s="941" t="s">
        <v>694</v>
      </c>
      <c r="F10" s="1023">
        <v>43830</v>
      </c>
      <c r="G10" s="941"/>
      <c r="H10" s="941"/>
      <c r="I10" s="941"/>
      <c r="J10" s="941"/>
      <c r="K10" s="941"/>
      <c r="L10" s="941"/>
      <c r="M10" s="942"/>
      <c r="N10" s="943"/>
    </row>
    <row r="11" spans="1:14" ht="18" customHeight="1" thickBot="1">
      <c r="A11" s="425" t="s">
        <v>193</v>
      </c>
      <c r="B11" s="384" t="s">
        <v>253</v>
      </c>
      <c r="C11" s="384" t="s">
        <v>195</v>
      </c>
      <c r="D11" s="384" t="s">
        <v>196</v>
      </c>
      <c r="E11" s="944" t="s">
        <v>216</v>
      </c>
      <c r="F11" s="944"/>
      <c r="G11" s="944"/>
      <c r="H11" s="944"/>
      <c r="I11" s="944"/>
      <c r="J11" s="944"/>
      <c r="K11" s="944"/>
      <c r="L11" s="944"/>
      <c r="M11" s="944"/>
      <c r="N11" s="944"/>
    </row>
    <row r="12" spans="1:14" ht="31.5" customHeight="1">
      <c r="A12" s="432" t="s">
        <v>197</v>
      </c>
      <c r="B12" s="167" t="s">
        <v>692</v>
      </c>
      <c r="C12" s="489" t="s">
        <v>691</v>
      </c>
      <c r="D12" s="86">
        <f>'33.m. hitel áll'!D10</f>
        <v>0</v>
      </c>
      <c r="E12" s="945">
        <v>15000000</v>
      </c>
      <c r="F12" s="945">
        <v>15000000</v>
      </c>
      <c r="G12" s="945"/>
      <c r="H12" s="945"/>
      <c r="I12" s="945"/>
      <c r="J12" s="945"/>
      <c r="K12" s="945"/>
      <c r="L12" s="946"/>
      <c r="M12" s="947"/>
      <c r="N12" s="948"/>
    </row>
    <row r="13" spans="1:14" ht="31.5" customHeight="1">
      <c r="A13" s="362" t="s">
        <v>198</v>
      </c>
      <c r="B13" s="84"/>
      <c r="C13" s="85"/>
      <c r="D13" s="87">
        <f>'33.m. hitel áll'!D12</f>
        <v>0</v>
      </c>
      <c r="E13" s="945">
        <f t="shared" ref="E13:E17" si="0">D13</f>
        <v>0</v>
      </c>
      <c r="F13" s="949"/>
      <c r="G13" s="950"/>
      <c r="H13" s="949"/>
      <c r="I13" s="951"/>
      <c r="J13" s="91"/>
      <c r="K13" s="952"/>
      <c r="L13" s="953"/>
      <c r="M13" s="954"/>
      <c r="N13" s="948"/>
    </row>
    <row r="14" spans="1:14" ht="26.25" customHeight="1">
      <c r="A14" s="362" t="s">
        <v>199</v>
      </c>
      <c r="B14" s="84"/>
      <c r="C14" s="85"/>
      <c r="D14" s="87">
        <f>'33.m. hitel áll'!D11</f>
        <v>0</v>
      </c>
      <c r="E14" s="945">
        <f t="shared" si="0"/>
        <v>0</v>
      </c>
      <c r="F14" s="949"/>
      <c r="G14" s="950"/>
      <c r="H14" s="949"/>
      <c r="I14" s="951"/>
      <c r="J14" s="91"/>
      <c r="K14" s="955"/>
      <c r="L14" s="951"/>
      <c r="M14" s="191"/>
      <c r="N14" s="956"/>
    </row>
    <row r="15" spans="1:14" ht="24.75" customHeight="1">
      <c r="A15" s="362" t="s">
        <v>200</v>
      </c>
      <c r="B15" s="88"/>
      <c r="C15" s="85"/>
      <c r="D15" s="87">
        <f>'33.m. hitel áll'!D14</f>
        <v>0</v>
      </c>
      <c r="E15" s="945">
        <f t="shared" si="0"/>
        <v>0</v>
      </c>
      <c r="F15" s="949"/>
      <c r="G15" s="950"/>
      <c r="H15" s="949"/>
      <c r="I15" s="949"/>
      <c r="J15" s="949"/>
      <c r="K15" s="949"/>
      <c r="L15" s="950"/>
      <c r="M15" s="954"/>
      <c r="N15" s="957"/>
    </row>
    <row r="16" spans="1:14" ht="18.75" customHeight="1">
      <c r="A16" s="362" t="s">
        <v>201</v>
      </c>
      <c r="B16" s="84"/>
      <c r="C16" s="85"/>
      <c r="D16" s="87">
        <f>'33.m. hitel áll'!D13</f>
        <v>0</v>
      </c>
      <c r="E16" s="945">
        <f t="shared" si="0"/>
        <v>0</v>
      </c>
      <c r="F16" s="949"/>
      <c r="G16" s="949"/>
      <c r="H16" s="949"/>
      <c r="I16" s="949"/>
      <c r="J16" s="950"/>
      <c r="K16" s="955"/>
      <c r="L16" s="951"/>
      <c r="M16" s="191"/>
      <c r="N16" s="956"/>
    </row>
    <row r="17" spans="1:14" ht="19.5" customHeight="1" thickBot="1">
      <c r="A17" s="364" t="s">
        <v>202</v>
      </c>
      <c r="B17" s="711"/>
      <c r="C17" s="712"/>
      <c r="D17" s="713">
        <f>'33.m. hitel áll'!D20</f>
        <v>0</v>
      </c>
      <c r="E17" s="945">
        <f t="shared" si="0"/>
        <v>0</v>
      </c>
      <c r="F17" s="959"/>
      <c r="G17" s="958"/>
      <c r="H17" s="959"/>
      <c r="I17" s="959"/>
      <c r="J17" s="958"/>
      <c r="K17" s="960"/>
      <c r="L17" s="958"/>
      <c r="M17" s="961"/>
      <c r="N17" s="962"/>
    </row>
    <row r="18" spans="1:14" ht="24.75" customHeight="1" thickBot="1">
      <c r="A18" s="345" t="s">
        <v>203</v>
      </c>
      <c r="B18" s="714" t="s">
        <v>23</v>
      </c>
      <c r="C18" s="715"/>
      <c r="D18" s="716">
        <f>SUM(D12:D17)</f>
        <v>0</v>
      </c>
      <c r="E18" s="716">
        <f>SUM(E12:E17)</f>
        <v>15000000</v>
      </c>
      <c r="F18" s="717">
        <f t="shared" ref="F18:K18" si="1">SUM(F12:F17)</f>
        <v>15000000</v>
      </c>
      <c r="G18" s="717">
        <f t="shared" si="1"/>
        <v>0</v>
      </c>
      <c r="H18" s="717">
        <f t="shared" si="1"/>
        <v>0</v>
      </c>
      <c r="I18" s="717">
        <f t="shared" si="1"/>
        <v>0</v>
      </c>
      <c r="J18" s="717">
        <f t="shared" si="1"/>
        <v>0</v>
      </c>
      <c r="K18" s="718">
        <f t="shared" si="1"/>
        <v>0</v>
      </c>
      <c r="L18" s="719">
        <f>SUM(L12:L17)</f>
        <v>0</v>
      </c>
      <c r="M18" s="719">
        <f>SUM(M12:M17)</f>
        <v>0</v>
      </c>
      <c r="N18" s="720">
        <f>SUM(N12:N17)</f>
        <v>0</v>
      </c>
    </row>
    <row r="19" spans="1:14" ht="14.25">
      <c r="B19" s="41"/>
      <c r="C19" s="89"/>
      <c r="D19" s="90"/>
      <c r="E19" s="90"/>
      <c r="F19" s="90"/>
      <c r="G19" s="90"/>
      <c r="H19" s="90"/>
      <c r="I19" s="90"/>
      <c r="J19" s="90"/>
      <c r="K19" s="90"/>
      <c r="L19" s="90"/>
      <c r="M19" s="90"/>
    </row>
    <row r="20" spans="1:14" ht="14.25">
      <c r="B20" s="41"/>
      <c r="C20" s="89"/>
      <c r="D20" s="90"/>
      <c r="E20" s="90"/>
      <c r="F20" s="90"/>
      <c r="G20" s="90"/>
      <c r="H20" s="90"/>
      <c r="I20" s="90"/>
      <c r="J20" s="90"/>
      <c r="K20" s="90"/>
      <c r="L20" s="90"/>
      <c r="M20" s="90"/>
    </row>
    <row r="21" spans="1:14" ht="14.25">
      <c r="B21" s="41"/>
      <c r="C21" s="89"/>
      <c r="D21" s="90"/>
      <c r="E21" s="90"/>
      <c r="F21" s="90"/>
      <c r="G21" s="90"/>
      <c r="H21" s="90"/>
      <c r="I21" s="90"/>
      <c r="J21" s="90"/>
      <c r="K21" s="90"/>
      <c r="L21" s="90"/>
      <c r="M21" s="90"/>
    </row>
    <row r="22" spans="1:14" ht="14.25">
      <c r="B22" s="41"/>
      <c r="C22" s="89"/>
      <c r="D22" s="90"/>
      <c r="E22" s="90"/>
      <c r="F22" s="90"/>
      <c r="G22" s="90"/>
      <c r="H22" s="90"/>
      <c r="I22" s="90"/>
      <c r="J22" s="90"/>
      <c r="K22" s="90"/>
      <c r="L22" s="90"/>
      <c r="M22" s="90"/>
    </row>
    <row r="23" spans="1:14" ht="14.25">
      <c r="B23" s="41"/>
      <c r="C23" s="89"/>
      <c r="D23" s="90"/>
      <c r="E23" s="90"/>
      <c r="F23" s="90"/>
      <c r="G23" s="90"/>
      <c r="H23" s="90"/>
      <c r="I23" s="90"/>
      <c r="J23" s="90"/>
      <c r="K23" s="90"/>
      <c r="L23" s="90"/>
      <c r="M23" s="90"/>
    </row>
    <row r="24" spans="1:14" ht="14.25">
      <c r="B24" s="41"/>
      <c r="C24" s="89"/>
      <c r="D24" s="90"/>
      <c r="E24" s="90"/>
      <c r="F24" s="90"/>
      <c r="G24" s="90"/>
      <c r="H24" s="90"/>
      <c r="I24" s="90"/>
      <c r="J24" s="90"/>
      <c r="K24" s="90"/>
      <c r="L24" s="90"/>
      <c r="M24" s="90"/>
    </row>
    <row r="25" spans="1:14" ht="14.25">
      <c r="B25" s="41"/>
      <c r="C25" s="89"/>
      <c r="D25" s="90"/>
      <c r="E25" s="90"/>
      <c r="F25" s="90"/>
      <c r="G25" s="90"/>
      <c r="H25" s="90"/>
      <c r="I25" s="90"/>
      <c r="J25" s="90"/>
      <c r="K25" s="90"/>
      <c r="L25" s="90"/>
      <c r="M25" s="90"/>
    </row>
    <row r="26" spans="1:14" ht="14.25">
      <c r="B26" s="41"/>
      <c r="C26" s="89"/>
      <c r="D26" s="90"/>
      <c r="E26" s="90"/>
      <c r="F26" s="90"/>
      <c r="G26" s="90"/>
      <c r="H26" s="90"/>
      <c r="I26" s="90"/>
      <c r="J26" s="90"/>
      <c r="K26" s="90"/>
      <c r="L26" s="90"/>
      <c r="M26" s="90"/>
    </row>
    <row r="27" spans="1:14" ht="14.25">
      <c r="B27" s="41"/>
      <c r="C27" s="89"/>
      <c r="D27" s="90"/>
      <c r="E27" s="90"/>
      <c r="F27" s="90"/>
      <c r="G27" s="90"/>
      <c r="H27" s="90"/>
      <c r="I27" s="90"/>
      <c r="J27" s="90"/>
      <c r="K27" s="90"/>
      <c r="L27" s="90"/>
      <c r="M27" s="90"/>
    </row>
    <row r="38" ht="15" customHeight="1"/>
    <row r="39" ht="35.25" customHeight="1"/>
    <row r="40" ht="18" customHeight="1"/>
    <row r="41" ht="39" customHeight="1"/>
    <row r="42" ht="33" customHeight="1"/>
    <row r="43" ht="32.25" customHeight="1"/>
    <row r="44" ht="30.75" customHeight="1"/>
    <row r="45" ht="21" customHeight="1"/>
    <row r="46" ht="21.75" customHeight="1"/>
    <row r="47" ht="23.25" customHeight="1"/>
    <row r="64" ht="15" customHeight="1"/>
    <row r="65" ht="24" customHeight="1"/>
    <row r="66" ht="16.5" customHeight="1"/>
    <row r="67" ht="27.75" customHeight="1"/>
    <row r="68" ht="29.25" customHeight="1"/>
    <row r="69" ht="34.5" customHeight="1"/>
    <row r="70" ht="29.25" customHeight="1"/>
    <row r="71" ht="29.25" customHeight="1"/>
    <row r="72" ht="21.75" customHeight="1"/>
    <row r="73" ht="24" customHeight="1"/>
    <row r="74" ht="24" customHeight="1"/>
  </sheetData>
  <mergeCells count="9">
    <mergeCell ref="E9:N9"/>
    <mergeCell ref="A2:F2"/>
    <mergeCell ref="A9:A10"/>
    <mergeCell ref="B4:M4"/>
    <mergeCell ref="B5:M5"/>
    <mergeCell ref="H8:K8"/>
    <mergeCell ref="B9:B10"/>
    <mergeCell ref="C9:C10"/>
    <mergeCell ref="D9:D10"/>
  </mergeCells>
  <pageMargins left="0.51181102362204722" right="0.51181102362204722" top="0.74803149606299213" bottom="0.74803149606299213" header="0.51181102362204722" footer="0.51181102362204722"/>
  <pageSetup paperSize="9" firstPageNumber="0" orientation="landscape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:F42"/>
  <sheetViews>
    <sheetView workbookViewId="0">
      <selection activeCell="G33" sqref="G33"/>
    </sheetView>
  </sheetViews>
  <sheetFormatPr defaultRowHeight="12.75"/>
  <cols>
    <col min="1" max="1" width="5.7109375" customWidth="1"/>
    <col min="2" max="2" width="36.140625" customWidth="1"/>
    <col min="3" max="3" width="15.28515625" customWidth="1"/>
    <col min="4" max="4" width="15.7109375" customWidth="1"/>
    <col min="5" max="5" width="15.42578125" customWidth="1"/>
  </cols>
  <sheetData>
    <row r="1" spans="1:6">
      <c r="A1" s="336"/>
      <c r="B1" s="1017" t="s">
        <v>634</v>
      </c>
      <c r="C1" s="991"/>
      <c r="D1" s="155"/>
      <c r="E1" s="155"/>
      <c r="F1" s="155"/>
    </row>
    <row r="2" spans="1:6" ht="15">
      <c r="B2" s="1"/>
      <c r="C2" s="1"/>
      <c r="D2" s="184"/>
    </row>
    <row r="3" spans="1:6" ht="15.75">
      <c r="B3" s="1057" t="s">
        <v>95</v>
      </c>
      <c r="C3" s="1057"/>
      <c r="D3" s="1057"/>
    </row>
    <row r="4" spans="1:6" ht="15.75">
      <c r="B4" s="1044" t="s">
        <v>112</v>
      </c>
      <c r="C4" s="1044"/>
      <c r="D4" s="1044"/>
    </row>
    <row r="5" spans="1:6" ht="15.75">
      <c r="B5" s="1044" t="s">
        <v>577</v>
      </c>
      <c r="C5" s="1044"/>
      <c r="D5" s="1044"/>
    </row>
    <row r="6" spans="1:6" ht="15.75">
      <c r="B6" s="39"/>
      <c r="C6" s="39"/>
      <c r="D6" s="39"/>
    </row>
    <row r="7" spans="1:6" ht="13.5" thickBot="1">
      <c r="B7" s="1"/>
      <c r="C7" s="1"/>
      <c r="D7" s="65" t="s">
        <v>535</v>
      </c>
    </row>
    <row r="8" spans="1:6" ht="16.5" customHeight="1" thickBot="1">
      <c r="A8" s="1051" t="s">
        <v>192</v>
      </c>
      <c r="B8" s="1096" t="s">
        <v>113</v>
      </c>
      <c r="C8" s="1098" t="s">
        <v>114</v>
      </c>
      <c r="D8" s="1099"/>
      <c r="E8" s="1100"/>
    </row>
    <row r="9" spans="1:6" ht="16.5" thickBot="1">
      <c r="A9" s="1071"/>
      <c r="B9" s="1097"/>
      <c r="C9" s="505" t="s">
        <v>303</v>
      </c>
      <c r="D9" s="652" t="s">
        <v>304</v>
      </c>
      <c r="E9" s="660" t="s">
        <v>120</v>
      </c>
    </row>
    <row r="10" spans="1:6" ht="16.5" thickBot="1">
      <c r="A10" s="384" t="s">
        <v>252</v>
      </c>
      <c r="B10" s="504" t="s">
        <v>194</v>
      </c>
      <c r="C10" s="506" t="s">
        <v>195</v>
      </c>
      <c r="D10" s="347" t="s">
        <v>196</v>
      </c>
      <c r="E10" s="659" t="s">
        <v>216</v>
      </c>
    </row>
    <row r="11" spans="1:6" ht="15.75">
      <c r="A11" s="432" t="s">
        <v>197</v>
      </c>
      <c r="B11" s="67"/>
      <c r="C11" s="193"/>
      <c r="D11" s="67"/>
      <c r="E11" s="656"/>
    </row>
    <row r="12" spans="1:6" ht="15.75">
      <c r="A12" s="362" t="s">
        <v>198</v>
      </c>
      <c r="B12" s="67"/>
      <c r="C12" s="193"/>
      <c r="D12" s="67"/>
      <c r="E12" s="654"/>
    </row>
    <row r="13" spans="1:6" ht="15.75">
      <c r="A13" s="362" t="s">
        <v>199</v>
      </c>
      <c r="B13" s="67"/>
      <c r="C13" s="193"/>
      <c r="D13" s="67"/>
      <c r="E13" s="654"/>
    </row>
    <row r="14" spans="1:6" ht="15.75">
      <c r="A14" s="362" t="s">
        <v>200</v>
      </c>
      <c r="B14" s="67"/>
      <c r="C14" s="193"/>
      <c r="D14" s="67"/>
      <c r="E14" s="654"/>
    </row>
    <row r="15" spans="1:6" ht="15.75">
      <c r="A15" s="362" t="s">
        <v>201</v>
      </c>
      <c r="B15" s="67"/>
      <c r="C15" s="193"/>
      <c r="D15" s="67"/>
      <c r="E15" s="654"/>
    </row>
    <row r="16" spans="1:6" ht="16.5" thickBot="1">
      <c r="A16" s="364" t="s">
        <v>202</v>
      </c>
      <c r="B16" s="43"/>
      <c r="C16" s="194"/>
      <c r="D16" s="43"/>
      <c r="E16" s="658"/>
    </row>
    <row r="17" spans="1:6" ht="16.5" thickBot="1">
      <c r="A17" s="345" t="s">
        <v>203</v>
      </c>
      <c r="B17" s="481" t="s">
        <v>14</v>
      </c>
      <c r="C17" s="490"/>
      <c r="D17" s="653"/>
      <c r="E17" s="657"/>
    </row>
    <row r="18" spans="1:6">
      <c r="B18" s="41"/>
      <c r="C18" s="33"/>
      <c r="D18" s="1"/>
    </row>
    <row r="19" spans="1:6">
      <c r="B19" s="41"/>
      <c r="C19" s="33"/>
      <c r="D19" s="1"/>
    </row>
    <row r="20" spans="1:6">
      <c r="A20" s="336"/>
      <c r="B20" s="1017" t="s">
        <v>633</v>
      </c>
      <c r="C20" s="991"/>
      <c r="D20" s="155"/>
      <c r="E20" s="155"/>
      <c r="F20" s="155"/>
    </row>
    <row r="21" spans="1:6">
      <c r="B21" s="1"/>
      <c r="C21" s="1"/>
      <c r="D21" s="1"/>
    </row>
    <row r="22" spans="1:6" ht="15.75">
      <c r="B22" s="1057" t="s">
        <v>95</v>
      </c>
      <c r="C22" s="1057"/>
      <c r="D22" s="1057"/>
    </row>
    <row r="23" spans="1:6" ht="15.75">
      <c r="B23" s="1044" t="s">
        <v>115</v>
      </c>
      <c r="C23" s="1044"/>
      <c r="D23" s="1044"/>
    </row>
    <row r="24" spans="1:6" ht="15.75">
      <c r="B24" s="1044" t="s">
        <v>577</v>
      </c>
      <c r="C24" s="1044"/>
      <c r="D24" s="1044"/>
    </row>
    <row r="25" spans="1:6">
      <c r="B25" s="1"/>
      <c r="C25" s="1"/>
      <c r="D25" s="1"/>
    </row>
    <row r="26" spans="1:6" ht="13.5" thickBot="1">
      <c r="B26" s="1"/>
      <c r="C26" s="1"/>
      <c r="D26" s="65" t="s">
        <v>555</v>
      </c>
    </row>
    <row r="27" spans="1:6" ht="16.5" customHeight="1" thickBot="1">
      <c r="A27" s="1051" t="s">
        <v>192</v>
      </c>
      <c r="B27" s="1096" t="s">
        <v>3</v>
      </c>
      <c r="C27" s="1098" t="s">
        <v>114</v>
      </c>
      <c r="D27" s="1099"/>
      <c r="E27" s="1100"/>
    </row>
    <row r="28" spans="1:6" ht="16.5" thickBot="1">
      <c r="A28" s="1071"/>
      <c r="B28" s="1101"/>
      <c r="C28" s="663" t="s">
        <v>303</v>
      </c>
      <c r="D28" s="652" t="s">
        <v>304</v>
      </c>
      <c r="E28" s="660" t="s">
        <v>120</v>
      </c>
    </row>
    <row r="29" spans="1:6" ht="16.5" thickBot="1">
      <c r="A29" s="384" t="s">
        <v>252</v>
      </c>
      <c r="B29" s="504" t="s">
        <v>194</v>
      </c>
      <c r="C29" s="506" t="s">
        <v>195</v>
      </c>
      <c r="D29" s="347" t="s">
        <v>196</v>
      </c>
      <c r="E29" s="659" t="s">
        <v>216</v>
      </c>
    </row>
    <row r="30" spans="1:6" ht="15.75">
      <c r="A30" s="432" t="s">
        <v>197</v>
      </c>
      <c r="B30" s="661" t="s">
        <v>695</v>
      </c>
      <c r="C30" s="971">
        <v>439853289</v>
      </c>
      <c r="D30" s="67"/>
      <c r="E30" s="656"/>
    </row>
    <row r="31" spans="1:6" ht="15.75">
      <c r="A31" s="362" t="s">
        <v>198</v>
      </c>
      <c r="B31" s="67" t="s">
        <v>116</v>
      </c>
      <c r="C31" s="971">
        <v>189364902</v>
      </c>
      <c r="D31" s="67"/>
      <c r="E31" s="654"/>
    </row>
    <row r="32" spans="1:6" ht="15.75">
      <c r="A32" s="362" t="s">
        <v>199</v>
      </c>
      <c r="B32" s="67" t="s">
        <v>117</v>
      </c>
      <c r="C32" s="971">
        <v>629218191</v>
      </c>
      <c r="D32" s="67"/>
      <c r="E32" s="654"/>
    </row>
    <row r="33" spans="1:5" ht="16.5" thickBot="1">
      <c r="A33" s="372" t="s">
        <v>200</v>
      </c>
      <c r="B33" s="662" t="s">
        <v>696</v>
      </c>
      <c r="C33" s="972">
        <v>0</v>
      </c>
      <c r="D33" s="664"/>
      <c r="E33" s="655"/>
    </row>
    <row r="34" spans="1:5">
      <c r="B34" s="1"/>
    </row>
    <row r="35" spans="1:5">
      <c r="B35" s="1"/>
    </row>
    <row r="36" spans="1:5">
      <c r="B36" s="1"/>
    </row>
    <row r="37" spans="1:5">
      <c r="B37" s="1"/>
      <c r="C37" s="1"/>
      <c r="D37" s="1"/>
    </row>
    <row r="38" spans="1:5">
      <c r="B38" s="1"/>
      <c r="C38" s="1"/>
      <c r="D38" s="1"/>
    </row>
    <row r="39" spans="1:5">
      <c r="B39" s="1"/>
      <c r="C39" s="1"/>
      <c r="D39" s="1"/>
    </row>
    <row r="40" spans="1:5">
      <c r="B40" s="1"/>
      <c r="C40" s="1"/>
      <c r="D40" s="1"/>
    </row>
    <row r="41" spans="1:5">
      <c r="B41" s="1"/>
      <c r="C41" s="1"/>
      <c r="D41" s="1"/>
    </row>
    <row r="42" spans="1:5">
      <c r="B42" s="1"/>
      <c r="C42" s="1"/>
      <c r="D42" s="1"/>
    </row>
  </sheetData>
  <mergeCells count="12">
    <mergeCell ref="B23:D23"/>
    <mergeCell ref="A27:A28"/>
    <mergeCell ref="C8:E8"/>
    <mergeCell ref="C27:E27"/>
    <mergeCell ref="A8:A9"/>
    <mergeCell ref="B24:D24"/>
    <mergeCell ref="B27:B28"/>
    <mergeCell ref="B3:D3"/>
    <mergeCell ref="B4:D4"/>
    <mergeCell ref="B5:D5"/>
    <mergeCell ref="B8:B9"/>
    <mergeCell ref="B22:D22"/>
  </mergeCells>
  <pageMargins left="0.74803149606299213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Y37"/>
  <sheetViews>
    <sheetView workbookViewId="0">
      <selection activeCell="B7" sqref="B7"/>
    </sheetView>
  </sheetViews>
  <sheetFormatPr defaultRowHeight="12.75"/>
  <cols>
    <col min="1" max="1" width="6.42578125" customWidth="1"/>
    <col min="2" max="2" width="22.85546875" customWidth="1"/>
    <col min="3" max="3" width="8.28515625" customWidth="1"/>
    <col min="4" max="4" width="8.5703125" customWidth="1"/>
    <col min="5" max="5" width="9.28515625" customWidth="1"/>
    <col min="6" max="6" width="8.5703125" customWidth="1"/>
    <col min="7" max="7" width="8.140625" customWidth="1"/>
    <col min="8" max="8" width="8.7109375" customWidth="1"/>
    <col min="9" max="9" width="9.5703125" customWidth="1"/>
    <col min="11" max="11" width="8.28515625" customWidth="1"/>
    <col min="15" max="15" width="8.140625" customWidth="1"/>
    <col min="16" max="20" width="7" customWidth="1"/>
    <col min="21" max="21" width="13" customWidth="1"/>
  </cols>
  <sheetData>
    <row r="1" spans="1:25">
      <c r="B1" s="1024" t="s">
        <v>635</v>
      </c>
      <c r="C1" s="1048"/>
      <c r="D1" s="1048"/>
      <c r="E1" s="1048"/>
      <c r="F1" s="1048"/>
      <c r="G1" s="1048"/>
      <c r="H1" s="1024"/>
      <c r="I1" s="1048"/>
      <c r="J1" s="1048"/>
      <c r="K1" s="1048"/>
      <c r="L1" s="1048"/>
      <c r="M1" s="1048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</row>
    <row r="2" spans="1:25">
      <c r="B2" s="336"/>
      <c r="C2" s="155"/>
      <c r="D2" s="155"/>
      <c r="E2" s="155"/>
      <c r="F2" s="155"/>
      <c r="G2" s="155"/>
      <c r="H2" s="336"/>
      <c r="I2" s="155"/>
      <c r="J2" s="155"/>
      <c r="K2" s="155"/>
      <c r="L2" s="155"/>
      <c r="M2" s="155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</row>
    <row r="3" spans="1:25" ht="15.75">
      <c r="B3" s="1057" t="s">
        <v>118</v>
      </c>
      <c r="C3" s="1057"/>
      <c r="D3" s="1057"/>
      <c r="E3" s="1057"/>
      <c r="F3" s="1057"/>
      <c r="G3" s="1057"/>
      <c r="H3" s="1057"/>
      <c r="I3" s="1057"/>
      <c r="J3" s="1057"/>
      <c r="K3" s="1057"/>
      <c r="L3" s="1057"/>
      <c r="M3" s="1057"/>
      <c r="N3" s="1057"/>
    </row>
    <row r="4" spans="1:25" ht="12" customHeight="1" thickBot="1">
      <c r="B4" s="1"/>
      <c r="C4" s="1065" t="s">
        <v>541</v>
      </c>
      <c r="D4" s="1065"/>
      <c r="E4" s="1065"/>
      <c r="F4" s="1065"/>
      <c r="G4" s="1065"/>
      <c r="H4" s="1065"/>
      <c r="I4" s="1065"/>
      <c r="J4" s="1065"/>
      <c r="K4" s="1065"/>
      <c r="L4" s="1065"/>
      <c r="M4" s="1065"/>
      <c r="N4" s="1065"/>
    </row>
    <row r="5" spans="1:25" ht="26.25" customHeight="1" thickBot="1">
      <c r="A5" s="452" t="s">
        <v>192</v>
      </c>
      <c r="B5" s="498" t="s">
        <v>3</v>
      </c>
      <c r="C5" s="494">
        <v>2018</v>
      </c>
      <c r="D5" s="494">
        <v>2019</v>
      </c>
      <c r="E5" s="494">
        <v>2020</v>
      </c>
      <c r="F5" s="494">
        <v>2021</v>
      </c>
      <c r="G5" s="494">
        <v>2022</v>
      </c>
      <c r="H5" s="494">
        <v>2023</v>
      </c>
      <c r="I5" s="494">
        <v>2024</v>
      </c>
      <c r="J5" s="494">
        <v>2025</v>
      </c>
      <c r="K5" s="494">
        <v>2026</v>
      </c>
      <c r="L5" s="494">
        <v>2027</v>
      </c>
      <c r="M5" s="494">
        <v>2028</v>
      </c>
      <c r="N5" s="494">
        <v>2029</v>
      </c>
    </row>
    <row r="6" spans="1:25" ht="12.75" customHeight="1" thickBot="1">
      <c r="A6" s="425" t="s">
        <v>193</v>
      </c>
      <c r="B6" s="384" t="s">
        <v>253</v>
      </c>
      <c r="C6" s="384" t="s">
        <v>216</v>
      </c>
      <c r="D6" s="384" t="s">
        <v>241</v>
      </c>
      <c r="E6" s="384" t="s">
        <v>242</v>
      </c>
      <c r="F6" s="384" t="s">
        <v>249</v>
      </c>
      <c r="G6" s="384" t="s">
        <v>250</v>
      </c>
      <c r="H6" s="412" t="s">
        <v>251</v>
      </c>
      <c r="I6" s="412" t="s">
        <v>254</v>
      </c>
      <c r="J6" s="412" t="s">
        <v>255</v>
      </c>
      <c r="K6" s="412" t="s">
        <v>256</v>
      </c>
      <c r="L6" s="474" t="s">
        <v>257</v>
      </c>
      <c r="M6" s="918" t="s">
        <v>195</v>
      </c>
      <c r="N6" s="524"/>
    </row>
    <row r="7" spans="1:25" ht="26.25" customHeight="1">
      <c r="A7" s="431" t="s">
        <v>197</v>
      </c>
      <c r="B7" s="499"/>
      <c r="C7" s="93"/>
      <c r="D7" s="93"/>
      <c r="E7" s="93"/>
      <c r="F7" s="93"/>
      <c r="G7" s="93"/>
      <c r="H7" s="495"/>
      <c r="I7" s="495"/>
      <c r="J7" s="495"/>
      <c r="K7" s="496"/>
      <c r="L7" s="497"/>
      <c r="M7" s="201"/>
      <c r="N7" s="534"/>
    </row>
    <row r="8" spans="1:25" ht="27.75" customHeight="1">
      <c r="A8" s="323" t="s">
        <v>198</v>
      </c>
      <c r="B8" s="499"/>
      <c r="C8" s="93"/>
      <c r="D8" s="93"/>
      <c r="E8" s="93"/>
      <c r="F8" s="93"/>
      <c r="G8" s="93"/>
      <c r="H8" s="93"/>
      <c r="I8" s="93"/>
      <c r="J8" s="93"/>
      <c r="K8" s="201"/>
      <c r="L8" s="204"/>
      <c r="M8" s="201"/>
      <c r="N8" s="922">
        <v>0</v>
      </c>
    </row>
    <row r="9" spans="1:25" ht="37.5" customHeight="1">
      <c r="A9" s="323" t="s">
        <v>199</v>
      </c>
      <c r="B9" s="500"/>
      <c r="C9" s="94"/>
      <c r="D9" s="94"/>
      <c r="E9" s="94"/>
      <c r="F9" s="94"/>
      <c r="G9" s="94"/>
      <c r="H9" s="94"/>
      <c r="I9" s="94"/>
      <c r="J9" s="94"/>
      <c r="K9" s="202"/>
      <c r="L9" s="119"/>
      <c r="M9" s="202"/>
      <c r="N9" s="920"/>
    </row>
    <row r="10" spans="1:25" ht="39.75" customHeight="1">
      <c r="A10" s="323" t="s">
        <v>200</v>
      </c>
      <c r="B10" s="499"/>
      <c r="C10" s="94"/>
      <c r="D10" s="94"/>
      <c r="E10" s="94"/>
      <c r="F10" s="94"/>
      <c r="G10" s="94"/>
      <c r="H10" s="94"/>
      <c r="I10" s="94"/>
      <c r="J10" s="94"/>
      <c r="K10" s="202"/>
      <c r="L10" s="119"/>
      <c r="M10" s="202"/>
      <c r="N10" s="920"/>
    </row>
    <row r="11" spans="1:25" ht="30.75" customHeight="1">
      <c r="A11" s="323" t="s">
        <v>201</v>
      </c>
      <c r="B11" s="501"/>
      <c r="C11" s="314"/>
      <c r="D11" s="314"/>
      <c r="E11" s="314"/>
      <c r="F11" s="314"/>
      <c r="G11" s="314"/>
      <c r="H11" s="314"/>
      <c r="I11" s="314"/>
      <c r="J11" s="314"/>
      <c r="K11" s="315"/>
      <c r="L11" s="119"/>
      <c r="M11" s="919"/>
      <c r="N11" s="920"/>
    </row>
    <row r="12" spans="1:25" ht="30.75" customHeight="1" thickBot="1">
      <c r="A12" s="335" t="s">
        <v>202</v>
      </c>
      <c r="B12" s="502"/>
      <c r="C12" s="311"/>
      <c r="D12" s="311"/>
      <c r="E12" s="311"/>
      <c r="F12" s="311"/>
      <c r="G12" s="311"/>
      <c r="H12" s="311"/>
      <c r="I12" s="311"/>
      <c r="J12" s="311"/>
      <c r="K12" s="312"/>
      <c r="L12" s="192"/>
      <c r="M12" s="313"/>
      <c r="N12" s="921"/>
    </row>
    <row r="13" spans="1:25" ht="13.5" thickBot="1">
      <c r="A13" s="345" t="s">
        <v>203</v>
      </c>
      <c r="B13" s="503" t="s">
        <v>119</v>
      </c>
      <c r="C13" s="203">
        <f t="shared" ref="C13:N13" si="0">SUM(C7:C12)</f>
        <v>0</v>
      </c>
      <c r="D13" s="203">
        <f t="shared" si="0"/>
        <v>0</v>
      </c>
      <c r="E13" s="203">
        <f t="shared" si="0"/>
        <v>0</v>
      </c>
      <c r="F13" s="203">
        <f t="shared" si="0"/>
        <v>0</v>
      </c>
      <c r="G13" s="203">
        <f t="shared" si="0"/>
        <v>0</v>
      </c>
      <c r="H13" s="203">
        <f t="shared" si="0"/>
        <v>0</v>
      </c>
      <c r="I13" s="203">
        <f t="shared" si="0"/>
        <v>0</v>
      </c>
      <c r="J13" s="203">
        <f t="shared" si="0"/>
        <v>0</v>
      </c>
      <c r="K13" s="203">
        <f t="shared" si="0"/>
        <v>0</v>
      </c>
      <c r="L13" s="203">
        <f t="shared" si="0"/>
        <v>0</v>
      </c>
      <c r="M13" s="822">
        <f t="shared" si="0"/>
        <v>0</v>
      </c>
      <c r="N13" s="923">
        <f t="shared" si="0"/>
        <v>0</v>
      </c>
    </row>
    <row r="14" spans="1:25" ht="20.25" customHeight="1"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"/>
      <c r="Q14" s="1"/>
      <c r="R14" s="1"/>
      <c r="S14" s="1"/>
      <c r="U14" s="1"/>
    </row>
    <row r="15" spans="1:25" ht="24" customHeight="1"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P15" s="96"/>
      <c r="Q15" s="96"/>
      <c r="R15" s="96"/>
      <c r="S15" s="96"/>
      <c r="U15" s="1"/>
    </row>
    <row r="16" spans="1:25">
      <c r="P16" s="96"/>
      <c r="Q16" s="96"/>
      <c r="R16" s="96"/>
      <c r="S16" s="96"/>
      <c r="U16" s="1"/>
    </row>
    <row r="17" spans="2:21" ht="28.5" customHeight="1">
      <c r="N17" s="97"/>
      <c r="O17" s="97"/>
      <c r="U17" s="1"/>
    </row>
    <row r="18" spans="2:21" ht="26.25" customHeight="1">
      <c r="P18" s="97"/>
      <c r="Q18" s="97"/>
      <c r="R18" s="97"/>
      <c r="S18" s="97"/>
      <c r="U18" s="1"/>
    </row>
    <row r="19" spans="2:21" ht="39.75" customHeight="1">
      <c r="U19" s="1"/>
    </row>
    <row r="20" spans="2:21" ht="26.25" customHeight="1">
      <c r="U20" s="1"/>
    </row>
    <row r="21" spans="2:21" ht="26.25" customHeight="1">
      <c r="U21" s="1"/>
    </row>
    <row r="22" spans="2:21" ht="26.25" customHeight="1">
      <c r="U22" s="1"/>
    </row>
    <row r="23" spans="2:21" ht="20.25" customHeight="1"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13"/>
      <c r="U23" s="1"/>
    </row>
    <row r="24" spans="2:21" ht="27.75" customHeight="1">
      <c r="N24" s="98"/>
      <c r="O24" s="98"/>
      <c r="U24" s="1"/>
    </row>
    <row r="25" spans="2:21">
      <c r="U25" s="1"/>
    </row>
    <row r="26" spans="2:21">
      <c r="U26" s="1"/>
    </row>
    <row r="27" spans="2:21">
      <c r="U27" s="1"/>
    </row>
    <row r="28" spans="2:21">
      <c r="U28" s="99"/>
    </row>
    <row r="30" spans="2:21" ht="32.25" customHeight="1">
      <c r="U30" s="97"/>
    </row>
    <row r="32" spans="2:21">
      <c r="N32" s="95"/>
      <c r="O32" s="95"/>
    </row>
    <row r="35" ht="39.75" customHeight="1"/>
    <row r="37" ht="25.5" customHeight="1"/>
  </sheetData>
  <mergeCells count="4">
    <mergeCell ref="B3:N3"/>
    <mergeCell ref="C4:N4"/>
    <mergeCell ref="B1:G1"/>
    <mergeCell ref="H1:M1"/>
  </mergeCells>
  <pageMargins left="0.59055118110236227" right="0.59055118110236227" top="0.59055118110236227" bottom="0.39370078740157483" header="0.51181102362204722" footer="0.51181102362204722"/>
  <pageSetup paperSize="9" firstPageNumber="0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dimension ref="A1:E47"/>
  <sheetViews>
    <sheetView workbookViewId="0">
      <selection activeCell="D44" sqref="D44"/>
    </sheetView>
  </sheetViews>
  <sheetFormatPr defaultRowHeight="12.75"/>
  <cols>
    <col min="1" max="1" width="4.7109375" customWidth="1"/>
    <col min="2" max="2" width="65.7109375" customWidth="1"/>
    <col min="3" max="3" width="19" customWidth="1"/>
  </cols>
  <sheetData>
    <row r="1" spans="1:5">
      <c r="B1" s="1"/>
      <c r="C1" s="1"/>
    </row>
    <row r="2" spans="1:5">
      <c r="A2" s="336"/>
      <c r="B2" s="1017" t="s">
        <v>636</v>
      </c>
      <c r="C2" s="990"/>
      <c r="D2" s="336"/>
      <c r="E2" s="336"/>
    </row>
    <row r="3" spans="1:5">
      <c r="A3" s="336"/>
      <c r="B3" s="336"/>
      <c r="C3" s="336"/>
      <c r="D3" s="336"/>
      <c r="E3" s="336"/>
    </row>
    <row r="4" spans="1:5" ht="15.75">
      <c r="B4" s="1044" t="s">
        <v>361</v>
      </c>
      <c r="C4" s="1044"/>
    </row>
    <row r="5" spans="1:5" ht="15.75">
      <c r="B5" s="101"/>
      <c r="C5" s="1"/>
    </row>
    <row r="6" spans="1:5" ht="13.5" thickBot="1">
      <c r="B6" s="1"/>
      <c r="C6" s="19" t="s">
        <v>550</v>
      </c>
    </row>
    <row r="7" spans="1:5" ht="27" thickBot="1">
      <c r="A7" s="342" t="s">
        <v>192</v>
      </c>
      <c r="B7" s="374" t="s">
        <v>15</v>
      </c>
      <c r="C7" s="343" t="s">
        <v>13</v>
      </c>
    </row>
    <row r="8" spans="1:5">
      <c r="A8" s="772" t="s">
        <v>193</v>
      </c>
      <c r="B8" s="773" t="s">
        <v>194</v>
      </c>
      <c r="C8" s="376" t="s">
        <v>195</v>
      </c>
    </row>
    <row r="9" spans="1:5">
      <c r="A9" s="678" t="s">
        <v>197</v>
      </c>
      <c r="B9" s="774" t="s">
        <v>362</v>
      </c>
      <c r="C9" s="777"/>
    </row>
    <row r="10" spans="1:5">
      <c r="A10" s="679" t="s">
        <v>198</v>
      </c>
      <c r="B10" s="169"/>
      <c r="C10" s="778"/>
    </row>
    <row r="11" spans="1:5">
      <c r="A11" s="679" t="s">
        <v>199</v>
      </c>
      <c r="B11" s="825" t="s">
        <v>363</v>
      </c>
      <c r="C11" s="520">
        <v>0</v>
      </c>
    </row>
    <row r="12" spans="1:5">
      <c r="A12" s="679" t="s">
        <v>200</v>
      </c>
      <c r="B12" s="124" t="s">
        <v>364</v>
      </c>
      <c r="C12" s="520">
        <v>0</v>
      </c>
    </row>
    <row r="13" spans="1:5">
      <c r="A13" s="679" t="s">
        <v>201</v>
      </c>
      <c r="B13" s="124" t="s">
        <v>365</v>
      </c>
      <c r="C13" s="520">
        <f>C15+C14</f>
        <v>0</v>
      </c>
    </row>
    <row r="14" spans="1:5">
      <c r="A14" s="679" t="s">
        <v>202</v>
      </c>
      <c r="B14" s="124" t="s">
        <v>523</v>
      </c>
      <c r="C14" s="775">
        <v>0</v>
      </c>
    </row>
    <row r="15" spans="1:5" ht="13.5" thickBot="1">
      <c r="A15" s="680" t="s">
        <v>203</v>
      </c>
      <c r="B15" s="301"/>
      <c r="C15" s="521">
        <v>0</v>
      </c>
    </row>
    <row r="16" spans="1:5" ht="26.25" thickBot="1">
      <c r="A16" s="354" t="s">
        <v>204</v>
      </c>
      <c r="B16" s="390" t="s">
        <v>372</v>
      </c>
      <c r="C16" s="779">
        <f>C11+C12+C13</f>
        <v>0</v>
      </c>
    </row>
    <row r="17" spans="1:3">
      <c r="A17" s="678" t="s">
        <v>205</v>
      </c>
      <c r="B17" s="190"/>
      <c r="C17" s="519"/>
    </row>
    <row r="18" spans="1:3">
      <c r="A18" s="679" t="s">
        <v>206</v>
      </c>
      <c r="B18" s="124"/>
      <c r="C18" s="520"/>
    </row>
    <row r="19" spans="1:3">
      <c r="A19" s="679" t="s">
        <v>207</v>
      </c>
      <c r="B19" s="170" t="s">
        <v>366</v>
      </c>
      <c r="C19" s="520"/>
    </row>
    <row r="20" spans="1:3">
      <c r="A20" s="679" t="s">
        <v>208</v>
      </c>
      <c r="B20" s="124"/>
      <c r="C20" s="776"/>
    </row>
    <row r="21" spans="1:3">
      <c r="A21" s="679" t="s">
        <v>209</v>
      </c>
      <c r="B21" s="124" t="s">
        <v>367</v>
      </c>
      <c r="C21" s="776">
        <v>0</v>
      </c>
    </row>
    <row r="22" spans="1:3">
      <c r="A22" s="679" t="s">
        <v>210</v>
      </c>
      <c r="B22" s="124" t="s">
        <v>368</v>
      </c>
      <c r="C22" s="776">
        <v>0</v>
      </c>
    </row>
    <row r="23" spans="1:3">
      <c r="A23" s="679" t="s">
        <v>211</v>
      </c>
      <c r="B23" s="124" t="s">
        <v>369</v>
      </c>
      <c r="C23" s="776"/>
    </row>
    <row r="24" spans="1:3">
      <c r="A24" s="679" t="s">
        <v>212</v>
      </c>
      <c r="B24" s="124"/>
      <c r="C24" s="776"/>
    </row>
    <row r="25" spans="1:3">
      <c r="A25" s="680"/>
      <c r="B25" s="301"/>
      <c r="C25" s="780"/>
    </row>
    <row r="26" spans="1:3" ht="13.5" thickBot="1">
      <c r="A26" s="680" t="s">
        <v>213</v>
      </c>
      <c r="B26" s="301"/>
      <c r="C26" s="780"/>
    </row>
    <row r="27" spans="1:3" ht="26.25" thickBot="1">
      <c r="A27" s="354" t="s">
        <v>214</v>
      </c>
      <c r="B27" s="390" t="s">
        <v>371</v>
      </c>
      <c r="C27" s="779">
        <f>C21+C22+C23</f>
        <v>0</v>
      </c>
    </row>
    <row r="28" spans="1:3" ht="13.5" thickBot="1">
      <c r="A28" s="823" t="s">
        <v>215</v>
      </c>
      <c r="B28" s="190"/>
      <c r="C28" s="781"/>
    </row>
    <row r="29" spans="1:3" ht="13.5" thickBot="1">
      <c r="A29" s="824" t="s">
        <v>217</v>
      </c>
      <c r="B29" s="166" t="s">
        <v>370</v>
      </c>
      <c r="C29" s="779">
        <f>C27+C16</f>
        <v>0</v>
      </c>
    </row>
    <row r="30" spans="1:3">
      <c r="B30" s="1"/>
      <c r="C30" s="1"/>
    </row>
    <row r="31" spans="1:3">
      <c r="B31" s="1"/>
      <c r="C31" s="1"/>
    </row>
    <row r="32" spans="1:3">
      <c r="B32" s="1"/>
      <c r="C32" s="1"/>
    </row>
    <row r="33" spans="2:3">
      <c r="B33" s="1"/>
      <c r="C33" s="1"/>
    </row>
    <row r="34" spans="2:3">
      <c r="B34" s="1"/>
      <c r="C34" s="1"/>
    </row>
    <row r="35" spans="2:3">
      <c r="B35" s="1"/>
      <c r="C35" s="1"/>
    </row>
    <row r="36" spans="2:3">
      <c r="B36" s="1"/>
      <c r="C36" s="1"/>
    </row>
    <row r="37" spans="2:3">
      <c r="B37" s="1"/>
      <c r="C37" s="1"/>
    </row>
    <row r="38" spans="2:3">
      <c r="B38" s="1"/>
      <c r="C38" s="1"/>
    </row>
    <row r="39" spans="2:3">
      <c r="B39" s="1"/>
      <c r="C39" s="1"/>
    </row>
    <row r="40" spans="2:3">
      <c r="B40" s="1"/>
      <c r="C40" s="1"/>
    </row>
    <row r="41" spans="2:3">
      <c r="B41" s="1"/>
      <c r="C41" s="1"/>
    </row>
    <row r="42" spans="2:3">
      <c r="B42" s="1"/>
      <c r="C42" s="1"/>
    </row>
    <row r="43" spans="2:3">
      <c r="B43" s="1"/>
      <c r="C43" s="1"/>
    </row>
    <row r="44" spans="2:3">
      <c r="B44" s="1"/>
      <c r="C44" s="1"/>
    </row>
    <row r="45" spans="2:3">
      <c r="B45" s="1"/>
      <c r="C45" s="1"/>
    </row>
    <row r="47" spans="2:3" ht="30.75" customHeight="1"/>
  </sheetData>
  <mergeCells count="1">
    <mergeCell ref="B4:C4"/>
  </mergeCells>
  <pageMargins left="0.55118110236220474" right="0.55118110236220474" top="0.78740157480314965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dimension ref="A1:F53"/>
  <sheetViews>
    <sheetView workbookViewId="0">
      <selection activeCell="J21" sqref="J21"/>
    </sheetView>
  </sheetViews>
  <sheetFormatPr defaultRowHeight="12.75"/>
  <cols>
    <col min="1" max="1" width="5" customWidth="1"/>
    <col min="2" max="2" width="37.28515625" customWidth="1"/>
    <col min="3" max="3" width="11" customWidth="1"/>
    <col min="4" max="4" width="11.5703125" customWidth="1"/>
    <col min="5" max="5" width="10.85546875" customWidth="1"/>
    <col min="6" max="6" width="12" customWidth="1"/>
  </cols>
  <sheetData>
    <row r="1" spans="1:6">
      <c r="A1" s="1024" t="s">
        <v>701</v>
      </c>
      <c r="B1" s="1024"/>
      <c r="C1" s="1024"/>
      <c r="D1" s="1024"/>
      <c r="E1" s="1024"/>
    </row>
    <row r="2" spans="1:6">
      <c r="A2" s="336"/>
      <c r="B2" s="336"/>
      <c r="C2" s="336"/>
      <c r="D2" s="336"/>
      <c r="E2" s="336"/>
    </row>
    <row r="3" spans="1:6" ht="15.75">
      <c r="B3" s="1044" t="s">
        <v>638</v>
      </c>
      <c r="C3" s="1044"/>
      <c r="D3" s="1044"/>
      <c r="E3" s="1044"/>
      <c r="F3" s="1048"/>
    </row>
    <row r="4" spans="1:6" ht="13.5" thickBot="1">
      <c r="B4" s="1"/>
      <c r="C4" s="1"/>
      <c r="D4" s="1"/>
      <c r="E4" s="19"/>
      <c r="F4" s="19" t="s">
        <v>534</v>
      </c>
    </row>
    <row r="5" spans="1:6" ht="42" customHeight="1" thickBot="1">
      <c r="A5" s="343" t="s">
        <v>192</v>
      </c>
      <c r="B5" s="272" t="s">
        <v>17</v>
      </c>
      <c r="C5" s="339" t="s">
        <v>476</v>
      </c>
      <c r="D5" s="340" t="s">
        <v>477</v>
      </c>
      <c r="E5" s="339" t="s">
        <v>474</v>
      </c>
      <c r="F5" s="340" t="s">
        <v>473</v>
      </c>
    </row>
    <row r="6" spans="1:6" ht="13.5" thickBot="1">
      <c r="A6" s="474" t="s">
        <v>193</v>
      </c>
      <c r="B6" s="595" t="s">
        <v>194</v>
      </c>
      <c r="C6" s="596" t="s">
        <v>195</v>
      </c>
      <c r="D6" s="597" t="s">
        <v>196</v>
      </c>
      <c r="E6" s="597" t="s">
        <v>216</v>
      </c>
      <c r="F6" s="598" t="s">
        <v>241</v>
      </c>
    </row>
    <row r="7" spans="1:6" ht="13.5" thickBot="1">
      <c r="A7" s="474" t="s">
        <v>197</v>
      </c>
      <c r="B7" s="252" t="s">
        <v>524</v>
      </c>
      <c r="C7" s="66">
        <f>C8+C9+C16+C21</f>
        <v>171370097</v>
      </c>
      <c r="D7" s="66">
        <f>D8+D9+D16</f>
        <v>0</v>
      </c>
      <c r="E7" s="66">
        <f>E8+E9+E16</f>
        <v>0</v>
      </c>
      <c r="F7" s="113">
        <f t="shared" ref="F7:F26" si="0">SUM(C7:E7)</f>
        <v>171370097</v>
      </c>
    </row>
    <row r="8" spans="1:6" ht="13.5" thickBot="1">
      <c r="A8" s="474" t="s">
        <v>198</v>
      </c>
      <c r="B8" s="253" t="s">
        <v>170</v>
      </c>
      <c r="C8" s="32">
        <f>'10.m.bev.ei'!D9</f>
        <v>20837500</v>
      </c>
      <c r="D8" s="599"/>
      <c r="E8" s="599"/>
      <c r="F8" s="840">
        <f t="shared" si="0"/>
        <v>20837500</v>
      </c>
    </row>
    <row r="9" spans="1:6" ht="13.5" thickBot="1">
      <c r="A9" s="474" t="s">
        <v>199</v>
      </c>
      <c r="B9" s="254" t="s">
        <v>397</v>
      </c>
      <c r="C9" s="259">
        <f>SUM(C10:C15)</f>
        <v>18250800</v>
      </c>
      <c r="D9" s="259">
        <f>SUM(D10:D15)</f>
        <v>0</v>
      </c>
      <c r="E9" s="259">
        <f>SUM(E10:E15)</f>
        <v>0</v>
      </c>
      <c r="F9" s="841">
        <f>F10+F11+F12+F13+F14+F15</f>
        <v>18250800</v>
      </c>
    </row>
    <row r="10" spans="1:6">
      <c r="A10" s="601" t="s">
        <v>200</v>
      </c>
      <c r="B10" s="792" t="s">
        <v>376</v>
      </c>
      <c r="C10" s="535"/>
      <c r="D10" s="389"/>
      <c r="E10" s="389"/>
      <c r="F10" s="260">
        <f t="shared" si="0"/>
        <v>0</v>
      </c>
    </row>
    <row r="11" spans="1:6">
      <c r="A11" s="170" t="s">
        <v>201</v>
      </c>
      <c r="B11" s="793" t="s">
        <v>698</v>
      </c>
      <c r="C11" s="791">
        <v>2800000</v>
      </c>
      <c r="D11" s="785"/>
      <c r="E11" s="785"/>
      <c r="F11" s="260">
        <f t="shared" si="0"/>
        <v>2800000</v>
      </c>
    </row>
    <row r="12" spans="1:6">
      <c r="A12" s="170" t="s">
        <v>202</v>
      </c>
      <c r="B12" s="255" t="s">
        <v>378</v>
      </c>
      <c r="C12" s="791">
        <f>'10.m.bev.ei'!D13</f>
        <v>2200000</v>
      </c>
      <c r="D12" s="785"/>
      <c r="E12" s="785"/>
      <c r="F12" s="260">
        <f t="shared" si="0"/>
        <v>2200000</v>
      </c>
    </row>
    <row r="13" spans="1:6">
      <c r="A13" s="774" t="s">
        <v>203</v>
      </c>
      <c r="B13" s="790" t="s">
        <v>379</v>
      </c>
      <c r="C13" s="791">
        <f>'10.m.bev.ei'!D14</f>
        <v>12400000</v>
      </c>
      <c r="D13" s="205"/>
      <c r="E13" s="205"/>
      <c r="F13" s="260">
        <f t="shared" si="0"/>
        <v>12400000</v>
      </c>
    </row>
    <row r="14" spans="1:6">
      <c r="A14" s="170" t="s">
        <v>204</v>
      </c>
      <c r="B14" s="255" t="s">
        <v>380</v>
      </c>
      <c r="C14" s="791">
        <v>500000</v>
      </c>
      <c r="D14" s="30"/>
      <c r="E14" s="30"/>
      <c r="F14" s="260">
        <f t="shared" si="0"/>
        <v>500000</v>
      </c>
    </row>
    <row r="15" spans="1:6" ht="13.5" thickBot="1">
      <c r="A15" s="602" t="s">
        <v>205</v>
      </c>
      <c r="B15" s="256" t="s">
        <v>381</v>
      </c>
      <c r="C15" s="10">
        <v>350800</v>
      </c>
      <c r="D15" s="209"/>
      <c r="E15" s="209"/>
      <c r="F15" s="260">
        <f t="shared" si="0"/>
        <v>350800</v>
      </c>
    </row>
    <row r="16" spans="1:6" ht="13.5" thickBot="1">
      <c r="A16" s="474" t="s">
        <v>206</v>
      </c>
      <c r="B16" s="252" t="s">
        <v>171</v>
      </c>
      <c r="C16" s="603">
        <f>C17</f>
        <v>132281797</v>
      </c>
      <c r="D16" s="603">
        <f>D17+D22+D23+D24+D25+D26</f>
        <v>0</v>
      </c>
      <c r="E16" s="603">
        <f>E17+E22+E23+E24++E25+E26</f>
        <v>0</v>
      </c>
      <c r="F16" s="603">
        <f>F17</f>
        <v>132281797</v>
      </c>
    </row>
    <row r="17" spans="1:6">
      <c r="A17" s="601" t="s">
        <v>207</v>
      </c>
      <c r="B17" s="796" t="s">
        <v>398</v>
      </c>
      <c r="C17" s="21">
        <f>C18+C19+C20</f>
        <v>132281797</v>
      </c>
      <c r="D17" s="21">
        <f>D18+D19+D20</f>
        <v>0</v>
      </c>
      <c r="E17" s="21">
        <f>E18+E19+E20</f>
        <v>0</v>
      </c>
      <c r="F17" s="21">
        <f>F18+F19+F20</f>
        <v>132281797</v>
      </c>
    </row>
    <row r="18" spans="1:6">
      <c r="A18" s="774" t="s">
        <v>208</v>
      </c>
      <c r="B18" s="813" t="s">
        <v>429</v>
      </c>
      <c r="C18" s="21">
        <f>'10.m.bev.ei'!D19</f>
        <v>91210297</v>
      </c>
      <c r="D18" s="812"/>
      <c r="E18" s="104"/>
      <c r="F18" s="110">
        <f>SUM(C18:E18)</f>
        <v>91210297</v>
      </c>
    </row>
    <row r="19" spans="1:6">
      <c r="A19" s="774" t="s">
        <v>209</v>
      </c>
      <c r="B19" s="814" t="s">
        <v>431</v>
      </c>
      <c r="C19" s="21">
        <f>'10.m.bev.ei'!D20</f>
        <v>41071500</v>
      </c>
      <c r="D19" s="214"/>
      <c r="E19" s="105"/>
      <c r="F19" s="110">
        <f>SUM(C19:E19)</f>
        <v>41071500</v>
      </c>
    </row>
    <row r="20" spans="1:6" ht="13.5" thickBot="1">
      <c r="A20" s="169" t="s">
        <v>210</v>
      </c>
      <c r="B20" s="986" t="s">
        <v>432</v>
      </c>
      <c r="C20" s="25">
        <f>'10.m.bev.ei'!D21</f>
        <v>0</v>
      </c>
      <c r="D20" s="615"/>
      <c r="E20" s="808"/>
      <c r="F20" s="112">
        <f>SUM(C20:E20)</f>
        <v>0</v>
      </c>
    </row>
    <row r="21" spans="1:6" s="15" customFormat="1" ht="13.5" thickBot="1">
      <c r="A21" s="474" t="s">
        <v>211</v>
      </c>
      <c r="B21" s="987" t="s">
        <v>164</v>
      </c>
      <c r="C21" s="103">
        <f>'10.m.bev.ei'!D22</f>
        <v>0</v>
      </c>
      <c r="D21" s="988"/>
      <c r="E21" s="988"/>
      <c r="F21" s="810">
        <f>SUM(C21:E21)</f>
        <v>0</v>
      </c>
    </row>
    <row r="22" spans="1:6">
      <c r="A22" s="774" t="s">
        <v>212</v>
      </c>
      <c r="B22" s="608" t="s">
        <v>399</v>
      </c>
      <c r="C22" s="21">
        <f>'10.m.bev.ei'!D23</f>
        <v>0</v>
      </c>
      <c r="D22" s="205"/>
      <c r="E22" s="265"/>
      <c r="F22" s="110">
        <f t="shared" si="0"/>
        <v>0</v>
      </c>
    </row>
    <row r="23" spans="1:6">
      <c r="A23" s="774" t="s">
        <v>213</v>
      </c>
      <c r="B23" s="797" t="s">
        <v>400</v>
      </c>
      <c r="C23" s="21">
        <f>'10.m.bev.ei'!D24</f>
        <v>0</v>
      </c>
      <c r="D23" s="30"/>
      <c r="E23" s="207"/>
      <c r="F23" s="110">
        <f t="shared" si="0"/>
        <v>0</v>
      </c>
    </row>
    <row r="24" spans="1:6" ht="13.5" customHeight="1">
      <c r="A24" s="774" t="s">
        <v>214</v>
      </c>
      <c r="B24" s="257" t="s">
        <v>401</v>
      </c>
      <c r="C24" s="21"/>
      <c r="D24" s="207"/>
      <c r="E24" s="207"/>
      <c r="F24" s="110">
        <f t="shared" si="0"/>
        <v>0</v>
      </c>
    </row>
    <row r="25" spans="1:6" ht="13.5" customHeight="1">
      <c r="A25" s="774" t="s">
        <v>215</v>
      </c>
      <c r="B25" s="798" t="s">
        <v>402</v>
      </c>
      <c r="C25" s="21"/>
      <c r="D25" s="207"/>
      <c r="E25" s="207"/>
      <c r="F25" s="110">
        <f t="shared" si="0"/>
        <v>0</v>
      </c>
    </row>
    <row r="26" spans="1:6" ht="15" customHeight="1" thickBot="1">
      <c r="A26" s="774" t="s">
        <v>217</v>
      </c>
      <c r="B26" s="257" t="s">
        <v>403</v>
      </c>
      <c r="C26" s="905">
        <f>'10.m.bev.ei'!D27</f>
        <v>0</v>
      </c>
      <c r="D26" s="906"/>
      <c r="E26" s="906"/>
      <c r="F26" s="907">
        <f t="shared" si="0"/>
        <v>0</v>
      </c>
    </row>
    <row r="27" spans="1:6" ht="6.75" customHeight="1" thickBot="1">
      <c r="A27" s="474"/>
      <c r="B27" s="258"/>
      <c r="C27" s="25"/>
      <c r="D27" s="205"/>
      <c r="E27" s="205"/>
      <c r="F27" s="112"/>
    </row>
    <row r="28" spans="1:6" ht="13.5" thickBot="1">
      <c r="A28" s="474" t="s">
        <v>218</v>
      </c>
      <c r="B28" s="217" t="s">
        <v>481</v>
      </c>
      <c r="C28" s="148">
        <f>C29+C34+C37</f>
        <v>0</v>
      </c>
      <c r="D28" s="832">
        <v>0</v>
      </c>
      <c r="E28" s="103">
        <v>0</v>
      </c>
      <c r="F28" s="810">
        <v>0</v>
      </c>
    </row>
    <row r="29" spans="1:6">
      <c r="A29" s="601" t="s">
        <v>219</v>
      </c>
      <c r="B29" s="129" t="s">
        <v>405</v>
      </c>
      <c r="C29" s="235">
        <v>0</v>
      </c>
      <c r="D29" s="605">
        <v>0</v>
      </c>
      <c r="E29" s="604">
        <v>0</v>
      </c>
      <c r="F29" s="604">
        <v>0</v>
      </c>
    </row>
    <row r="30" spans="1:6">
      <c r="A30" s="170" t="s">
        <v>220</v>
      </c>
      <c r="B30" s="126" t="s">
        <v>166</v>
      </c>
      <c r="C30" s="172">
        <f>'19. intézményi bev'!F29</f>
        <v>0</v>
      </c>
      <c r="D30" s="373"/>
      <c r="E30" s="172">
        <v>0</v>
      </c>
      <c r="F30" s="373">
        <f>SUM(C30:E30)</f>
        <v>0</v>
      </c>
    </row>
    <row r="31" spans="1:6">
      <c r="A31" s="170" t="s">
        <v>221</v>
      </c>
      <c r="B31" s="245" t="s">
        <v>406</v>
      </c>
      <c r="C31" s="144">
        <v>0</v>
      </c>
      <c r="D31" s="137"/>
      <c r="E31" s="144"/>
      <c r="F31" s="373">
        <f t="shared" ref="F31:F39" si="1">SUM(C31:E31)</f>
        <v>0</v>
      </c>
    </row>
    <row r="32" spans="1:6" ht="24" customHeight="1">
      <c r="A32" s="170" t="s">
        <v>222</v>
      </c>
      <c r="B32" s="607" t="s">
        <v>407</v>
      </c>
      <c r="C32" s="141">
        <v>0</v>
      </c>
      <c r="D32" s="135">
        <v>0</v>
      </c>
      <c r="E32" s="141"/>
      <c r="F32" s="373">
        <f t="shared" si="1"/>
        <v>0</v>
      </c>
    </row>
    <row r="33" spans="1:6">
      <c r="A33" s="170" t="s">
        <v>223</v>
      </c>
      <c r="B33" s="245" t="s">
        <v>408</v>
      </c>
      <c r="C33" s="149">
        <f>'19. intézményi bev'!F32</f>
        <v>0</v>
      </c>
      <c r="D33" s="140">
        <v>0</v>
      </c>
      <c r="E33" s="149"/>
      <c r="F33" s="373">
        <v>0</v>
      </c>
    </row>
    <row r="34" spans="1:6">
      <c r="A34" s="170" t="s">
        <v>224</v>
      </c>
      <c r="B34" s="801" t="s">
        <v>411</v>
      </c>
      <c r="C34" s="152">
        <f>C35+C36+C37+C38+C39+C40</f>
        <v>0</v>
      </c>
      <c r="D34" s="833">
        <f>D35+D36+D37+D38+D39+D40</f>
        <v>0</v>
      </c>
      <c r="E34" s="152">
        <f>E35+E36+E37+E38+E39+E40</f>
        <v>0</v>
      </c>
      <c r="F34" s="152">
        <f>F35+F36+F37+F38+F39+F40</f>
        <v>0</v>
      </c>
    </row>
    <row r="35" spans="1:6">
      <c r="A35" s="170" t="s">
        <v>225</v>
      </c>
      <c r="B35" s="608" t="s">
        <v>409</v>
      </c>
      <c r="C35" s="149"/>
      <c r="D35" s="140"/>
      <c r="E35" s="149"/>
      <c r="F35" s="373">
        <f t="shared" si="1"/>
        <v>0</v>
      </c>
    </row>
    <row r="36" spans="1:6">
      <c r="A36" s="170" t="s">
        <v>226</v>
      </c>
      <c r="B36" s="800" t="s">
        <v>410</v>
      </c>
      <c r="C36" s="609">
        <f>'20-21.m.kp.fejl.tám.bev'!C34</f>
        <v>0</v>
      </c>
      <c r="D36" s="834"/>
      <c r="E36" s="609"/>
      <c r="F36" s="373">
        <f t="shared" si="1"/>
        <v>0</v>
      </c>
    </row>
    <row r="37" spans="1:6">
      <c r="A37" s="170" t="s">
        <v>227</v>
      </c>
      <c r="B37" s="802" t="s">
        <v>412</v>
      </c>
      <c r="C37" s="610"/>
      <c r="D37" s="835"/>
      <c r="E37" s="610"/>
      <c r="F37" s="373">
        <f t="shared" si="1"/>
        <v>0</v>
      </c>
    </row>
    <row r="38" spans="1:6">
      <c r="A38" s="170" t="s">
        <v>228</v>
      </c>
      <c r="B38" s="126" t="s">
        <v>413</v>
      </c>
      <c r="C38" s="172"/>
      <c r="D38" s="221">
        <f>'22-23.m.felh bev'!F18</f>
        <v>0</v>
      </c>
      <c r="E38" s="171"/>
      <c r="F38" s="373">
        <f t="shared" si="1"/>
        <v>0</v>
      </c>
    </row>
    <row r="39" spans="1:6">
      <c r="A39" s="170" t="s">
        <v>229</v>
      </c>
      <c r="B39" s="802" t="s">
        <v>414</v>
      </c>
      <c r="C39" s="172"/>
      <c r="D39" s="230">
        <f>'10.m.bev.ei'!D40</f>
        <v>0</v>
      </c>
      <c r="E39" s="237"/>
      <c r="F39" s="373">
        <f t="shared" si="1"/>
        <v>0</v>
      </c>
    </row>
    <row r="40" spans="1:6" ht="13.5" thickBot="1">
      <c r="A40" s="170" t="s">
        <v>230</v>
      </c>
      <c r="B40" s="126" t="s">
        <v>415</v>
      </c>
      <c r="C40" s="642">
        <f>'22-23.m.felh bev'!E32</f>
        <v>0</v>
      </c>
      <c r="D40" s="836"/>
      <c r="E40" s="642"/>
      <c r="F40" s="373">
        <f>SUM(C40:E40)</f>
        <v>0</v>
      </c>
    </row>
    <row r="41" spans="1:6" ht="27.75" customHeight="1" thickBot="1">
      <c r="A41" s="474" t="s">
        <v>231</v>
      </c>
      <c r="B41" s="131" t="s">
        <v>416</v>
      </c>
      <c r="C41" s="611">
        <f>C7+C28</f>
        <v>171370097</v>
      </c>
      <c r="D41" s="611">
        <f>D7+D28</f>
        <v>0</v>
      </c>
      <c r="E41" s="611">
        <f>E7+E28</f>
        <v>0</v>
      </c>
      <c r="F41" s="611">
        <f>F7+F28</f>
        <v>171370097</v>
      </c>
    </row>
    <row r="42" spans="1:6" ht="7.5" customHeight="1" thickBot="1">
      <c r="A42" s="474"/>
      <c r="B42" s="127"/>
      <c r="C42" s="25"/>
      <c r="D42" s="264"/>
      <c r="E42" s="264"/>
      <c r="F42" s="112"/>
    </row>
    <row r="43" spans="1:6" ht="13.5" thickBot="1">
      <c r="A43" s="474" t="s">
        <v>232</v>
      </c>
      <c r="B43" s="128" t="s">
        <v>417</v>
      </c>
      <c r="C43" s="266"/>
      <c r="D43" s="266"/>
      <c r="E43" s="266"/>
      <c r="F43" s="266"/>
    </row>
    <row r="44" spans="1:6" ht="12.75" customHeight="1">
      <c r="A44" s="601" t="s">
        <v>233</v>
      </c>
      <c r="B44" s="246" t="s">
        <v>168</v>
      </c>
      <c r="C44" s="265"/>
      <c r="D44" s="215"/>
      <c r="E44" s="215"/>
      <c r="F44" s="263"/>
    </row>
    <row r="45" spans="1:6" ht="15.75" customHeight="1">
      <c r="A45" s="170" t="s">
        <v>234</v>
      </c>
      <c r="B45" s="529" t="s">
        <v>419</v>
      </c>
      <c r="C45" s="105">
        <v>44630037</v>
      </c>
      <c r="D45" s="214">
        <v>0</v>
      </c>
      <c r="E45" s="214"/>
      <c r="F45" s="803">
        <f>C45+D45+E45</f>
        <v>44630037</v>
      </c>
    </row>
    <row r="46" spans="1:6" ht="14.25" customHeight="1">
      <c r="A46" s="170" t="s">
        <v>235</v>
      </c>
      <c r="B46" s="529" t="s">
        <v>420</v>
      </c>
      <c r="C46" s="105">
        <v>398218057</v>
      </c>
      <c r="D46" s="214"/>
      <c r="E46" s="214"/>
      <c r="F46" s="803">
        <v>398218057</v>
      </c>
    </row>
    <row r="47" spans="1:6" ht="15" customHeight="1">
      <c r="A47" s="170" t="s">
        <v>236</v>
      </c>
      <c r="B47" s="529" t="s">
        <v>418</v>
      </c>
      <c r="C47" s="105"/>
      <c r="D47" s="214"/>
      <c r="E47" s="214"/>
      <c r="F47" s="803">
        <f>SUM(C47:E47)</f>
        <v>0</v>
      </c>
    </row>
    <row r="48" spans="1:6">
      <c r="A48" s="170" t="s">
        <v>237</v>
      </c>
      <c r="B48" s="739" t="s">
        <v>424</v>
      </c>
      <c r="C48" s="105"/>
      <c r="D48" s="214"/>
      <c r="E48" s="214"/>
      <c r="F48" s="803"/>
    </row>
    <row r="49" spans="1:6">
      <c r="A49" s="170" t="s">
        <v>238</v>
      </c>
      <c r="B49" s="740" t="s">
        <v>423</v>
      </c>
      <c r="C49" s="105"/>
      <c r="D49" s="214"/>
      <c r="E49" s="214"/>
      <c r="F49" s="803"/>
    </row>
    <row r="50" spans="1:6">
      <c r="A50" s="170" t="s">
        <v>239</v>
      </c>
      <c r="B50" s="741" t="s">
        <v>697</v>
      </c>
      <c r="C50" s="105">
        <v>15000000</v>
      </c>
      <c r="D50" s="214"/>
      <c r="E50" s="214"/>
      <c r="F50" s="803">
        <f>SUM(C50:E50)</f>
        <v>15000000</v>
      </c>
    </row>
    <row r="51" spans="1:6" ht="13.5" thickBot="1">
      <c r="A51" s="170" t="s">
        <v>240</v>
      </c>
      <c r="B51" s="807" t="s">
        <v>422</v>
      </c>
      <c r="C51" s="808">
        <f>'32.kölcsön áll.fizetési köt'!E10+'32.kölcsön áll.fizetési köt'!F10+'32.kölcsön áll.fizetési köt'!G10+'32.kölcsön áll.fizetési köt'!H10+'32.kölcsön áll.fizetési köt'!I10+'32.kölcsön áll.fizetési köt'!J10+'32.kölcsön áll.fizetési köt'!K10</f>
        <v>0</v>
      </c>
      <c r="D51" s="615"/>
      <c r="E51" s="615"/>
      <c r="F51" s="809">
        <f>SUM(C51:E51)</f>
        <v>0</v>
      </c>
    </row>
    <row r="52" spans="1:6" ht="13.5" thickBot="1">
      <c r="A52" s="636" t="s">
        <v>246</v>
      </c>
      <c r="B52" s="799" t="s">
        <v>426</v>
      </c>
      <c r="C52" s="103">
        <f>SUM(C44:C51)</f>
        <v>457848094</v>
      </c>
      <c r="D52" s="103">
        <f>SUM(D44:D51)</f>
        <v>0</v>
      </c>
      <c r="E52" s="103">
        <f>SUM(E44:E51)</f>
        <v>0</v>
      </c>
      <c r="F52" s="810">
        <f>SUM(F44:F51)</f>
        <v>457848094</v>
      </c>
    </row>
    <row r="53" spans="1:6" ht="13.5" thickBot="1">
      <c r="A53" s="474" t="s">
        <v>235</v>
      </c>
      <c r="B53" s="804" t="s">
        <v>425</v>
      </c>
      <c r="C53" s="805">
        <f>C41+C52</f>
        <v>629218191</v>
      </c>
      <c r="D53" s="805">
        <f>D41+D52</f>
        <v>0</v>
      </c>
      <c r="E53" s="805">
        <f>E41+E52</f>
        <v>0</v>
      </c>
      <c r="F53" s="806">
        <f>F41+F52</f>
        <v>629218191</v>
      </c>
    </row>
  </sheetData>
  <mergeCells count="2">
    <mergeCell ref="A1:E1"/>
    <mergeCell ref="B3:F3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F61"/>
  <sheetViews>
    <sheetView tabSelected="1" topLeftCell="A3" workbookViewId="0">
      <selection activeCell="K10" sqref="K10"/>
    </sheetView>
  </sheetViews>
  <sheetFormatPr defaultRowHeight="12.75"/>
  <cols>
    <col min="1" max="1" width="5.42578125" customWidth="1"/>
    <col min="2" max="2" width="37.140625" customWidth="1"/>
    <col min="3" max="3" width="11.85546875" customWidth="1"/>
    <col min="4" max="4" width="10.5703125" customWidth="1"/>
    <col min="5" max="5" width="10.140625" customWidth="1"/>
    <col min="6" max="6" width="10.5703125" customWidth="1"/>
  </cols>
  <sheetData>
    <row r="1" spans="1:6">
      <c r="A1" s="1024" t="s">
        <v>702</v>
      </c>
      <c r="B1" s="1024"/>
      <c r="C1" s="1024"/>
      <c r="D1" s="1024"/>
      <c r="E1" s="1024"/>
    </row>
    <row r="2" spans="1:6">
      <c r="A2" s="336"/>
      <c r="B2" s="336"/>
      <c r="C2" s="336"/>
      <c r="D2" s="336"/>
      <c r="E2" s="336"/>
    </row>
    <row r="3" spans="1:6" ht="14.25">
      <c r="A3" s="1102" t="s">
        <v>639</v>
      </c>
      <c r="B3" s="1103"/>
      <c r="C3" s="1103"/>
      <c r="D3" s="1103"/>
      <c r="E3" s="1103"/>
      <c r="F3" s="1103"/>
    </row>
    <row r="4" spans="1:6" ht="11.25" customHeight="1">
      <c r="B4" s="18"/>
      <c r="C4" s="18"/>
      <c r="D4" s="18"/>
      <c r="E4" s="18"/>
      <c r="F4" s="155"/>
    </row>
    <row r="5" spans="1:6" ht="13.5" thickBot="1">
      <c r="B5" s="1019" t="s">
        <v>609</v>
      </c>
      <c r="C5" s="1"/>
      <c r="D5" s="1"/>
      <c r="E5" s="19"/>
      <c r="F5" s="19" t="s">
        <v>541</v>
      </c>
    </row>
    <row r="6" spans="1:6" ht="48" customHeight="1" thickBot="1">
      <c r="A6" s="343" t="s">
        <v>192</v>
      </c>
      <c r="B6" s="272" t="s">
        <v>17</v>
      </c>
      <c r="C6" s="339" t="s">
        <v>527</v>
      </c>
      <c r="D6" s="340" t="s">
        <v>475</v>
      </c>
      <c r="E6" s="339" t="s">
        <v>474</v>
      </c>
      <c r="F6" s="340" t="s">
        <v>473</v>
      </c>
    </row>
    <row r="7" spans="1:6" ht="13.5" thickBot="1">
      <c r="A7" s="474" t="s">
        <v>193</v>
      </c>
      <c r="B7" s="595" t="s">
        <v>194</v>
      </c>
      <c r="C7" s="596" t="s">
        <v>195</v>
      </c>
      <c r="D7" s="597" t="s">
        <v>196</v>
      </c>
      <c r="E7" s="597" t="s">
        <v>216</v>
      </c>
      <c r="F7" s="598" t="s">
        <v>241</v>
      </c>
    </row>
    <row r="8" spans="1:6" ht="13.5" thickBot="1">
      <c r="A8" s="474" t="s">
        <v>197</v>
      </c>
      <c r="B8" s="252" t="s">
        <v>404</v>
      </c>
      <c r="C8" s="66"/>
      <c r="D8" s="66"/>
      <c r="E8" s="66"/>
      <c r="F8" s="113">
        <f>SUM(C8:E8)</f>
        <v>0</v>
      </c>
    </row>
    <row r="9" spans="1:6" ht="13.5" thickBot="1">
      <c r="A9" s="474" t="s">
        <v>198</v>
      </c>
      <c r="B9" s="253" t="s">
        <v>528</v>
      </c>
      <c r="C9" s="32"/>
      <c r="D9" s="599"/>
      <c r="E9" s="599"/>
      <c r="F9" s="840">
        <f t="shared" ref="F9:F27" si="0">SUM(C9:E9)</f>
        <v>0</v>
      </c>
    </row>
    <row r="10" spans="1:6" ht="13.5" thickBot="1">
      <c r="A10" s="474" t="s">
        <v>199</v>
      </c>
      <c r="B10" s="254" t="s">
        <v>397</v>
      </c>
      <c r="C10" s="259"/>
      <c r="D10" s="600"/>
      <c r="E10" s="600"/>
      <c r="F10" s="841">
        <f>F11+F12+F13+F14+F15+F16</f>
        <v>0</v>
      </c>
    </row>
    <row r="11" spans="1:6">
      <c r="A11" s="601" t="s">
        <v>200</v>
      </c>
      <c r="B11" s="792" t="s">
        <v>376</v>
      </c>
      <c r="C11" s="535"/>
      <c r="D11" s="389"/>
      <c r="E11" s="389"/>
      <c r="F11" s="260">
        <f t="shared" si="0"/>
        <v>0</v>
      </c>
    </row>
    <row r="12" spans="1:6">
      <c r="A12" s="170" t="s">
        <v>201</v>
      </c>
      <c r="B12" s="793" t="s">
        <v>377</v>
      </c>
      <c r="C12" s="791"/>
      <c r="D12" s="785"/>
      <c r="E12" s="785"/>
      <c r="F12" s="260">
        <f t="shared" si="0"/>
        <v>0</v>
      </c>
    </row>
    <row r="13" spans="1:6">
      <c r="A13" s="170" t="s">
        <v>202</v>
      </c>
      <c r="B13" s="255" t="s">
        <v>378</v>
      </c>
      <c r="C13" s="791"/>
      <c r="D13" s="785"/>
      <c r="E13" s="785"/>
      <c r="F13" s="260">
        <f t="shared" si="0"/>
        <v>0</v>
      </c>
    </row>
    <row r="14" spans="1:6">
      <c r="A14" s="774" t="s">
        <v>203</v>
      </c>
      <c r="B14" s="790" t="s">
        <v>379</v>
      </c>
      <c r="C14" s="21"/>
      <c r="D14" s="205"/>
      <c r="E14" s="205"/>
      <c r="F14" s="260">
        <f t="shared" si="0"/>
        <v>0</v>
      </c>
    </row>
    <row r="15" spans="1:6">
      <c r="A15" s="170" t="s">
        <v>204</v>
      </c>
      <c r="B15" s="255" t="s">
        <v>380</v>
      </c>
      <c r="C15" s="21"/>
      <c r="D15" s="30"/>
      <c r="E15" s="30"/>
      <c r="F15" s="260">
        <f t="shared" si="0"/>
        <v>0</v>
      </c>
    </row>
    <row r="16" spans="1:6" ht="13.5" thickBot="1">
      <c r="A16" s="602" t="s">
        <v>205</v>
      </c>
      <c r="B16" s="256" t="s">
        <v>381</v>
      </c>
      <c r="C16" s="10"/>
      <c r="D16" s="209"/>
      <c r="E16" s="209"/>
      <c r="F16" s="260">
        <f t="shared" si="0"/>
        <v>0</v>
      </c>
    </row>
    <row r="17" spans="1:6" ht="13.5" thickBot="1">
      <c r="A17" s="474" t="s">
        <v>206</v>
      </c>
      <c r="B17" s="252" t="s">
        <v>171</v>
      </c>
      <c r="C17" s="603"/>
      <c r="D17" s="603"/>
      <c r="E17" s="603"/>
      <c r="F17" s="603">
        <f>F18+F23+F24+F25++F26+F27</f>
        <v>0</v>
      </c>
    </row>
    <row r="18" spans="1:6">
      <c r="A18" s="601" t="s">
        <v>207</v>
      </c>
      <c r="B18" s="796" t="s">
        <v>398</v>
      </c>
      <c r="C18" s="21"/>
      <c r="D18" s="21"/>
      <c r="E18" s="21"/>
      <c r="F18" s="21">
        <f>F19+F20+F21+F22</f>
        <v>0</v>
      </c>
    </row>
    <row r="19" spans="1:6">
      <c r="A19" s="774" t="s">
        <v>208</v>
      </c>
      <c r="B19" s="813" t="s">
        <v>429</v>
      </c>
      <c r="C19" s="21"/>
      <c r="D19" s="812"/>
      <c r="E19" s="104"/>
      <c r="F19" s="110">
        <f>SUM(C19:E19)</f>
        <v>0</v>
      </c>
    </row>
    <row r="20" spans="1:6">
      <c r="A20" s="774" t="s">
        <v>209</v>
      </c>
      <c r="B20" s="814" t="s">
        <v>431</v>
      </c>
      <c r="C20" s="21"/>
      <c r="D20" s="214"/>
      <c r="E20" s="105"/>
      <c r="F20" s="110">
        <f>SUM(C20:E20)</f>
        <v>0</v>
      </c>
    </row>
    <row r="21" spans="1:6">
      <c r="A21" s="774" t="s">
        <v>210</v>
      </c>
      <c r="B21" s="814" t="s">
        <v>432</v>
      </c>
      <c r="C21" s="21"/>
      <c r="D21" s="214"/>
      <c r="E21" s="105"/>
      <c r="F21" s="110">
        <f>SUM(C21:E21)</f>
        <v>0</v>
      </c>
    </row>
    <row r="22" spans="1:6">
      <c r="A22" s="774" t="s">
        <v>211</v>
      </c>
      <c r="B22" s="811" t="s">
        <v>434</v>
      </c>
      <c r="C22" s="21"/>
      <c r="D22" s="205"/>
      <c r="E22" s="205"/>
      <c r="F22" s="110">
        <f>SUM(C22:E22)</f>
        <v>0</v>
      </c>
    </row>
    <row r="23" spans="1:6">
      <c r="A23" s="774" t="s">
        <v>212</v>
      </c>
      <c r="B23" s="247" t="s">
        <v>399</v>
      </c>
      <c r="C23" s="21"/>
      <c r="D23" s="209"/>
      <c r="E23" s="104"/>
      <c r="F23" s="110">
        <f t="shared" si="0"/>
        <v>0</v>
      </c>
    </row>
    <row r="24" spans="1:6">
      <c r="A24" s="774" t="s">
        <v>213</v>
      </c>
      <c r="B24" s="797" t="s">
        <v>400</v>
      </c>
      <c r="C24" s="8"/>
      <c r="D24" s="30"/>
      <c r="E24" s="207"/>
      <c r="F24" s="110">
        <f t="shared" si="0"/>
        <v>0</v>
      </c>
    </row>
    <row r="25" spans="1:6" ht="12.75" customHeight="1">
      <c r="A25" s="774" t="s">
        <v>214</v>
      </c>
      <c r="B25" s="257" t="s">
        <v>401</v>
      </c>
      <c r="C25" s="21"/>
      <c r="D25" s="207"/>
      <c r="E25" s="207"/>
      <c r="F25" s="110">
        <f t="shared" si="0"/>
        <v>0</v>
      </c>
    </row>
    <row r="26" spans="1:6" ht="14.25" customHeight="1">
      <c r="A26" s="774" t="s">
        <v>215</v>
      </c>
      <c r="B26" s="798" t="s">
        <v>402</v>
      </c>
      <c r="C26" s="21"/>
      <c r="D26" s="207"/>
      <c r="E26" s="207"/>
      <c r="F26" s="110">
        <f t="shared" si="0"/>
        <v>0</v>
      </c>
    </row>
    <row r="27" spans="1:6" ht="13.5" customHeight="1" thickBot="1">
      <c r="A27" s="774" t="s">
        <v>217</v>
      </c>
      <c r="B27" s="257" t="s">
        <v>403</v>
      </c>
      <c r="C27" s="21"/>
      <c r="D27" s="207"/>
      <c r="E27" s="207"/>
      <c r="F27" s="110">
        <f t="shared" si="0"/>
        <v>0</v>
      </c>
    </row>
    <row r="28" spans="1:6" ht="6.75" customHeight="1" thickBot="1">
      <c r="A28" s="474"/>
      <c r="B28" s="258"/>
      <c r="C28" s="25"/>
      <c r="D28" s="205"/>
      <c r="E28" s="205"/>
      <c r="F28" s="112"/>
    </row>
    <row r="29" spans="1:6" ht="13.5" thickBot="1">
      <c r="A29" s="474" t="s">
        <v>218</v>
      </c>
      <c r="B29" s="217" t="s">
        <v>172</v>
      </c>
      <c r="C29" s="148"/>
      <c r="D29" s="832"/>
      <c r="E29" s="103"/>
      <c r="F29" s="810">
        <f>F30+F35+F38</f>
        <v>0</v>
      </c>
    </row>
    <row r="30" spans="1:6">
      <c r="A30" s="601" t="s">
        <v>219</v>
      </c>
      <c r="B30" s="129" t="s">
        <v>405</v>
      </c>
      <c r="C30" s="235"/>
      <c r="D30" s="605"/>
      <c r="E30" s="604"/>
      <c r="F30" s="604">
        <f>F31+F33+F34+F32</f>
        <v>0</v>
      </c>
    </row>
    <row r="31" spans="1:6">
      <c r="A31" s="170" t="s">
        <v>220</v>
      </c>
      <c r="B31" s="126" t="s">
        <v>166</v>
      </c>
      <c r="C31" s="172"/>
      <c r="D31" s="373"/>
      <c r="E31" s="172"/>
      <c r="F31" s="373">
        <f>SUM(C31:E31)</f>
        <v>0</v>
      </c>
    </row>
    <row r="32" spans="1:6">
      <c r="A32" s="170" t="s">
        <v>221</v>
      </c>
      <c r="B32" s="245" t="s">
        <v>406</v>
      </c>
      <c r="C32" s="144"/>
      <c r="D32" s="137"/>
      <c r="E32" s="144"/>
      <c r="F32" s="373">
        <f t="shared" ref="F32:F40" si="1">SUM(C32:E32)</f>
        <v>0</v>
      </c>
    </row>
    <row r="33" spans="1:6" ht="23.25" customHeight="1">
      <c r="A33" s="170" t="s">
        <v>222</v>
      </c>
      <c r="B33" s="607" t="s">
        <v>407</v>
      </c>
      <c r="C33" s="141"/>
      <c r="D33" s="135"/>
      <c r="E33" s="141"/>
      <c r="F33" s="373">
        <f t="shared" si="1"/>
        <v>0</v>
      </c>
    </row>
    <row r="34" spans="1:6">
      <c r="A34" s="170" t="s">
        <v>223</v>
      </c>
      <c r="B34" s="245" t="s">
        <v>408</v>
      </c>
      <c r="C34" s="149"/>
      <c r="D34" s="140"/>
      <c r="E34" s="149"/>
      <c r="F34" s="373">
        <f t="shared" si="1"/>
        <v>0</v>
      </c>
    </row>
    <row r="35" spans="1:6">
      <c r="A35" s="170" t="s">
        <v>224</v>
      </c>
      <c r="B35" s="801" t="s">
        <v>411</v>
      </c>
      <c r="C35" s="152"/>
      <c r="D35" s="833"/>
      <c r="E35" s="152"/>
      <c r="F35" s="152">
        <f>F36+F37+F38+F39+F40+F41</f>
        <v>0</v>
      </c>
    </row>
    <row r="36" spans="1:6">
      <c r="A36" s="170" t="s">
        <v>225</v>
      </c>
      <c r="B36" s="608" t="s">
        <v>409</v>
      </c>
      <c r="C36" s="149"/>
      <c r="D36" s="140"/>
      <c r="E36" s="149"/>
      <c r="F36" s="373">
        <f t="shared" si="1"/>
        <v>0</v>
      </c>
    </row>
    <row r="37" spans="1:6">
      <c r="A37" s="170" t="s">
        <v>226</v>
      </c>
      <c r="B37" s="800" t="s">
        <v>410</v>
      </c>
      <c r="C37" s="609"/>
      <c r="D37" s="834"/>
      <c r="E37" s="609"/>
      <c r="F37" s="373">
        <f t="shared" si="1"/>
        <v>0</v>
      </c>
    </row>
    <row r="38" spans="1:6">
      <c r="A38" s="170" t="s">
        <v>227</v>
      </c>
      <c r="B38" s="802" t="s">
        <v>412</v>
      </c>
      <c r="C38" s="610"/>
      <c r="D38" s="835"/>
      <c r="E38" s="610"/>
      <c r="F38" s="373">
        <f t="shared" si="1"/>
        <v>0</v>
      </c>
    </row>
    <row r="39" spans="1:6">
      <c r="A39" s="170" t="s">
        <v>228</v>
      </c>
      <c r="B39" s="126" t="s">
        <v>413</v>
      </c>
      <c r="C39" s="172"/>
      <c r="D39" s="221"/>
      <c r="E39" s="171"/>
      <c r="F39" s="373">
        <f t="shared" si="1"/>
        <v>0</v>
      </c>
    </row>
    <row r="40" spans="1:6">
      <c r="A40" s="170" t="s">
        <v>229</v>
      </c>
      <c r="B40" s="802" t="s">
        <v>414</v>
      </c>
      <c r="C40" s="172"/>
      <c r="D40" s="230"/>
      <c r="E40" s="237"/>
      <c r="F40" s="373">
        <f t="shared" si="1"/>
        <v>0</v>
      </c>
    </row>
    <row r="41" spans="1:6" ht="13.5" thickBot="1">
      <c r="A41" s="170" t="s">
        <v>230</v>
      </c>
      <c r="B41" s="126" t="s">
        <v>415</v>
      </c>
      <c r="C41" s="642"/>
      <c r="D41" s="836"/>
      <c r="E41" s="642"/>
      <c r="F41" s="373">
        <f>SUM(C41:E41)</f>
        <v>0</v>
      </c>
    </row>
    <row r="42" spans="1:6" ht="27.75" customHeight="1" thickBot="1">
      <c r="A42" s="474" t="s">
        <v>231</v>
      </c>
      <c r="B42" s="131" t="s">
        <v>416</v>
      </c>
      <c r="C42" s="611">
        <f>C8+C29</f>
        <v>0</v>
      </c>
      <c r="D42" s="611"/>
      <c r="E42" s="611"/>
      <c r="F42" s="611">
        <f>F8+F29</f>
        <v>0</v>
      </c>
    </row>
    <row r="43" spans="1:6" ht="7.5" customHeight="1" thickBot="1">
      <c r="A43" s="474"/>
      <c r="B43" s="127"/>
      <c r="C43" s="25"/>
      <c r="D43" s="264"/>
      <c r="E43" s="264"/>
      <c r="F43" s="112"/>
    </row>
    <row r="44" spans="1:6" ht="13.5" thickBot="1">
      <c r="A44" s="474" t="s">
        <v>232</v>
      </c>
      <c r="B44" s="128" t="s">
        <v>417</v>
      </c>
      <c r="C44" s="266"/>
      <c r="D44" s="266"/>
      <c r="E44" s="266"/>
      <c r="F44" s="266"/>
    </row>
    <row r="45" spans="1:6" ht="16.5" customHeight="1">
      <c r="A45" s="601" t="s">
        <v>233</v>
      </c>
      <c r="B45" s="246" t="s">
        <v>168</v>
      </c>
      <c r="C45" s="265"/>
      <c r="D45" s="215"/>
      <c r="E45" s="215"/>
      <c r="F45" s="263"/>
    </row>
    <row r="46" spans="1:6" ht="12.75" customHeight="1">
      <c r="A46" s="170" t="s">
        <v>234</v>
      </c>
      <c r="B46" s="529" t="s">
        <v>419</v>
      </c>
      <c r="C46" s="105">
        <v>38464</v>
      </c>
      <c r="D46" s="214"/>
      <c r="E46" s="214"/>
      <c r="F46" s="803">
        <f>C46+D46+E46</f>
        <v>38464</v>
      </c>
    </row>
    <row r="47" spans="1:6" ht="12.75" customHeight="1">
      <c r="A47" s="170" t="s">
        <v>235</v>
      </c>
      <c r="B47" s="529" t="s">
        <v>420</v>
      </c>
      <c r="C47" s="105"/>
      <c r="D47" s="214"/>
      <c r="E47" s="214"/>
      <c r="F47" s="803">
        <f>C47+D47+E47</f>
        <v>0</v>
      </c>
    </row>
    <row r="48" spans="1:6" ht="13.5" customHeight="1">
      <c r="A48" s="170" t="s">
        <v>236</v>
      </c>
      <c r="B48" s="529" t="s">
        <v>418</v>
      </c>
      <c r="C48" s="105">
        <v>34000000</v>
      </c>
      <c r="D48" s="214"/>
      <c r="E48" s="214"/>
      <c r="F48" s="803">
        <f>SUM(C48:E48)</f>
        <v>34000000</v>
      </c>
    </row>
    <row r="49" spans="1:6">
      <c r="A49" s="170" t="s">
        <v>237</v>
      </c>
      <c r="B49" s="739" t="s">
        <v>424</v>
      </c>
      <c r="C49" s="105"/>
      <c r="D49" s="214"/>
      <c r="E49" s="214"/>
      <c r="F49" s="803"/>
    </row>
    <row r="50" spans="1:6">
      <c r="A50" s="170" t="s">
        <v>238</v>
      </c>
      <c r="B50" s="740" t="s">
        <v>423</v>
      </c>
      <c r="C50" s="105"/>
      <c r="D50" s="214"/>
      <c r="E50" s="214"/>
      <c r="F50" s="803"/>
    </row>
    <row r="51" spans="1:6">
      <c r="A51" s="170" t="s">
        <v>239</v>
      </c>
      <c r="B51" s="741" t="s">
        <v>421</v>
      </c>
      <c r="C51" s="105"/>
      <c r="D51" s="214"/>
      <c r="E51" s="214"/>
      <c r="F51" s="803">
        <f>SUM(C51:E51)</f>
        <v>0</v>
      </c>
    </row>
    <row r="52" spans="1:6" ht="13.5" thickBot="1">
      <c r="A52" s="170" t="s">
        <v>240</v>
      </c>
      <c r="B52" s="807" t="s">
        <v>422</v>
      </c>
      <c r="C52" s="808"/>
      <c r="D52" s="615"/>
      <c r="E52" s="615"/>
      <c r="F52" s="809">
        <f>SUM(C52:E52)</f>
        <v>0</v>
      </c>
    </row>
    <row r="53" spans="1:6" ht="13.5" thickBot="1">
      <c r="A53" s="636" t="s">
        <v>246</v>
      </c>
      <c r="B53" s="799" t="s">
        <v>426</v>
      </c>
      <c r="C53" s="103">
        <f>C46+C47+C48+C49+C50+C51+C52</f>
        <v>34038464</v>
      </c>
      <c r="D53" s="103"/>
      <c r="E53" s="103"/>
      <c r="F53" s="810">
        <f>SUM(F45:F52)</f>
        <v>34038464</v>
      </c>
    </row>
    <row r="54" spans="1:6" ht="13.5" thickBot="1">
      <c r="A54" s="474" t="s">
        <v>235</v>
      </c>
      <c r="B54" s="804" t="s">
        <v>425</v>
      </c>
      <c r="C54" s="805">
        <f>C42+C53</f>
        <v>34038464</v>
      </c>
      <c r="D54" s="805"/>
      <c r="E54" s="805"/>
      <c r="F54" s="806">
        <f>F42+F53</f>
        <v>34038464</v>
      </c>
    </row>
    <row r="61" spans="1:6" ht="9.75" customHeight="1"/>
  </sheetData>
  <mergeCells count="2">
    <mergeCell ref="A1:E1"/>
    <mergeCell ref="A3:F3"/>
  </mergeCells>
  <pageMargins left="0.51181102362204722" right="0.51181102362204722" top="0.55118110236220474" bottom="0.55118110236220474" header="0.31496062992125984" footer="0.31496062992125984"/>
  <pageSetup paperSize="9"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89"/>
  <sheetViews>
    <sheetView topLeftCell="A233" workbookViewId="0">
      <selection activeCell="F276" sqref="F276"/>
    </sheetView>
  </sheetViews>
  <sheetFormatPr defaultRowHeight="12.75"/>
  <cols>
    <col min="1" max="1" width="4.42578125" customWidth="1"/>
    <col min="2" max="2" width="39" customWidth="1"/>
    <col min="3" max="3" width="16.7109375" customWidth="1"/>
    <col min="4" max="4" width="15.140625" customWidth="1"/>
    <col min="5" max="5" width="17" customWidth="1"/>
    <col min="6" max="6" width="11.28515625" customWidth="1"/>
    <col min="7" max="7" width="10.7109375" customWidth="1"/>
  </cols>
  <sheetData>
    <row r="1" spans="1:7" ht="15">
      <c r="A1" s="1024" t="s">
        <v>583</v>
      </c>
      <c r="B1" s="1024"/>
      <c r="C1" s="1024"/>
      <c r="D1" s="1024"/>
      <c r="E1" s="1024"/>
      <c r="F1" s="16"/>
      <c r="G1" s="16"/>
    </row>
    <row r="2" spans="1:7" ht="15">
      <c r="A2" s="336"/>
      <c r="B2" s="336"/>
      <c r="C2" s="336"/>
      <c r="D2" s="336"/>
      <c r="E2" s="336"/>
      <c r="F2" s="16"/>
      <c r="G2" s="16"/>
    </row>
    <row r="3" spans="1:7" ht="15.75">
      <c r="B3" s="1044" t="s">
        <v>582</v>
      </c>
      <c r="C3" s="1044"/>
      <c r="D3" s="1044"/>
      <c r="E3" s="1044"/>
      <c r="F3" s="34"/>
      <c r="G3" s="12"/>
    </row>
    <row r="4" spans="1:7" ht="15.75">
      <c r="B4" s="18"/>
      <c r="C4" s="18"/>
      <c r="D4" s="18"/>
      <c r="E4" s="18"/>
      <c r="F4" s="34"/>
      <c r="G4" s="12"/>
    </row>
    <row r="5" spans="1:7" ht="13.5" thickBot="1">
      <c r="B5" s="1"/>
      <c r="C5" s="998" t="s">
        <v>536</v>
      </c>
      <c r="D5" s="998" t="s">
        <v>640</v>
      </c>
      <c r="E5" s="999" t="s">
        <v>537</v>
      </c>
    </row>
    <row r="6" spans="1:7" ht="27" thickBot="1">
      <c r="A6" s="346" t="s">
        <v>192</v>
      </c>
      <c r="B6" s="536" t="s">
        <v>11</v>
      </c>
      <c r="C6" s="994" t="s">
        <v>504</v>
      </c>
      <c r="D6" s="995" t="s">
        <v>327</v>
      </c>
      <c r="E6" s="994" t="s">
        <v>511</v>
      </c>
    </row>
    <row r="7" spans="1:7">
      <c r="A7" s="537" t="s">
        <v>193</v>
      </c>
      <c r="B7" s="538" t="s">
        <v>194</v>
      </c>
      <c r="C7" s="547" t="s">
        <v>195</v>
      </c>
      <c r="D7" s="548" t="s">
        <v>196</v>
      </c>
      <c r="E7" s="548" t="s">
        <v>216</v>
      </c>
    </row>
    <row r="8" spans="1:7">
      <c r="A8" s="324" t="s">
        <v>197</v>
      </c>
      <c r="B8" s="331" t="s">
        <v>125</v>
      </c>
      <c r="C8" s="303"/>
      <c r="D8" s="141"/>
      <c r="E8" s="141"/>
    </row>
    <row r="9" spans="1:7">
      <c r="A9" s="323" t="s">
        <v>198</v>
      </c>
      <c r="B9" s="183" t="s">
        <v>6</v>
      </c>
      <c r="C9" s="722">
        <v>17665000</v>
      </c>
      <c r="D9" s="141"/>
      <c r="E9" s="141">
        <v>1530000</v>
      </c>
    </row>
    <row r="10" spans="1:7">
      <c r="A10" s="323" t="s">
        <v>199</v>
      </c>
      <c r="B10" s="198" t="s">
        <v>7</v>
      </c>
      <c r="C10" s="722">
        <v>3650000</v>
      </c>
      <c r="D10" s="141"/>
      <c r="E10" s="141">
        <v>268515</v>
      </c>
    </row>
    <row r="11" spans="1:7">
      <c r="A11" s="323" t="s">
        <v>200</v>
      </c>
      <c r="B11" s="198" t="s">
        <v>8</v>
      </c>
      <c r="C11" s="303">
        <v>12793600</v>
      </c>
      <c r="D11" s="141">
        <v>4288000</v>
      </c>
      <c r="E11" s="141">
        <v>635000</v>
      </c>
    </row>
    <row r="12" spans="1:7">
      <c r="A12" s="323" t="s">
        <v>201</v>
      </c>
      <c r="B12" s="198" t="s">
        <v>277</v>
      </c>
      <c r="C12" s="303"/>
      <c r="D12" s="141">
        <v>0</v>
      </c>
      <c r="E12" s="141">
        <v>0</v>
      </c>
    </row>
    <row r="13" spans="1:7">
      <c r="A13" s="323" t="s">
        <v>202</v>
      </c>
      <c r="B13" s="198" t="s">
        <v>276</v>
      </c>
      <c r="C13" s="303"/>
      <c r="D13" s="141">
        <v>0</v>
      </c>
      <c r="E13" s="141">
        <v>0</v>
      </c>
    </row>
    <row r="14" spans="1:7">
      <c r="A14" s="323" t="s">
        <v>203</v>
      </c>
      <c r="B14" s="198" t="s">
        <v>329</v>
      </c>
      <c r="C14" s="303">
        <v>6000000</v>
      </c>
      <c r="D14" s="303"/>
      <c r="E14" s="141">
        <f>E15+E16+E17+E18+E19+E20</f>
        <v>0</v>
      </c>
    </row>
    <row r="15" spans="1:7">
      <c r="A15" s="323" t="s">
        <v>204</v>
      </c>
      <c r="B15" s="198" t="s">
        <v>556</v>
      </c>
      <c r="C15" s="303">
        <v>6000000</v>
      </c>
      <c r="D15" s="141"/>
      <c r="E15" s="141">
        <v>0</v>
      </c>
    </row>
    <row r="16" spans="1:7" s="15" customFormat="1">
      <c r="A16" s="323" t="s">
        <v>205</v>
      </c>
      <c r="B16" s="198" t="s">
        <v>331</v>
      </c>
      <c r="C16" s="303"/>
      <c r="D16" s="141"/>
      <c r="E16" s="723"/>
    </row>
    <row r="17" spans="1:5">
      <c r="A17" s="323" t="s">
        <v>206</v>
      </c>
      <c r="B17" s="198" t="s">
        <v>332</v>
      </c>
      <c r="C17" s="303"/>
      <c r="D17" s="141"/>
      <c r="E17" s="141"/>
    </row>
    <row r="18" spans="1:5" ht="11.25" customHeight="1">
      <c r="A18" s="323" t="s">
        <v>207</v>
      </c>
      <c r="B18" s="332" t="s">
        <v>333</v>
      </c>
      <c r="C18" s="223"/>
      <c r="D18" s="141"/>
      <c r="E18" s="141"/>
    </row>
    <row r="19" spans="1:5" ht="11.25" customHeight="1">
      <c r="A19" s="323" t="s">
        <v>208</v>
      </c>
      <c r="B19" s="737" t="s">
        <v>348</v>
      </c>
      <c r="C19" s="306"/>
      <c r="D19" s="142"/>
      <c r="E19" s="141"/>
    </row>
    <row r="20" spans="1:5" ht="11.25" customHeight="1">
      <c r="A20" s="323" t="s">
        <v>209</v>
      </c>
      <c r="B20" s="738" t="s">
        <v>341</v>
      </c>
      <c r="C20" s="306"/>
      <c r="D20" s="142"/>
      <c r="E20" s="141"/>
    </row>
    <row r="21" spans="1:5" ht="13.5" thickBot="1">
      <c r="A21" s="323" t="s">
        <v>210</v>
      </c>
      <c r="B21" s="200" t="s">
        <v>121</v>
      </c>
      <c r="C21" s="304"/>
      <c r="D21" s="146"/>
      <c r="E21" s="141"/>
    </row>
    <row r="22" spans="1:5" ht="13.5" thickBot="1">
      <c r="A22" s="541" t="s">
        <v>211</v>
      </c>
      <c r="B22" s="542" t="s">
        <v>9</v>
      </c>
      <c r="C22" s="556">
        <f>C9+C10+C11+C12+C14+C21</f>
        <v>40108600</v>
      </c>
      <c r="D22" s="556">
        <v>4288000</v>
      </c>
      <c r="E22" s="557">
        <f>E9+E10+E11+E12+E14+E21</f>
        <v>2433515</v>
      </c>
    </row>
    <row r="23" spans="1:5" ht="13.5" thickTop="1">
      <c r="A23" s="531"/>
      <c r="B23" s="331"/>
      <c r="C23" s="222"/>
      <c r="D23" s="222"/>
      <c r="E23" s="765"/>
    </row>
    <row r="24" spans="1:5">
      <c r="A24" s="324" t="s">
        <v>212</v>
      </c>
      <c r="B24" s="333" t="s">
        <v>126</v>
      </c>
      <c r="C24" s="305"/>
      <c r="D24" s="305"/>
      <c r="E24" s="144"/>
    </row>
    <row r="25" spans="1:5">
      <c r="A25" s="323" t="s">
        <v>213</v>
      </c>
      <c r="B25" s="198" t="s">
        <v>278</v>
      </c>
      <c r="C25" s="303">
        <v>635000</v>
      </c>
      <c r="D25" s="141"/>
      <c r="E25" s="141"/>
    </row>
    <row r="26" spans="1:5">
      <c r="A26" s="323" t="s">
        <v>212</v>
      </c>
      <c r="B26" s="198" t="s">
        <v>279</v>
      </c>
      <c r="C26" s="303"/>
      <c r="D26" s="141"/>
      <c r="E26" s="141"/>
    </row>
    <row r="27" spans="1:5">
      <c r="A27" s="323" t="s">
        <v>213</v>
      </c>
      <c r="B27" s="198" t="s">
        <v>122</v>
      </c>
      <c r="C27" s="223">
        <f>C28+C29+C30+C31+C32+C33+C34</f>
        <v>0</v>
      </c>
      <c r="D27" s="223">
        <f>D28+D29+D30+D31+D32+D33+D34</f>
        <v>0</v>
      </c>
      <c r="E27" s="145">
        <f>E28+E29+E30+E31+E32+E33+E34</f>
        <v>0</v>
      </c>
    </row>
    <row r="28" spans="1:5">
      <c r="A28" s="323" t="s">
        <v>214</v>
      </c>
      <c r="B28" s="332" t="s">
        <v>334</v>
      </c>
      <c r="C28" s="303"/>
      <c r="D28" s="141"/>
      <c r="E28" s="141"/>
    </row>
    <row r="29" spans="1:5">
      <c r="A29" s="323" t="s">
        <v>215</v>
      </c>
      <c r="B29" s="332" t="s">
        <v>336</v>
      </c>
      <c r="C29" s="303"/>
      <c r="D29" s="141"/>
      <c r="E29" s="141"/>
    </row>
    <row r="30" spans="1:5">
      <c r="A30" s="323" t="s">
        <v>217</v>
      </c>
      <c r="B30" s="332" t="s">
        <v>335</v>
      </c>
      <c r="C30" s="303"/>
      <c r="D30" s="141"/>
      <c r="E30" s="141"/>
    </row>
    <row r="31" spans="1:5">
      <c r="A31" s="323" t="s">
        <v>218</v>
      </c>
      <c r="B31" s="332" t="s">
        <v>337</v>
      </c>
      <c r="C31" s="303"/>
      <c r="D31" s="141"/>
      <c r="E31" s="141"/>
    </row>
    <row r="32" spans="1:5">
      <c r="A32" s="323" t="s">
        <v>219</v>
      </c>
      <c r="B32" s="737" t="s">
        <v>338</v>
      </c>
      <c r="C32" s="303"/>
      <c r="D32" s="141"/>
      <c r="E32" s="141"/>
    </row>
    <row r="33" spans="1:5">
      <c r="A33" s="323" t="s">
        <v>220</v>
      </c>
      <c r="B33" s="281" t="s">
        <v>339</v>
      </c>
      <c r="C33" s="303"/>
      <c r="D33" s="141"/>
      <c r="E33" s="141"/>
    </row>
    <row r="34" spans="1:5">
      <c r="A34" s="323" t="s">
        <v>221</v>
      </c>
      <c r="B34" s="738" t="s">
        <v>356</v>
      </c>
      <c r="C34" s="303"/>
      <c r="D34" s="141"/>
      <c r="E34" s="141"/>
    </row>
    <row r="35" spans="1:5">
      <c r="A35" s="323" t="s">
        <v>222</v>
      </c>
      <c r="B35" s="198" t="s">
        <v>342</v>
      </c>
      <c r="C35" s="303"/>
      <c r="D35" s="141"/>
      <c r="E35" s="141"/>
    </row>
    <row r="36" spans="1:5" ht="13.5" customHeight="1" thickBot="1">
      <c r="A36" s="323" t="s">
        <v>223</v>
      </c>
      <c r="B36" s="200" t="s">
        <v>124</v>
      </c>
      <c r="C36" s="306">
        <f>-C12</f>
        <v>0</v>
      </c>
      <c r="D36" s="306">
        <f>-D12</f>
        <v>0</v>
      </c>
      <c r="E36" s="142">
        <f>-E12</f>
        <v>0</v>
      </c>
    </row>
    <row r="37" spans="1:5" ht="13.5" thickBot="1">
      <c r="A37" s="541" t="s">
        <v>224</v>
      </c>
      <c r="B37" s="762" t="s">
        <v>10</v>
      </c>
      <c r="C37" s="783">
        <f>C25+C26+C27+C35+C36</f>
        <v>635000</v>
      </c>
      <c r="D37" s="783">
        <f>D25+D26+D27+D35+D36</f>
        <v>0</v>
      </c>
      <c r="E37" s="783">
        <f>E25+E26+E27+E35+E36</f>
        <v>0</v>
      </c>
    </row>
    <row r="38" spans="1:5" ht="27" thickTop="1" thickBot="1">
      <c r="A38" s="541" t="s">
        <v>225</v>
      </c>
      <c r="B38" s="746" t="s">
        <v>343</v>
      </c>
      <c r="C38" s="782">
        <f>C22+C37</f>
        <v>40743600</v>
      </c>
      <c r="D38" s="782">
        <f>D22+D37</f>
        <v>4288000</v>
      </c>
      <c r="E38" s="782">
        <f>E22+E37</f>
        <v>2433515</v>
      </c>
    </row>
    <row r="39" spans="1:5" ht="13.5" thickTop="1">
      <c r="A39" s="531"/>
      <c r="B39" s="753"/>
      <c r="C39" s="149"/>
      <c r="D39" s="27"/>
      <c r="E39" s="149"/>
    </row>
    <row r="40" spans="1:5">
      <c r="A40" s="324" t="s">
        <v>273</v>
      </c>
      <c r="B40" s="424" t="s">
        <v>345</v>
      </c>
      <c r="C40" s="144"/>
      <c r="D40" s="150"/>
      <c r="E40" s="144"/>
    </row>
    <row r="41" spans="1:5">
      <c r="A41" s="323" t="s">
        <v>227</v>
      </c>
      <c r="B41" s="199" t="s">
        <v>344</v>
      </c>
      <c r="C41" s="141"/>
      <c r="D41" s="106"/>
      <c r="E41" s="141"/>
    </row>
    <row r="42" spans="1:5">
      <c r="A42" s="323" t="s">
        <v>228</v>
      </c>
      <c r="B42" s="616" t="s">
        <v>349</v>
      </c>
      <c r="C42" s="141"/>
      <c r="D42" s="106"/>
      <c r="E42" s="141"/>
    </row>
    <row r="43" spans="1:5">
      <c r="A43" s="323" t="s">
        <v>229</v>
      </c>
      <c r="B43" s="616" t="s">
        <v>350</v>
      </c>
      <c r="C43" s="141"/>
      <c r="D43" s="106"/>
      <c r="E43" s="141"/>
    </row>
    <row r="44" spans="1:5">
      <c r="A44" s="323" t="s">
        <v>230</v>
      </c>
      <c r="B44" s="616" t="s">
        <v>351</v>
      </c>
      <c r="C44" s="141"/>
      <c r="D44" s="106"/>
      <c r="E44" s="141"/>
    </row>
    <row r="45" spans="1:5">
      <c r="A45" s="323" t="s">
        <v>231</v>
      </c>
      <c r="B45" s="747" t="s">
        <v>352</v>
      </c>
      <c r="C45" s="141"/>
      <c r="D45" s="106"/>
      <c r="E45" s="141"/>
    </row>
    <row r="46" spans="1:5">
      <c r="A46" s="323" t="s">
        <v>232</v>
      </c>
      <c r="B46" s="748" t="s">
        <v>353</v>
      </c>
      <c r="C46" s="141"/>
      <c r="D46" s="106"/>
      <c r="E46" s="141"/>
    </row>
    <row r="47" spans="1:5">
      <c r="A47" s="323" t="s">
        <v>233</v>
      </c>
      <c r="B47" s="749" t="s">
        <v>354</v>
      </c>
      <c r="C47" s="141"/>
      <c r="D47" s="106"/>
      <c r="E47" s="141"/>
    </row>
    <row r="48" spans="1:5" ht="13.5" thickBot="1">
      <c r="A48" s="323" t="s">
        <v>234</v>
      </c>
      <c r="B48" s="750" t="s">
        <v>355</v>
      </c>
      <c r="C48" s="146"/>
      <c r="D48" s="107"/>
      <c r="E48" s="146"/>
    </row>
    <row r="49" spans="1:5" ht="13.5" thickBot="1">
      <c r="A49" s="345" t="s">
        <v>235</v>
      </c>
      <c r="B49" s="284" t="s">
        <v>346</v>
      </c>
      <c r="C49" s="148">
        <f>C41+C42+C43+C44+C45+C46+C47+C48</f>
        <v>0</v>
      </c>
      <c r="D49" s="148">
        <f>D41+D42+D43+D44+D45+D46+D47+D48</f>
        <v>0</v>
      </c>
      <c r="E49" s="148">
        <f>E41+E42+E43+E44+E45+E46+E47+E48</f>
        <v>0</v>
      </c>
    </row>
    <row r="50" spans="1:5">
      <c r="A50" s="531"/>
      <c r="B50" s="41"/>
      <c r="C50" s="149"/>
      <c r="D50" s="27"/>
      <c r="E50" s="149"/>
    </row>
    <row r="51" spans="1:5" ht="13.5" thickBot="1">
      <c r="A51" s="392" t="s">
        <v>236</v>
      </c>
      <c r="B51" s="904" t="s">
        <v>347</v>
      </c>
      <c r="C51" s="309">
        <f>C38+C49</f>
        <v>40743600</v>
      </c>
      <c r="D51" s="309">
        <f>D38+D49</f>
        <v>4288000</v>
      </c>
      <c r="E51" s="309">
        <f>E38+E49</f>
        <v>2433515</v>
      </c>
    </row>
    <row r="52" spans="1:5">
      <c r="A52" s="344"/>
      <c r="B52" s="41"/>
      <c r="C52" s="27"/>
      <c r="D52" s="27"/>
      <c r="E52" s="27"/>
    </row>
    <row r="53" spans="1:5">
      <c r="A53" s="344"/>
      <c r="B53" s="41"/>
      <c r="C53" s="27"/>
      <c r="D53" s="27"/>
      <c r="E53" s="27"/>
    </row>
    <row r="54" spans="1:5">
      <c r="A54" s="344"/>
      <c r="B54" s="41"/>
      <c r="C54" s="27"/>
      <c r="D54" s="27"/>
      <c r="E54" s="27"/>
    </row>
    <row r="55" spans="1:5">
      <c r="A55" s="344"/>
      <c r="B55" s="41"/>
      <c r="C55" s="27"/>
      <c r="D55" s="27"/>
      <c r="E55" s="27"/>
    </row>
    <row r="56" spans="1:5">
      <c r="A56" s="344"/>
      <c r="B56" s="41"/>
      <c r="C56" s="27"/>
      <c r="D56" s="27"/>
      <c r="E56" s="27"/>
    </row>
    <row r="57" spans="1:5">
      <c r="A57" s="344"/>
      <c r="B57" s="41"/>
      <c r="C57" s="27"/>
      <c r="D57" s="27"/>
      <c r="E57" s="27"/>
    </row>
    <row r="58" spans="1:5">
      <c r="A58" s="344"/>
      <c r="B58" s="41"/>
      <c r="C58" s="27"/>
      <c r="D58" s="27"/>
      <c r="E58" s="27"/>
    </row>
    <row r="59" spans="1:5">
      <c r="A59" s="344"/>
      <c r="B59" s="41"/>
      <c r="C59" s="27"/>
      <c r="D59" s="27"/>
      <c r="E59" s="27"/>
    </row>
    <row r="60" spans="1:5">
      <c r="A60" s="344"/>
      <c r="B60" s="41"/>
      <c r="C60" s="27"/>
      <c r="D60" s="27"/>
      <c r="E60" s="27"/>
    </row>
    <row r="61" spans="1:5" ht="14.25" customHeight="1">
      <c r="A61" s="1046"/>
      <c r="B61" s="1045"/>
      <c r="C61" s="1045"/>
      <c r="D61" s="1045"/>
      <c r="E61" s="1045"/>
    </row>
    <row r="62" spans="1:5">
      <c r="A62" s="1024" t="s">
        <v>584</v>
      </c>
      <c r="B62" s="1024"/>
      <c r="C62" s="1024"/>
      <c r="D62" s="1024"/>
      <c r="E62" s="1024"/>
    </row>
    <row r="63" spans="1:5">
      <c r="A63" s="336"/>
      <c r="B63" s="336"/>
      <c r="C63" s="336"/>
      <c r="D63" s="336"/>
      <c r="E63" s="336"/>
    </row>
    <row r="64" spans="1:5" ht="15.75">
      <c r="B64" s="1044" t="s">
        <v>582</v>
      </c>
      <c r="C64" s="1044"/>
      <c r="D64" s="1044"/>
      <c r="E64" s="1044"/>
    </row>
    <row r="65" spans="1:5" ht="15.75">
      <c r="B65" s="18"/>
      <c r="C65" s="18"/>
      <c r="D65" s="18"/>
      <c r="E65" s="1018" t="s">
        <v>541</v>
      </c>
    </row>
    <row r="66" spans="1:5" ht="13.5" thickBot="1">
      <c r="B66" s="1"/>
      <c r="C66" s="997" t="s">
        <v>538</v>
      </c>
      <c r="D66" s="997" t="s">
        <v>587</v>
      </c>
      <c r="E66" s="999" t="s">
        <v>645</v>
      </c>
    </row>
    <row r="67" spans="1:5" ht="27" thickBot="1">
      <c r="A67" s="346" t="s">
        <v>192</v>
      </c>
      <c r="B67" s="536" t="s">
        <v>11</v>
      </c>
      <c r="C67" s="1000" t="s">
        <v>505</v>
      </c>
      <c r="D67" s="1000" t="s">
        <v>585</v>
      </c>
      <c r="E67" s="1001" t="s">
        <v>586</v>
      </c>
    </row>
    <row r="68" spans="1:5" ht="12.75" customHeight="1">
      <c r="A68" s="537" t="s">
        <v>193</v>
      </c>
      <c r="B68" s="538" t="s">
        <v>194</v>
      </c>
      <c r="C68" s="547" t="s">
        <v>195</v>
      </c>
      <c r="D68" s="548" t="s">
        <v>196</v>
      </c>
      <c r="E68" s="549" t="s">
        <v>216</v>
      </c>
    </row>
    <row r="69" spans="1:5" ht="11.25" customHeight="1">
      <c r="A69" s="324" t="s">
        <v>197</v>
      </c>
      <c r="B69" s="331" t="s">
        <v>125</v>
      </c>
      <c r="C69" s="303"/>
      <c r="D69" s="141"/>
      <c r="E69" s="135"/>
    </row>
    <row r="70" spans="1:5">
      <c r="A70" s="323" t="s">
        <v>198</v>
      </c>
      <c r="B70" s="183" t="s">
        <v>6</v>
      </c>
      <c r="C70" s="303">
        <v>5100000</v>
      </c>
      <c r="D70" s="141">
        <v>2500000</v>
      </c>
      <c r="E70" s="135">
        <v>4786500</v>
      </c>
    </row>
    <row r="71" spans="1:5">
      <c r="A71" s="323" t="s">
        <v>199</v>
      </c>
      <c r="B71" s="198" t="s">
        <v>7</v>
      </c>
      <c r="C71" s="303">
        <v>994500</v>
      </c>
      <c r="D71" s="141">
        <v>487500</v>
      </c>
      <c r="E71" s="135">
        <v>950000</v>
      </c>
    </row>
    <row r="72" spans="1:5">
      <c r="A72" s="323" t="s">
        <v>200</v>
      </c>
      <c r="B72" s="198" t="s">
        <v>8</v>
      </c>
      <c r="C72" s="303">
        <v>14040100</v>
      </c>
      <c r="D72" s="141">
        <v>5600200</v>
      </c>
      <c r="E72" s="135">
        <v>1295400</v>
      </c>
    </row>
    <row r="73" spans="1:5">
      <c r="A73" s="323" t="s">
        <v>201</v>
      </c>
      <c r="B73" s="198" t="s">
        <v>277</v>
      </c>
      <c r="C73" s="303"/>
      <c r="D73" s="141"/>
      <c r="E73" s="135"/>
    </row>
    <row r="74" spans="1:5">
      <c r="A74" s="323" t="s">
        <v>202</v>
      </c>
      <c r="B74" s="198" t="s">
        <v>276</v>
      </c>
      <c r="C74" s="303"/>
      <c r="D74" s="141"/>
      <c r="E74" s="135"/>
    </row>
    <row r="75" spans="1:5">
      <c r="A75" s="323" t="s">
        <v>203</v>
      </c>
      <c r="B75" s="198" t="s">
        <v>329</v>
      </c>
      <c r="C75" s="303">
        <f>C76+C77+C78+C79+C80+C81</f>
        <v>0</v>
      </c>
      <c r="D75" s="303">
        <f>D76+D77+D78+D79+D80+D81</f>
        <v>0</v>
      </c>
      <c r="E75" s="141">
        <f>E76+E77+E78+E79+E80+E81</f>
        <v>0</v>
      </c>
    </row>
    <row r="76" spans="1:5">
      <c r="A76" s="323" t="s">
        <v>204</v>
      </c>
      <c r="B76" s="198" t="s">
        <v>330</v>
      </c>
      <c r="C76" s="722"/>
      <c r="D76" s="141"/>
      <c r="E76" s="135"/>
    </row>
    <row r="77" spans="1:5">
      <c r="A77" s="323" t="s">
        <v>205</v>
      </c>
      <c r="B77" s="198" t="s">
        <v>331</v>
      </c>
      <c r="C77" s="303"/>
      <c r="D77" s="141"/>
      <c r="E77" s="135"/>
    </row>
    <row r="78" spans="1:5">
      <c r="A78" s="323" t="s">
        <v>206</v>
      </c>
      <c r="B78" s="198" t="s">
        <v>332</v>
      </c>
      <c r="C78" s="303"/>
      <c r="D78" s="141"/>
      <c r="E78" s="135"/>
    </row>
    <row r="79" spans="1:5" ht="13.5" customHeight="1">
      <c r="A79" s="323" t="s">
        <v>207</v>
      </c>
      <c r="B79" s="332" t="s">
        <v>333</v>
      </c>
      <c r="C79" s="223"/>
      <c r="D79" s="145"/>
      <c r="E79" s="135">
        <f>'5.6.m.tám.ért.kiad.'!E30+'5.6.m.tám.ért.kiad.'!E31</f>
        <v>0</v>
      </c>
    </row>
    <row r="80" spans="1:5" ht="13.5" customHeight="1">
      <c r="A80" s="323" t="s">
        <v>208</v>
      </c>
      <c r="B80" s="737" t="s">
        <v>348</v>
      </c>
      <c r="C80" s="306"/>
      <c r="D80" s="142"/>
      <c r="E80" s="135"/>
    </row>
    <row r="81" spans="1:5" ht="13.5" customHeight="1">
      <c r="A81" s="323" t="s">
        <v>209</v>
      </c>
      <c r="B81" s="738" t="s">
        <v>341</v>
      </c>
      <c r="C81" s="306"/>
      <c r="D81" s="142"/>
      <c r="E81" s="135"/>
    </row>
    <row r="82" spans="1:5" s="15" customFormat="1" ht="13.5" thickBot="1">
      <c r="A82" s="323" t="s">
        <v>210</v>
      </c>
      <c r="B82" s="200" t="s">
        <v>121</v>
      </c>
      <c r="C82" s="304"/>
      <c r="D82" s="146"/>
      <c r="E82" s="135"/>
    </row>
    <row r="83" spans="1:5" ht="18" customHeight="1" thickBot="1">
      <c r="A83" s="541" t="s">
        <v>211</v>
      </c>
      <c r="B83" s="542" t="s">
        <v>9</v>
      </c>
      <c r="C83" s="556">
        <f>C70+C71+C72+C73+C75+C82</f>
        <v>20134600</v>
      </c>
      <c r="D83" s="556">
        <f>D70+D71+D72+D73+D75+D82</f>
        <v>8587700</v>
      </c>
      <c r="E83" s="557">
        <f>E70+E71+E72+E73+E75+E82</f>
        <v>7031900</v>
      </c>
    </row>
    <row r="84" spans="1:5" ht="11.25" customHeight="1" thickTop="1">
      <c r="A84" s="531"/>
      <c r="B84" s="331"/>
      <c r="C84" s="222"/>
      <c r="D84" s="222"/>
      <c r="E84" s="149"/>
    </row>
    <row r="85" spans="1:5" ht="13.5" customHeight="1">
      <c r="A85" s="324" t="s">
        <v>212</v>
      </c>
      <c r="B85" s="333" t="s">
        <v>126</v>
      </c>
      <c r="C85" s="305"/>
      <c r="D85" s="305"/>
      <c r="E85" s="144"/>
    </row>
    <row r="86" spans="1:5">
      <c r="A86" s="323" t="s">
        <v>213</v>
      </c>
      <c r="B86" s="198" t="s">
        <v>278</v>
      </c>
      <c r="C86" s="303"/>
      <c r="D86" s="303"/>
      <c r="E86" s="141"/>
    </row>
    <row r="87" spans="1:5">
      <c r="A87" s="323" t="s">
        <v>212</v>
      </c>
      <c r="B87" s="198" t="s">
        <v>279</v>
      </c>
      <c r="C87" s="303">
        <v>398218057</v>
      </c>
      <c r="D87" s="303"/>
      <c r="E87" s="141"/>
    </row>
    <row r="88" spans="1:5">
      <c r="A88" s="323" t="s">
        <v>213</v>
      </c>
      <c r="B88" s="198" t="s">
        <v>122</v>
      </c>
      <c r="C88" s="223"/>
      <c r="D88" s="303">
        <f>D89+D90+D91+D92+D93+D94+D95</f>
        <v>0</v>
      </c>
      <c r="E88" s="145">
        <f>E89+E90+E91+E92+E93+E94+E95</f>
        <v>0</v>
      </c>
    </row>
    <row r="89" spans="1:5">
      <c r="A89" s="323" t="s">
        <v>214</v>
      </c>
      <c r="B89" s="332" t="s">
        <v>334</v>
      </c>
      <c r="C89" s="303"/>
      <c r="D89" s="303"/>
      <c r="E89" s="141"/>
    </row>
    <row r="90" spans="1:5">
      <c r="A90" s="323" t="s">
        <v>215</v>
      </c>
      <c r="B90" s="332" t="s">
        <v>336</v>
      </c>
      <c r="C90" s="303"/>
      <c r="D90" s="303"/>
      <c r="E90" s="141"/>
    </row>
    <row r="91" spans="1:5" s="15" customFormat="1">
      <c r="A91" s="323" t="s">
        <v>217</v>
      </c>
      <c r="B91" s="332" t="s">
        <v>335</v>
      </c>
      <c r="C91" s="303"/>
      <c r="D91" s="303"/>
      <c r="E91" s="141"/>
    </row>
    <row r="92" spans="1:5" s="15" customFormat="1">
      <c r="A92" s="323" t="s">
        <v>218</v>
      </c>
      <c r="B92" s="332" t="s">
        <v>337</v>
      </c>
      <c r="C92" s="303"/>
      <c r="D92" s="303">
        <f>'7-8-9.m.szoc.ell.'!E53</f>
        <v>0</v>
      </c>
      <c r="E92" s="141"/>
    </row>
    <row r="93" spans="1:5" s="15" customFormat="1">
      <c r="A93" s="323" t="s">
        <v>219</v>
      </c>
      <c r="B93" s="737" t="s">
        <v>338</v>
      </c>
      <c r="C93" s="303"/>
      <c r="D93" s="303">
        <f>'38.m.nyújtottnkölcsön'!C24</f>
        <v>0</v>
      </c>
      <c r="E93" s="141"/>
    </row>
    <row r="94" spans="1:5" s="15" customFormat="1">
      <c r="A94" s="323" t="s">
        <v>220</v>
      </c>
      <c r="B94" s="281" t="s">
        <v>339</v>
      </c>
      <c r="C94" s="303"/>
      <c r="D94" s="303"/>
      <c r="E94" s="141"/>
    </row>
    <row r="95" spans="1:5" s="15" customFormat="1">
      <c r="A95" s="323" t="s">
        <v>221</v>
      </c>
      <c r="B95" s="738" t="s">
        <v>356</v>
      </c>
      <c r="C95" s="303"/>
      <c r="D95" s="303"/>
      <c r="E95" s="141"/>
    </row>
    <row r="96" spans="1:5">
      <c r="A96" s="323" t="s">
        <v>222</v>
      </c>
      <c r="B96" s="198" t="s">
        <v>342</v>
      </c>
      <c r="C96" s="303"/>
      <c r="D96" s="303"/>
      <c r="E96" s="141"/>
    </row>
    <row r="97" spans="1:5" ht="13.5" thickBot="1">
      <c r="A97" s="323" t="s">
        <v>223</v>
      </c>
      <c r="B97" s="200" t="s">
        <v>124</v>
      </c>
      <c r="C97" s="304"/>
      <c r="D97" s="306">
        <f>-D73</f>
        <v>0</v>
      </c>
      <c r="E97" s="565">
        <f>-E73</f>
        <v>0</v>
      </c>
    </row>
    <row r="98" spans="1:5" ht="18.75" customHeight="1" thickBot="1">
      <c r="A98" s="541" t="s">
        <v>224</v>
      </c>
      <c r="B98" s="542" t="s">
        <v>10</v>
      </c>
      <c r="C98" s="556">
        <f>C86+C87+C88+C96+C97</f>
        <v>398218057</v>
      </c>
      <c r="D98" s="556">
        <f>D86+D87+D88+D96+D97</f>
        <v>0</v>
      </c>
      <c r="E98" s="557">
        <f>E86+E87+E88+E96+E97</f>
        <v>0</v>
      </c>
    </row>
    <row r="99" spans="1:5" ht="27" thickTop="1" thickBot="1">
      <c r="A99" s="541" t="s">
        <v>225</v>
      </c>
      <c r="B99" s="546" t="s">
        <v>343</v>
      </c>
      <c r="C99" s="545">
        <f>C83+C98</f>
        <v>418352657</v>
      </c>
      <c r="D99" s="545">
        <f>D83+D98</f>
        <v>8587700</v>
      </c>
      <c r="E99" s="889">
        <f>E83+E98</f>
        <v>7031900</v>
      </c>
    </row>
    <row r="100" spans="1:5" ht="13.5" thickTop="1">
      <c r="A100" s="531"/>
      <c r="B100" s="753"/>
      <c r="C100" s="754"/>
      <c r="D100" s="614"/>
      <c r="E100" s="613"/>
    </row>
    <row r="101" spans="1:5">
      <c r="A101" s="324" t="s">
        <v>273</v>
      </c>
      <c r="B101" s="424" t="s">
        <v>345</v>
      </c>
      <c r="C101" s="21"/>
      <c r="D101" s="26"/>
      <c r="E101" s="235"/>
    </row>
    <row r="102" spans="1:5">
      <c r="A102" s="323" t="s">
        <v>227</v>
      </c>
      <c r="B102" s="199" t="s">
        <v>344</v>
      </c>
      <c r="C102" s="21"/>
      <c r="D102" s="28"/>
      <c r="E102" s="171"/>
    </row>
    <row r="103" spans="1:5">
      <c r="A103" s="323" t="s">
        <v>228</v>
      </c>
      <c r="B103" s="616" t="s">
        <v>349</v>
      </c>
      <c r="C103" s="265"/>
      <c r="D103" s="606"/>
      <c r="E103" s="172"/>
    </row>
    <row r="104" spans="1:5">
      <c r="A104" s="323" t="s">
        <v>229</v>
      </c>
      <c r="B104" s="616" t="s">
        <v>350</v>
      </c>
      <c r="C104" s="265"/>
      <c r="D104" s="150"/>
      <c r="E104" s="172"/>
    </row>
    <row r="105" spans="1:5">
      <c r="A105" s="323" t="s">
        <v>230</v>
      </c>
      <c r="B105" s="616" t="s">
        <v>351</v>
      </c>
      <c r="C105" s="265"/>
      <c r="D105" s="150"/>
      <c r="E105" s="144"/>
    </row>
    <row r="106" spans="1:5">
      <c r="A106" s="323" t="s">
        <v>231</v>
      </c>
      <c r="B106" s="739" t="s">
        <v>352</v>
      </c>
      <c r="C106" s="535"/>
      <c r="D106" s="26"/>
      <c r="E106" s="235"/>
    </row>
    <row r="107" spans="1:5">
      <c r="A107" s="323" t="s">
        <v>232</v>
      </c>
      <c r="B107" s="740" t="s">
        <v>353</v>
      </c>
      <c r="C107" s="535"/>
      <c r="D107" s="606"/>
      <c r="E107" s="172"/>
    </row>
    <row r="108" spans="1:5">
      <c r="A108" s="323" t="s">
        <v>233</v>
      </c>
      <c r="B108" s="741" t="s">
        <v>354</v>
      </c>
      <c r="C108" s="105"/>
      <c r="D108" s="106"/>
      <c r="E108" s="141"/>
    </row>
    <row r="109" spans="1:5" ht="13.5" thickBot="1">
      <c r="A109" s="323" t="s">
        <v>234</v>
      </c>
      <c r="B109" s="334" t="s">
        <v>355</v>
      </c>
      <c r="C109" s="25"/>
      <c r="D109" s="27"/>
      <c r="E109" s="149"/>
    </row>
    <row r="110" spans="1:5" ht="13.5" thickBot="1">
      <c r="A110" s="345" t="s">
        <v>235</v>
      </c>
      <c r="B110" s="284" t="s">
        <v>346</v>
      </c>
      <c r="C110" s="103">
        <f>SUM(C102:C109)</f>
        <v>0</v>
      </c>
      <c r="D110" s="103">
        <f>SUM(D102:D109)</f>
        <v>0</v>
      </c>
      <c r="E110" s="810">
        <f>SUM(E102:E109)</f>
        <v>0</v>
      </c>
    </row>
    <row r="111" spans="1:5">
      <c r="A111" s="531"/>
      <c r="B111" s="41"/>
      <c r="C111" s="752"/>
      <c r="D111" s="208"/>
      <c r="E111" s="239"/>
    </row>
    <row r="112" spans="1:5" ht="13.5" thickBot="1">
      <c r="A112" s="558" t="s">
        <v>236</v>
      </c>
      <c r="B112" s="751" t="s">
        <v>347</v>
      </c>
      <c r="C112" s="743">
        <f>C99+C110</f>
        <v>418352657</v>
      </c>
      <c r="D112" s="755">
        <f>D99+D110</f>
        <v>8587700</v>
      </c>
      <c r="E112" s="758">
        <f>E99+E110</f>
        <v>7031900</v>
      </c>
    </row>
    <row r="113" spans="1:5" ht="13.5" thickTop="1">
      <c r="A113" s="344"/>
      <c r="B113" s="41"/>
      <c r="C113" s="27"/>
      <c r="D113" s="27"/>
      <c r="E113" s="27"/>
    </row>
    <row r="114" spans="1:5">
      <c r="A114" s="344"/>
      <c r="B114" s="41"/>
      <c r="C114" s="27"/>
      <c r="D114" s="27"/>
      <c r="E114" s="27"/>
    </row>
    <row r="115" spans="1:5">
      <c r="A115" s="344"/>
      <c r="B115" s="41"/>
      <c r="C115" s="27"/>
      <c r="D115" s="27"/>
      <c r="E115" s="27"/>
    </row>
    <row r="116" spans="1:5">
      <c r="A116" s="344"/>
      <c r="B116" s="41"/>
      <c r="C116" s="27"/>
      <c r="D116" s="27"/>
      <c r="E116" s="27"/>
    </row>
    <row r="117" spans="1:5">
      <c r="A117" s="344"/>
      <c r="B117" s="41"/>
      <c r="C117" s="27"/>
      <c r="D117" s="27"/>
      <c r="E117" s="27"/>
    </row>
    <row r="118" spans="1:5">
      <c r="A118" s="344"/>
      <c r="B118" s="41"/>
      <c r="C118" s="27"/>
      <c r="D118" s="27"/>
      <c r="E118" s="27"/>
    </row>
    <row r="119" spans="1:5">
      <c r="A119" s="344"/>
      <c r="B119" s="41"/>
      <c r="C119" s="27"/>
      <c r="D119" s="27"/>
      <c r="E119" s="27"/>
    </row>
    <row r="120" spans="1:5">
      <c r="A120" s="1046"/>
      <c r="B120" s="1045"/>
      <c r="C120" s="1045"/>
      <c r="D120" s="1045"/>
      <c r="E120" s="1045"/>
    </row>
    <row r="121" spans="1:5" ht="13.5" customHeight="1">
      <c r="A121" s="1024" t="s">
        <v>588</v>
      </c>
      <c r="B121" s="1024"/>
      <c r="C121" s="1024"/>
      <c r="D121" s="1024"/>
      <c r="E121" s="1024"/>
    </row>
    <row r="122" spans="1:5" ht="13.5" customHeight="1">
      <c r="A122" s="336"/>
      <c r="B122" s="336"/>
      <c r="C122" s="336"/>
      <c r="D122" s="336"/>
      <c r="E122" s="336"/>
    </row>
    <row r="123" spans="1:5" ht="15.75">
      <c r="B123" s="1044" t="s">
        <v>582</v>
      </c>
      <c r="C123" s="1044"/>
      <c r="D123" s="1044"/>
      <c r="E123" s="1044"/>
    </row>
    <row r="124" spans="1:5" ht="15.75">
      <c r="B124" s="18"/>
      <c r="C124" s="18"/>
      <c r="D124" s="1018" t="s">
        <v>647</v>
      </c>
      <c r="E124" s="18"/>
    </row>
    <row r="125" spans="1:5" ht="13.5" thickBot="1">
      <c r="B125" s="1"/>
      <c r="C125" s="998" t="s">
        <v>539</v>
      </c>
      <c r="D125" s="998" t="s">
        <v>646</v>
      </c>
      <c r="E125" s="999" t="s">
        <v>643</v>
      </c>
    </row>
    <row r="126" spans="1:5" ht="27" thickBot="1">
      <c r="A126" s="346" t="s">
        <v>192</v>
      </c>
      <c r="B126" s="536" t="s">
        <v>11</v>
      </c>
      <c r="C126" s="1002" t="s">
        <v>478</v>
      </c>
      <c r="D126" s="995" t="s">
        <v>648</v>
      </c>
      <c r="E126" s="994" t="s">
        <v>644</v>
      </c>
    </row>
    <row r="127" spans="1:5">
      <c r="A127" s="537" t="s">
        <v>193</v>
      </c>
      <c r="B127" s="538" t="s">
        <v>194</v>
      </c>
      <c r="C127" s="547" t="s">
        <v>195</v>
      </c>
      <c r="D127" s="548" t="s">
        <v>196</v>
      </c>
      <c r="E127" s="563" t="s">
        <v>216</v>
      </c>
    </row>
    <row r="128" spans="1:5">
      <c r="A128" s="324" t="s">
        <v>197</v>
      </c>
      <c r="B128" s="331" t="s">
        <v>125</v>
      </c>
      <c r="C128" s="303"/>
      <c r="D128" s="141"/>
      <c r="E128" s="135"/>
    </row>
    <row r="129" spans="1:6" ht="12" customHeight="1">
      <c r="A129" s="323" t="s">
        <v>198</v>
      </c>
      <c r="B129" s="183" t="s">
        <v>6</v>
      </c>
      <c r="C129" s="303">
        <v>26033000</v>
      </c>
      <c r="D129" s="723">
        <v>2540000</v>
      </c>
      <c r="E129" s="135">
        <v>3140000</v>
      </c>
    </row>
    <row r="130" spans="1:6">
      <c r="A130" s="323" t="s">
        <v>199</v>
      </c>
      <c r="B130" s="198" t="s">
        <v>7</v>
      </c>
      <c r="C130" s="303">
        <v>2738500</v>
      </c>
      <c r="D130" s="723">
        <v>495300</v>
      </c>
      <c r="E130" s="135">
        <v>612300</v>
      </c>
    </row>
    <row r="131" spans="1:6">
      <c r="A131" s="323" t="s">
        <v>200</v>
      </c>
      <c r="B131" s="198" t="s">
        <v>8</v>
      </c>
      <c r="C131" s="303">
        <v>4302000</v>
      </c>
      <c r="D131" s="141">
        <v>2717800</v>
      </c>
      <c r="E131" s="135">
        <v>3911600</v>
      </c>
    </row>
    <row r="132" spans="1:6">
      <c r="A132" s="323" t="s">
        <v>201</v>
      </c>
      <c r="B132" s="198" t="s">
        <v>277</v>
      </c>
      <c r="C132" s="303"/>
      <c r="D132" s="141"/>
      <c r="E132" s="135"/>
    </row>
    <row r="133" spans="1:6">
      <c r="A133" s="323" t="s">
        <v>202</v>
      </c>
      <c r="B133" s="198" t="s">
        <v>276</v>
      </c>
      <c r="C133" s="303"/>
      <c r="D133" s="141"/>
      <c r="E133" s="135"/>
    </row>
    <row r="134" spans="1:6">
      <c r="A134" s="323" t="s">
        <v>203</v>
      </c>
      <c r="B134" s="198" t="s">
        <v>329</v>
      </c>
      <c r="C134" s="303">
        <f>C135+C136+C137+C138+C139+C140</f>
        <v>0</v>
      </c>
      <c r="D134" s="303">
        <f>D135+D136+D137+D138+D139+D140</f>
        <v>0</v>
      </c>
      <c r="E134" s="141">
        <f>E135+E136+E137+E138+E139+E140</f>
        <v>0</v>
      </c>
    </row>
    <row r="135" spans="1:6">
      <c r="A135" s="323" t="s">
        <v>204</v>
      </c>
      <c r="B135" s="198" t="s">
        <v>330</v>
      </c>
      <c r="C135" s="303"/>
      <c r="D135" s="141"/>
      <c r="E135" s="135"/>
    </row>
    <row r="136" spans="1:6" ht="12" customHeight="1">
      <c r="A136" s="323" t="s">
        <v>205</v>
      </c>
      <c r="B136" s="198" t="s">
        <v>331</v>
      </c>
      <c r="C136" s="303"/>
      <c r="D136" s="141"/>
      <c r="E136" s="135"/>
    </row>
    <row r="137" spans="1:6">
      <c r="A137" s="323" t="s">
        <v>206</v>
      </c>
      <c r="B137" s="198" t="s">
        <v>332</v>
      </c>
      <c r="C137" s="303"/>
      <c r="D137" s="141"/>
      <c r="E137" s="135"/>
    </row>
    <row r="138" spans="1:6" ht="14.25" customHeight="1">
      <c r="A138" s="323" t="s">
        <v>207</v>
      </c>
      <c r="B138" s="332" t="s">
        <v>333</v>
      </c>
      <c r="C138" s="223"/>
      <c r="D138" s="145"/>
      <c r="E138" s="135"/>
    </row>
    <row r="139" spans="1:6" ht="14.25" customHeight="1">
      <c r="A139" s="323" t="s">
        <v>208</v>
      </c>
      <c r="B139" s="737" t="s">
        <v>348</v>
      </c>
      <c r="C139" s="306"/>
      <c r="D139" s="142"/>
      <c r="E139" s="135"/>
    </row>
    <row r="140" spans="1:6" ht="14.25" customHeight="1">
      <c r="A140" s="323" t="s">
        <v>209</v>
      </c>
      <c r="B140" s="738" t="s">
        <v>341</v>
      </c>
      <c r="C140" s="306"/>
      <c r="D140" s="142"/>
      <c r="E140" s="135"/>
    </row>
    <row r="141" spans="1:6" ht="13.5" customHeight="1" thickBot="1">
      <c r="A141" s="323" t="s">
        <v>210</v>
      </c>
      <c r="B141" s="200" t="s">
        <v>121</v>
      </c>
      <c r="C141" s="304"/>
      <c r="D141" s="146"/>
      <c r="E141" s="135"/>
    </row>
    <row r="142" spans="1:6" s="15" customFormat="1" ht="13.5" thickBot="1">
      <c r="A142" s="541" t="s">
        <v>211</v>
      </c>
      <c r="B142" s="542" t="s">
        <v>9</v>
      </c>
      <c r="C142" s="556">
        <f>C129+C130+C131+C132+C134+C141</f>
        <v>33073500</v>
      </c>
      <c r="D142" s="556">
        <f>D129+D130+D131+D132+D134+D141</f>
        <v>5753100</v>
      </c>
      <c r="E142" s="557">
        <f>E129+E130+E131+E132+E134+E141</f>
        <v>7663900</v>
      </c>
      <c r="F142"/>
    </row>
    <row r="143" spans="1:6" s="15" customFormat="1" ht="13.5" thickTop="1">
      <c r="A143" s="531"/>
      <c r="B143" s="331"/>
      <c r="C143" s="222"/>
      <c r="D143" s="222"/>
      <c r="E143" s="149"/>
      <c r="F143"/>
    </row>
    <row r="144" spans="1:6" ht="14.25" customHeight="1">
      <c r="A144" s="324" t="s">
        <v>212</v>
      </c>
      <c r="B144" s="333" t="s">
        <v>126</v>
      </c>
      <c r="C144" s="305"/>
      <c r="D144" s="305"/>
      <c r="E144" s="144"/>
    </row>
    <row r="145" spans="1:6">
      <c r="A145" s="323" t="s">
        <v>213</v>
      </c>
      <c r="B145" s="198" t="s">
        <v>278</v>
      </c>
      <c r="C145" s="303"/>
      <c r="D145" s="303"/>
      <c r="E145" s="141"/>
    </row>
    <row r="146" spans="1:6" ht="14.25" customHeight="1">
      <c r="A146" s="323" t="s">
        <v>212</v>
      </c>
      <c r="B146" s="198" t="s">
        <v>279</v>
      </c>
      <c r="C146" s="303"/>
      <c r="D146" s="303"/>
      <c r="E146" s="141"/>
    </row>
    <row r="147" spans="1:6" s="15" customFormat="1" ht="14.25" customHeight="1">
      <c r="A147" s="323" t="s">
        <v>213</v>
      </c>
      <c r="B147" s="198" t="s">
        <v>122</v>
      </c>
      <c r="C147" s="223">
        <f>C148+C149+C150+C151+C152+C153+C154</f>
        <v>0</v>
      </c>
      <c r="D147" s="223">
        <f>D148+D149+D150+D151+D152+D153+D154</f>
        <v>0</v>
      </c>
      <c r="E147" s="145">
        <f>E148+E149+E150+E151+E152+E153+E154</f>
        <v>0</v>
      </c>
      <c r="F147"/>
    </row>
    <row r="148" spans="1:6">
      <c r="A148" s="323" t="s">
        <v>214</v>
      </c>
      <c r="B148" s="332" t="s">
        <v>334</v>
      </c>
      <c r="C148" s="303"/>
      <c r="D148" s="303"/>
      <c r="E148" s="141"/>
    </row>
    <row r="149" spans="1:6">
      <c r="A149" s="323" t="s">
        <v>215</v>
      </c>
      <c r="B149" s="332" t="s">
        <v>336</v>
      </c>
      <c r="C149" s="303"/>
      <c r="D149" s="303"/>
      <c r="E149" s="141"/>
    </row>
    <row r="150" spans="1:6" ht="12.75" customHeight="1">
      <c r="A150" s="323" t="s">
        <v>217</v>
      </c>
      <c r="B150" s="332" t="s">
        <v>335</v>
      </c>
      <c r="C150" s="303"/>
      <c r="D150" s="303"/>
      <c r="E150" s="141"/>
    </row>
    <row r="151" spans="1:6" ht="12.75" customHeight="1">
      <c r="A151" s="323" t="s">
        <v>218</v>
      </c>
      <c r="B151" s="332" t="s">
        <v>337</v>
      </c>
      <c r="C151" s="303"/>
      <c r="D151" s="303"/>
      <c r="E151" s="141"/>
    </row>
    <row r="152" spans="1:6" ht="12.75" customHeight="1">
      <c r="A152" s="323" t="s">
        <v>219</v>
      </c>
      <c r="B152" s="737" t="s">
        <v>338</v>
      </c>
      <c r="C152" s="303"/>
      <c r="D152" s="303"/>
      <c r="E152" s="141"/>
    </row>
    <row r="153" spans="1:6" ht="12.75" customHeight="1">
      <c r="A153" s="323" t="s">
        <v>220</v>
      </c>
      <c r="B153" s="281" t="s">
        <v>339</v>
      </c>
      <c r="C153" s="303"/>
      <c r="D153" s="303"/>
      <c r="E153" s="141"/>
    </row>
    <row r="154" spans="1:6" ht="12.75" customHeight="1">
      <c r="A154" s="323" t="s">
        <v>221</v>
      </c>
      <c r="B154" s="738" t="s">
        <v>356</v>
      </c>
      <c r="C154" s="303"/>
      <c r="D154" s="303"/>
      <c r="E154" s="141"/>
    </row>
    <row r="155" spans="1:6">
      <c r="A155" s="323" t="s">
        <v>222</v>
      </c>
      <c r="B155" s="198" t="s">
        <v>342</v>
      </c>
      <c r="C155" s="303"/>
      <c r="D155" s="303"/>
      <c r="E155" s="141"/>
    </row>
    <row r="156" spans="1:6" ht="13.5" thickBot="1">
      <c r="A156" s="323" t="s">
        <v>223</v>
      </c>
      <c r="B156" s="200" t="s">
        <v>124</v>
      </c>
      <c r="C156" s="306">
        <f>-C132</f>
        <v>0</v>
      </c>
      <c r="D156" s="306">
        <f>-D132</f>
        <v>0</v>
      </c>
      <c r="E156" s="565">
        <f>-E132</f>
        <v>0</v>
      </c>
    </row>
    <row r="157" spans="1:6" ht="13.5" thickBot="1">
      <c r="A157" s="541" t="s">
        <v>224</v>
      </c>
      <c r="B157" s="542" t="s">
        <v>10</v>
      </c>
      <c r="C157" s="556">
        <f>C145+C146+C147+C155+C156</f>
        <v>0</v>
      </c>
      <c r="D157" s="556">
        <f>D145+D146+D147+D155+D156</f>
        <v>0</v>
      </c>
      <c r="E157" s="557">
        <f>E145+E146+E147+E155+E156</f>
        <v>0</v>
      </c>
    </row>
    <row r="158" spans="1:6" ht="27" thickTop="1" thickBot="1">
      <c r="A158" s="541" t="s">
        <v>225</v>
      </c>
      <c r="B158" s="546" t="s">
        <v>343</v>
      </c>
      <c r="C158" s="784">
        <f>C142+C157</f>
        <v>33073500</v>
      </c>
      <c r="D158" s="784">
        <f>D142+D157</f>
        <v>5753100</v>
      </c>
      <c r="E158" s="888">
        <f>E142+E157</f>
        <v>7663900</v>
      </c>
    </row>
    <row r="159" spans="1:6" ht="13.5" thickTop="1">
      <c r="A159" s="531"/>
      <c r="B159" s="753"/>
      <c r="C159" s="770"/>
      <c r="D159" s="770"/>
      <c r="E159" s="770"/>
    </row>
    <row r="160" spans="1:6">
      <c r="A160" s="324" t="s">
        <v>273</v>
      </c>
      <c r="B160" s="424" t="s">
        <v>345</v>
      </c>
      <c r="C160" s="307"/>
      <c r="D160" s="147"/>
      <c r="E160" s="137"/>
    </row>
    <row r="161" spans="1:5">
      <c r="A161" s="323" t="s">
        <v>227</v>
      </c>
      <c r="B161" s="199" t="s">
        <v>344</v>
      </c>
      <c r="C161" s="303"/>
      <c r="D161" s="141"/>
      <c r="E161" s="135"/>
    </row>
    <row r="162" spans="1:5">
      <c r="A162" s="323" t="s">
        <v>228</v>
      </c>
      <c r="B162" s="616" t="s">
        <v>349</v>
      </c>
      <c r="C162" s="303"/>
      <c r="D162" s="303"/>
      <c r="E162" s="141"/>
    </row>
    <row r="163" spans="1:5">
      <c r="A163" s="323" t="s">
        <v>229</v>
      </c>
      <c r="B163" s="616" t="s">
        <v>350</v>
      </c>
      <c r="C163" s="305"/>
      <c r="D163" s="144"/>
      <c r="E163" s="137"/>
    </row>
    <row r="164" spans="1:5">
      <c r="A164" s="323" t="s">
        <v>230</v>
      </c>
      <c r="B164" s="616" t="s">
        <v>351</v>
      </c>
      <c r="C164" s="223"/>
      <c r="D164" s="145"/>
      <c r="E164" s="138"/>
    </row>
    <row r="165" spans="1:5">
      <c r="A165" s="323" t="s">
        <v>231</v>
      </c>
      <c r="B165" s="739" t="s">
        <v>352</v>
      </c>
      <c r="C165" s="303"/>
      <c r="D165" s="141"/>
      <c r="E165" s="138"/>
    </row>
    <row r="166" spans="1:5">
      <c r="A166" s="323" t="s">
        <v>232</v>
      </c>
      <c r="B166" s="740" t="s">
        <v>353</v>
      </c>
      <c r="C166" s="303"/>
      <c r="D166" s="141"/>
      <c r="E166" s="138"/>
    </row>
    <row r="167" spans="1:5">
      <c r="A167" s="323" t="s">
        <v>233</v>
      </c>
      <c r="B167" s="741" t="s">
        <v>354</v>
      </c>
      <c r="C167" s="214"/>
      <c r="D167" s="141"/>
      <c r="E167" s="138"/>
    </row>
    <row r="168" spans="1:5" ht="13.5" thickBot="1">
      <c r="A168" s="323" t="s">
        <v>234</v>
      </c>
      <c r="B168" s="334" t="s">
        <v>355</v>
      </c>
      <c r="C168" s="222"/>
      <c r="D168" s="222"/>
      <c r="E168" s="149"/>
    </row>
    <row r="169" spans="1:5" ht="13.5" thickBot="1">
      <c r="A169" s="345" t="s">
        <v>235</v>
      </c>
      <c r="B169" s="284" t="s">
        <v>346</v>
      </c>
      <c r="C169" s="227">
        <f>SUM(C161:C168)</f>
        <v>0</v>
      </c>
      <c r="D169" s="227">
        <f>SUM(D161:D168)</f>
        <v>0</v>
      </c>
      <c r="E169" s="148">
        <f>SUM(E161:E168)</f>
        <v>0</v>
      </c>
    </row>
    <row r="170" spans="1:5">
      <c r="A170" s="531"/>
      <c r="B170" s="41"/>
      <c r="C170" s="759"/>
      <c r="D170" s="725"/>
      <c r="E170" s="725"/>
    </row>
    <row r="171" spans="1:5" ht="13.5" thickBot="1">
      <c r="A171" s="558" t="s">
        <v>236</v>
      </c>
      <c r="B171" s="751" t="s">
        <v>347</v>
      </c>
      <c r="C171" s="758">
        <f>C158+C169</f>
        <v>33073500</v>
      </c>
      <c r="D171" s="758">
        <f>D158+D169</f>
        <v>5753100</v>
      </c>
      <c r="E171" s="758">
        <f>E158+E169</f>
        <v>7663900</v>
      </c>
    </row>
    <row r="172" spans="1:5" ht="13.5" thickTop="1">
      <c r="A172" s="344"/>
      <c r="B172" s="727"/>
      <c r="C172" s="268"/>
      <c r="D172" s="27"/>
      <c r="E172" s="27"/>
    </row>
    <row r="173" spans="1:5">
      <c r="A173" s="344"/>
      <c r="B173" s="727"/>
      <c r="C173" s="268"/>
      <c r="D173" s="27"/>
      <c r="E173" s="27"/>
    </row>
    <row r="174" spans="1:5">
      <c r="A174" s="344"/>
      <c r="B174" s="727"/>
      <c r="C174" s="268"/>
      <c r="D174" s="27"/>
      <c r="E174" s="27"/>
    </row>
    <row r="175" spans="1:5">
      <c r="A175" s="344"/>
      <c r="B175" s="727"/>
      <c r="C175" s="268"/>
      <c r="D175" s="27"/>
      <c r="E175" s="27"/>
    </row>
    <row r="176" spans="1:5">
      <c r="A176" s="344"/>
      <c r="B176" s="727"/>
      <c r="C176" s="268"/>
      <c r="D176" s="27"/>
      <c r="E176" s="27"/>
    </row>
    <row r="178" spans="1:11">
      <c r="A178" s="1046"/>
      <c r="B178" s="1045"/>
      <c r="C178" s="1045"/>
      <c r="D178" s="1045"/>
      <c r="E178" s="1045"/>
    </row>
    <row r="179" spans="1:11">
      <c r="A179" s="1024" t="s">
        <v>589</v>
      </c>
      <c r="B179" s="1024"/>
      <c r="C179" s="1024"/>
      <c r="D179" s="1024"/>
      <c r="E179" s="1024"/>
    </row>
    <row r="180" spans="1:11">
      <c r="A180" s="336"/>
      <c r="B180" s="336"/>
      <c r="C180" s="336"/>
      <c r="D180" s="336"/>
      <c r="E180" s="336"/>
    </row>
    <row r="181" spans="1:11" ht="15.75">
      <c r="B181" s="1044" t="s">
        <v>582</v>
      </c>
      <c r="C181" s="1044"/>
      <c r="D181" s="1044"/>
      <c r="E181" s="1044"/>
    </row>
    <row r="182" spans="1:11" ht="15.75">
      <c r="B182" s="18"/>
      <c r="C182" s="18"/>
      <c r="D182" s="18">
        <v>900060</v>
      </c>
      <c r="E182" s="18"/>
    </row>
    <row r="183" spans="1:11" ht="13.5" thickBot="1">
      <c r="B183" s="38">
        <v>104051</v>
      </c>
      <c r="C183" s="996" t="s">
        <v>560</v>
      </c>
      <c r="D183" s="998" t="s">
        <v>574</v>
      </c>
      <c r="E183" s="1004" t="s">
        <v>557</v>
      </c>
    </row>
    <row r="184" spans="1:11" ht="39.75" thickBot="1">
      <c r="A184" s="346" t="s">
        <v>192</v>
      </c>
      <c r="B184" s="536" t="s">
        <v>11</v>
      </c>
      <c r="C184" s="994" t="s">
        <v>559</v>
      </c>
      <c r="D184" s="1003" t="s">
        <v>512</v>
      </c>
      <c r="E184" s="995" t="s">
        <v>558</v>
      </c>
      <c r="K184" s="1015"/>
    </row>
    <row r="185" spans="1:11">
      <c r="A185" s="537" t="s">
        <v>193</v>
      </c>
      <c r="B185" s="538" t="s">
        <v>194</v>
      </c>
      <c r="C185" s="562" t="s">
        <v>195</v>
      </c>
      <c r="D185" s="548" t="s">
        <v>196</v>
      </c>
      <c r="E185" s="549" t="s">
        <v>216</v>
      </c>
    </row>
    <row r="186" spans="1:11">
      <c r="A186" s="324" t="s">
        <v>197</v>
      </c>
      <c r="B186" s="331" t="s">
        <v>125</v>
      </c>
      <c r="C186" s="303"/>
      <c r="D186" s="141"/>
      <c r="E186" s="135"/>
    </row>
    <row r="187" spans="1:11">
      <c r="A187" s="323" t="s">
        <v>198</v>
      </c>
      <c r="B187" s="183" t="s">
        <v>6</v>
      </c>
      <c r="C187" s="303"/>
      <c r="D187" s="141"/>
      <c r="E187" s="135"/>
    </row>
    <row r="188" spans="1:11">
      <c r="A188" s="323" t="s">
        <v>199</v>
      </c>
      <c r="B188" s="198" t="s">
        <v>7</v>
      </c>
      <c r="C188" s="303"/>
      <c r="D188" s="141"/>
      <c r="E188" s="135"/>
    </row>
    <row r="189" spans="1:11">
      <c r="A189" s="323" t="s">
        <v>200</v>
      </c>
      <c r="B189" s="198" t="s">
        <v>8</v>
      </c>
      <c r="C189" s="303">
        <v>3723240</v>
      </c>
      <c r="D189" s="141">
        <v>160000</v>
      </c>
      <c r="E189" s="135">
        <v>3391830</v>
      </c>
    </row>
    <row r="190" spans="1:11">
      <c r="A190" s="323" t="s">
        <v>201</v>
      </c>
      <c r="B190" s="198" t="s">
        <v>277</v>
      </c>
      <c r="C190" s="303"/>
      <c r="D190" s="141"/>
      <c r="E190" s="135"/>
    </row>
    <row r="191" spans="1:11">
      <c r="A191" s="323" t="s">
        <v>202</v>
      </c>
      <c r="B191" s="198" t="s">
        <v>276</v>
      </c>
      <c r="C191" s="303"/>
      <c r="D191" s="141">
        <v>160000</v>
      </c>
      <c r="E191" s="135"/>
    </row>
    <row r="192" spans="1:11">
      <c r="A192" s="323" t="s">
        <v>203</v>
      </c>
      <c r="B192" s="198" t="s">
        <v>329</v>
      </c>
      <c r="C192" s="303">
        <v>5395000</v>
      </c>
      <c r="D192" s="303">
        <v>600000</v>
      </c>
      <c r="E192" s="141"/>
      <c r="H192" s="13"/>
    </row>
    <row r="193" spans="1:8">
      <c r="A193" s="323" t="s">
        <v>204</v>
      </c>
      <c r="B193" s="198" t="s">
        <v>330</v>
      </c>
      <c r="C193" s="303"/>
      <c r="D193" s="141">
        <v>600000</v>
      </c>
      <c r="E193" s="135"/>
      <c r="H193" s="13"/>
    </row>
    <row r="194" spans="1:8">
      <c r="A194" s="323" t="s">
        <v>205</v>
      </c>
      <c r="B194" s="198" t="s">
        <v>331</v>
      </c>
      <c r="C194" s="303"/>
      <c r="D194" s="141"/>
      <c r="E194" s="135"/>
    </row>
    <row r="195" spans="1:8">
      <c r="A195" s="323" t="s">
        <v>206</v>
      </c>
      <c r="B195" s="198" t="s">
        <v>332</v>
      </c>
      <c r="C195" s="303"/>
      <c r="D195" s="141"/>
      <c r="E195" s="135"/>
    </row>
    <row r="196" spans="1:8">
      <c r="A196" s="323" t="s">
        <v>207</v>
      </c>
      <c r="B196" s="332" t="s">
        <v>573</v>
      </c>
      <c r="C196" s="223">
        <v>5395000</v>
      </c>
      <c r="D196" s="145"/>
      <c r="E196" s="135"/>
    </row>
    <row r="197" spans="1:8">
      <c r="A197" s="323" t="s">
        <v>208</v>
      </c>
      <c r="B197" s="737" t="s">
        <v>348</v>
      </c>
      <c r="C197" s="306"/>
      <c r="D197" s="142"/>
      <c r="E197" s="135"/>
    </row>
    <row r="198" spans="1:8">
      <c r="A198" s="323" t="s">
        <v>209</v>
      </c>
      <c r="B198" s="738" t="s">
        <v>341</v>
      </c>
      <c r="C198" s="306"/>
      <c r="D198" s="142"/>
      <c r="E198" s="135"/>
    </row>
    <row r="199" spans="1:8" ht="13.5" thickBot="1">
      <c r="A199" s="323" t="s">
        <v>210</v>
      </c>
      <c r="B199" s="200" t="s">
        <v>572</v>
      </c>
      <c r="C199" s="304">
        <v>19200000</v>
      </c>
      <c r="D199" s="146"/>
      <c r="E199" s="135"/>
    </row>
    <row r="200" spans="1:8" ht="13.5" thickBot="1">
      <c r="A200" s="541" t="s">
        <v>211</v>
      </c>
      <c r="B200" s="542" t="s">
        <v>9</v>
      </c>
      <c r="C200" s="556">
        <f>C187+C188+C189+C190+C192+C199</f>
        <v>28318240</v>
      </c>
      <c r="D200" s="556">
        <v>760000</v>
      </c>
      <c r="E200" s="557">
        <v>3391830</v>
      </c>
    </row>
    <row r="201" spans="1:8" ht="13.5" thickTop="1">
      <c r="A201" s="531"/>
      <c r="B201" s="331"/>
      <c r="C201" s="768"/>
      <c r="D201" s="768"/>
      <c r="E201" s="769"/>
    </row>
    <row r="202" spans="1:8">
      <c r="A202" s="324" t="s">
        <v>212</v>
      </c>
      <c r="B202" s="333" t="s">
        <v>126</v>
      </c>
      <c r="C202" s="305"/>
      <c r="D202" s="144"/>
      <c r="E202" s="137"/>
    </row>
    <row r="203" spans="1:8">
      <c r="A203" s="323" t="s">
        <v>213</v>
      </c>
      <c r="B203" s="198" t="s">
        <v>278</v>
      </c>
      <c r="C203" s="303"/>
      <c r="D203" s="141"/>
      <c r="E203" s="135"/>
    </row>
    <row r="204" spans="1:8">
      <c r="A204" s="323" t="s">
        <v>212</v>
      </c>
      <c r="B204" s="198" t="s">
        <v>279</v>
      </c>
      <c r="C204" s="303"/>
      <c r="D204" s="303"/>
      <c r="E204" s="141"/>
    </row>
    <row r="205" spans="1:8">
      <c r="A205" s="323" t="s">
        <v>213</v>
      </c>
      <c r="B205" s="198" t="s">
        <v>122</v>
      </c>
      <c r="C205" s="141">
        <f>C206+C207+C208+C209+C210+C211+C212</f>
        <v>0</v>
      </c>
      <c r="D205" s="141">
        <f>D206+D207+D208+D209+D210+D211+D212</f>
        <v>0</v>
      </c>
      <c r="E205" s="141"/>
    </row>
    <row r="206" spans="1:8">
      <c r="A206" s="323" t="s">
        <v>214</v>
      </c>
      <c r="B206" s="332" t="s">
        <v>334</v>
      </c>
      <c r="C206" s="303"/>
      <c r="D206" s="141"/>
      <c r="E206" s="135"/>
    </row>
    <row r="207" spans="1:8">
      <c r="A207" s="323" t="s">
        <v>215</v>
      </c>
      <c r="B207" s="332" t="s">
        <v>336</v>
      </c>
      <c r="C207" s="303"/>
      <c r="D207" s="141"/>
      <c r="E207" s="135"/>
    </row>
    <row r="208" spans="1:8">
      <c r="A208" s="323" t="s">
        <v>217</v>
      </c>
      <c r="B208" s="332" t="s">
        <v>335</v>
      </c>
      <c r="C208" s="303"/>
      <c r="D208" s="141"/>
      <c r="E208" s="135"/>
    </row>
    <row r="209" spans="1:5">
      <c r="A209" s="323" t="s">
        <v>218</v>
      </c>
      <c r="B209" s="332" t="s">
        <v>337</v>
      </c>
      <c r="C209" s="303"/>
      <c r="D209" s="141">
        <f>'7-8-9.m.szoc.ell.'!E52</f>
        <v>0</v>
      </c>
      <c r="E209" s="135"/>
    </row>
    <row r="210" spans="1:5">
      <c r="A210" s="323" t="s">
        <v>219</v>
      </c>
      <c r="B210" s="737" t="s">
        <v>338</v>
      </c>
      <c r="C210" s="303"/>
      <c r="D210" s="141"/>
      <c r="E210" s="135"/>
    </row>
    <row r="211" spans="1:5">
      <c r="A211" s="323" t="s">
        <v>220</v>
      </c>
      <c r="B211" s="281" t="s">
        <v>339</v>
      </c>
      <c r="C211" s="303"/>
      <c r="D211" s="141"/>
      <c r="E211" s="135"/>
    </row>
    <row r="212" spans="1:5">
      <c r="A212" s="323" t="s">
        <v>221</v>
      </c>
      <c r="B212" s="738" t="s">
        <v>356</v>
      </c>
      <c r="C212" s="303"/>
      <c r="D212" s="141"/>
      <c r="E212" s="135"/>
    </row>
    <row r="213" spans="1:5">
      <c r="A213" s="323" t="s">
        <v>222</v>
      </c>
      <c r="B213" s="198" t="s">
        <v>342</v>
      </c>
      <c r="C213" s="213"/>
      <c r="D213" s="303"/>
      <c r="E213" s="145"/>
    </row>
    <row r="214" spans="1:5" ht="13.5" thickBot="1">
      <c r="A214" s="323" t="s">
        <v>223</v>
      </c>
      <c r="B214" s="200" t="s">
        <v>124</v>
      </c>
      <c r="C214" s="222">
        <f>-C190</f>
        <v>0</v>
      </c>
      <c r="D214" s="222">
        <f>-D190</f>
        <v>0</v>
      </c>
      <c r="E214" s="149"/>
    </row>
    <row r="215" spans="1:5" ht="13.5" thickBot="1">
      <c r="A215" s="541" t="s">
        <v>224</v>
      </c>
      <c r="B215" s="542" t="s">
        <v>10</v>
      </c>
      <c r="C215" s="764">
        <f>C203+C204+C205+C213+C214</f>
        <v>0</v>
      </c>
      <c r="D215" s="764">
        <f>D203+D204+D205+D213+D214</f>
        <v>0</v>
      </c>
      <c r="E215" s="789"/>
    </row>
    <row r="216" spans="1:5" ht="27" thickTop="1" thickBot="1">
      <c r="A216" s="541" t="s">
        <v>225</v>
      </c>
      <c r="B216" s="546" t="s">
        <v>343</v>
      </c>
      <c r="C216" s="233">
        <f>C215+C200</f>
        <v>28318240</v>
      </c>
      <c r="D216" s="233">
        <f>D215+D200</f>
        <v>760000</v>
      </c>
      <c r="E216" s="239">
        <v>3391830</v>
      </c>
    </row>
    <row r="217" spans="1:5" ht="13.5" thickTop="1">
      <c r="A217" s="531"/>
      <c r="B217" s="753"/>
      <c r="C217" s="763"/>
      <c r="D217" s="763"/>
      <c r="E217" s="765"/>
    </row>
    <row r="218" spans="1:5">
      <c r="A218" s="324" t="s">
        <v>273</v>
      </c>
      <c r="B218" s="424" t="s">
        <v>345</v>
      </c>
      <c r="C218" s="305"/>
      <c r="D218" s="144"/>
      <c r="E218" s="137"/>
    </row>
    <row r="219" spans="1:5">
      <c r="A219" s="323" t="s">
        <v>227</v>
      </c>
      <c r="B219" s="199" t="s">
        <v>344</v>
      </c>
      <c r="C219" s="303"/>
      <c r="D219" s="303"/>
      <c r="E219" s="141"/>
    </row>
    <row r="220" spans="1:5">
      <c r="A220" s="323" t="s">
        <v>228</v>
      </c>
      <c r="B220" s="616" t="s">
        <v>349</v>
      </c>
      <c r="C220" s="305"/>
      <c r="D220" s="144"/>
      <c r="E220" s="137"/>
    </row>
    <row r="221" spans="1:5">
      <c r="A221" s="323" t="s">
        <v>229</v>
      </c>
      <c r="B221" s="616" t="s">
        <v>350</v>
      </c>
      <c r="C221" s="223"/>
      <c r="D221" s="141">
        <v>34000000</v>
      </c>
      <c r="E221" s="138"/>
    </row>
    <row r="222" spans="1:5">
      <c r="A222" s="323" t="s">
        <v>230</v>
      </c>
      <c r="B222" s="616" t="s">
        <v>351</v>
      </c>
      <c r="C222" s="303"/>
      <c r="D222" s="141"/>
      <c r="E222" s="138"/>
    </row>
    <row r="223" spans="1:5">
      <c r="A223" s="323" t="s">
        <v>231</v>
      </c>
      <c r="B223" s="739" t="s">
        <v>352</v>
      </c>
      <c r="C223" s="214"/>
      <c r="D223" s="141"/>
      <c r="E223" s="138"/>
    </row>
    <row r="224" spans="1:5">
      <c r="A224" s="323" t="s">
        <v>232</v>
      </c>
      <c r="B224" s="740" t="s">
        <v>561</v>
      </c>
      <c r="C224" s="214"/>
      <c r="D224" s="141">
        <v>3239749</v>
      </c>
      <c r="E224" s="138"/>
    </row>
    <row r="225" spans="1:5">
      <c r="A225" s="323" t="s">
        <v>233</v>
      </c>
      <c r="B225" s="741" t="s">
        <v>649</v>
      </c>
      <c r="C225" s="214"/>
      <c r="D225" s="303">
        <v>15000000</v>
      </c>
      <c r="E225" s="141"/>
    </row>
    <row r="226" spans="1:5" ht="13.5" thickBot="1">
      <c r="A226" s="323" t="s">
        <v>234</v>
      </c>
      <c r="B226" s="334" t="s">
        <v>355</v>
      </c>
      <c r="C226" s="233"/>
      <c r="D226" s="222"/>
      <c r="E226" s="239"/>
    </row>
    <row r="227" spans="1:5" ht="13.5" thickBot="1">
      <c r="A227" s="345" t="s">
        <v>235</v>
      </c>
      <c r="B227" s="284" t="s">
        <v>346</v>
      </c>
      <c r="C227" s="745">
        <f>SUM(C219:C226)</f>
        <v>0</v>
      </c>
      <c r="D227" s="787">
        <f>SUM(D219:D226)</f>
        <v>52239749</v>
      </c>
      <c r="E227" s="841"/>
    </row>
    <row r="228" spans="1:5">
      <c r="A228" s="531"/>
      <c r="B228" s="41"/>
      <c r="C228" s="759"/>
      <c r="D228" s="725"/>
      <c r="E228" s="725"/>
    </row>
    <row r="229" spans="1:5" ht="13.5" thickBot="1">
      <c r="A229" s="558" t="s">
        <v>236</v>
      </c>
      <c r="B229" s="751" t="s">
        <v>347</v>
      </c>
      <c r="C229" s="766">
        <f>C216+C227</f>
        <v>28318240</v>
      </c>
      <c r="D229" s="766">
        <f>D216+D227</f>
        <v>52999749</v>
      </c>
      <c r="E229" s="767">
        <f>E216+E227</f>
        <v>3391830</v>
      </c>
    </row>
    <row r="230" spans="1:5" ht="13.5" thickTop="1">
      <c r="A230" s="344"/>
      <c r="B230" s="727"/>
      <c r="C230" s="27"/>
      <c r="D230" s="27"/>
      <c r="E230" s="27"/>
    </row>
    <row r="231" spans="1:5">
      <c r="A231" s="344"/>
      <c r="B231" s="727"/>
      <c r="C231" s="27"/>
      <c r="D231" s="27"/>
      <c r="E231" s="27"/>
    </row>
    <row r="232" spans="1:5">
      <c r="A232" s="344"/>
      <c r="B232" s="727"/>
      <c r="C232" s="27"/>
      <c r="D232" s="27"/>
      <c r="E232" s="27"/>
    </row>
    <row r="233" spans="1:5">
      <c r="A233" s="344"/>
      <c r="B233" s="727"/>
      <c r="C233" s="27"/>
      <c r="D233" s="27"/>
      <c r="E233" s="27"/>
    </row>
    <row r="234" spans="1:5">
      <c r="A234" s="344"/>
      <c r="B234" s="727"/>
      <c r="C234" s="27"/>
      <c r="D234" s="27"/>
      <c r="E234" s="27"/>
    </row>
    <row r="235" spans="1:5">
      <c r="A235" s="344"/>
      <c r="B235" s="727"/>
      <c r="C235" s="27"/>
      <c r="D235" s="27"/>
      <c r="E235" s="27"/>
    </row>
    <row r="236" spans="1:5" ht="12.75" customHeight="1"/>
    <row r="237" spans="1:5" ht="12.75" customHeight="1"/>
    <row r="238" spans="1:5">
      <c r="A238" s="1046"/>
      <c r="B238" s="1045"/>
      <c r="C238" s="1045"/>
      <c r="D238" s="1045"/>
      <c r="E238" s="1045"/>
    </row>
    <row r="239" spans="1:5">
      <c r="A239" s="1024" t="s">
        <v>584</v>
      </c>
      <c r="B239" s="1024"/>
      <c r="C239" s="1024"/>
      <c r="D239" s="1024"/>
      <c r="E239" s="1024"/>
    </row>
    <row r="240" spans="1:5">
      <c r="A240" s="336"/>
      <c r="B240" s="336"/>
      <c r="C240" s="336"/>
      <c r="D240" s="336"/>
      <c r="E240" s="336"/>
    </row>
    <row r="241" spans="1:5" ht="15.75">
      <c r="B241" s="1044" t="s">
        <v>582</v>
      </c>
      <c r="C241" s="1044"/>
      <c r="D241" s="1044"/>
      <c r="E241" s="1044"/>
    </row>
    <row r="242" spans="1:5" ht="13.5" thickBot="1">
      <c r="B242" s="1"/>
      <c r="C242" s="38" t="s">
        <v>650</v>
      </c>
      <c r="D242" s="1014" t="s">
        <v>641</v>
      </c>
      <c r="E242" s="19" t="s">
        <v>540</v>
      </c>
    </row>
    <row r="243" spans="1:5" ht="27" thickBot="1">
      <c r="A243" s="346" t="s">
        <v>192</v>
      </c>
      <c r="B243" s="536" t="s">
        <v>11</v>
      </c>
      <c r="C243" s="1020" t="s">
        <v>651</v>
      </c>
      <c r="D243" s="154" t="s">
        <v>642</v>
      </c>
      <c r="E243" s="35" t="s">
        <v>13</v>
      </c>
    </row>
    <row r="244" spans="1:5">
      <c r="A244" s="537" t="s">
        <v>193</v>
      </c>
      <c r="B244" s="538" t="s">
        <v>194</v>
      </c>
      <c r="C244" s="547" t="s">
        <v>195</v>
      </c>
      <c r="D244" s="548" t="s">
        <v>196</v>
      </c>
      <c r="E244" s="877" t="s">
        <v>216</v>
      </c>
    </row>
    <row r="245" spans="1:5">
      <c r="A245" s="324" t="s">
        <v>197</v>
      </c>
      <c r="B245" s="331" t="s">
        <v>125</v>
      </c>
      <c r="C245" s="303"/>
      <c r="D245" s="141"/>
      <c r="E245" s="878"/>
    </row>
    <row r="246" spans="1:5">
      <c r="A246" s="323" t="s">
        <v>198</v>
      </c>
      <c r="B246" s="183" t="s">
        <v>6</v>
      </c>
      <c r="C246" s="303"/>
      <c r="D246" s="141"/>
      <c r="E246" s="878">
        <v>63294500</v>
      </c>
    </row>
    <row r="247" spans="1:5">
      <c r="A247" s="323" t="s">
        <v>199</v>
      </c>
      <c r="B247" s="198" t="s">
        <v>7</v>
      </c>
      <c r="C247" s="303"/>
      <c r="D247" s="141"/>
      <c r="E247" s="878">
        <v>10196615</v>
      </c>
    </row>
    <row r="248" spans="1:5">
      <c r="A248" s="323" t="s">
        <v>200</v>
      </c>
      <c r="B248" s="198" t="s">
        <v>8</v>
      </c>
      <c r="C248" s="303">
        <v>15530500</v>
      </c>
      <c r="D248" s="141"/>
      <c r="E248" s="878">
        <v>72389270</v>
      </c>
    </row>
    <row r="249" spans="1:5">
      <c r="A249" s="323" t="s">
        <v>201</v>
      </c>
      <c r="B249" s="198" t="s">
        <v>277</v>
      </c>
      <c r="C249" s="303">
        <f>E190+D190+C190+E132+D132+C132+E73+D73+C73+E12+D12+C12</f>
        <v>0</v>
      </c>
      <c r="D249" s="141"/>
      <c r="E249" s="878">
        <f>SUM(C249:D249)</f>
        <v>0</v>
      </c>
    </row>
    <row r="250" spans="1:5">
      <c r="A250" s="323" t="s">
        <v>202</v>
      </c>
      <c r="B250" s="198" t="s">
        <v>276</v>
      </c>
      <c r="C250" s="303"/>
      <c r="D250" s="141"/>
      <c r="E250" s="878">
        <v>160000</v>
      </c>
    </row>
    <row r="251" spans="1:5">
      <c r="A251" s="323" t="s">
        <v>203</v>
      </c>
      <c r="B251" s="198" t="s">
        <v>329</v>
      </c>
      <c r="C251" s="303"/>
      <c r="D251" s="303"/>
      <c r="E251" s="879">
        <v>13045000</v>
      </c>
    </row>
    <row r="252" spans="1:5">
      <c r="A252" s="323" t="s">
        <v>204</v>
      </c>
      <c r="B252" s="198" t="s">
        <v>330</v>
      </c>
      <c r="C252" s="303"/>
      <c r="D252" s="141"/>
      <c r="E252" s="878">
        <v>6600000</v>
      </c>
    </row>
    <row r="253" spans="1:5">
      <c r="A253" s="323" t="s">
        <v>205</v>
      </c>
      <c r="B253" s="198" t="s">
        <v>331</v>
      </c>
      <c r="C253" s="303">
        <f t="shared" ref="C253:C257" si="0">E194+D194+C194+E136+D136+C136+E77+D77+C77+E16+D16+C16</f>
        <v>0</v>
      </c>
      <c r="D253" s="141"/>
      <c r="E253" s="878">
        <f t="shared" ref="E253:E257" si="1">SUM(C253:D253)</f>
        <v>0</v>
      </c>
    </row>
    <row r="254" spans="1:5">
      <c r="A254" s="323" t="s">
        <v>206</v>
      </c>
      <c r="B254" s="198" t="s">
        <v>332</v>
      </c>
      <c r="C254" s="303">
        <f t="shared" si="0"/>
        <v>0</v>
      </c>
      <c r="D254" s="141"/>
      <c r="E254" s="878">
        <f t="shared" si="1"/>
        <v>0</v>
      </c>
    </row>
    <row r="255" spans="1:5">
      <c r="A255" s="323" t="s">
        <v>207</v>
      </c>
      <c r="B255" s="332" t="s">
        <v>333</v>
      </c>
      <c r="C255" s="303"/>
      <c r="D255" s="141">
        <v>1050000</v>
      </c>
      <c r="E255" s="878">
        <v>6445000</v>
      </c>
    </row>
    <row r="256" spans="1:5">
      <c r="A256" s="323" t="s">
        <v>208</v>
      </c>
      <c r="B256" s="737" t="s">
        <v>348</v>
      </c>
      <c r="C256" s="303">
        <f t="shared" si="0"/>
        <v>0</v>
      </c>
      <c r="D256" s="141"/>
      <c r="E256" s="878">
        <f t="shared" si="1"/>
        <v>0</v>
      </c>
    </row>
    <row r="257" spans="1:5">
      <c r="A257" s="323" t="s">
        <v>209</v>
      </c>
      <c r="B257" s="738" t="s">
        <v>341</v>
      </c>
      <c r="C257" s="303">
        <f t="shared" si="0"/>
        <v>0</v>
      </c>
      <c r="D257" s="141">
        <v>0</v>
      </c>
      <c r="E257" s="878">
        <f t="shared" si="1"/>
        <v>0</v>
      </c>
    </row>
    <row r="258" spans="1:5" ht="13.5" thickBot="1">
      <c r="A258" s="323" t="s">
        <v>210</v>
      </c>
      <c r="B258" s="200" t="s">
        <v>121</v>
      </c>
      <c r="C258" s="303"/>
      <c r="D258" s="141"/>
      <c r="E258" s="878">
        <v>19200000</v>
      </c>
    </row>
    <row r="259" spans="1:5" ht="13.5" thickBot="1">
      <c r="A259" s="541" t="s">
        <v>211</v>
      </c>
      <c r="B259" s="542" t="s">
        <v>9</v>
      </c>
      <c r="C259" s="556">
        <v>15530500</v>
      </c>
      <c r="D259" s="557">
        <v>1050000</v>
      </c>
      <c r="E259" s="880">
        <f>E246+E247+E248+E249+E251+E258</f>
        <v>178125385</v>
      </c>
    </row>
    <row r="260" spans="1:5" ht="13.5" thickTop="1">
      <c r="A260" s="531"/>
      <c r="B260" s="331"/>
      <c r="C260" s="788"/>
      <c r="D260" s="765"/>
      <c r="E260" s="881"/>
    </row>
    <row r="261" spans="1:5">
      <c r="A261" s="324" t="s">
        <v>212</v>
      </c>
      <c r="B261" s="333" t="s">
        <v>126</v>
      </c>
      <c r="C261" s="305"/>
      <c r="D261" s="144"/>
      <c r="E261" s="882"/>
    </row>
    <row r="262" spans="1:5">
      <c r="A262" s="323" t="s">
        <v>213</v>
      </c>
      <c r="B262" s="198" t="s">
        <v>278</v>
      </c>
      <c r="C262" s="303"/>
      <c r="D262" s="141"/>
      <c r="E262" s="878">
        <v>635000</v>
      </c>
    </row>
    <row r="263" spans="1:5">
      <c r="A263" s="323" t="s">
        <v>212</v>
      </c>
      <c r="B263" s="198" t="s">
        <v>279</v>
      </c>
      <c r="C263" s="303"/>
      <c r="D263" s="141"/>
      <c r="E263" s="878">
        <v>398218057</v>
      </c>
    </row>
    <row r="264" spans="1:5">
      <c r="A264" s="323" t="s">
        <v>213</v>
      </c>
      <c r="B264" s="198" t="s">
        <v>122</v>
      </c>
      <c r="C264" s="303">
        <f t="shared" ref="C264:C272" si="2">E205+D205+C205+E147+D147+C147+E88+D88+C88+E27+D27+C27</f>
        <v>0</v>
      </c>
      <c r="D264" s="141">
        <v>0</v>
      </c>
      <c r="E264" s="878">
        <f>E265+E266+E267+E268+E269+E270+E271</f>
        <v>0</v>
      </c>
    </row>
    <row r="265" spans="1:5">
      <c r="A265" s="323" t="s">
        <v>214</v>
      </c>
      <c r="B265" s="332" t="s">
        <v>334</v>
      </c>
      <c r="C265" s="303">
        <f t="shared" si="2"/>
        <v>0</v>
      </c>
      <c r="D265" s="141"/>
      <c r="E265" s="878">
        <f>SUM(C265:D265)</f>
        <v>0</v>
      </c>
    </row>
    <row r="266" spans="1:5">
      <c r="A266" s="323" t="s">
        <v>215</v>
      </c>
      <c r="B266" s="332" t="s">
        <v>336</v>
      </c>
      <c r="C266" s="303">
        <f t="shared" si="2"/>
        <v>0</v>
      </c>
      <c r="D266" s="141"/>
      <c r="E266" s="878">
        <f t="shared" ref="E266:E273" si="3">SUM(C266:D266)</f>
        <v>0</v>
      </c>
    </row>
    <row r="267" spans="1:5">
      <c r="A267" s="323" t="s">
        <v>217</v>
      </c>
      <c r="B267" s="332" t="s">
        <v>335</v>
      </c>
      <c r="C267" s="303">
        <f t="shared" si="2"/>
        <v>0</v>
      </c>
      <c r="D267" s="141"/>
      <c r="E267" s="878">
        <f t="shared" si="3"/>
        <v>0</v>
      </c>
    </row>
    <row r="268" spans="1:5">
      <c r="A268" s="323" t="s">
        <v>218</v>
      </c>
      <c r="B268" s="332" t="s">
        <v>337</v>
      </c>
      <c r="C268" s="303">
        <f t="shared" si="2"/>
        <v>0</v>
      </c>
      <c r="D268" s="141"/>
      <c r="E268" s="878">
        <f t="shared" si="3"/>
        <v>0</v>
      </c>
    </row>
    <row r="269" spans="1:5">
      <c r="A269" s="323" t="s">
        <v>219</v>
      </c>
      <c r="B269" s="737" t="s">
        <v>338</v>
      </c>
      <c r="C269" s="303">
        <f t="shared" si="2"/>
        <v>0</v>
      </c>
      <c r="D269" s="141"/>
      <c r="E269" s="878">
        <f t="shared" si="3"/>
        <v>0</v>
      </c>
    </row>
    <row r="270" spans="1:5">
      <c r="A270" s="323" t="s">
        <v>220</v>
      </c>
      <c r="B270" s="281" t="s">
        <v>339</v>
      </c>
      <c r="C270" s="303">
        <f t="shared" si="2"/>
        <v>0</v>
      </c>
      <c r="D270" s="141"/>
      <c r="E270" s="878">
        <f t="shared" si="3"/>
        <v>0</v>
      </c>
    </row>
    <row r="271" spans="1:5" ht="11.25" customHeight="1">
      <c r="A271" s="323" t="s">
        <v>221</v>
      </c>
      <c r="B271" s="738" t="s">
        <v>356</v>
      </c>
      <c r="C271" s="303">
        <f t="shared" si="2"/>
        <v>0</v>
      </c>
      <c r="D271" s="141">
        <v>0</v>
      </c>
      <c r="E271" s="878">
        <f t="shared" si="3"/>
        <v>0</v>
      </c>
    </row>
    <row r="272" spans="1:5">
      <c r="A272" s="323" t="s">
        <v>222</v>
      </c>
      <c r="B272" s="198" t="s">
        <v>342</v>
      </c>
      <c r="C272" s="303">
        <f t="shared" si="2"/>
        <v>0</v>
      </c>
      <c r="D272" s="141"/>
      <c r="E272" s="878">
        <f t="shared" si="3"/>
        <v>0</v>
      </c>
    </row>
    <row r="273" spans="1:6" ht="13.5" thickBot="1">
      <c r="A273" s="323" t="s">
        <v>223</v>
      </c>
      <c r="B273" s="33" t="s">
        <v>124</v>
      </c>
      <c r="C273" s="303">
        <f>E214+D214+C214+E156+D156+C156+E97+D97+C97+E36+D36+C36</f>
        <v>0</v>
      </c>
      <c r="D273" s="423"/>
      <c r="E273" s="878">
        <f t="shared" si="3"/>
        <v>0</v>
      </c>
    </row>
    <row r="274" spans="1:6" ht="13.5" thickBot="1">
      <c r="A274" s="541" t="s">
        <v>224</v>
      </c>
      <c r="B274" s="762" t="s">
        <v>10</v>
      </c>
      <c r="C274" s="786">
        <f>C262+C263+C264+C272+C273</f>
        <v>0</v>
      </c>
      <c r="D274" s="786">
        <f>D262+D263+D264+D272+D273</f>
        <v>0</v>
      </c>
      <c r="E274" s="883">
        <f>E262+E263+E264+E272+E273</f>
        <v>398853057</v>
      </c>
      <c r="F274" s="81"/>
    </row>
    <row r="275" spans="1:6" ht="27" thickTop="1" thickBot="1">
      <c r="A275" s="541" t="s">
        <v>225</v>
      </c>
      <c r="B275" s="546" t="s">
        <v>343</v>
      </c>
      <c r="C275" s="771">
        <f>C259+C274</f>
        <v>15530500</v>
      </c>
      <c r="D275" s="771">
        <f>D259+D274</f>
        <v>1050000</v>
      </c>
      <c r="E275" s="771">
        <f>E259+E274</f>
        <v>576978442</v>
      </c>
    </row>
    <row r="276" spans="1:6" ht="13.5" thickTop="1">
      <c r="A276" s="531"/>
      <c r="B276" s="753"/>
      <c r="C276" s="770"/>
      <c r="D276" s="770"/>
      <c r="E276" s="884"/>
    </row>
    <row r="277" spans="1:6">
      <c r="A277" s="324" t="s">
        <v>273</v>
      </c>
      <c r="B277" s="424" t="s">
        <v>345</v>
      </c>
      <c r="C277" s="305"/>
      <c r="D277" s="144"/>
      <c r="E277" s="882"/>
    </row>
    <row r="278" spans="1:6">
      <c r="A278" s="323" t="s">
        <v>227</v>
      </c>
      <c r="B278" s="199" t="s">
        <v>344</v>
      </c>
      <c r="C278" s="303">
        <f>E219+D219+C219+E161+D161+C161+E102+D102+C102+E41+D41+C41</f>
        <v>0</v>
      </c>
      <c r="D278" s="303"/>
      <c r="E278" s="879">
        <f>SUM(C278:D278)</f>
        <v>0</v>
      </c>
    </row>
    <row r="279" spans="1:6">
      <c r="A279" s="323" t="s">
        <v>228</v>
      </c>
      <c r="B279" s="616" t="s">
        <v>349</v>
      </c>
      <c r="C279" s="303">
        <f t="shared" ref="C279:C282" si="4">E220+D220+C220+E162+D162+C162+E103+D103+C103+E42+D42+C42</f>
        <v>0</v>
      </c>
      <c r="D279" s="144"/>
      <c r="E279" s="879">
        <f t="shared" ref="E279:E285" si="5">SUM(C279:D279)</f>
        <v>0</v>
      </c>
    </row>
    <row r="280" spans="1:6">
      <c r="A280" s="323" t="s">
        <v>229</v>
      </c>
      <c r="B280" s="616" t="s">
        <v>350</v>
      </c>
      <c r="C280" s="303"/>
      <c r="D280" s="141"/>
      <c r="E280" s="879">
        <v>34000000</v>
      </c>
    </row>
    <row r="281" spans="1:6">
      <c r="A281" s="323" t="s">
        <v>230</v>
      </c>
      <c r="B281" s="616" t="s">
        <v>351</v>
      </c>
      <c r="C281" s="303">
        <f t="shared" si="4"/>
        <v>0</v>
      </c>
      <c r="D281" s="141"/>
      <c r="E281" s="879">
        <f t="shared" si="5"/>
        <v>0</v>
      </c>
    </row>
    <row r="282" spans="1:6">
      <c r="A282" s="323" t="s">
        <v>231</v>
      </c>
      <c r="B282" s="739" t="s">
        <v>352</v>
      </c>
      <c r="C282" s="303">
        <f t="shared" si="4"/>
        <v>0</v>
      </c>
      <c r="D282" s="141"/>
      <c r="E282" s="879">
        <f t="shared" si="5"/>
        <v>0</v>
      </c>
    </row>
    <row r="283" spans="1:6">
      <c r="A283" s="323" t="s">
        <v>232</v>
      </c>
      <c r="B283" s="740" t="s">
        <v>562</v>
      </c>
      <c r="C283" s="303"/>
      <c r="D283" s="141"/>
      <c r="E283" s="879">
        <v>3239749</v>
      </c>
    </row>
    <row r="284" spans="1:6">
      <c r="A284" s="323" t="s">
        <v>233</v>
      </c>
      <c r="B284" s="741" t="s">
        <v>652</v>
      </c>
      <c r="C284" s="303"/>
      <c r="D284" s="303"/>
      <c r="E284" s="879">
        <v>15000000</v>
      </c>
    </row>
    <row r="285" spans="1:6" ht="13.5" thickBot="1">
      <c r="A285" s="323" t="s">
        <v>234</v>
      </c>
      <c r="B285" s="750" t="s">
        <v>355</v>
      </c>
      <c r="C285" s="303">
        <f>E226+D226+C226+E168+D168+C168+E109+D109+C109+E48+D48+C48</f>
        <v>0</v>
      </c>
      <c r="D285" s="233"/>
      <c r="E285" s="879">
        <f t="shared" si="5"/>
        <v>0</v>
      </c>
    </row>
    <row r="286" spans="1:6" ht="13.5" thickBot="1">
      <c r="A286" s="345" t="s">
        <v>235</v>
      </c>
      <c r="B286" s="284" t="s">
        <v>346</v>
      </c>
      <c r="C286" s="787">
        <f>SUM(C278:C285)</f>
        <v>0</v>
      </c>
      <c r="D286" s="787">
        <f>SUM(D278:D285)</f>
        <v>0</v>
      </c>
      <c r="E286" s="885">
        <f>SUM(E278:E285)</f>
        <v>52239749</v>
      </c>
    </row>
    <row r="287" spans="1:6">
      <c r="A287" s="531"/>
      <c r="B287" s="41"/>
      <c r="C287" s="725"/>
      <c r="D287" s="725"/>
      <c r="E287" s="886"/>
    </row>
    <row r="288" spans="1:6" ht="13.5" thickBot="1">
      <c r="A288" s="558" t="s">
        <v>236</v>
      </c>
      <c r="B288" s="751" t="s">
        <v>347</v>
      </c>
      <c r="C288" s="767">
        <f>C286+C275</f>
        <v>15530500</v>
      </c>
      <c r="D288" s="767">
        <f>D286+D275</f>
        <v>1050000</v>
      </c>
      <c r="E288" s="887">
        <f>E286+E275</f>
        <v>629218191</v>
      </c>
    </row>
    <row r="289" ht="13.5" thickTop="1"/>
  </sheetData>
  <mergeCells count="14">
    <mergeCell ref="A238:E238"/>
    <mergeCell ref="A239:E239"/>
    <mergeCell ref="B241:E241"/>
    <mergeCell ref="A1:E1"/>
    <mergeCell ref="B3:E3"/>
    <mergeCell ref="A61:E61"/>
    <mergeCell ref="A120:E120"/>
    <mergeCell ref="A179:E179"/>
    <mergeCell ref="B181:E181"/>
    <mergeCell ref="A121:E121"/>
    <mergeCell ref="B123:E123"/>
    <mergeCell ref="A178:E178"/>
    <mergeCell ref="A62:E62"/>
    <mergeCell ref="B64:E64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04"/>
  <sheetViews>
    <sheetView workbookViewId="0">
      <selection activeCell="G16" sqref="G16"/>
    </sheetView>
  </sheetViews>
  <sheetFormatPr defaultRowHeight="12.75"/>
  <cols>
    <col min="1" max="1" width="4" customWidth="1"/>
    <col min="2" max="2" width="38.42578125" customWidth="1"/>
    <col min="3" max="3" width="13" customWidth="1"/>
    <col min="4" max="4" width="13.28515625" customWidth="1"/>
    <col min="5" max="5" width="12.42578125" customWidth="1"/>
    <col min="6" max="6" width="13.5703125" customWidth="1"/>
  </cols>
  <sheetData>
    <row r="1" spans="1:9">
      <c r="A1" s="1024" t="s">
        <v>590</v>
      </c>
      <c r="B1" s="1024"/>
      <c r="C1" s="1024"/>
      <c r="D1" s="1024"/>
      <c r="E1" s="1024"/>
    </row>
    <row r="2" spans="1:9">
      <c r="A2" s="336"/>
      <c r="B2" s="336"/>
      <c r="C2" s="336"/>
      <c r="D2" s="336"/>
      <c r="E2" s="336"/>
    </row>
    <row r="3" spans="1:9" ht="15.75">
      <c r="B3" s="1044" t="s">
        <v>591</v>
      </c>
      <c r="C3" s="1044"/>
      <c r="D3" s="1044"/>
      <c r="E3" s="1044"/>
    </row>
    <row r="4" spans="1:9" ht="15.75">
      <c r="B4" s="18"/>
      <c r="C4" s="1018" t="s">
        <v>592</v>
      </c>
      <c r="D4" s="18"/>
      <c r="E4" s="18"/>
      <c r="F4" t="s">
        <v>541</v>
      </c>
    </row>
    <row r="5" spans="1:9" ht="13.5" thickBot="1">
      <c r="B5" s="1"/>
      <c r="C5" s="996" t="s">
        <v>655</v>
      </c>
      <c r="D5" s="997" t="s">
        <v>658</v>
      </c>
      <c r="E5" s="998" t="s">
        <v>659</v>
      </c>
      <c r="F5" s="1009"/>
    </row>
    <row r="6" spans="1:9" ht="35.25" customHeight="1" thickBot="1">
      <c r="A6" s="346" t="s">
        <v>192</v>
      </c>
      <c r="B6" s="536" t="s">
        <v>11</v>
      </c>
      <c r="C6" s="1005" t="s">
        <v>656</v>
      </c>
      <c r="D6" s="1006" t="s">
        <v>657</v>
      </c>
      <c r="E6" s="1007" t="s">
        <v>660</v>
      </c>
      <c r="F6" s="1008" t="s">
        <v>301</v>
      </c>
    </row>
    <row r="7" spans="1:9" ht="11.25" customHeight="1">
      <c r="A7" s="537" t="s">
        <v>193</v>
      </c>
      <c r="B7" s="538" t="s">
        <v>194</v>
      </c>
      <c r="C7" s="547" t="s">
        <v>195</v>
      </c>
      <c r="D7" s="548" t="s">
        <v>196</v>
      </c>
      <c r="E7" s="701" t="s">
        <v>216</v>
      </c>
      <c r="F7" s="702" t="s">
        <v>241</v>
      </c>
    </row>
    <row r="8" spans="1:9">
      <c r="A8" s="324" t="s">
        <v>197</v>
      </c>
      <c r="B8" s="331" t="s">
        <v>125</v>
      </c>
      <c r="C8" s="303"/>
      <c r="D8" s="141"/>
      <c r="E8" s="303"/>
      <c r="F8" s="124"/>
    </row>
    <row r="9" spans="1:9">
      <c r="A9" s="323" t="s">
        <v>198</v>
      </c>
      <c r="B9" s="183" t="s">
        <v>6</v>
      </c>
      <c r="C9" s="303">
        <v>23467152</v>
      </c>
      <c r="D9" s="141"/>
      <c r="E9" s="303"/>
      <c r="F9" s="141">
        <f>SUM(C9:E9)</f>
        <v>23467152</v>
      </c>
      <c r="I9" s="13"/>
    </row>
    <row r="10" spans="1:9">
      <c r="A10" s="323" t="s">
        <v>199</v>
      </c>
      <c r="B10" s="198" t="s">
        <v>7</v>
      </c>
      <c r="C10" s="303">
        <v>4565300</v>
      </c>
      <c r="D10" s="141"/>
      <c r="E10" s="303"/>
      <c r="F10" s="141">
        <f>SUM(C10:E10)</f>
        <v>4565300</v>
      </c>
      <c r="I10" s="13"/>
    </row>
    <row r="11" spans="1:9">
      <c r="A11" s="323" t="s">
        <v>200</v>
      </c>
      <c r="B11" s="198" t="s">
        <v>8</v>
      </c>
      <c r="C11" s="303"/>
      <c r="D11" s="141">
        <v>3492500</v>
      </c>
      <c r="E11" s="303">
        <v>2513512</v>
      </c>
      <c r="F11" s="141">
        <f>SUM(C11:E11)</f>
        <v>6006012</v>
      </c>
    </row>
    <row r="12" spans="1:9">
      <c r="A12" s="323" t="s">
        <v>201</v>
      </c>
      <c r="B12" s="198" t="s">
        <v>277</v>
      </c>
      <c r="C12" s="303"/>
      <c r="D12" s="141"/>
      <c r="E12" s="303"/>
      <c r="F12" s="141">
        <f>SUM(C12:E12)</f>
        <v>0</v>
      </c>
      <c r="I12" s="13"/>
    </row>
    <row r="13" spans="1:9">
      <c r="A13" s="323" t="s">
        <v>202</v>
      </c>
      <c r="B13" s="198" t="s">
        <v>276</v>
      </c>
      <c r="C13" s="303"/>
      <c r="D13" s="141"/>
      <c r="E13" s="303"/>
      <c r="F13" s="141">
        <f>SUM(C13:E13)</f>
        <v>0</v>
      </c>
    </row>
    <row r="14" spans="1:9">
      <c r="A14" s="323" t="s">
        <v>203</v>
      </c>
      <c r="B14" s="198" t="s">
        <v>329</v>
      </c>
      <c r="C14" s="303"/>
      <c r="D14" s="303"/>
      <c r="E14" s="303"/>
      <c r="F14" s="141">
        <f>F15+F16+F17+F18+F19+F20</f>
        <v>0</v>
      </c>
    </row>
    <row r="15" spans="1:9">
      <c r="A15" s="323" t="s">
        <v>204</v>
      </c>
      <c r="B15" s="198" t="s">
        <v>330</v>
      </c>
      <c r="C15" s="303"/>
      <c r="D15" s="141"/>
      <c r="E15" s="303"/>
      <c r="F15" s="141">
        <f>E15+D15+C15</f>
        <v>0</v>
      </c>
    </row>
    <row r="16" spans="1:9" s="15" customFormat="1">
      <c r="A16" s="323" t="s">
        <v>205</v>
      </c>
      <c r="B16" s="198" t="s">
        <v>331</v>
      </c>
      <c r="C16" s="303"/>
      <c r="D16" s="141"/>
      <c r="E16" s="303"/>
      <c r="F16" s="141">
        <f t="shared" ref="F16:F21" si="0">E16+D16+C16</f>
        <v>0</v>
      </c>
    </row>
    <row r="17" spans="1:6">
      <c r="A17" s="323" t="s">
        <v>206</v>
      </c>
      <c r="B17" s="198" t="s">
        <v>332</v>
      </c>
      <c r="C17" s="303"/>
      <c r="D17" s="141"/>
      <c r="E17" s="303"/>
      <c r="F17" s="141">
        <f t="shared" si="0"/>
        <v>0</v>
      </c>
    </row>
    <row r="18" spans="1:6">
      <c r="A18" s="323" t="s">
        <v>207</v>
      </c>
      <c r="B18" s="332" t="s">
        <v>333</v>
      </c>
      <c r="C18" s="223"/>
      <c r="D18" s="145"/>
      <c r="E18" s="303"/>
      <c r="F18" s="141">
        <f t="shared" si="0"/>
        <v>0</v>
      </c>
    </row>
    <row r="19" spans="1:6">
      <c r="A19" s="323" t="s">
        <v>208</v>
      </c>
      <c r="B19" s="737" t="s">
        <v>348</v>
      </c>
      <c r="C19" s="306"/>
      <c r="D19" s="142"/>
      <c r="E19" s="303"/>
      <c r="F19" s="141">
        <f t="shared" si="0"/>
        <v>0</v>
      </c>
    </row>
    <row r="20" spans="1:6">
      <c r="A20" s="323" t="s">
        <v>209</v>
      </c>
      <c r="B20" s="738" t="s">
        <v>341</v>
      </c>
      <c r="C20" s="306"/>
      <c r="D20" s="142"/>
      <c r="E20" s="303"/>
      <c r="F20" s="141">
        <f t="shared" si="0"/>
        <v>0</v>
      </c>
    </row>
    <row r="21" spans="1:6" ht="13.5" customHeight="1" thickBot="1">
      <c r="A21" s="323" t="s">
        <v>210</v>
      </c>
      <c r="B21" s="200" t="s">
        <v>121</v>
      </c>
      <c r="C21" s="304"/>
      <c r="D21" s="146"/>
      <c r="E21" s="303"/>
      <c r="F21" s="302">
        <f t="shared" si="0"/>
        <v>0</v>
      </c>
    </row>
    <row r="22" spans="1:6" ht="13.5" thickBot="1">
      <c r="A22" s="541" t="s">
        <v>211</v>
      </c>
      <c r="B22" s="542" t="s">
        <v>9</v>
      </c>
      <c r="C22" s="550">
        <f>C9+C10+C11+C12+C14+C21</f>
        <v>28032452</v>
      </c>
      <c r="D22" s="550">
        <f>D9+D10+D11+D12+D14+D21</f>
        <v>3492500</v>
      </c>
      <c r="E22" s="550">
        <f>E9+E10+E11+E12+E14+E21</f>
        <v>2513512</v>
      </c>
      <c r="F22" s="551">
        <f>F9+F10+F11+F12+F14+F21</f>
        <v>34038464</v>
      </c>
    </row>
    <row r="23" spans="1:6" ht="13.5" thickTop="1">
      <c r="A23" s="531"/>
      <c r="B23" s="331"/>
      <c r="C23" s="222"/>
      <c r="D23" s="222"/>
      <c r="E23" s="222"/>
      <c r="F23" s="149"/>
    </row>
    <row r="24" spans="1:6" s="15" customFormat="1">
      <c r="A24" s="324" t="s">
        <v>212</v>
      </c>
      <c r="B24" s="333" t="s">
        <v>126</v>
      </c>
      <c r="C24" s="305"/>
      <c r="D24" s="144"/>
      <c r="E24" s="305"/>
      <c r="F24" s="190"/>
    </row>
    <row r="25" spans="1:6">
      <c r="A25" s="323" t="s">
        <v>213</v>
      </c>
      <c r="B25" s="198" t="s">
        <v>278</v>
      </c>
      <c r="C25" s="303"/>
      <c r="D25" s="141">
        <v>0</v>
      </c>
      <c r="E25" s="303"/>
      <c r="F25" s="141">
        <f>SUM(C25:E25)</f>
        <v>0</v>
      </c>
    </row>
    <row r="26" spans="1:6">
      <c r="A26" s="323" t="s">
        <v>212</v>
      </c>
      <c r="B26" s="198" t="s">
        <v>279</v>
      </c>
      <c r="C26" s="303"/>
      <c r="D26" s="141"/>
      <c r="E26" s="303"/>
      <c r="F26" s="124"/>
    </row>
    <row r="27" spans="1:6">
      <c r="A27" s="323" t="s">
        <v>213</v>
      </c>
      <c r="B27" s="198" t="s">
        <v>122</v>
      </c>
      <c r="C27" s="223">
        <f>C28+C29+C30</f>
        <v>0</v>
      </c>
      <c r="D27" s="223">
        <f>D28+D29+D30</f>
        <v>0</v>
      </c>
      <c r="E27" s="223">
        <f>E28+E29+E30</f>
        <v>0</v>
      </c>
      <c r="F27" s="145">
        <f>F28+F29+F30</f>
        <v>0</v>
      </c>
    </row>
    <row r="28" spans="1:6">
      <c r="A28" s="323" t="s">
        <v>214</v>
      </c>
      <c r="B28" s="332" t="s">
        <v>334</v>
      </c>
      <c r="C28" s="303"/>
      <c r="D28" s="141"/>
      <c r="E28" s="303"/>
      <c r="F28" s="124"/>
    </row>
    <row r="29" spans="1:6" s="15" customFormat="1">
      <c r="A29" s="323" t="s">
        <v>215</v>
      </c>
      <c r="B29" s="332" t="s">
        <v>336</v>
      </c>
      <c r="C29" s="303"/>
      <c r="D29" s="141"/>
      <c r="E29" s="303"/>
      <c r="F29" s="124"/>
    </row>
    <row r="30" spans="1:6" s="15" customFormat="1">
      <c r="A30" s="323" t="s">
        <v>217</v>
      </c>
      <c r="B30" s="332" t="s">
        <v>335</v>
      </c>
      <c r="C30" s="303"/>
      <c r="D30" s="141"/>
      <c r="E30" s="303"/>
      <c r="F30" s="377"/>
    </row>
    <row r="31" spans="1:6" s="15" customFormat="1">
      <c r="A31" s="323" t="s">
        <v>218</v>
      </c>
      <c r="B31" s="332" t="s">
        <v>337</v>
      </c>
      <c r="C31" s="303"/>
      <c r="D31" s="141"/>
      <c r="E31" s="303"/>
      <c r="F31" s="377"/>
    </row>
    <row r="32" spans="1:6" s="15" customFormat="1">
      <c r="A32" s="323" t="s">
        <v>219</v>
      </c>
      <c r="B32" s="737" t="s">
        <v>338</v>
      </c>
      <c r="C32" s="303"/>
      <c r="D32" s="141"/>
      <c r="E32" s="303"/>
      <c r="F32" s="377"/>
    </row>
    <row r="33" spans="1:6" s="15" customFormat="1">
      <c r="A33" s="323" t="s">
        <v>220</v>
      </c>
      <c r="B33" s="281" t="s">
        <v>339</v>
      </c>
      <c r="C33" s="303"/>
      <c r="D33" s="141"/>
      <c r="E33" s="303"/>
      <c r="F33" s="377"/>
    </row>
    <row r="34" spans="1:6">
      <c r="A34" s="323" t="s">
        <v>221</v>
      </c>
      <c r="B34" s="738" t="s">
        <v>356</v>
      </c>
      <c r="C34" s="303"/>
      <c r="D34" s="141"/>
      <c r="E34" s="303"/>
      <c r="F34" s="377"/>
    </row>
    <row r="35" spans="1:6" ht="13.5" customHeight="1">
      <c r="A35" s="323" t="s">
        <v>222</v>
      </c>
      <c r="B35" s="198" t="s">
        <v>342</v>
      </c>
      <c r="C35" s="303"/>
      <c r="D35" s="141"/>
      <c r="E35" s="303"/>
      <c r="F35" s="124"/>
    </row>
    <row r="36" spans="1:6" ht="13.5" thickBot="1">
      <c r="A36" s="323" t="s">
        <v>223</v>
      </c>
      <c r="B36" s="200" t="s">
        <v>124</v>
      </c>
      <c r="C36" s="306">
        <f>-C12</f>
        <v>0</v>
      </c>
      <c r="D36" s="306">
        <f>-D12</f>
        <v>0</v>
      </c>
      <c r="E36" s="306">
        <f>-E12</f>
        <v>0</v>
      </c>
      <c r="F36" s="142">
        <f>-F12</f>
        <v>0</v>
      </c>
    </row>
    <row r="37" spans="1:6" ht="27.75" customHeight="1" thickBot="1">
      <c r="A37" s="541" t="s">
        <v>224</v>
      </c>
      <c r="B37" s="542" t="s">
        <v>10</v>
      </c>
      <c r="C37" s="550">
        <f>C25+C26+C27+C35+C36</f>
        <v>0</v>
      </c>
      <c r="D37" s="550">
        <f>D25+D26+D27+D35+D36</f>
        <v>0</v>
      </c>
      <c r="E37" s="550">
        <f>E25+E26+E27+E35+E36</f>
        <v>0</v>
      </c>
      <c r="F37" s="551">
        <f>F25+F26+F27+F35+F36</f>
        <v>0</v>
      </c>
    </row>
    <row r="38" spans="1:6" s="14" customFormat="1" ht="27" thickTop="1" thickBot="1">
      <c r="A38" s="541" t="s">
        <v>225</v>
      </c>
      <c r="B38" s="546" t="s">
        <v>343</v>
      </c>
      <c r="C38" s="553">
        <f>C22+C37</f>
        <v>28032452</v>
      </c>
      <c r="D38" s="553">
        <f>D22+D37</f>
        <v>3492500</v>
      </c>
      <c r="E38" s="553">
        <f>E22+E37</f>
        <v>2513512</v>
      </c>
      <c r="F38" s="554">
        <f>F22+F37</f>
        <v>34038464</v>
      </c>
    </row>
    <row r="39" spans="1:6" s="14" customFormat="1" ht="13.5" thickTop="1">
      <c r="A39" s="531"/>
      <c r="B39" s="753"/>
      <c r="C39" s="233"/>
      <c r="D39" s="233"/>
      <c r="E39" s="233"/>
      <c r="F39" s="239"/>
    </row>
    <row r="40" spans="1:6" s="14" customFormat="1">
      <c r="A40" s="324" t="s">
        <v>273</v>
      </c>
      <c r="B40" s="424" t="s">
        <v>345</v>
      </c>
      <c r="C40" s="552"/>
      <c r="D40" s="144"/>
      <c r="E40" s="305"/>
      <c r="F40" s="190"/>
    </row>
    <row r="41" spans="1:6" s="14" customFormat="1">
      <c r="A41" s="323" t="s">
        <v>227</v>
      </c>
      <c r="B41" s="199" t="s">
        <v>344</v>
      </c>
      <c r="C41" s="308"/>
      <c r="D41" s="141"/>
      <c r="E41" s="303"/>
      <c r="F41" s="124"/>
    </row>
    <row r="42" spans="1:6" s="14" customFormat="1">
      <c r="A42" s="323" t="s">
        <v>228</v>
      </c>
      <c r="B42" s="616" t="s">
        <v>349</v>
      </c>
      <c r="C42" s="744"/>
      <c r="D42" s="146"/>
      <c r="E42" s="304"/>
      <c r="F42" s="301"/>
    </row>
    <row r="43" spans="1:6" s="14" customFormat="1">
      <c r="A43" s="323" t="s">
        <v>229</v>
      </c>
      <c r="B43" s="616" t="s">
        <v>350</v>
      </c>
      <c r="C43" s="744"/>
      <c r="D43" s="146"/>
      <c r="E43" s="304"/>
      <c r="F43" s="301"/>
    </row>
    <row r="44" spans="1:6" s="14" customFormat="1">
      <c r="A44" s="323" t="s">
        <v>230</v>
      </c>
      <c r="B44" s="616" t="s">
        <v>351</v>
      </c>
      <c r="C44" s="744"/>
      <c r="D44" s="146"/>
      <c r="E44" s="304"/>
      <c r="F44" s="301"/>
    </row>
    <row r="45" spans="1:6" s="14" customFormat="1">
      <c r="A45" s="323" t="s">
        <v>231</v>
      </c>
      <c r="B45" s="739" t="s">
        <v>352</v>
      </c>
      <c r="C45" s="744"/>
      <c r="D45" s="146"/>
      <c r="E45" s="304"/>
      <c r="F45" s="301"/>
    </row>
    <row r="46" spans="1:6" s="14" customFormat="1">
      <c r="A46" s="323" t="s">
        <v>232</v>
      </c>
      <c r="B46" s="740" t="s">
        <v>353</v>
      </c>
      <c r="C46" s="744"/>
      <c r="D46" s="146"/>
      <c r="E46" s="304"/>
      <c r="F46" s="301"/>
    </row>
    <row r="47" spans="1:6" s="14" customFormat="1">
      <c r="A47" s="323" t="s">
        <v>233</v>
      </c>
      <c r="B47" s="741" t="s">
        <v>354</v>
      </c>
      <c r="C47" s="744"/>
      <c r="D47" s="146"/>
      <c r="E47" s="304"/>
      <c r="F47" s="301"/>
    </row>
    <row r="48" spans="1:6" ht="15.75" customHeight="1" thickBot="1">
      <c r="A48" s="323" t="s">
        <v>234</v>
      </c>
      <c r="B48" s="334" t="s">
        <v>355</v>
      </c>
      <c r="C48" s="744"/>
      <c r="D48" s="146"/>
      <c r="E48" s="304"/>
      <c r="F48" s="301"/>
    </row>
    <row r="49" spans="1:6" ht="13.5" thickBot="1">
      <c r="A49" s="345" t="s">
        <v>235</v>
      </c>
      <c r="B49" s="284" t="s">
        <v>346</v>
      </c>
      <c r="C49" s="745"/>
      <c r="D49" s="231"/>
      <c r="E49" s="143"/>
      <c r="F49" s="587"/>
    </row>
    <row r="50" spans="1:6">
      <c r="A50" s="531"/>
      <c r="B50" s="41"/>
      <c r="C50" s="759"/>
      <c r="D50" s="761"/>
      <c r="E50" s="725"/>
      <c r="F50" s="612"/>
    </row>
    <row r="51" spans="1:6" ht="13.5" thickBot="1">
      <c r="A51" s="558" t="s">
        <v>236</v>
      </c>
      <c r="B51" s="751" t="s">
        <v>347</v>
      </c>
      <c r="C51" s="758">
        <f>C38+C49</f>
        <v>28032452</v>
      </c>
      <c r="D51" s="760">
        <f>D38+D49</f>
        <v>3492500</v>
      </c>
      <c r="E51" s="758">
        <f>E38+E49</f>
        <v>2513512</v>
      </c>
      <c r="F51" s="758">
        <f>F38+F49</f>
        <v>34038464</v>
      </c>
    </row>
    <row r="52" spans="1:6" ht="13.5" thickTop="1"/>
    <row r="53" spans="1:6" ht="14.25" customHeight="1"/>
    <row r="54" spans="1:6" ht="25.5" customHeight="1"/>
    <row r="56" spans="1:6" ht="15.75" customHeight="1"/>
    <row r="57" spans="1:6" ht="13.5" customHeight="1"/>
    <row r="58" spans="1:6" ht="22.5" customHeight="1"/>
    <row r="99" ht="17.25" customHeight="1"/>
    <row r="103" ht="16.5" customHeight="1"/>
    <row r="104" ht="23.25" customHeight="1"/>
  </sheetData>
  <mergeCells count="2">
    <mergeCell ref="B3:E3"/>
    <mergeCell ref="A1:E1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BN142"/>
  <sheetViews>
    <sheetView workbookViewId="0">
      <selection activeCell="D35" sqref="D35"/>
    </sheetView>
  </sheetViews>
  <sheetFormatPr defaultRowHeight="12.75"/>
  <cols>
    <col min="1" max="1" width="4.140625" customWidth="1"/>
    <col min="2" max="2" width="33.7109375" customWidth="1"/>
    <col min="3" max="3" width="12.42578125" customWidth="1"/>
    <col min="4" max="4" width="13.5703125" customWidth="1"/>
    <col min="5" max="5" width="14.28515625" customWidth="1"/>
    <col min="6" max="6" width="13.42578125" customWidth="1"/>
  </cols>
  <sheetData>
    <row r="1" spans="1:66">
      <c r="A1" s="1024" t="s">
        <v>661</v>
      </c>
      <c r="B1" s="1024"/>
      <c r="C1" s="1024"/>
      <c r="D1" s="1024"/>
      <c r="E1" s="1024"/>
      <c r="F1" s="1024"/>
    </row>
    <row r="2" spans="1:66">
      <c r="B2" s="19"/>
      <c r="C2" s="19"/>
      <c r="D2" s="19"/>
      <c r="E2" s="19"/>
      <c r="F2" s="19"/>
    </row>
    <row r="3" spans="1:66" ht="15" customHeight="1">
      <c r="A3" s="1044" t="s">
        <v>358</v>
      </c>
      <c r="B3" s="1045"/>
      <c r="C3" s="1045"/>
      <c r="D3" s="1045"/>
      <c r="E3" s="1045"/>
      <c r="F3" s="1045"/>
    </row>
    <row r="4" spans="1:66" ht="13.5" thickBot="1">
      <c r="B4" s="1047" t="s">
        <v>541</v>
      </c>
      <c r="C4" s="1047"/>
      <c r="D4" s="1047"/>
      <c r="E4" s="1047"/>
      <c r="F4" s="1047"/>
    </row>
    <row r="5" spans="1:66" ht="39" customHeight="1" thickBot="1">
      <c r="A5" s="346" t="s">
        <v>192</v>
      </c>
      <c r="B5" s="166" t="s">
        <v>12</v>
      </c>
      <c r="C5" s="358"/>
      <c r="D5" s="359"/>
      <c r="E5" s="343" t="s">
        <v>16</v>
      </c>
      <c r="F5" s="341" t="s">
        <v>275</v>
      </c>
    </row>
    <row r="6" spans="1:66" ht="14.25" customHeight="1" thickBot="1">
      <c r="A6" s="337" t="s">
        <v>193</v>
      </c>
      <c r="B6" s="350" t="s">
        <v>194</v>
      </c>
      <c r="C6" s="351" t="s">
        <v>195</v>
      </c>
      <c r="D6" s="352" t="s">
        <v>196</v>
      </c>
      <c r="E6" s="578" t="s">
        <v>216</v>
      </c>
      <c r="F6" s="577" t="s">
        <v>241</v>
      </c>
    </row>
    <row r="7" spans="1:66" s="37" customFormat="1" ht="13.5" thickBot="1">
      <c r="A7" s="368" t="s">
        <v>197</v>
      </c>
      <c r="B7" s="161" t="s">
        <v>508</v>
      </c>
      <c r="C7" s="369"/>
      <c r="D7" s="575"/>
      <c r="E7" s="932">
        <v>150000</v>
      </c>
      <c r="F7" s="519">
        <f t="shared" ref="F7:F12" si="0">SUM(C7:E7)</f>
        <v>150000</v>
      </c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</row>
    <row r="8" spans="1:66">
      <c r="A8" s="362" t="s">
        <v>198</v>
      </c>
      <c r="B8" s="161" t="s">
        <v>509</v>
      </c>
      <c r="C8" s="158"/>
      <c r="D8" s="159"/>
      <c r="E8" s="579">
        <v>250000</v>
      </c>
      <c r="F8" s="519">
        <f t="shared" si="0"/>
        <v>250000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>
      <c r="A9" s="362" t="s">
        <v>199</v>
      </c>
      <c r="B9" s="161" t="s">
        <v>515</v>
      </c>
      <c r="C9" s="5"/>
      <c r="D9" s="160"/>
      <c r="E9" s="579">
        <v>200000</v>
      </c>
      <c r="F9" s="519">
        <f t="shared" si="0"/>
        <v>200000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</row>
    <row r="10" spans="1:66">
      <c r="A10" s="362" t="s">
        <v>200</v>
      </c>
      <c r="B10" s="574" t="s">
        <v>510</v>
      </c>
      <c r="C10" s="5"/>
      <c r="D10" s="160"/>
      <c r="E10" s="579">
        <v>6000000</v>
      </c>
      <c r="F10" s="519">
        <f t="shared" si="0"/>
        <v>6000000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</row>
    <row r="11" spans="1:66" ht="13.5" thickBot="1">
      <c r="A11" s="362" t="s">
        <v>201</v>
      </c>
      <c r="B11" s="574"/>
      <c r="C11" s="5"/>
      <c r="D11" s="160"/>
      <c r="E11" s="579"/>
      <c r="F11" s="519">
        <f t="shared" si="0"/>
        <v>0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</row>
    <row r="12" spans="1:66" s="15" customFormat="1" ht="13.5" thickBot="1">
      <c r="A12" s="354" t="s">
        <v>202</v>
      </c>
      <c r="B12" s="355" t="s">
        <v>14</v>
      </c>
      <c r="C12" s="356">
        <f>SUM(C7:C11)</f>
        <v>0</v>
      </c>
      <c r="D12" s="357">
        <f>SUM(D7:D11)</f>
        <v>0</v>
      </c>
      <c r="E12" s="286">
        <f>SUM(E7:E11)</f>
        <v>6600000</v>
      </c>
      <c r="F12" s="286">
        <f t="shared" si="0"/>
        <v>6600000</v>
      </c>
    </row>
    <row r="13" spans="1:66" s="15" customFormat="1">
      <c r="A13" s="344"/>
      <c r="B13" s="41"/>
      <c r="C13" s="361"/>
      <c r="D13" s="361"/>
      <c r="E13" s="361"/>
      <c r="F13" s="361"/>
    </row>
    <row r="14" spans="1:66">
      <c r="B14" s="1"/>
      <c r="C14" s="1"/>
      <c r="D14" s="1"/>
      <c r="E14" s="1"/>
      <c r="F14" s="1"/>
    </row>
    <row r="15" spans="1:66">
      <c r="A15" s="1024" t="s">
        <v>593</v>
      </c>
      <c r="B15" s="1024"/>
      <c r="C15" s="1024"/>
      <c r="D15" s="1024"/>
      <c r="E15" s="1024"/>
      <c r="F15" s="1024"/>
    </row>
    <row r="16" spans="1:66">
      <c r="B16" s="19"/>
      <c r="C16" s="19"/>
      <c r="D16" s="19"/>
      <c r="E16" s="19"/>
      <c r="F16" s="19"/>
    </row>
    <row r="17" spans="1:6" ht="15.75">
      <c r="B17" s="1044" t="s">
        <v>357</v>
      </c>
      <c r="C17" s="1044"/>
      <c r="D17" s="1044"/>
      <c r="E17" s="1044"/>
      <c r="F17" s="1044"/>
    </row>
    <row r="18" spans="1:6">
      <c r="B18" s="1"/>
      <c r="C18" s="1"/>
      <c r="D18" s="1"/>
      <c r="E18" s="1"/>
      <c r="F18" s="1"/>
    </row>
    <row r="19" spans="1:6" ht="13.5" thickBot="1">
      <c r="B19" s="1047" t="s">
        <v>534</v>
      </c>
      <c r="C19" s="1047"/>
      <c r="D19" s="1047"/>
      <c r="E19" s="1047"/>
      <c r="F19" s="1047"/>
    </row>
    <row r="20" spans="1:6" ht="38.25" customHeight="1" thickBot="1">
      <c r="A20" s="346" t="s">
        <v>192</v>
      </c>
      <c r="B20" s="363" t="s">
        <v>12</v>
      </c>
      <c r="C20" s="700"/>
      <c r="D20" s="359"/>
      <c r="E20" s="343" t="s">
        <v>16</v>
      </c>
      <c r="F20" s="341" t="s">
        <v>275</v>
      </c>
    </row>
    <row r="21" spans="1:6" ht="13.5" customHeight="1">
      <c r="A21" s="337" t="s">
        <v>193</v>
      </c>
      <c r="B21" s="588" t="s">
        <v>194</v>
      </c>
      <c r="C21" s="578" t="s">
        <v>195</v>
      </c>
      <c r="D21" s="328" t="s">
        <v>196</v>
      </c>
      <c r="E21" s="582" t="s">
        <v>216</v>
      </c>
      <c r="F21" s="580" t="s">
        <v>241</v>
      </c>
    </row>
    <row r="22" spans="1:6">
      <c r="A22" s="362" t="s">
        <v>197</v>
      </c>
      <c r="B22" s="671" t="s">
        <v>135</v>
      </c>
      <c r="C22" s="235"/>
      <c r="D22" s="26"/>
      <c r="E22" s="235">
        <v>1915000</v>
      </c>
      <c r="F22" s="219">
        <f>SUM(C22:E22)</f>
        <v>1915000</v>
      </c>
    </row>
    <row r="23" spans="1:6" ht="15" customHeight="1">
      <c r="A23" s="362" t="s">
        <v>198</v>
      </c>
      <c r="B23" s="671" t="s">
        <v>662</v>
      </c>
      <c r="C23" s="235"/>
      <c r="D23" s="26"/>
      <c r="E23" s="235">
        <v>480000</v>
      </c>
      <c r="F23" s="219">
        <f t="shared" ref="F23:F40" si="1">SUM(C23:E23)</f>
        <v>480000</v>
      </c>
    </row>
    <row r="24" spans="1:6">
      <c r="A24" s="362" t="s">
        <v>199</v>
      </c>
      <c r="B24" s="671" t="s">
        <v>663</v>
      </c>
      <c r="C24" s="235"/>
      <c r="D24" s="26"/>
      <c r="E24" s="235">
        <v>3000000</v>
      </c>
      <c r="F24" s="219">
        <f t="shared" si="1"/>
        <v>3000000</v>
      </c>
    </row>
    <row r="25" spans="1:6" ht="15.75" customHeight="1">
      <c r="A25" s="362" t="s">
        <v>200</v>
      </c>
      <c r="B25" s="671" t="s">
        <v>664</v>
      </c>
      <c r="C25" s="235"/>
      <c r="D25" s="26"/>
      <c r="E25" s="235">
        <v>1050000</v>
      </c>
      <c r="F25" s="219">
        <f t="shared" si="1"/>
        <v>1050000</v>
      </c>
    </row>
    <row r="26" spans="1:6" ht="15.75" customHeight="1">
      <c r="A26" s="362" t="s">
        <v>201</v>
      </c>
      <c r="B26" s="671"/>
      <c r="C26" s="235"/>
      <c r="D26" s="26"/>
      <c r="E26" s="235"/>
      <c r="F26" s="219">
        <f t="shared" si="1"/>
        <v>0</v>
      </c>
    </row>
    <row r="27" spans="1:6" ht="15.75" customHeight="1">
      <c r="A27" s="362" t="s">
        <v>202</v>
      </c>
      <c r="B27" s="671"/>
      <c r="C27" s="235"/>
      <c r="D27" s="26"/>
      <c r="E27" s="235"/>
      <c r="F27" s="219">
        <f t="shared" si="1"/>
        <v>0</v>
      </c>
    </row>
    <row r="28" spans="1:6">
      <c r="A28" s="362" t="s">
        <v>203</v>
      </c>
      <c r="B28" s="671"/>
      <c r="C28" s="235"/>
      <c r="D28" s="26"/>
      <c r="E28" s="235"/>
      <c r="F28" s="219">
        <f t="shared" si="1"/>
        <v>0</v>
      </c>
    </row>
    <row r="29" spans="1:6">
      <c r="A29" s="362" t="s">
        <v>204</v>
      </c>
      <c r="B29" s="671"/>
      <c r="C29" s="235"/>
      <c r="D29" s="26"/>
      <c r="E29" s="235"/>
      <c r="F29" s="219">
        <f t="shared" si="1"/>
        <v>0</v>
      </c>
    </row>
    <row r="30" spans="1:6" ht="15.75" customHeight="1">
      <c r="A30" s="362" t="s">
        <v>205</v>
      </c>
      <c r="B30" s="671"/>
      <c r="C30" s="235"/>
      <c r="D30" s="26"/>
      <c r="E30" s="235"/>
      <c r="F30" s="219">
        <f t="shared" si="1"/>
        <v>0</v>
      </c>
    </row>
    <row r="31" spans="1:6" ht="13.5" customHeight="1">
      <c r="A31" s="362" t="s">
        <v>206</v>
      </c>
      <c r="B31" s="671"/>
      <c r="C31" s="235"/>
      <c r="D31" s="26"/>
      <c r="E31" s="235"/>
      <c r="F31" s="219">
        <f t="shared" si="1"/>
        <v>0</v>
      </c>
    </row>
    <row r="32" spans="1:6">
      <c r="A32" s="362" t="s">
        <v>207</v>
      </c>
      <c r="B32" s="672"/>
      <c r="C32" s="171"/>
      <c r="D32" s="28"/>
      <c r="E32" s="171"/>
      <c r="F32" s="219">
        <f t="shared" si="1"/>
        <v>0</v>
      </c>
    </row>
    <row r="33" spans="1:6">
      <c r="A33" s="362" t="s">
        <v>208</v>
      </c>
      <c r="B33" s="672"/>
      <c r="C33" s="171"/>
      <c r="D33" s="28"/>
      <c r="E33" s="171"/>
      <c r="F33" s="219">
        <f t="shared" si="1"/>
        <v>0</v>
      </c>
    </row>
    <row r="34" spans="1:6" ht="13.5" customHeight="1">
      <c r="A34" s="362" t="s">
        <v>209</v>
      </c>
      <c r="B34" s="671"/>
      <c r="C34" s="235"/>
      <c r="D34" s="26"/>
      <c r="E34" s="235"/>
      <c r="F34" s="219">
        <f t="shared" si="1"/>
        <v>0</v>
      </c>
    </row>
    <row r="35" spans="1:6" ht="15" customHeight="1">
      <c r="A35" s="362" t="s">
        <v>210</v>
      </c>
      <c r="B35" s="672"/>
      <c r="C35" s="171"/>
      <c r="D35" s="28"/>
      <c r="E35" s="171"/>
      <c r="F35" s="219">
        <f t="shared" si="1"/>
        <v>0</v>
      </c>
    </row>
    <row r="36" spans="1:6" ht="13.5" customHeight="1">
      <c r="A36" s="362" t="s">
        <v>211</v>
      </c>
      <c r="B36" s="672"/>
      <c r="C36" s="171"/>
      <c r="D36" s="28"/>
      <c r="E36" s="171"/>
      <c r="F36" s="219">
        <f t="shared" si="1"/>
        <v>0</v>
      </c>
    </row>
    <row r="37" spans="1:6">
      <c r="A37" s="362" t="s">
        <v>212</v>
      </c>
      <c r="B37" s="672"/>
      <c r="C37" s="171"/>
      <c r="D37" s="28"/>
      <c r="E37" s="171"/>
      <c r="F37" s="219">
        <f t="shared" si="1"/>
        <v>0</v>
      </c>
    </row>
    <row r="38" spans="1:6">
      <c r="A38" s="362" t="s">
        <v>213</v>
      </c>
      <c r="B38" s="673"/>
      <c r="C38" s="172"/>
      <c r="D38" s="606"/>
      <c r="E38" s="172"/>
      <c r="F38" s="373">
        <f t="shared" si="1"/>
        <v>0</v>
      </c>
    </row>
    <row r="39" spans="1:6">
      <c r="A39" s="362" t="s">
        <v>214</v>
      </c>
      <c r="B39" s="629"/>
      <c r="C39" s="141"/>
      <c r="D39" s="106"/>
      <c r="E39" s="141"/>
      <c r="F39" s="135">
        <f t="shared" si="1"/>
        <v>0</v>
      </c>
    </row>
    <row r="40" spans="1:6" ht="13.5" thickBot="1">
      <c r="A40" s="362" t="s">
        <v>215</v>
      </c>
      <c r="B40" s="670"/>
      <c r="C40" s="423"/>
      <c r="D40" s="27"/>
      <c r="E40" s="724"/>
      <c r="F40" s="140">
        <f t="shared" si="1"/>
        <v>0</v>
      </c>
    </row>
    <row r="41" spans="1:6" ht="13.5" thickBot="1">
      <c r="A41" s="367" t="s">
        <v>217</v>
      </c>
      <c r="B41" s="365" t="s">
        <v>14</v>
      </c>
      <c r="C41" s="618">
        <f>SUM(C22:C38)</f>
        <v>0</v>
      </c>
      <c r="D41" s="576">
        <f>SUM(D22:D38)</f>
        <v>0</v>
      </c>
      <c r="E41" s="148">
        <f>SUM(E22:E40)</f>
        <v>6445000</v>
      </c>
      <c r="F41" s="581">
        <f>SUM(F22:F40)</f>
        <v>6445000</v>
      </c>
    </row>
    <row r="42" spans="1:6">
      <c r="B42" s="1"/>
      <c r="C42" s="1"/>
      <c r="D42" s="1"/>
      <c r="E42" s="1"/>
      <c r="F42" s="1"/>
    </row>
    <row r="43" spans="1:6">
      <c r="B43" s="1"/>
      <c r="C43" s="1"/>
      <c r="D43" s="1"/>
      <c r="E43" s="1"/>
      <c r="F43" s="1"/>
    </row>
    <row r="44" spans="1:6">
      <c r="B44" s="1"/>
      <c r="C44" s="1"/>
      <c r="D44" s="1"/>
      <c r="E44" s="1"/>
      <c r="F44" s="1"/>
    </row>
    <row r="45" spans="1:6">
      <c r="B45" s="1"/>
      <c r="C45" s="1"/>
      <c r="D45" s="1"/>
      <c r="E45" s="1"/>
      <c r="F45" s="1"/>
    </row>
    <row r="46" spans="1:6">
      <c r="B46" s="1"/>
      <c r="C46" s="1"/>
      <c r="D46" s="1"/>
      <c r="E46" s="1"/>
      <c r="F46" s="1"/>
    </row>
    <row r="47" spans="1:6">
      <c r="B47" s="1"/>
      <c r="C47" s="1"/>
      <c r="D47" s="1"/>
      <c r="E47" s="1"/>
      <c r="F47" s="1"/>
    </row>
    <row r="48" spans="1:6">
      <c r="B48" s="1"/>
      <c r="C48" s="1"/>
      <c r="D48" s="1"/>
      <c r="E48" s="1"/>
      <c r="F48" s="1"/>
    </row>
    <row r="49" spans="2:6">
      <c r="B49" s="1"/>
      <c r="C49" s="1"/>
      <c r="D49" s="1"/>
      <c r="E49" s="1"/>
      <c r="F49" s="1"/>
    </row>
    <row r="50" spans="2:6" s="15" customFormat="1">
      <c r="B50" s="1"/>
      <c r="C50" s="1"/>
      <c r="D50" s="1"/>
      <c r="E50" s="1"/>
      <c r="F50" s="1"/>
    </row>
    <row r="51" spans="2:6">
      <c r="B51" s="1"/>
      <c r="C51" s="1"/>
      <c r="D51" s="1"/>
      <c r="E51" s="1"/>
      <c r="F51" s="1"/>
    </row>
    <row r="52" spans="2:6">
      <c r="B52" s="1"/>
      <c r="C52" s="1"/>
      <c r="D52" s="1"/>
      <c r="E52" s="1"/>
      <c r="F52" s="1"/>
    </row>
    <row r="53" spans="2:6">
      <c r="B53" s="1"/>
      <c r="C53" s="1"/>
      <c r="D53" s="1"/>
      <c r="E53" s="1"/>
      <c r="F53" s="1"/>
    </row>
    <row r="54" spans="2:6">
      <c r="B54" s="1"/>
      <c r="C54" s="1"/>
      <c r="D54" s="1"/>
      <c r="E54" s="1"/>
      <c r="F54" s="1"/>
    </row>
    <row r="55" spans="2:6">
      <c r="B55" s="1"/>
      <c r="C55" s="1"/>
      <c r="D55" s="1"/>
      <c r="E55" s="1"/>
      <c r="F55" s="1"/>
    </row>
    <row r="56" spans="2:6">
      <c r="B56" s="1"/>
      <c r="C56" s="1"/>
      <c r="D56" s="1"/>
      <c r="E56" s="1"/>
      <c r="F56" s="1"/>
    </row>
    <row r="57" spans="2:6">
      <c r="B57" s="1"/>
      <c r="C57" s="1"/>
      <c r="D57" s="1"/>
      <c r="E57" s="1"/>
      <c r="F57" s="1"/>
    </row>
    <row r="58" spans="2:6">
      <c r="B58" s="1"/>
      <c r="C58" s="1"/>
      <c r="D58" s="1"/>
      <c r="E58" s="1"/>
      <c r="F58" s="1"/>
    </row>
    <row r="59" spans="2:6">
      <c r="B59" s="1"/>
      <c r="C59" s="1"/>
      <c r="D59" s="1"/>
      <c r="E59" s="1"/>
      <c r="F59" s="1"/>
    </row>
    <row r="60" spans="2:6">
      <c r="B60" s="1"/>
      <c r="C60" s="1"/>
      <c r="D60" s="1"/>
      <c r="E60" s="1"/>
      <c r="F60" s="1"/>
    </row>
    <row r="61" spans="2:6">
      <c r="B61" s="1"/>
      <c r="C61" s="1"/>
      <c r="D61" s="1"/>
      <c r="E61" s="1"/>
      <c r="F61" s="1"/>
    </row>
    <row r="62" spans="2:6">
      <c r="B62" s="1"/>
      <c r="C62" s="1"/>
      <c r="D62" s="1"/>
      <c r="E62" s="1"/>
      <c r="F62" s="1"/>
    </row>
    <row r="63" spans="2:6">
      <c r="B63" s="1"/>
      <c r="C63" s="1"/>
      <c r="D63" s="1"/>
      <c r="E63" s="1"/>
      <c r="F63" s="1"/>
    </row>
    <row r="64" spans="2:6">
      <c r="B64" s="1"/>
      <c r="C64" s="1"/>
      <c r="D64" s="1"/>
      <c r="E64" s="1"/>
      <c r="F64" s="1"/>
    </row>
    <row r="65" spans="2:6">
      <c r="B65" s="1"/>
      <c r="C65" s="1"/>
      <c r="D65" s="1"/>
      <c r="E65" s="1"/>
      <c r="F65" s="1"/>
    </row>
    <row r="66" spans="2:6">
      <c r="B66" s="1"/>
      <c r="C66" s="1"/>
      <c r="D66" s="1"/>
      <c r="E66" s="1"/>
      <c r="F66" s="1"/>
    </row>
    <row r="67" spans="2:6">
      <c r="B67" s="1"/>
      <c r="C67" s="1"/>
      <c r="D67" s="1"/>
      <c r="E67" s="1"/>
      <c r="F67" s="1"/>
    </row>
    <row r="68" spans="2:6">
      <c r="B68" s="1"/>
      <c r="C68" s="1"/>
      <c r="D68" s="1"/>
      <c r="E68" s="1"/>
      <c r="F68" s="1"/>
    </row>
    <row r="69" spans="2:6">
      <c r="B69" s="1"/>
      <c r="C69" s="1"/>
      <c r="D69" s="1"/>
      <c r="E69" s="1"/>
      <c r="F69" s="1"/>
    </row>
    <row r="70" spans="2:6">
      <c r="B70" s="1"/>
      <c r="C70" s="1"/>
      <c r="D70" s="1"/>
      <c r="E70" s="1"/>
      <c r="F70" s="1"/>
    </row>
    <row r="71" spans="2:6">
      <c r="B71" s="1"/>
      <c r="C71" s="1"/>
      <c r="D71" s="1"/>
      <c r="E71" s="1"/>
      <c r="F71" s="1"/>
    </row>
    <row r="72" spans="2:6">
      <c r="B72" s="1"/>
      <c r="C72" s="1"/>
      <c r="D72" s="1"/>
      <c r="E72" s="1"/>
      <c r="F72" s="1"/>
    </row>
    <row r="73" spans="2:6">
      <c r="B73" s="1"/>
      <c r="C73" s="1"/>
      <c r="D73" s="1"/>
      <c r="E73" s="1"/>
      <c r="F73" s="1"/>
    </row>
    <row r="74" spans="2:6">
      <c r="B74" s="1"/>
      <c r="C74" s="1"/>
      <c r="D74" s="1"/>
      <c r="E74" s="1"/>
      <c r="F74" s="1"/>
    </row>
    <row r="75" spans="2:6">
      <c r="B75" s="1"/>
      <c r="C75" s="1"/>
      <c r="D75" s="1"/>
      <c r="E75" s="1"/>
      <c r="F75" s="1"/>
    </row>
    <row r="76" spans="2:6">
      <c r="B76" s="1"/>
      <c r="C76" s="1"/>
      <c r="D76" s="1"/>
      <c r="E76" s="1"/>
      <c r="F76" s="1"/>
    </row>
    <row r="77" spans="2:6">
      <c r="B77" s="1"/>
      <c r="C77" s="1"/>
      <c r="D77" s="1"/>
      <c r="E77" s="1"/>
      <c r="F77" s="1"/>
    </row>
    <row r="78" spans="2:6">
      <c r="B78" s="1"/>
      <c r="C78" s="1"/>
      <c r="D78" s="1"/>
      <c r="E78" s="1"/>
      <c r="F78" s="1"/>
    </row>
    <row r="79" spans="2:6">
      <c r="B79" s="1"/>
      <c r="C79" s="1"/>
      <c r="D79" s="1"/>
      <c r="E79" s="1"/>
      <c r="F79" s="1"/>
    </row>
    <row r="80" spans="2:6">
      <c r="B80" s="1"/>
      <c r="C80" s="1"/>
      <c r="D80" s="1"/>
      <c r="E80" s="1"/>
      <c r="F80" s="1"/>
    </row>
    <row r="81" spans="2:6">
      <c r="B81" s="1"/>
      <c r="C81" s="1"/>
      <c r="D81" s="1"/>
      <c r="E81" s="1"/>
      <c r="F81" s="1"/>
    </row>
    <row r="82" spans="2:6">
      <c r="B82" s="1"/>
      <c r="C82" s="1"/>
      <c r="D82" s="1"/>
      <c r="E82" s="1"/>
      <c r="F82" s="1"/>
    </row>
    <row r="83" spans="2:6">
      <c r="B83" s="1"/>
      <c r="C83" s="1"/>
      <c r="D83" s="1"/>
      <c r="E83" s="1"/>
      <c r="F83" s="1"/>
    </row>
    <row r="84" spans="2:6">
      <c r="B84" s="1"/>
      <c r="C84" s="1"/>
      <c r="D84" s="1"/>
      <c r="E84" s="1"/>
      <c r="F84" s="1"/>
    </row>
    <row r="85" spans="2:6">
      <c r="B85" s="1"/>
      <c r="C85" s="1"/>
      <c r="D85" s="1"/>
      <c r="E85" s="1"/>
      <c r="F85" s="1"/>
    </row>
    <row r="86" spans="2:6">
      <c r="B86" s="1"/>
      <c r="C86" s="1"/>
      <c r="D86" s="1"/>
      <c r="E86" s="1"/>
      <c r="F86" s="1"/>
    </row>
    <row r="87" spans="2:6">
      <c r="B87" s="1"/>
      <c r="C87" s="1"/>
      <c r="D87" s="1"/>
      <c r="E87" s="1"/>
      <c r="F87" s="1"/>
    </row>
    <row r="88" spans="2:6">
      <c r="B88" s="1"/>
      <c r="C88" s="1"/>
      <c r="D88" s="1"/>
      <c r="E88" s="1"/>
      <c r="F88" s="1"/>
    </row>
    <row r="89" spans="2:6">
      <c r="B89" s="1"/>
      <c r="C89" s="1"/>
      <c r="D89" s="1"/>
      <c r="E89" s="1"/>
      <c r="F89" s="1"/>
    </row>
    <row r="90" spans="2:6">
      <c r="B90" s="1"/>
      <c r="C90" s="1"/>
      <c r="D90" s="1"/>
      <c r="E90" s="1"/>
      <c r="F90" s="1"/>
    </row>
    <row r="91" spans="2:6">
      <c r="B91" s="1"/>
      <c r="C91" s="1"/>
      <c r="D91" s="1"/>
      <c r="E91" s="1"/>
      <c r="F91" s="1"/>
    </row>
    <row r="92" spans="2:6">
      <c r="B92" s="1"/>
      <c r="C92" s="1"/>
      <c r="D92" s="1"/>
      <c r="E92" s="1"/>
      <c r="F92" s="1"/>
    </row>
    <row r="93" spans="2:6">
      <c r="B93" s="1"/>
      <c r="C93" s="1"/>
      <c r="D93" s="1"/>
      <c r="E93" s="1"/>
      <c r="F93" s="1"/>
    </row>
    <row r="94" spans="2:6">
      <c r="B94" s="1"/>
      <c r="C94" s="1"/>
      <c r="D94" s="1"/>
      <c r="E94" s="1"/>
      <c r="F94" s="1"/>
    </row>
    <row r="95" spans="2:6">
      <c r="B95" s="1"/>
      <c r="C95" s="1"/>
      <c r="D95" s="1"/>
      <c r="E95" s="1"/>
      <c r="F95" s="1"/>
    </row>
    <row r="96" spans="2:6">
      <c r="B96" s="1"/>
      <c r="C96" s="1"/>
      <c r="D96" s="1"/>
      <c r="E96" s="1"/>
      <c r="F96" s="1"/>
    </row>
    <row r="97" spans="2:6">
      <c r="B97" s="1"/>
      <c r="C97" s="1"/>
      <c r="D97" s="1"/>
      <c r="E97" s="1"/>
      <c r="F97" s="1"/>
    </row>
    <row r="98" spans="2:6">
      <c r="B98" s="1"/>
      <c r="C98" s="1"/>
      <c r="D98" s="1"/>
      <c r="E98" s="1"/>
      <c r="F98" s="1"/>
    </row>
    <row r="99" spans="2:6">
      <c r="B99" s="1"/>
      <c r="C99" s="1"/>
      <c r="D99" s="1"/>
      <c r="E99" s="1"/>
      <c r="F99" s="1"/>
    </row>
    <row r="100" spans="2:6">
      <c r="B100" s="1"/>
      <c r="C100" s="1"/>
      <c r="D100" s="1"/>
      <c r="E100" s="1"/>
      <c r="F100" s="1"/>
    </row>
    <row r="101" spans="2:6">
      <c r="B101" s="1"/>
      <c r="C101" s="1"/>
      <c r="D101" s="1"/>
      <c r="E101" s="1"/>
      <c r="F101" s="1"/>
    </row>
    <row r="102" spans="2:6">
      <c r="B102" s="1"/>
      <c r="C102" s="1"/>
      <c r="D102" s="1"/>
      <c r="E102" s="1"/>
      <c r="F102" s="1"/>
    </row>
    <row r="103" spans="2:6">
      <c r="B103" s="1"/>
      <c r="C103" s="1"/>
      <c r="D103" s="1"/>
      <c r="E103" s="1"/>
      <c r="F103" s="1"/>
    </row>
    <row r="104" spans="2:6">
      <c r="B104" s="1"/>
      <c r="C104" s="1"/>
      <c r="D104" s="1"/>
      <c r="E104" s="1"/>
      <c r="F104" s="1"/>
    </row>
    <row r="105" spans="2:6">
      <c r="B105" s="1"/>
      <c r="C105" s="1"/>
      <c r="D105" s="1"/>
      <c r="E105" s="1"/>
      <c r="F105" s="1"/>
    </row>
    <row r="106" spans="2:6">
      <c r="B106" s="1"/>
      <c r="C106" s="1"/>
      <c r="D106" s="1"/>
      <c r="E106" s="1"/>
      <c r="F106" s="1"/>
    </row>
    <row r="107" spans="2:6">
      <c r="B107" s="1"/>
      <c r="C107" s="1"/>
      <c r="D107" s="1"/>
      <c r="E107" s="1"/>
      <c r="F107" s="1"/>
    </row>
    <row r="108" spans="2:6">
      <c r="B108" s="1"/>
      <c r="C108" s="1"/>
      <c r="D108" s="1"/>
      <c r="E108" s="1"/>
      <c r="F108" s="1"/>
    </row>
    <row r="109" spans="2:6">
      <c r="B109" s="1"/>
      <c r="C109" s="1"/>
      <c r="D109" s="1"/>
      <c r="E109" s="1"/>
      <c r="F109" s="1"/>
    </row>
    <row r="110" spans="2:6">
      <c r="B110" s="1"/>
      <c r="C110" s="1"/>
      <c r="D110" s="1"/>
      <c r="E110" s="1"/>
      <c r="F110" s="1"/>
    </row>
    <row r="111" spans="2:6">
      <c r="B111" s="1"/>
      <c r="C111" s="1"/>
      <c r="D111" s="1"/>
      <c r="E111" s="1"/>
      <c r="F111" s="1"/>
    </row>
    <row r="112" spans="2:6">
      <c r="B112" s="1"/>
      <c r="C112" s="1"/>
      <c r="D112" s="1"/>
      <c r="E112" s="1"/>
      <c r="F112" s="1"/>
    </row>
    <row r="113" spans="2:6">
      <c r="B113" s="1"/>
      <c r="C113" s="1"/>
      <c r="D113" s="1"/>
      <c r="E113" s="1"/>
      <c r="F113" s="1"/>
    </row>
    <row r="114" spans="2:6">
      <c r="B114" s="1"/>
      <c r="C114" s="1"/>
      <c r="D114" s="1"/>
      <c r="E114" s="1"/>
      <c r="F114" s="1"/>
    </row>
    <row r="115" spans="2:6">
      <c r="B115" s="1"/>
      <c r="C115" s="1"/>
      <c r="D115" s="1"/>
      <c r="E115" s="1"/>
      <c r="F115" s="1"/>
    </row>
    <row r="116" spans="2:6">
      <c r="B116" s="1"/>
      <c r="C116" s="1"/>
      <c r="D116" s="1"/>
      <c r="E116" s="1"/>
      <c r="F116" s="1"/>
    </row>
    <row r="117" spans="2:6">
      <c r="B117" s="1"/>
      <c r="C117" s="1"/>
      <c r="D117" s="1"/>
      <c r="E117" s="1"/>
      <c r="F117" s="1"/>
    </row>
    <row r="118" spans="2:6">
      <c r="B118" s="1"/>
      <c r="C118" s="1"/>
      <c r="D118" s="1"/>
      <c r="E118" s="1"/>
      <c r="F118" s="1"/>
    </row>
    <row r="119" spans="2:6">
      <c r="B119" s="1"/>
      <c r="C119" s="1"/>
      <c r="D119" s="1"/>
      <c r="E119" s="1"/>
      <c r="F119" s="1"/>
    </row>
    <row r="120" spans="2:6">
      <c r="B120" s="1"/>
      <c r="C120" s="1"/>
      <c r="D120" s="1"/>
      <c r="E120" s="1"/>
      <c r="F120" s="1"/>
    </row>
    <row r="121" spans="2:6">
      <c r="B121" s="1"/>
      <c r="C121" s="1"/>
      <c r="D121" s="1"/>
      <c r="E121" s="1"/>
      <c r="F121" s="1"/>
    </row>
    <row r="122" spans="2:6">
      <c r="B122" s="1"/>
      <c r="C122" s="1"/>
      <c r="D122" s="1"/>
      <c r="E122" s="1"/>
      <c r="F122" s="1"/>
    </row>
    <row r="123" spans="2:6">
      <c r="B123" s="1"/>
      <c r="C123" s="1"/>
      <c r="D123" s="1"/>
      <c r="E123" s="1"/>
      <c r="F123" s="1"/>
    </row>
    <row r="124" spans="2:6">
      <c r="B124" s="1"/>
      <c r="C124" s="1"/>
      <c r="D124" s="1"/>
      <c r="E124" s="1"/>
      <c r="F124" s="1"/>
    </row>
    <row r="125" spans="2:6">
      <c r="B125" s="1"/>
      <c r="C125" s="1"/>
      <c r="D125" s="1"/>
      <c r="E125" s="1"/>
      <c r="F125" s="1"/>
    </row>
    <row r="126" spans="2:6">
      <c r="B126" s="1"/>
      <c r="C126" s="1"/>
      <c r="D126" s="1"/>
      <c r="E126" s="1"/>
      <c r="F126" s="1"/>
    </row>
    <row r="127" spans="2:6">
      <c r="B127" s="1"/>
      <c r="C127" s="1"/>
      <c r="D127" s="1"/>
      <c r="E127" s="1"/>
      <c r="F127" s="1"/>
    </row>
    <row r="128" spans="2:6">
      <c r="B128" s="1"/>
      <c r="C128" s="1"/>
      <c r="D128" s="1"/>
      <c r="E128" s="1"/>
      <c r="F128" s="1"/>
    </row>
    <row r="129" spans="2:6">
      <c r="B129" s="1"/>
      <c r="C129" s="1"/>
      <c r="D129" s="1"/>
      <c r="E129" s="1"/>
      <c r="F129" s="1"/>
    </row>
    <row r="130" spans="2:6">
      <c r="B130" s="1"/>
      <c r="C130" s="1"/>
      <c r="D130" s="1"/>
      <c r="E130" s="1"/>
      <c r="F130" s="1"/>
    </row>
    <row r="131" spans="2:6">
      <c r="B131" s="1"/>
      <c r="C131" s="1"/>
      <c r="D131" s="1"/>
      <c r="E131" s="1"/>
      <c r="F131" s="1"/>
    </row>
    <row r="132" spans="2:6">
      <c r="B132" s="1"/>
      <c r="C132" s="1"/>
      <c r="D132" s="1"/>
      <c r="E132" s="1"/>
      <c r="F132" s="1"/>
    </row>
    <row r="133" spans="2:6">
      <c r="B133" s="1"/>
      <c r="C133" s="1"/>
      <c r="D133" s="1"/>
      <c r="E133" s="1"/>
      <c r="F133" s="1"/>
    </row>
    <row r="134" spans="2:6">
      <c r="B134" s="1"/>
      <c r="C134" s="1"/>
      <c r="D134" s="1"/>
      <c r="E134" s="1"/>
      <c r="F134" s="1"/>
    </row>
    <row r="135" spans="2:6">
      <c r="B135" s="1"/>
      <c r="C135" s="1"/>
      <c r="D135" s="1"/>
      <c r="E135" s="1"/>
      <c r="F135" s="1"/>
    </row>
    <row r="136" spans="2:6">
      <c r="B136" s="1"/>
      <c r="C136" s="1"/>
      <c r="D136" s="1"/>
      <c r="E136" s="1"/>
      <c r="F136" s="1"/>
    </row>
    <row r="137" spans="2:6">
      <c r="B137" s="1"/>
      <c r="C137" s="1"/>
      <c r="D137" s="1"/>
      <c r="E137" s="1"/>
      <c r="F137" s="1"/>
    </row>
    <row r="138" spans="2:6">
      <c r="B138" s="1"/>
      <c r="C138" s="1"/>
      <c r="D138" s="1"/>
      <c r="E138" s="1"/>
      <c r="F138" s="1"/>
    </row>
    <row r="139" spans="2:6">
      <c r="B139" s="1"/>
      <c r="C139" s="1"/>
      <c r="D139" s="1"/>
      <c r="E139" s="1"/>
      <c r="F139" s="1"/>
    </row>
    <row r="140" spans="2:6">
      <c r="B140" s="1"/>
      <c r="C140" s="1"/>
      <c r="D140" s="1"/>
      <c r="E140" s="1"/>
      <c r="F140" s="1"/>
    </row>
    <row r="141" spans="2:6">
      <c r="B141" s="1"/>
      <c r="C141" s="1"/>
      <c r="D141" s="1"/>
      <c r="E141" s="1"/>
      <c r="F141" s="1"/>
    </row>
    <row r="142" spans="2:6">
      <c r="B142" s="1"/>
      <c r="C142" s="1"/>
      <c r="D142" s="1"/>
      <c r="E142" s="1"/>
      <c r="F142" s="1"/>
    </row>
  </sheetData>
  <mergeCells count="6">
    <mergeCell ref="B19:F19"/>
    <mergeCell ref="A3:F3"/>
    <mergeCell ref="A1:F1"/>
    <mergeCell ref="A15:F15"/>
    <mergeCell ref="B4:F4"/>
    <mergeCell ref="B17:F17"/>
  </mergeCells>
  <pageMargins left="0.55118110236220474" right="0.55118110236220474" top="0.98425196850393704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56"/>
  <sheetViews>
    <sheetView topLeftCell="A8" workbookViewId="0">
      <selection activeCell="H20" sqref="H20"/>
    </sheetView>
  </sheetViews>
  <sheetFormatPr defaultRowHeight="12.75"/>
  <cols>
    <col min="1" max="1" width="4.28515625" customWidth="1"/>
    <col min="2" max="2" width="38" customWidth="1"/>
    <col min="3" max="5" width="13.28515625" customWidth="1"/>
    <col min="6" max="6" width="14.28515625" customWidth="1"/>
  </cols>
  <sheetData>
    <row r="1" spans="1:6">
      <c r="A1" s="1024" t="s">
        <v>594</v>
      </c>
      <c r="B1" s="1024"/>
      <c r="C1" s="1024"/>
      <c r="D1" s="1024"/>
      <c r="E1" s="1024"/>
      <c r="F1" s="1024"/>
    </row>
    <row r="2" spans="1:6" ht="15.75">
      <c r="B2" s="1044" t="s">
        <v>340</v>
      </c>
      <c r="C2" s="1044"/>
      <c r="D2" s="1044"/>
      <c r="E2" s="1044"/>
      <c r="F2" s="1044"/>
    </row>
    <row r="3" spans="1:6" ht="13.5" thickBot="1">
      <c r="B3" s="1047" t="s">
        <v>534</v>
      </c>
      <c r="C3" s="1047"/>
      <c r="D3" s="1047"/>
      <c r="E3" s="1047"/>
      <c r="F3" s="1047"/>
    </row>
    <row r="4" spans="1:6" ht="23.25" thickBot="1">
      <c r="A4" s="342" t="s">
        <v>192</v>
      </c>
      <c r="B4" s="128" t="s">
        <v>3</v>
      </c>
      <c r="C4" s="370"/>
      <c r="D4" s="359"/>
      <c r="E4" s="343" t="s">
        <v>16</v>
      </c>
      <c r="F4" s="341" t="s">
        <v>275</v>
      </c>
    </row>
    <row r="5" spans="1:6">
      <c r="A5" s="349" t="s">
        <v>193</v>
      </c>
      <c r="B5" s="588" t="s">
        <v>194</v>
      </c>
      <c r="C5" s="578" t="s">
        <v>195</v>
      </c>
      <c r="D5" s="328" t="s">
        <v>196</v>
      </c>
      <c r="E5" s="578"/>
      <c r="F5" s="580" t="s">
        <v>216</v>
      </c>
    </row>
    <row r="6" spans="1:6">
      <c r="A6" s="362" t="s">
        <v>197</v>
      </c>
      <c r="B6" s="151" t="s">
        <v>128</v>
      </c>
      <c r="C6" s="124" t="s">
        <v>328</v>
      </c>
      <c r="D6" s="151" t="s">
        <v>328</v>
      </c>
      <c r="E6" s="141">
        <v>0</v>
      </c>
      <c r="F6" s="135">
        <f>SUM(C6:E6)</f>
        <v>0</v>
      </c>
    </row>
    <row r="7" spans="1:6">
      <c r="A7" s="362" t="s">
        <v>198</v>
      </c>
      <c r="B7" s="151" t="s">
        <v>129</v>
      </c>
      <c r="C7" s="124" t="s">
        <v>328</v>
      </c>
      <c r="D7" s="151" t="s">
        <v>328</v>
      </c>
      <c r="E7" s="141">
        <v>0</v>
      </c>
      <c r="F7" s="135">
        <f t="shared" ref="F7:F31" si="0">SUM(C7:E7)</f>
        <v>0</v>
      </c>
    </row>
    <row r="8" spans="1:6">
      <c r="A8" s="362" t="s">
        <v>199</v>
      </c>
      <c r="B8" s="674" t="s">
        <v>305</v>
      </c>
      <c r="C8" s="124" t="s">
        <v>328</v>
      </c>
      <c r="D8" s="151" t="s">
        <v>328</v>
      </c>
      <c r="E8" s="141">
        <v>0</v>
      </c>
      <c r="F8" s="135">
        <f t="shared" si="0"/>
        <v>0</v>
      </c>
    </row>
    <row r="9" spans="1:6">
      <c r="A9" s="362" t="s">
        <v>200</v>
      </c>
      <c r="B9" s="674" t="s">
        <v>306</v>
      </c>
      <c r="C9" s="124" t="s">
        <v>328</v>
      </c>
      <c r="D9" s="151" t="s">
        <v>328</v>
      </c>
      <c r="E9" s="141">
        <v>0</v>
      </c>
      <c r="F9" s="135">
        <f t="shared" si="0"/>
        <v>0</v>
      </c>
    </row>
    <row r="10" spans="1:6">
      <c r="A10" s="362" t="s">
        <v>201</v>
      </c>
      <c r="B10" s="151" t="s">
        <v>130</v>
      </c>
      <c r="C10" s="124" t="s">
        <v>328</v>
      </c>
      <c r="D10" s="151" t="s">
        <v>328</v>
      </c>
      <c r="E10" s="124" t="s">
        <v>328</v>
      </c>
      <c r="F10" s="135">
        <f t="shared" si="0"/>
        <v>0</v>
      </c>
    </row>
    <row r="11" spans="1:6">
      <c r="A11" s="362" t="s">
        <v>202</v>
      </c>
      <c r="B11" s="151" t="s">
        <v>525</v>
      </c>
      <c r="C11" s="124" t="s">
        <v>328</v>
      </c>
      <c r="D11" s="151" t="s">
        <v>328</v>
      </c>
      <c r="E11" s="141">
        <v>6500000</v>
      </c>
      <c r="F11" s="135">
        <f t="shared" si="0"/>
        <v>6500000</v>
      </c>
    </row>
    <row r="12" spans="1:6">
      <c r="A12" s="362" t="s">
        <v>203</v>
      </c>
      <c r="B12" s="675" t="s">
        <v>563</v>
      </c>
      <c r="C12" s="124" t="s">
        <v>328</v>
      </c>
      <c r="D12" s="151" t="s">
        <v>328</v>
      </c>
      <c r="E12" s="141">
        <v>4500000</v>
      </c>
      <c r="F12" s="135">
        <f t="shared" si="0"/>
        <v>4500000</v>
      </c>
    </row>
    <row r="13" spans="1:6">
      <c r="A13" s="362" t="s">
        <v>204</v>
      </c>
      <c r="B13" s="151" t="s">
        <v>565</v>
      </c>
      <c r="C13" s="124" t="s">
        <v>328</v>
      </c>
      <c r="D13" s="151" t="s">
        <v>328</v>
      </c>
      <c r="E13" s="141">
        <v>6500000</v>
      </c>
      <c r="F13" s="135">
        <f t="shared" si="0"/>
        <v>6500000</v>
      </c>
    </row>
    <row r="14" spans="1:6">
      <c r="A14" s="362" t="s">
        <v>205</v>
      </c>
      <c r="B14" s="151" t="s">
        <v>131</v>
      </c>
      <c r="C14" s="124" t="s">
        <v>328</v>
      </c>
      <c r="D14" s="156" t="s">
        <v>169</v>
      </c>
      <c r="E14" s="141">
        <v>1000000</v>
      </c>
      <c r="F14" s="135">
        <f t="shared" si="0"/>
        <v>1000000</v>
      </c>
    </row>
    <row r="15" spans="1:6">
      <c r="A15" s="362" t="s">
        <v>206</v>
      </c>
      <c r="B15" s="151" t="s">
        <v>132</v>
      </c>
      <c r="C15" s="124" t="s">
        <v>328</v>
      </c>
      <c r="D15" s="156" t="s">
        <v>169</v>
      </c>
      <c r="E15" s="141">
        <v>500000</v>
      </c>
      <c r="F15" s="135">
        <f t="shared" si="0"/>
        <v>500000</v>
      </c>
    </row>
    <row r="16" spans="1:6">
      <c r="A16" s="362" t="s">
        <v>207</v>
      </c>
      <c r="B16" s="151" t="s">
        <v>564</v>
      </c>
      <c r="C16" s="124" t="s">
        <v>328</v>
      </c>
      <c r="D16" s="151" t="s">
        <v>328</v>
      </c>
      <c r="E16" s="141">
        <v>3000000</v>
      </c>
      <c r="F16" s="135">
        <f t="shared" si="0"/>
        <v>3000000</v>
      </c>
    </row>
    <row r="17" spans="1:6">
      <c r="A17" s="362" t="s">
        <v>208</v>
      </c>
      <c r="B17" s="151" t="s">
        <v>243</v>
      </c>
      <c r="C17" s="124" t="s">
        <v>328</v>
      </c>
      <c r="D17" s="151" t="s">
        <v>328</v>
      </c>
      <c r="E17" s="141">
        <v>0</v>
      </c>
      <c r="F17" s="135">
        <f t="shared" si="0"/>
        <v>0</v>
      </c>
    </row>
    <row r="18" spans="1:6">
      <c r="A18" s="362" t="s">
        <v>209</v>
      </c>
      <c r="B18" s="151" t="s">
        <v>133</v>
      </c>
      <c r="C18" s="124" t="s">
        <v>328</v>
      </c>
      <c r="D18" s="156" t="s">
        <v>328</v>
      </c>
      <c r="E18" s="141">
        <v>0</v>
      </c>
      <c r="F18" s="135">
        <f t="shared" si="0"/>
        <v>0</v>
      </c>
    </row>
    <row r="19" spans="1:6">
      <c r="A19" s="362" t="s">
        <v>210</v>
      </c>
      <c r="B19" s="151" t="s">
        <v>134</v>
      </c>
      <c r="C19" s="124" t="s">
        <v>328</v>
      </c>
      <c r="D19" s="156" t="s">
        <v>328</v>
      </c>
      <c r="E19" s="141">
        <v>0</v>
      </c>
      <c r="F19" s="135">
        <f t="shared" si="0"/>
        <v>0</v>
      </c>
    </row>
    <row r="20" spans="1:6">
      <c r="A20" s="362" t="s">
        <v>211</v>
      </c>
      <c r="B20" s="151" t="s">
        <v>135</v>
      </c>
      <c r="C20" s="124" t="s">
        <v>328</v>
      </c>
      <c r="D20" s="156" t="s">
        <v>328</v>
      </c>
      <c r="E20" s="141">
        <v>1915000</v>
      </c>
      <c r="F20" s="135">
        <f t="shared" si="0"/>
        <v>1915000</v>
      </c>
    </row>
    <row r="21" spans="1:6">
      <c r="A21" s="323" t="s">
        <v>212</v>
      </c>
      <c r="B21" s="151" t="s">
        <v>665</v>
      </c>
      <c r="C21" s="124" t="s">
        <v>328</v>
      </c>
      <c r="D21" s="156" t="s">
        <v>328</v>
      </c>
      <c r="E21" s="124">
        <v>480000</v>
      </c>
      <c r="F21" s="135">
        <f t="shared" si="0"/>
        <v>480000</v>
      </c>
    </row>
    <row r="22" spans="1:6">
      <c r="A22" s="323" t="s">
        <v>213</v>
      </c>
      <c r="B22" s="151" t="s">
        <v>136</v>
      </c>
      <c r="C22" s="124" t="s">
        <v>328</v>
      </c>
      <c r="D22" s="156" t="s">
        <v>328</v>
      </c>
      <c r="E22" s="124" t="s">
        <v>328</v>
      </c>
      <c r="F22" s="135">
        <f t="shared" si="0"/>
        <v>0</v>
      </c>
    </row>
    <row r="23" spans="1:6">
      <c r="A23" s="323" t="s">
        <v>214</v>
      </c>
      <c r="B23" s="151" t="s">
        <v>137</v>
      </c>
      <c r="C23" s="124" t="s">
        <v>328</v>
      </c>
      <c r="D23" s="156" t="s">
        <v>328</v>
      </c>
      <c r="E23" s="124" t="s">
        <v>328</v>
      </c>
      <c r="F23" s="135">
        <f t="shared" si="0"/>
        <v>0</v>
      </c>
    </row>
    <row r="24" spans="1:6">
      <c r="A24" s="323" t="s">
        <v>215</v>
      </c>
      <c r="B24" s="151" t="s">
        <v>138</v>
      </c>
      <c r="C24" s="124" t="s">
        <v>328</v>
      </c>
      <c r="D24" s="156" t="s">
        <v>328</v>
      </c>
      <c r="E24" s="124" t="s">
        <v>328</v>
      </c>
      <c r="F24" s="135">
        <f t="shared" si="0"/>
        <v>0</v>
      </c>
    </row>
    <row r="25" spans="1:6">
      <c r="A25" s="323" t="s">
        <v>217</v>
      </c>
      <c r="B25" s="151" t="s">
        <v>245</v>
      </c>
      <c r="C25" s="124" t="s">
        <v>328</v>
      </c>
      <c r="D25" s="156" t="s">
        <v>328</v>
      </c>
      <c r="E25" s="124" t="s">
        <v>328</v>
      </c>
      <c r="F25" s="135">
        <f t="shared" si="0"/>
        <v>0</v>
      </c>
    </row>
    <row r="26" spans="1:6">
      <c r="A26" s="323" t="s">
        <v>218</v>
      </c>
      <c r="B26" s="151" t="s">
        <v>244</v>
      </c>
      <c r="C26" s="124" t="s">
        <v>328</v>
      </c>
      <c r="D26" s="156" t="s">
        <v>328</v>
      </c>
      <c r="E26" s="124" t="s">
        <v>328</v>
      </c>
      <c r="F26" s="135">
        <f t="shared" si="0"/>
        <v>0</v>
      </c>
    </row>
    <row r="27" spans="1:6">
      <c r="A27" s="323" t="s">
        <v>219</v>
      </c>
      <c r="B27" s="151" t="s">
        <v>139</v>
      </c>
      <c r="C27" s="124" t="s">
        <v>328</v>
      </c>
      <c r="D27" s="156" t="s">
        <v>328</v>
      </c>
      <c r="E27" s="124" t="s">
        <v>328</v>
      </c>
      <c r="F27" s="135">
        <f t="shared" si="0"/>
        <v>0</v>
      </c>
    </row>
    <row r="28" spans="1:6">
      <c r="A28" s="323" t="s">
        <v>220</v>
      </c>
      <c r="B28" s="151" t="s">
        <v>140</v>
      </c>
      <c r="C28" s="124" t="s">
        <v>328</v>
      </c>
      <c r="D28" s="156" t="s">
        <v>328</v>
      </c>
      <c r="E28" s="141">
        <v>200000</v>
      </c>
      <c r="F28" s="135">
        <f t="shared" si="0"/>
        <v>200000</v>
      </c>
    </row>
    <row r="29" spans="1:6">
      <c r="A29" s="323" t="s">
        <v>221</v>
      </c>
      <c r="B29" s="592" t="s">
        <v>308</v>
      </c>
      <c r="C29" s="124" t="s">
        <v>328</v>
      </c>
      <c r="D29" s="151" t="s">
        <v>328</v>
      </c>
      <c r="E29" s="124" t="s">
        <v>328</v>
      </c>
      <c r="F29" s="135">
        <f t="shared" si="0"/>
        <v>0</v>
      </c>
    </row>
    <row r="30" spans="1:6">
      <c r="A30" s="323" t="s">
        <v>222</v>
      </c>
      <c r="B30" s="592" t="s">
        <v>141</v>
      </c>
      <c r="C30" s="124" t="s">
        <v>328</v>
      </c>
      <c r="D30" s="151" t="s">
        <v>328</v>
      </c>
      <c r="E30" s="124" t="s">
        <v>328</v>
      </c>
      <c r="F30" s="135">
        <f t="shared" si="0"/>
        <v>0</v>
      </c>
    </row>
    <row r="31" spans="1:6" ht="13.5" thickBot="1">
      <c r="A31" s="371" t="s">
        <v>223</v>
      </c>
      <c r="B31" s="592" t="s">
        <v>307</v>
      </c>
      <c r="C31" s="124" t="s">
        <v>328</v>
      </c>
      <c r="D31" s="151" t="s">
        <v>328</v>
      </c>
      <c r="E31" s="985" t="s">
        <v>328</v>
      </c>
      <c r="F31" s="135">
        <f t="shared" si="0"/>
        <v>0</v>
      </c>
    </row>
    <row r="32" spans="1:6" ht="13.5" thickBot="1">
      <c r="A32" s="345" t="s">
        <v>224</v>
      </c>
      <c r="B32" s="591" t="s">
        <v>142</v>
      </c>
      <c r="C32" s="286">
        <f>SUM(C6:C31)</f>
        <v>0</v>
      </c>
      <c r="D32" s="357">
        <f>SUM(D6:D31)</f>
        <v>0</v>
      </c>
      <c r="E32" s="286">
        <f>SUM(E6:E31)</f>
        <v>24595000</v>
      </c>
      <c r="F32" s="286">
        <f>SUM(F6:F31)</f>
        <v>24595000</v>
      </c>
    </row>
    <row r="33" spans="1:6" ht="11.25" customHeight="1">
      <c r="B33" s="163"/>
      <c r="C33" s="18"/>
      <c r="D33" s="18"/>
      <c r="E33" s="18"/>
      <c r="F33" s="18"/>
    </row>
    <row r="34" spans="1:6">
      <c r="A34" s="1024" t="s">
        <v>595</v>
      </c>
      <c r="B34" s="1024"/>
      <c r="C34" s="1024"/>
      <c r="D34" s="1024"/>
      <c r="E34" s="1024"/>
      <c r="F34" s="1024"/>
    </row>
    <row r="35" spans="1:6" ht="15.75">
      <c r="B35" s="1044" t="s">
        <v>359</v>
      </c>
      <c r="C35" s="1044"/>
      <c r="D35" s="1044"/>
      <c r="E35" s="1044"/>
      <c r="F35" s="1044"/>
    </row>
    <row r="36" spans="1:6" ht="13.5" thickBot="1">
      <c r="B36" s="1047" t="s">
        <v>534</v>
      </c>
      <c r="C36" s="1047"/>
      <c r="D36" s="1047"/>
      <c r="E36" s="1047"/>
      <c r="F36" s="1047"/>
    </row>
    <row r="37" spans="1:6" ht="23.25" thickBot="1">
      <c r="A37" s="342" t="s">
        <v>192</v>
      </c>
      <c r="B37" s="128" t="s">
        <v>12</v>
      </c>
      <c r="C37" s="370"/>
      <c r="D37" s="359"/>
      <c r="E37" s="343" t="s">
        <v>16</v>
      </c>
      <c r="F37" s="341" t="s">
        <v>275</v>
      </c>
    </row>
    <row r="38" spans="1:6">
      <c r="A38" s="349" t="s">
        <v>193</v>
      </c>
      <c r="B38" s="588" t="s">
        <v>194</v>
      </c>
      <c r="C38" s="578" t="s">
        <v>195</v>
      </c>
      <c r="D38" s="328" t="s">
        <v>196</v>
      </c>
      <c r="E38" s="582" t="s">
        <v>216</v>
      </c>
      <c r="F38" s="580" t="s">
        <v>241</v>
      </c>
    </row>
    <row r="39" spans="1:6">
      <c r="A39" s="362" t="s">
        <v>197</v>
      </c>
      <c r="B39" s="151"/>
      <c r="C39" s="141"/>
      <c r="D39" s="106"/>
      <c r="E39" s="141"/>
      <c r="F39" s="135"/>
    </row>
    <row r="40" spans="1:6">
      <c r="A40" s="362" t="s">
        <v>198</v>
      </c>
      <c r="B40" s="151"/>
      <c r="C40" s="124"/>
      <c r="D40" s="156"/>
      <c r="E40" s="124"/>
      <c r="F40" s="135"/>
    </row>
    <row r="41" spans="1:6">
      <c r="A41" s="362" t="s">
        <v>199</v>
      </c>
      <c r="B41" s="151"/>
      <c r="C41" s="124"/>
      <c r="D41" s="156"/>
      <c r="E41" s="124"/>
      <c r="F41" s="135"/>
    </row>
    <row r="42" spans="1:6" ht="13.5" thickBot="1">
      <c r="A42" s="362" t="s">
        <v>200</v>
      </c>
      <c r="B42" s="151"/>
      <c r="C42" s="124"/>
      <c r="D42" s="156"/>
      <c r="E42" s="124"/>
      <c r="F42" s="135"/>
    </row>
    <row r="43" spans="1:6" ht="13.5" thickBot="1">
      <c r="A43" s="345" t="s">
        <v>201</v>
      </c>
      <c r="B43" s="128" t="s">
        <v>143</v>
      </c>
      <c r="C43" s="587">
        <f>SUM(C39:C42)</f>
        <v>0</v>
      </c>
      <c r="D43" s="589">
        <f>SUM(D39:D42)</f>
        <v>0</v>
      </c>
      <c r="E43" s="587">
        <f>SUM(E39:E42)</f>
        <v>0</v>
      </c>
      <c r="F43" s="586">
        <v>0</v>
      </c>
    </row>
    <row r="44" spans="1:6">
      <c r="A44" s="344"/>
      <c r="B44" s="41"/>
      <c r="C44" s="33"/>
      <c r="D44" s="41"/>
      <c r="E44" s="41"/>
      <c r="F44" s="41"/>
    </row>
    <row r="45" spans="1:6">
      <c r="A45" s="1024" t="s">
        <v>596</v>
      </c>
      <c r="B45" s="1024"/>
      <c r="C45" s="1024"/>
      <c r="D45" s="1024"/>
      <c r="E45" s="1024"/>
      <c r="F45" s="1024"/>
    </row>
    <row r="46" spans="1:6" ht="15.75">
      <c r="B46" s="1044" t="s">
        <v>360</v>
      </c>
      <c r="C46" s="1044"/>
      <c r="D46" s="1044"/>
      <c r="E46" s="1044"/>
      <c r="F46" s="1044"/>
    </row>
    <row r="47" spans="1:6" ht="13.5" thickBot="1">
      <c r="B47" s="1047" t="s">
        <v>534</v>
      </c>
      <c r="C47" s="1047"/>
      <c r="D47" s="1047"/>
      <c r="E47" s="1047"/>
      <c r="F47" s="1047"/>
    </row>
    <row r="48" spans="1:6" ht="23.25" thickBot="1">
      <c r="A48" s="342" t="s">
        <v>192</v>
      </c>
      <c r="B48" s="166" t="s">
        <v>12</v>
      </c>
      <c r="C48" s="358"/>
      <c r="D48" s="359"/>
      <c r="E48" s="343" t="s">
        <v>16</v>
      </c>
      <c r="F48" s="321" t="s">
        <v>275</v>
      </c>
    </row>
    <row r="49" spans="1:6" ht="13.5" thickBot="1">
      <c r="A49" s="349" t="s">
        <v>193</v>
      </c>
      <c r="B49" s="330" t="s">
        <v>194</v>
      </c>
      <c r="C49" s="327" t="s">
        <v>195</v>
      </c>
      <c r="D49" s="328" t="s">
        <v>196</v>
      </c>
      <c r="E49" s="582" t="s">
        <v>216</v>
      </c>
      <c r="F49" s="329" t="s">
        <v>241</v>
      </c>
    </row>
    <row r="50" spans="1:6">
      <c r="A50" s="362" t="s">
        <v>197</v>
      </c>
      <c r="B50" s="318"/>
      <c r="C50" s="165"/>
      <c r="D50" s="590"/>
      <c r="E50" s="564"/>
      <c r="F50" s="564">
        <f t="shared" ref="F50:F55" si="1">SUM(C50:E50)</f>
        <v>0</v>
      </c>
    </row>
    <row r="51" spans="1:6">
      <c r="A51" s="362" t="s">
        <v>198</v>
      </c>
      <c r="B51" s="111"/>
      <c r="C51" s="316"/>
      <c r="D51" s="584"/>
      <c r="E51" s="144"/>
      <c r="F51" s="141">
        <f t="shared" si="1"/>
        <v>0</v>
      </c>
    </row>
    <row r="52" spans="1:6">
      <c r="A52" s="362" t="s">
        <v>199</v>
      </c>
      <c r="B52" s="111"/>
      <c r="C52" s="117"/>
      <c r="D52" s="583"/>
      <c r="E52" s="723"/>
      <c r="F52" s="141">
        <f t="shared" si="1"/>
        <v>0</v>
      </c>
    </row>
    <row r="53" spans="1:6">
      <c r="A53" s="362" t="s">
        <v>200</v>
      </c>
      <c r="B53" s="245"/>
      <c r="C53" s="117"/>
      <c r="D53" s="583"/>
      <c r="E53" s="141"/>
      <c r="F53" s="141">
        <f t="shared" si="1"/>
        <v>0</v>
      </c>
    </row>
    <row r="54" spans="1:6">
      <c r="A54" s="362" t="s">
        <v>201</v>
      </c>
      <c r="B54" s="245"/>
      <c r="C54" s="117"/>
      <c r="D54" s="583"/>
      <c r="E54" s="723"/>
      <c r="F54" s="141">
        <f t="shared" si="1"/>
        <v>0</v>
      </c>
    </row>
    <row r="55" spans="1:6" ht="13.5" thickBot="1">
      <c r="A55" s="364" t="s">
        <v>202</v>
      </c>
      <c r="B55" s="319"/>
      <c r="C55" s="317"/>
      <c r="D55" s="585"/>
      <c r="E55" s="963"/>
      <c r="F55" s="140">
        <f t="shared" si="1"/>
        <v>0</v>
      </c>
    </row>
    <row r="56" spans="1:6" ht="13.5" thickBot="1">
      <c r="A56" s="345" t="s">
        <v>203</v>
      </c>
      <c r="B56" s="122" t="s">
        <v>144</v>
      </c>
      <c r="C56" s="283">
        <f>SUM(C50:C55)</f>
        <v>0</v>
      </c>
      <c r="D56" s="283">
        <f>SUM(D50:D55)</f>
        <v>0</v>
      </c>
      <c r="E56" s="148">
        <f>SUM(E50:E55)</f>
        <v>0</v>
      </c>
      <c r="F56" s="216">
        <f>SUM(F50:F55)</f>
        <v>0</v>
      </c>
    </row>
  </sheetData>
  <mergeCells count="9">
    <mergeCell ref="A1:F1"/>
    <mergeCell ref="A34:F34"/>
    <mergeCell ref="A45:F45"/>
    <mergeCell ref="B46:F46"/>
    <mergeCell ref="B47:F47"/>
    <mergeCell ref="B2:F2"/>
    <mergeCell ref="B3:F3"/>
    <mergeCell ref="B35:F35"/>
    <mergeCell ref="B36:F36"/>
  </mergeCells>
  <pageMargins left="0.51181102362204722" right="0.31496062992125984" top="0.15748031496062992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64"/>
  <sheetViews>
    <sheetView workbookViewId="0">
      <selection activeCell="I37" sqref="I37"/>
    </sheetView>
  </sheetViews>
  <sheetFormatPr defaultRowHeight="12.75"/>
  <cols>
    <col min="1" max="1" width="4.85546875" customWidth="1"/>
    <col min="2" max="2" width="36.7109375" customWidth="1"/>
    <col min="3" max="3" width="14.42578125" customWidth="1"/>
    <col min="4" max="4" width="13.42578125" customWidth="1"/>
    <col min="5" max="5" width="13.5703125" customWidth="1"/>
    <col min="6" max="6" width="12.7109375" customWidth="1"/>
  </cols>
  <sheetData>
    <row r="1" spans="1:6" ht="12.75" customHeight="1">
      <c r="A1" s="1024" t="s">
        <v>597</v>
      </c>
      <c r="B1" s="1024"/>
      <c r="C1" s="1024"/>
      <c r="D1" s="1024"/>
      <c r="E1" s="1024"/>
    </row>
    <row r="2" spans="1:6" ht="12.75" customHeight="1">
      <c r="A2" s="336"/>
      <c r="B2" s="336"/>
      <c r="C2" s="336"/>
      <c r="D2" s="336"/>
      <c r="E2" s="336"/>
    </row>
    <row r="3" spans="1:6" ht="15.75">
      <c r="B3" s="1044" t="s">
        <v>598</v>
      </c>
      <c r="C3" s="1044"/>
      <c r="D3" s="1044"/>
      <c r="E3" s="1044"/>
      <c r="F3" s="1048"/>
    </row>
    <row r="4" spans="1:6" ht="12.75" customHeight="1" thickBot="1">
      <c r="B4" s="1"/>
      <c r="C4" s="1"/>
      <c r="D4" s="1"/>
      <c r="E4" s="19"/>
      <c r="F4" s="19" t="s">
        <v>534</v>
      </c>
    </row>
    <row r="5" spans="1:6" ht="15.75" customHeight="1" thickBot="1">
      <c r="A5" s="1049" t="s">
        <v>192</v>
      </c>
      <c r="B5" s="248" t="s">
        <v>17</v>
      </c>
      <c r="C5" s="1037" t="s">
        <v>29</v>
      </c>
      <c r="D5" s="1039" t="s">
        <v>16</v>
      </c>
      <c r="E5" s="1039"/>
      <c r="F5" s="1033" t="s">
        <v>275</v>
      </c>
    </row>
    <row r="6" spans="1:6" ht="24" customHeight="1" thickBot="1">
      <c r="A6" s="1049"/>
      <c r="B6" s="251"/>
      <c r="C6" s="1038"/>
      <c r="D6" s="1040"/>
      <c r="E6" s="1040"/>
      <c r="F6" s="1034"/>
    </row>
    <row r="7" spans="1:6" ht="13.5" thickBot="1">
      <c r="A7" s="474" t="s">
        <v>193</v>
      </c>
      <c r="B7" s="595" t="s">
        <v>194</v>
      </c>
      <c r="C7" s="596" t="s">
        <v>195</v>
      </c>
      <c r="D7" s="597" t="s">
        <v>196</v>
      </c>
      <c r="E7" s="597" t="s">
        <v>216</v>
      </c>
      <c r="F7" s="598" t="s">
        <v>241</v>
      </c>
    </row>
    <row r="8" spans="1:6" ht="13.5" thickBot="1">
      <c r="A8" s="474" t="s">
        <v>197</v>
      </c>
      <c r="B8" s="252" t="s">
        <v>404</v>
      </c>
      <c r="C8" s="66"/>
      <c r="D8" s="66">
        <v>171370097</v>
      </c>
      <c r="E8" s="66">
        <v>0</v>
      </c>
      <c r="F8" s="113">
        <v>171370097</v>
      </c>
    </row>
    <row r="9" spans="1:6" ht="13.5" thickBot="1">
      <c r="A9" s="474" t="s">
        <v>198</v>
      </c>
      <c r="B9" s="253" t="s">
        <v>528</v>
      </c>
      <c r="C9" s="32"/>
      <c r="D9" s="599">
        <v>20837500</v>
      </c>
      <c r="E9" s="599">
        <v>0</v>
      </c>
      <c r="F9" s="840">
        <f t="shared" ref="F9:F27" si="0">SUM(C9:E9)</f>
        <v>20837500</v>
      </c>
    </row>
    <row r="10" spans="1:6" s="14" customFormat="1" ht="13.5" thickBot="1">
      <c r="A10" s="474" t="s">
        <v>199</v>
      </c>
      <c r="B10" s="254" t="s">
        <v>397</v>
      </c>
      <c r="C10" s="259">
        <v>0</v>
      </c>
      <c r="D10" s="600">
        <v>18250800</v>
      </c>
      <c r="E10" s="600">
        <f>E11+E12+E13+E14+E15+E16</f>
        <v>0</v>
      </c>
      <c r="F10" s="841"/>
    </row>
    <row r="11" spans="1:6" s="14" customFormat="1">
      <c r="A11" s="601" t="s">
        <v>200</v>
      </c>
      <c r="B11" s="792" t="s">
        <v>376</v>
      </c>
      <c r="C11" s="535"/>
      <c r="D11" s="389"/>
      <c r="E11" s="389"/>
      <c r="F11" s="260">
        <f t="shared" si="0"/>
        <v>0</v>
      </c>
    </row>
    <row r="12" spans="1:6" s="14" customFormat="1">
      <c r="A12" s="170" t="s">
        <v>201</v>
      </c>
      <c r="B12" s="793" t="s">
        <v>666</v>
      </c>
      <c r="C12" s="791"/>
      <c r="D12" s="785">
        <v>2800000</v>
      </c>
      <c r="E12" s="785"/>
      <c r="F12" s="260">
        <f t="shared" si="0"/>
        <v>2800000</v>
      </c>
    </row>
    <row r="13" spans="1:6" s="14" customFormat="1">
      <c r="A13" s="170" t="s">
        <v>202</v>
      </c>
      <c r="B13" s="255" t="s">
        <v>378</v>
      </c>
      <c r="C13" s="791"/>
      <c r="D13" s="785">
        <v>2200000</v>
      </c>
      <c r="E13" s="785"/>
      <c r="F13" s="260">
        <f t="shared" si="0"/>
        <v>2200000</v>
      </c>
    </row>
    <row r="14" spans="1:6" ht="12.75" customHeight="1">
      <c r="A14" s="774" t="s">
        <v>203</v>
      </c>
      <c r="B14" s="790" t="s">
        <v>379</v>
      </c>
      <c r="C14" s="21"/>
      <c r="D14" s="205">
        <v>12400000</v>
      </c>
      <c r="E14" s="205"/>
      <c r="F14" s="260">
        <f t="shared" si="0"/>
        <v>12400000</v>
      </c>
    </row>
    <row r="15" spans="1:6" ht="12.75" customHeight="1">
      <c r="A15" s="170" t="s">
        <v>204</v>
      </c>
      <c r="B15" s="255" t="s">
        <v>380</v>
      </c>
      <c r="C15" s="21"/>
      <c r="D15" s="30"/>
      <c r="E15" s="30"/>
      <c r="F15" s="260">
        <f t="shared" si="0"/>
        <v>0</v>
      </c>
    </row>
    <row r="16" spans="1:6" ht="12.75" customHeight="1" thickBot="1">
      <c r="A16" s="602" t="s">
        <v>205</v>
      </c>
      <c r="B16" s="256" t="s">
        <v>381</v>
      </c>
      <c r="C16" s="10"/>
      <c r="D16" s="209">
        <v>850800</v>
      </c>
      <c r="E16" s="209"/>
      <c r="F16" s="260">
        <f t="shared" si="0"/>
        <v>850800</v>
      </c>
    </row>
    <row r="17" spans="1:8" ht="13.5" thickBot="1">
      <c r="A17" s="474" t="s">
        <v>206</v>
      </c>
      <c r="B17" s="252" t="s">
        <v>514</v>
      </c>
      <c r="C17" s="603">
        <f>C18+C23+C24+C25+C26+C27</f>
        <v>0</v>
      </c>
      <c r="D17" s="603">
        <v>132281797</v>
      </c>
      <c r="E17" s="603">
        <f>E18+E23+E24+E25++E26+E27</f>
        <v>0</v>
      </c>
      <c r="F17" s="603">
        <v>132281797</v>
      </c>
    </row>
    <row r="18" spans="1:8" ht="12.75" customHeight="1">
      <c r="A18" s="601" t="s">
        <v>207</v>
      </c>
      <c r="B18" s="796" t="s">
        <v>398</v>
      </c>
      <c r="C18" s="21">
        <f>C19+C20+C21+C22</f>
        <v>0</v>
      </c>
      <c r="D18" s="21">
        <v>132281797</v>
      </c>
      <c r="E18" s="21">
        <f>E19+E20+E21+E22</f>
        <v>0</v>
      </c>
      <c r="F18" s="21">
        <v>132281797</v>
      </c>
      <c r="H18" s="81"/>
    </row>
    <row r="19" spans="1:8" ht="12.75" customHeight="1">
      <c r="A19" s="774" t="s">
        <v>208</v>
      </c>
      <c r="B19" s="813" t="s">
        <v>429</v>
      </c>
      <c r="C19" s="21"/>
      <c r="D19" s="812">
        <v>91210297</v>
      </c>
      <c r="E19" s="104"/>
      <c r="F19" s="110">
        <f>SUM(C19:E19)</f>
        <v>91210297</v>
      </c>
      <c r="H19" s="81"/>
    </row>
    <row r="20" spans="1:8" ht="12.75" customHeight="1">
      <c r="A20" s="774" t="s">
        <v>209</v>
      </c>
      <c r="B20" s="814" t="s">
        <v>431</v>
      </c>
      <c r="C20" s="21"/>
      <c r="D20" s="214">
        <v>41071500</v>
      </c>
      <c r="E20" s="105"/>
      <c r="F20" s="110">
        <f>SUM(C20:E20)</f>
        <v>41071500</v>
      </c>
      <c r="H20" s="81"/>
    </row>
    <row r="21" spans="1:8" ht="12.75" customHeight="1" thickBot="1">
      <c r="A21" s="169" t="s">
        <v>210</v>
      </c>
      <c r="B21" s="986" t="s">
        <v>432</v>
      </c>
      <c r="C21" s="25"/>
      <c r="D21" s="615"/>
      <c r="E21" s="808"/>
      <c r="F21" s="112">
        <f>SUM(C21:E21)</f>
        <v>0</v>
      </c>
      <c r="H21" s="81"/>
    </row>
    <row r="22" spans="1:8" s="15" customFormat="1" ht="12.75" customHeight="1" thickBot="1">
      <c r="A22" s="474" t="s">
        <v>211</v>
      </c>
      <c r="B22" s="987" t="s">
        <v>164</v>
      </c>
      <c r="C22" s="103"/>
      <c r="D22" s="988">
        <f>D23+D24+D25+D26+D27</f>
        <v>0</v>
      </c>
      <c r="E22" s="988">
        <v>0</v>
      </c>
      <c r="F22" s="810">
        <f>SUM(C22:E22)</f>
        <v>0</v>
      </c>
      <c r="H22" s="989"/>
    </row>
    <row r="23" spans="1:8" ht="12.75" customHeight="1">
      <c r="A23" s="774" t="s">
        <v>212</v>
      </c>
      <c r="B23" s="608" t="s">
        <v>399</v>
      </c>
      <c r="C23" s="21"/>
      <c r="D23" s="205"/>
      <c r="E23" s="265"/>
      <c r="F23" s="110">
        <f t="shared" si="0"/>
        <v>0</v>
      </c>
    </row>
    <row r="24" spans="1:8" ht="12.75" customHeight="1">
      <c r="A24" s="774" t="s">
        <v>213</v>
      </c>
      <c r="B24" s="797" t="s">
        <v>400</v>
      </c>
      <c r="C24" s="8"/>
      <c r="D24" s="30"/>
      <c r="E24" s="207"/>
      <c r="F24" s="110">
        <f t="shared" si="0"/>
        <v>0</v>
      </c>
    </row>
    <row r="25" spans="1:8">
      <c r="A25" s="774" t="s">
        <v>214</v>
      </c>
      <c r="B25" s="257" t="s">
        <v>401</v>
      </c>
      <c r="C25" s="21"/>
      <c r="D25" s="207"/>
      <c r="E25" s="207"/>
      <c r="F25" s="110">
        <f t="shared" si="0"/>
        <v>0</v>
      </c>
    </row>
    <row r="26" spans="1:8">
      <c r="A26" s="774" t="s">
        <v>215</v>
      </c>
      <c r="B26" s="798" t="s">
        <v>402</v>
      </c>
      <c r="C26" s="21"/>
      <c r="D26" s="207">
        <f>'27. kölcsön visszatérülés'!C13</f>
        <v>0</v>
      </c>
      <c r="E26" s="207"/>
      <c r="F26" s="110">
        <f>SUM(C26:E26)</f>
        <v>0</v>
      </c>
    </row>
    <row r="27" spans="1:8" ht="13.5" thickBot="1">
      <c r="A27" s="774" t="s">
        <v>217</v>
      </c>
      <c r="B27" s="257" t="s">
        <v>403</v>
      </c>
      <c r="C27" s="21"/>
      <c r="D27" s="207"/>
      <c r="E27" s="207"/>
      <c r="F27" s="110">
        <f t="shared" si="0"/>
        <v>0</v>
      </c>
    </row>
    <row r="28" spans="1:8" ht="5.25" customHeight="1" thickBot="1">
      <c r="A28" s="474"/>
      <c r="B28" s="258"/>
      <c r="C28" s="25"/>
      <c r="D28" s="205"/>
      <c r="E28" s="205"/>
      <c r="F28" s="112"/>
    </row>
    <row r="29" spans="1:8" ht="15" customHeight="1" thickBot="1">
      <c r="A29" s="474" t="s">
        <v>218</v>
      </c>
      <c r="B29" s="217" t="s">
        <v>481</v>
      </c>
      <c r="C29" s="148">
        <f>C30+C35+C38</f>
        <v>0</v>
      </c>
      <c r="D29" s="832">
        <v>0</v>
      </c>
      <c r="E29" s="103">
        <v>0</v>
      </c>
      <c r="F29" s="810">
        <v>0</v>
      </c>
    </row>
    <row r="30" spans="1:8" ht="12.75" customHeight="1">
      <c r="A30" s="601" t="s">
        <v>219</v>
      </c>
      <c r="B30" s="129" t="s">
        <v>405</v>
      </c>
      <c r="C30" s="235">
        <f>C31+C33+C34+C32</f>
        <v>0</v>
      </c>
      <c r="D30" s="605">
        <v>0</v>
      </c>
      <c r="E30" s="604">
        <v>0</v>
      </c>
      <c r="F30" s="604">
        <f>F31+F33+F34+F32</f>
        <v>0</v>
      </c>
    </row>
    <row r="31" spans="1:8" ht="12.75" customHeight="1">
      <c r="A31" s="170" t="s">
        <v>220</v>
      </c>
      <c r="B31" s="126" t="s">
        <v>166</v>
      </c>
      <c r="C31" s="172">
        <f>'19. intézményi bev'!F29</f>
        <v>0</v>
      </c>
      <c r="D31" s="373">
        <v>0</v>
      </c>
      <c r="E31" s="172">
        <v>0</v>
      </c>
      <c r="F31" s="373">
        <f>SUM(C31:E31)</f>
        <v>0</v>
      </c>
    </row>
    <row r="32" spans="1:8" ht="12.75" customHeight="1">
      <c r="A32" s="170" t="s">
        <v>221</v>
      </c>
      <c r="B32" s="245" t="s">
        <v>406</v>
      </c>
      <c r="C32" s="144"/>
      <c r="D32" s="137">
        <v>0</v>
      </c>
      <c r="E32" s="144"/>
      <c r="F32" s="373">
        <v>0</v>
      </c>
    </row>
    <row r="33" spans="1:6" ht="22.5" customHeight="1">
      <c r="A33" s="170" t="s">
        <v>222</v>
      </c>
      <c r="B33" s="607" t="s">
        <v>407</v>
      </c>
      <c r="C33" s="141"/>
      <c r="D33" s="135">
        <v>0</v>
      </c>
      <c r="E33" s="141"/>
      <c r="F33" s="373">
        <f t="shared" ref="F33:F40" si="1">SUM(C33:E33)</f>
        <v>0</v>
      </c>
    </row>
    <row r="34" spans="1:6" s="14" customFormat="1" ht="12.75" customHeight="1">
      <c r="A34" s="170" t="s">
        <v>223</v>
      </c>
      <c r="B34" s="245" t="s">
        <v>408</v>
      </c>
      <c r="C34" s="149">
        <f>'19. intézményi bev'!F32</f>
        <v>0</v>
      </c>
      <c r="D34" s="140">
        <v>0</v>
      </c>
      <c r="E34" s="149"/>
      <c r="F34" s="373">
        <f t="shared" si="1"/>
        <v>0</v>
      </c>
    </row>
    <row r="35" spans="1:6" s="15" customFormat="1" ht="12.75" customHeight="1">
      <c r="A35" s="170" t="s">
        <v>224</v>
      </c>
      <c r="B35" s="801" t="s">
        <v>411</v>
      </c>
      <c r="C35" s="152">
        <f>C36+C37+C38+C39+C40+C41</f>
        <v>0</v>
      </c>
      <c r="D35" s="833">
        <f>D36+D37+D38+D39+D40+D41</f>
        <v>0</v>
      </c>
      <c r="E35" s="152">
        <f>E36+E37+E38+E39+E40+E41</f>
        <v>0</v>
      </c>
      <c r="F35" s="152">
        <v>0</v>
      </c>
    </row>
    <row r="36" spans="1:6" ht="12.75" customHeight="1">
      <c r="A36" s="170" t="s">
        <v>225</v>
      </c>
      <c r="B36" s="608" t="s">
        <v>409</v>
      </c>
      <c r="C36" s="149"/>
      <c r="D36" s="140">
        <f>'20-21.m.kp.fejl.tám.bev'!C17</f>
        <v>0</v>
      </c>
      <c r="E36" s="149"/>
      <c r="F36" s="373">
        <f t="shared" si="1"/>
        <v>0</v>
      </c>
    </row>
    <row r="37" spans="1:6" ht="12.75" customHeight="1">
      <c r="A37" s="170" t="s">
        <v>226</v>
      </c>
      <c r="B37" s="800" t="s">
        <v>410</v>
      </c>
      <c r="C37" s="609"/>
      <c r="D37" s="834">
        <f>'20-21.m.kp.fejl.tám.bev'!C35</f>
        <v>0</v>
      </c>
      <c r="E37" s="609"/>
      <c r="F37" s="373">
        <f t="shared" si="1"/>
        <v>0</v>
      </c>
    </row>
    <row r="38" spans="1:6" ht="12.75" customHeight="1">
      <c r="A38" s="170" t="s">
        <v>227</v>
      </c>
      <c r="B38" s="802" t="s">
        <v>412</v>
      </c>
      <c r="C38" s="610"/>
      <c r="D38" s="835"/>
      <c r="E38" s="610"/>
      <c r="F38" s="373">
        <f t="shared" si="1"/>
        <v>0</v>
      </c>
    </row>
    <row r="39" spans="1:6" ht="12.75" customHeight="1">
      <c r="A39" s="170" t="s">
        <v>228</v>
      </c>
      <c r="B39" s="126" t="s">
        <v>413</v>
      </c>
      <c r="C39" s="172">
        <f>'22-23.m.felh bev'!C18</f>
        <v>0</v>
      </c>
      <c r="D39" s="221">
        <f>'22-23.m.felh bev'!F18</f>
        <v>0</v>
      </c>
      <c r="E39" s="171"/>
      <c r="F39" s="373">
        <f t="shared" si="1"/>
        <v>0</v>
      </c>
    </row>
    <row r="40" spans="1:6" ht="12.75" customHeight="1">
      <c r="A40" s="170" t="s">
        <v>229</v>
      </c>
      <c r="B40" s="802" t="s">
        <v>414</v>
      </c>
      <c r="C40" s="172"/>
      <c r="D40" s="230">
        <f>'27. kölcsön visszatérülés'!C28</f>
        <v>0</v>
      </c>
      <c r="E40" s="237"/>
      <c r="F40" s="373">
        <f t="shared" si="1"/>
        <v>0</v>
      </c>
    </row>
    <row r="41" spans="1:6" ht="12.75" customHeight="1" thickBot="1">
      <c r="A41" s="170" t="s">
        <v>230</v>
      </c>
      <c r="B41" s="126" t="s">
        <v>415</v>
      </c>
      <c r="C41" s="642">
        <f>'22-23.m.felh bev'!C32</f>
        <v>0</v>
      </c>
      <c r="D41" s="836">
        <f>'22-23.m.felh bev'!E32</f>
        <v>0</v>
      </c>
      <c r="E41" s="642"/>
      <c r="F41" s="373">
        <f>SUM(C41:E41)</f>
        <v>0</v>
      </c>
    </row>
    <row r="42" spans="1:6" s="15" customFormat="1" ht="26.25" customHeight="1" thickBot="1">
      <c r="A42" s="474" t="s">
        <v>231</v>
      </c>
      <c r="B42" s="131" t="s">
        <v>416</v>
      </c>
      <c r="C42" s="611">
        <f>C8+C29</f>
        <v>0</v>
      </c>
      <c r="D42" s="611">
        <v>171370097</v>
      </c>
      <c r="E42" s="611">
        <f>E8+E29</f>
        <v>0</v>
      </c>
      <c r="F42" s="611">
        <f>F8+F29</f>
        <v>171370097</v>
      </c>
    </row>
    <row r="43" spans="1:6" ht="6" customHeight="1" thickBot="1">
      <c r="A43" s="474"/>
      <c r="B43" s="127"/>
      <c r="C43" s="25"/>
      <c r="D43" s="264"/>
      <c r="E43" s="264"/>
      <c r="F43" s="112"/>
    </row>
    <row r="44" spans="1:6" ht="13.5" thickBot="1">
      <c r="A44" s="474" t="s">
        <v>232</v>
      </c>
      <c r="B44" s="128" t="s">
        <v>417</v>
      </c>
      <c r="C44" s="266"/>
      <c r="D44" s="266"/>
      <c r="E44" s="266"/>
      <c r="F44" s="266"/>
    </row>
    <row r="45" spans="1:6" ht="12.75" customHeight="1">
      <c r="A45" s="601" t="s">
        <v>233</v>
      </c>
      <c r="B45" s="246" t="s">
        <v>168</v>
      </c>
      <c r="C45" s="265"/>
      <c r="D45" s="215"/>
      <c r="E45" s="215"/>
      <c r="F45" s="263"/>
    </row>
    <row r="46" spans="1:6" ht="12.75" customHeight="1">
      <c r="A46" s="170" t="s">
        <v>234</v>
      </c>
      <c r="B46" s="529" t="s">
        <v>419</v>
      </c>
      <c r="C46" s="105">
        <v>38464</v>
      </c>
      <c r="D46" s="214">
        <v>44630037</v>
      </c>
      <c r="E46" s="214"/>
      <c r="F46" s="803">
        <f>C46+D46+E46</f>
        <v>44668501</v>
      </c>
    </row>
    <row r="47" spans="1:6" ht="12.75" customHeight="1">
      <c r="A47" s="170" t="s">
        <v>235</v>
      </c>
      <c r="B47" s="529" t="s">
        <v>420</v>
      </c>
      <c r="C47" s="105"/>
      <c r="D47" s="214">
        <v>398218057</v>
      </c>
      <c r="E47" s="214"/>
      <c r="F47" s="803">
        <f>C47+D47+E47</f>
        <v>398218057</v>
      </c>
    </row>
    <row r="48" spans="1:6" ht="12.75" customHeight="1">
      <c r="A48" s="170" t="s">
        <v>236</v>
      </c>
      <c r="B48" s="529" t="s">
        <v>418</v>
      </c>
      <c r="C48" s="105">
        <v>34000000</v>
      </c>
      <c r="D48" s="214">
        <v>0</v>
      </c>
      <c r="E48" s="214">
        <v>0</v>
      </c>
      <c r="F48" s="803">
        <f>SUM(C48:E48)</f>
        <v>34000000</v>
      </c>
    </row>
    <row r="49" spans="1:6" ht="12.75" customHeight="1">
      <c r="A49" s="170" t="s">
        <v>237</v>
      </c>
      <c r="B49" s="739" t="s">
        <v>424</v>
      </c>
      <c r="C49" s="105"/>
      <c r="D49" s="214"/>
      <c r="E49" s="214"/>
      <c r="F49" s="803"/>
    </row>
    <row r="50" spans="1:6" ht="12.75" customHeight="1">
      <c r="A50" s="170" t="s">
        <v>238</v>
      </c>
      <c r="B50" s="740" t="s">
        <v>423</v>
      </c>
      <c r="C50" s="105"/>
      <c r="D50" s="214"/>
      <c r="E50" s="214"/>
      <c r="F50" s="803"/>
    </row>
    <row r="51" spans="1:6" ht="12.75" customHeight="1">
      <c r="A51" s="170" t="s">
        <v>239</v>
      </c>
      <c r="B51" s="741" t="s">
        <v>667</v>
      </c>
      <c r="C51" s="105"/>
      <c r="D51" s="214">
        <v>15000000</v>
      </c>
      <c r="E51" s="214"/>
      <c r="F51" s="803">
        <f>SUM(C51:E51)</f>
        <v>15000000</v>
      </c>
    </row>
    <row r="52" spans="1:6" ht="12.75" customHeight="1" thickBot="1">
      <c r="A52" s="170" t="s">
        <v>240</v>
      </c>
      <c r="B52" s="807" t="s">
        <v>422</v>
      </c>
      <c r="C52" s="808"/>
      <c r="D52" s="615">
        <f>'32.kölcsön áll.fizetési köt'!E10+'32.kölcsön áll.fizetési köt'!F10+'32.kölcsön áll.fizetési köt'!G10+'32.kölcsön áll.fizetési köt'!H10+'32.kölcsön áll.fizetési köt'!I10+'32.kölcsön áll.fizetési köt'!J10+'32.kölcsön áll.fizetési köt'!K10</f>
        <v>0</v>
      </c>
      <c r="E52" s="615"/>
      <c r="F52" s="809">
        <f>SUM(C52:E52)</f>
        <v>0</v>
      </c>
    </row>
    <row r="53" spans="1:6" ht="12.75" customHeight="1" thickBot="1">
      <c r="A53" s="636" t="s">
        <v>246</v>
      </c>
      <c r="B53" s="799" t="s">
        <v>426</v>
      </c>
      <c r="C53" s="103">
        <f>SUM(C45:C52)</f>
        <v>34038464</v>
      </c>
      <c r="D53" s="103">
        <f>SUM(D45:D52)</f>
        <v>457848094</v>
      </c>
      <c r="E53" s="103">
        <f>SUM(E45:E52)</f>
        <v>0</v>
      </c>
      <c r="F53" s="810">
        <f>SUM(F45:F52)</f>
        <v>491886558</v>
      </c>
    </row>
    <row r="54" spans="1:6" ht="29.25" customHeight="1" thickBot="1">
      <c r="A54" s="474" t="s">
        <v>235</v>
      </c>
      <c r="B54" s="804" t="s">
        <v>425</v>
      </c>
      <c r="C54" s="805">
        <v>34038464</v>
      </c>
      <c r="D54" s="805">
        <v>629218191</v>
      </c>
      <c r="E54" s="805">
        <f>E42+E53</f>
        <v>0</v>
      </c>
      <c r="F54" s="806">
        <v>663256655</v>
      </c>
    </row>
    <row r="55" spans="1:6" ht="27" customHeight="1"/>
    <row r="56" spans="1:6" ht="38.25" customHeight="1">
      <c r="A56" s="34"/>
      <c r="B56" s="322"/>
      <c r="C56" s="27"/>
      <c r="D56" s="27"/>
      <c r="E56" s="27"/>
      <c r="F56" s="27"/>
    </row>
    <row r="57" spans="1:6" ht="17.25" customHeight="1"/>
    <row r="58" spans="1:6" ht="18.75" customHeight="1"/>
    <row r="62" spans="1:6" ht="16.5" customHeight="1"/>
    <row r="63" spans="1:6" ht="22.5" customHeight="1"/>
    <row r="64" spans="1:6" ht="17.25" customHeight="1"/>
  </sheetData>
  <mergeCells count="7">
    <mergeCell ref="A1:E1"/>
    <mergeCell ref="C5:C6"/>
    <mergeCell ref="D5:D6"/>
    <mergeCell ref="E5:E6"/>
    <mergeCell ref="B3:F3"/>
    <mergeCell ref="F5:F6"/>
    <mergeCell ref="A5:A6"/>
  </mergeCells>
  <pageMargins left="0.39370078740157483" right="0.39370078740157483" top="0.78740157480314965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43"/>
  <sheetViews>
    <sheetView topLeftCell="A2" workbookViewId="0">
      <selection activeCell="F31" sqref="F31"/>
    </sheetView>
  </sheetViews>
  <sheetFormatPr defaultRowHeight="12.75"/>
  <cols>
    <col min="1" max="1" width="4" customWidth="1"/>
    <col min="2" max="2" width="39.7109375" customWidth="1"/>
    <col min="3" max="3" width="12.7109375" customWidth="1"/>
    <col min="4" max="5" width="13" customWidth="1"/>
    <col min="6" max="6" width="12.140625" customWidth="1"/>
  </cols>
  <sheetData>
    <row r="1" spans="1:6">
      <c r="A1" s="1024" t="s">
        <v>599</v>
      </c>
      <c r="B1" s="1024"/>
      <c r="C1" s="1024"/>
      <c r="D1" s="1024"/>
      <c r="E1" s="1024"/>
      <c r="F1" s="1024"/>
    </row>
    <row r="2" spans="1:6" ht="9.75" customHeight="1">
      <c r="B2" s="1"/>
      <c r="C2" s="1"/>
      <c r="D2" s="17"/>
      <c r="E2" s="17"/>
      <c r="F2" s="267" t="s">
        <v>18</v>
      </c>
    </row>
    <row r="3" spans="1:6" ht="15.75">
      <c r="B3" s="1044" t="s">
        <v>19</v>
      </c>
      <c r="C3" s="1044"/>
      <c r="D3" s="1044"/>
      <c r="E3" s="1044"/>
      <c r="F3" s="1044"/>
    </row>
    <row r="4" spans="1:6" ht="13.5" thickBot="1">
      <c r="B4" s="1"/>
      <c r="C4" s="1"/>
      <c r="D4" s="1"/>
      <c r="E4" s="1"/>
      <c r="F4" s="19" t="s">
        <v>541</v>
      </c>
    </row>
    <row r="5" spans="1:6" ht="41.25" customHeight="1" thickBot="1">
      <c r="A5" s="342" t="s">
        <v>192</v>
      </c>
      <c r="B5" s="272" t="s">
        <v>17</v>
      </c>
      <c r="C5" s="343"/>
      <c r="D5" s="359" t="s">
        <v>29</v>
      </c>
      <c r="E5" s="343" t="s">
        <v>16</v>
      </c>
      <c r="F5" s="390" t="s">
        <v>275</v>
      </c>
    </row>
    <row r="6" spans="1:6">
      <c r="A6" s="349" t="s">
        <v>193</v>
      </c>
      <c r="B6" s="330" t="s">
        <v>194</v>
      </c>
      <c r="C6" s="327"/>
      <c r="D6" s="328" t="s">
        <v>196</v>
      </c>
      <c r="E6" s="327" t="s">
        <v>195</v>
      </c>
      <c r="F6" s="320" t="s">
        <v>241</v>
      </c>
    </row>
    <row r="7" spans="1:6">
      <c r="A7" s="323" t="s">
        <v>198</v>
      </c>
      <c r="B7" s="126" t="s">
        <v>373</v>
      </c>
      <c r="C7" s="709"/>
      <c r="D7" s="928"/>
      <c r="E7" s="709">
        <v>20837500</v>
      </c>
      <c r="F7" s="617">
        <f>SUM(C7:E7)</f>
        <v>20837500</v>
      </c>
    </row>
    <row r="8" spans="1:6">
      <c r="A8" s="323" t="s">
        <v>199</v>
      </c>
      <c r="B8" s="126" t="s">
        <v>374</v>
      </c>
      <c r="C8" s="709"/>
      <c r="D8" s="928"/>
      <c r="E8" s="709"/>
      <c r="F8" s="617">
        <f>SUM(C8:E8)</f>
        <v>0</v>
      </c>
    </row>
    <row r="9" spans="1:6" ht="13.5" thickBot="1">
      <c r="A9" s="371" t="s">
        <v>200</v>
      </c>
      <c r="B9" s="243" t="s">
        <v>375</v>
      </c>
      <c r="C9" s="709"/>
      <c r="D9" s="928"/>
      <c r="E9" s="709"/>
      <c r="F9" s="617">
        <f>SUM(C9:E9)</f>
        <v>0</v>
      </c>
    </row>
    <row r="10" spans="1:6" ht="13.5" thickBot="1">
      <c r="A10" s="345" t="s">
        <v>201</v>
      </c>
      <c r="B10" s="365" t="s">
        <v>20</v>
      </c>
      <c r="C10" s="114">
        <f>SUM(C7:C9)</f>
        <v>0</v>
      </c>
      <c r="D10" s="391">
        <f>SUM(D7:D9)</f>
        <v>0</v>
      </c>
      <c r="E10" s="148">
        <f>SUM(E7:E9)</f>
        <v>20837500</v>
      </c>
      <c r="F10" s="581">
        <f>SUM(F7:F9)</f>
        <v>20837500</v>
      </c>
    </row>
    <row r="11" spans="1:6" ht="5.25" customHeight="1">
      <c r="B11" s="41"/>
      <c r="C11" s="268"/>
      <c r="D11" s="41"/>
      <c r="E11" s="41"/>
      <c r="F11" s="41"/>
    </row>
    <row r="12" spans="1:6" ht="15">
      <c r="B12" s="41"/>
      <c r="C12" s="33"/>
      <c r="D12" s="16"/>
      <c r="E12" s="16"/>
      <c r="F12" s="16"/>
    </row>
    <row r="13" spans="1:6">
      <c r="A13" s="1024" t="s">
        <v>600</v>
      </c>
      <c r="B13" s="1024"/>
      <c r="C13" s="1024"/>
      <c r="D13" s="1024"/>
      <c r="E13" s="1024"/>
      <c r="F13" s="1024"/>
    </row>
    <row r="14" spans="1:6">
      <c r="A14" s="336"/>
      <c r="B14" s="336"/>
      <c r="C14" s="336"/>
      <c r="D14" s="336"/>
      <c r="E14" s="336"/>
      <c r="F14" s="336"/>
    </row>
    <row r="15" spans="1:6" ht="15.75">
      <c r="A15" s="1044" t="s">
        <v>383</v>
      </c>
      <c r="B15" s="1045"/>
      <c r="C15" s="1045"/>
      <c r="D15" s="1045"/>
      <c r="E15" s="184"/>
      <c r="F15" s="184"/>
    </row>
    <row r="16" spans="1:6" ht="15.75" thickBot="1">
      <c r="B16" s="41"/>
      <c r="C16" s="992" t="s">
        <v>540</v>
      </c>
      <c r="D16" s="184"/>
      <c r="E16" s="184"/>
      <c r="F16" s="184"/>
    </row>
    <row r="17" spans="1:6" s="14" customFormat="1" ht="15.75">
      <c r="A17" s="1035" t="s">
        <v>192</v>
      </c>
      <c r="B17" s="395" t="s">
        <v>17</v>
      </c>
      <c r="C17" s="396" t="s">
        <v>16</v>
      </c>
      <c r="D17" s="41"/>
      <c r="E17" s="41"/>
      <c r="F17" s="41"/>
    </row>
    <row r="18" spans="1:6" s="14" customFormat="1" ht="21.75" customHeight="1" thickBot="1">
      <c r="A18" s="1050"/>
      <c r="B18" s="182"/>
      <c r="C18" s="397" t="s">
        <v>21</v>
      </c>
      <c r="D18" s="41"/>
      <c r="E18" s="41"/>
      <c r="F18" s="41"/>
    </row>
    <row r="19" spans="1:6" s="14" customFormat="1">
      <c r="A19" s="337" t="s">
        <v>193</v>
      </c>
      <c r="B19" s="330" t="s">
        <v>194</v>
      </c>
      <c r="C19" s="329" t="s">
        <v>195</v>
      </c>
      <c r="D19" s="41"/>
      <c r="E19" s="41"/>
      <c r="F19" s="41"/>
    </row>
    <row r="20" spans="1:6">
      <c r="A20" s="324" t="s">
        <v>197</v>
      </c>
      <c r="B20" s="31" t="s">
        <v>384</v>
      </c>
      <c r="C20" s="110"/>
      <c r="D20" s="33"/>
      <c r="E20" s="33"/>
      <c r="F20" s="33"/>
    </row>
    <row r="21" spans="1:6">
      <c r="A21" s="323" t="s">
        <v>198</v>
      </c>
      <c r="B21" s="31" t="s">
        <v>385</v>
      </c>
      <c r="C21" s="110">
        <v>2800000</v>
      </c>
      <c r="D21" s="33"/>
      <c r="E21" s="33"/>
      <c r="F21" s="33"/>
    </row>
    <row r="22" spans="1:6" ht="13.5" customHeight="1">
      <c r="A22" s="323" t="s">
        <v>199</v>
      </c>
      <c r="B22" s="6" t="s">
        <v>386</v>
      </c>
      <c r="C22" s="110">
        <v>400000</v>
      </c>
      <c r="D22" s="33"/>
      <c r="E22" s="33"/>
      <c r="F22" s="33"/>
    </row>
    <row r="23" spans="1:6" ht="25.5">
      <c r="A23" s="362" t="s">
        <v>200</v>
      </c>
      <c r="B23" s="269" t="s">
        <v>387</v>
      </c>
      <c r="C23" s="108">
        <v>12000000</v>
      </c>
      <c r="D23" s="33"/>
      <c r="E23" s="33"/>
      <c r="F23" s="33"/>
    </row>
    <row r="24" spans="1:6" ht="25.5">
      <c r="A24" s="362" t="s">
        <v>201</v>
      </c>
      <c r="B24" s="269" t="s">
        <v>388</v>
      </c>
      <c r="C24" s="108"/>
      <c r="D24" s="270"/>
      <c r="E24" s="270"/>
      <c r="F24" s="270"/>
    </row>
    <row r="25" spans="1:6" ht="13.5" thickBot="1">
      <c r="A25" s="392" t="s">
        <v>202</v>
      </c>
      <c r="B25" s="269" t="s">
        <v>389</v>
      </c>
      <c r="C25" s="112">
        <v>350800</v>
      </c>
      <c r="D25" s="270"/>
      <c r="E25" s="270"/>
      <c r="F25" s="270"/>
    </row>
    <row r="26" spans="1:6" ht="13.5" thickBot="1">
      <c r="A26" s="345" t="s">
        <v>203</v>
      </c>
      <c r="B26" s="794" t="s">
        <v>390</v>
      </c>
      <c r="C26" s="398"/>
      <c r="D26" s="270"/>
      <c r="E26" s="270"/>
      <c r="F26" s="270"/>
    </row>
    <row r="27" spans="1:6" ht="13.5" thickBot="1">
      <c r="A27" s="446" t="s">
        <v>204</v>
      </c>
      <c r="B27" s="837" t="s">
        <v>391</v>
      </c>
      <c r="C27" s="398">
        <v>500000</v>
      </c>
      <c r="D27" s="33"/>
      <c r="E27" s="33"/>
      <c r="F27" s="33"/>
    </row>
    <row r="28" spans="1:6" ht="13.5" thickBot="1">
      <c r="A28" s="345" t="s">
        <v>205</v>
      </c>
      <c r="B28" s="838" t="s">
        <v>392</v>
      </c>
      <c r="C28" s="839">
        <v>16050800</v>
      </c>
      <c r="D28" s="33"/>
      <c r="E28" s="33"/>
      <c r="F28" s="33"/>
    </row>
    <row r="29" spans="1:6">
      <c r="B29" s="273"/>
      <c r="C29" s="33"/>
      <c r="D29" s="33"/>
      <c r="E29" s="33"/>
      <c r="F29" s="33"/>
    </row>
    <row r="30" spans="1:6">
      <c r="A30" s="1024" t="s">
        <v>601</v>
      </c>
      <c r="B30" s="1024"/>
      <c r="C30" s="1024"/>
      <c r="D30" s="1024"/>
      <c r="E30" s="1024"/>
      <c r="F30" s="1024"/>
    </row>
    <row r="31" spans="1:6">
      <c r="A31" s="336"/>
      <c r="B31" s="336"/>
      <c r="C31" s="336"/>
      <c r="D31" s="336"/>
      <c r="E31" s="336"/>
      <c r="F31" s="336"/>
    </row>
    <row r="32" spans="1:6" ht="15.75">
      <c r="A32" s="1044" t="s">
        <v>382</v>
      </c>
      <c r="B32" s="1045"/>
      <c r="C32" s="1045"/>
      <c r="D32" s="1045"/>
      <c r="E32" s="1"/>
      <c r="F32" s="1"/>
    </row>
    <row r="33" spans="1:6" ht="13.5" customHeight="1">
      <c r="B33" s="41"/>
      <c r="C33" s="33"/>
      <c r="D33" s="184"/>
      <c r="E33" s="184"/>
      <c r="F33" s="184"/>
    </row>
    <row r="34" spans="1:6" ht="15.75" customHeight="1" thickBot="1">
      <c r="B34" s="41"/>
      <c r="C34" s="992" t="s">
        <v>535</v>
      </c>
      <c r="D34" s="184"/>
      <c r="E34" s="184"/>
      <c r="F34" s="184"/>
    </row>
    <row r="35" spans="1:6" ht="30.75" customHeight="1" thickBot="1">
      <c r="A35" s="342" t="s">
        <v>192</v>
      </c>
      <c r="B35" s="338" t="s">
        <v>17</v>
      </c>
      <c r="C35" s="394" t="s">
        <v>13</v>
      </c>
      <c r="D35" s="184"/>
      <c r="E35" s="692"/>
      <c r="F35" s="184"/>
    </row>
    <row r="36" spans="1:6" ht="12" customHeight="1" thickBot="1">
      <c r="A36" s="393" t="s">
        <v>193</v>
      </c>
      <c r="B36" s="330" t="s">
        <v>194</v>
      </c>
      <c r="C36" s="329" t="s">
        <v>195</v>
      </c>
      <c r="D36" s="184"/>
      <c r="E36" s="184"/>
      <c r="F36" s="184"/>
    </row>
    <row r="37" spans="1:6">
      <c r="A37" s="362" t="s">
        <v>200</v>
      </c>
      <c r="B37" s="31" t="s">
        <v>394</v>
      </c>
      <c r="C37" s="110">
        <v>2200000</v>
      </c>
      <c r="D37" s="33"/>
      <c r="E37" s="33"/>
      <c r="F37" s="33"/>
    </row>
    <row r="38" spans="1:6">
      <c r="A38" s="362" t="s">
        <v>201</v>
      </c>
      <c r="B38" s="6" t="s">
        <v>395</v>
      </c>
      <c r="C38" s="108">
        <v>0</v>
      </c>
      <c r="D38" s="33"/>
      <c r="E38" s="33"/>
      <c r="F38" s="33"/>
    </row>
    <row r="39" spans="1:6" ht="13.5" thickBot="1">
      <c r="A39" s="392" t="s">
        <v>202</v>
      </c>
      <c r="B39" s="271" t="s">
        <v>396</v>
      </c>
      <c r="C39" s="109">
        <v>0</v>
      </c>
      <c r="D39" s="33"/>
      <c r="E39" s="33"/>
      <c r="F39" s="33"/>
    </row>
    <row r="40" spans="1:6" ht="13.5" thickBot="1">
      <c r="A40" s="345" t="s">
        <v>203</v>
      </c>
      <c r="B40" s="795" t="s">
        <v>393</v>
      </c>
      <c r="C40" s="366">
        <f>SUM(C37:C39)</f>
        <v>2200000</v>
      </c>
      <c r="D40" s="270"/>
      <c r="E40" s="270"/>
      <c r="F40" s="270"/>
    </row>
    <row r="41" spans="1:6">
      <c r="B41" s="1"/>
      <c r="C41" s="1"/>
      <c r="D41" s="33"/>
      <c r="E41" s="33"/>
      <c r="F41" s="33"/>
    </row>
    <row r="42" spans="1:6">
      <c r="B42" s="1"/>
      <c r="C42" s="1"/>
      <c r="D42" s="1"/>
      <c r="E42" s="1"/>
      <c r="F42" s="1"/>
    </row>
    <row r="43" spans="1:6">
      <c r="B43" s="1"/>
      <c r="C43" s="1"/>
      <c r="D43" s="1"/>
      <c r="E43" s="1"/>
      <c r="F43" s="1"/>
    </row>
  </sheetData>
  <mergeCells count="7">
    <mergeCell ref="A32:D32"/>
    <mergeCell ref="A15:D15"/>
    <mergeCell ref="B3:F3"/>
    <mergeCell ref="A1:F1"/>
    <mergeCell ref="A13:F13"/>
    <mergeCell ref="A30:F30"/>
    <mergeCell ref="A17:A18"/>
  </mergeCells>
  <pageMargins left="0.59055118110236227" right="0.39370078740157483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E178"/>
  <sheetViews>
    <sheetView zoomScale="120" zoomScaleNormal="120" workbookViewId="0">
      <selection activeCell="F68" sqref="F68"/>
    </sheetView>
  </sheetViews>
  <sheetFormatPr defaultRowHeight="12.75"/>
  <cols>
    <col min="1" max="1" width="5.42578125" customWidth="1"/>
    <col min="2" max="2" width="69.85546875" customWidth="1"/>
    <col min="3" max="3" width="19.85546875" customWidth="1"/>
    <col min="4" max="4" width="9.5703125" bestFit="1" customWidth="1"/>
  </cols>
  <sheetData>
    <row r="1" spans="1:5">
      <c r="A1" s="990"/>
      <c r="B1" s="1017" t="s">
        <v>602</v>
      </c>
      <c r="C1" s="1012"/>
      <c r="D1" s="336"/>
      <c r="E1" s="336"/>
    </row>
    <row r="2" spans="1:5" ht="8.25" customHeight="1">
      <c r="B2" s="1"/>
      <c r="C2" s="38"/>
    </row>
    <row r="3" spans="1:5" ht="15.75">
      <c r="B3" s="1044" t="s">
        <v>428</v>
      </c>
      <c r="C3" s="1044"/>
    </row>
    <row r="4" spans="1:5" ht="7.5" customHeight="1">
      <c r="B4" s="39"/>
      <c r="C4" s="39"/>
    </row>
    <row r="5" spans="1:5" ht="13.5" thickBot="1">
      <c r="B5" s="1"/>
      <c r="C5" s="993" t="s">
        <v>534</v>
      </c>
    </row>
    <row r="6" spans="1:5" ht="27" customHeight="1" thickBot="1">
      <c r="A6" s="342" t="s">
        <v>192</v>
      </c>
      <c r="B6" s="910" t="s">
        <v>22</v>
      </c>
      <c r="C6" s="400" t="s">
        <v>13</v>
      </c>
    </row>
    <row r="7" spans="1:5" ht="12.75" customHeight="1" thickBot="1">
      <c r="A7" s="393" t="s">
        <v>193</v>
      </c>
      <c r="B7" s="348" t="s">
        <v>194</v>
      </c>
      <c r="C7" s="348" t="s">
        <v>195</v>
      </c>
    </row>
    <row r="8" spans="1:5" ht="12.75" customHeight="1">
      <c r="A8" s="594" t="s">
        <v>197</v>
      </c>
      <c r="B8" s="911" t="s">
        <v>513</v>
      </c>
      <c r="C8" s="973"/>
    </row>
    <row r="9" spans="1:5" ht="12.75" customHeight="1">
      <c r="A9" s="593" t="s">
        <v>198</v>
      </c>
      <c r="B9" s="908" t="s">
        <v>311</v>
      </c>
      <c r="C9" s="731">
        <v>0</v>
      </c>
    </row>
    <row r="10" spans="1:5" ht="12.75" customHeight="1">
      <c r="A10" s="593" t="s">
        <v>199</v>
      </c>
      <c r="B10" s="908" t="s">
        <v>310</v>
      </c>
      <c r="C10" s="974">
        <v>9268830</v>
      </c>
    </row>
    <row r="11" spans="1:5" ht="12.75" customHeight="1">
      <c r="A11" s="593" t="s">
        <v>200</v>
      </c>
      <c r="B11" s="908" t="s">
        <v>312</v>
      </c>
      <c r="C11" s="731">
        <v>3391830</v>
      </c>
    </row>
    <row r="12" spans="1:5" ht="12.75" customHeight="1">
      <c r="A12" s="593" t="s">
        <v>201</v>
      </c>
      <c r="B12" s="908" t="s">
        <v>313</v>
      </c>
      <c r="C12" s="731">
        <v>4288000</v>
      </c>
    </row>
    <row r="13" spans="1:5" ht="12.75" customHeight="1">
      <c r="A13" s="593" t="s">
        <v>202</v>
      </c>
      <c r="B13" s="908" t="s">
        <v>314</v>
      </c>
      <c r="C13" s="731">
        <v>0</v>
      </c>
    </row>
    <row r="14" spans="1:5" ht="12.75" customHeight="1">
      <c r="A14" s="593" t="s">
        <v>203</v>
      </c>
      <c r="B14" s="908" t="s">
        <v>315</v>
      </c>
      <c r="C14" s="731">
        <v>1589000</v>
      </c>
    </row>
    <row r="15" spans="1:5" ht="12.75" customHeight="1">
      <c r="A15" s="593" t="s">
        <v>204</v>
      </c>
      <c r="B15" s="908" t="s">
        <v>542</v>
      </c>
      <c r="C15" s="731">
        <v>6000000</v>
      </c>
    </row>
    <row r="16" spans="1:5" ht="12.75" customHeight="1">
      <c r="A16" s="593" t="s">
        <v>205</v>
      </c>
      <c r="B16" s="908" t="s">
        <v>543</v>
      </c>
      <c r="C16" s="731">
        <v>0</v>
      </c>
    </row>
    <row r="17" spans="1:4" ht="12.75" customHeight="1">
      <c r="A17" s="593" t="s">
        <v>206</v>
      </c>
      <c r="B17" s="908" t="s">
        <v>544</v>
      </c>
      <c r="C17" s="731">
        <v>0</v>
      </c>
    </row>
    <row r="18" spans="1:4" ht="12.75" customHeight="1">
      <c r="A18" s="593" t="s">
        <v>207</v>
      </c>
      <c r="B18" s="908" t="s">
        <v>545</v>
      </c>
      <c r="C18" s="731">
        <v>265600</v>
      </c>
    </row>
    <row r="19" spans="1:4" ht="12.75" customHeight="1">
      <c r="A19" s="593" t="s">
        <v>208</v>
      </c>
      <c r="B19" s="908" t="s">
        <v>546</v>
      </c>
      <c r="C19" s="731">
        <v>265600</v>
      </c>
    </row>
    <row r="20" spans="1:4" ht="12.75" customHeight="1">
      <c r="A20" s="593"/>
      <c r="B20" s="908" t="s">
        <v>668</v>
      </c>
      <c r="C20" s="731">
        <v>261900</v>
      </c>
    </row>
    <row r="21" spans="1:4" ht="12.75" customHeight="1">
      <c r="A21" s="593"/>
      <c r="B21" s="908" t="s">
        <v>547</v>
      </c>
      <c r="C21" s="731">
        <v>7064344</v>
      </c>
    </row>
    <row r="22" spans="1:4" ht="12.75" customHeight="1">
      <c r="A22" s="593" t="s">
        <v>209</v>
      </c>
      <c r="B22" s="916" t="s">
        <v>548</v>
      </c>
      <c r="C22" s="974">
        <v>22860674</v>
      </c>
      <c r="D22" s="81"/>
    </row>
    <row r="23" spans="1:4" ht="17.25" customHeight="1">
      <c r="A23" s="593" t="s">
        <v>210</v>
      </c>
      <c r="B23" s="912" t="s">
        <v>499</v>
      </c>
      <c r="C23" s="975">
        <v>27476200</v>
      </c>
    </row>
    <row r="24" spans="1:4" ht="12.75" customHeight="1">
      <c r="A24" s="593" t="s">
        <v>211</v>
      </c>
      <c r="B24" s="913" t="s">
        <v>316</v>
      </c>
      <c r="C24" s="731">
        <v>11657333</v>
      </c>
    </row>
    <row r="25" spans="1:4" ht="12.75" customHeight="1">
      <c r="A25" s="593" t="s">
        <v>212</v>
      </c>
      <c r="B25" s="914" t="s">
        <v>317</v>
      </c>
      <c r="C25" s="731">
        <v>2940000</v>
      </c>
    </row>
    <row r="26" spans="1:4" ht="12.75" customHeight="1">
      <c r="A26" s="593" t="s">
        <v>213</v>
      </c>
      <c r="B26" s="913" t="s">
        <v>318</v>
      </c>
      <c r="C26" s="731">
        <v>5828667</v>
      </c>
    </row>
    <row r="27" spans="1:4" ht="12.75" customHeight="1">
      <c r="A27" s="593" t="s">
        <v>214</v>
      </c>
      <c r="B27" s="913" t="s">
        <v>485</v>
      </c>
      <c r="C27" s="731">
        <v>0</v>
      </c>
    </row>
    <row r="28" spans="1:4" ht="12.75" customHeight="1">
      <c r="A28" s="593"/>
      <c r="B28" s="913" t="s">
        <v>669</v>
      </c>
      <c r="C28" s="731">
        <v>1586800</v>
      </c>
    </row>
    <row r="29" spans="1:4" ht="12.75" customHeight="1">
      <c r="A29" s="593" t="s">
        <v>215</v>
      </c>
      <c r="B29" s="914" t="s">
        <v>319</v>
      </c>
      <c r="C29" s="731">
        <v>1470000</v>
      </c>
    </row>
    <row r="30" spans="1:4" ht="12.75" customHeight="1">
      <c r="A30" s="593" t="s">
        <v>217</v>
      </c>
      <c r="B30" s="908" t="s">
        <v>320</v>
      </c>
      <c r="C30" s="731">
        <v>2662267</v>
      </c>
    </row>
    <row r="31" spans="1:4" ht="12.75" customHeight="1">
      <c r="A31" s="593" t="s">
        <v>218</v>
      </c>
      <c r="B31" s="908" t="s">
        <v>321</v>
      </c>
      <c r="C31" s="731">
        <v>1331133</v>
      </c>
      <c r="D31" s="81"/>
    </row>
    <row r="32" spans="1:4" ht="25.5" customHeight="1">
      <c r="A32" s="593" t="s">
        <v>222</v>
      </c>
      <c r="B32" s="915" t="s">
        <v>500</v>
      </c>
      <c r="C32" s="974">
        <v>38944683</v>
      </c>
    </row>
    <row r="33" spans="1:4" ht="12.75" customHeight="1">
      <c r="A33" s="593" t="s">
        <v>223</v>
      </c>
      <c r="B33" s="908" t="s">
        <v>549</v>
      </c>
      <c r="C33" s="731">
        <v>21115000</v>
      </c>
    </row>
    <row r="34" spans="1:4" ht="12.75" customHeight="1">
      <c r="A34" s="593" t="s">
        <v>224</v>
      </c>
      <c r="B34" s="908" t="s">
        <v>489</v>
      </c>
      <c r="C34" s="731"/>
    </row>
    <row r="35" spans="1:4" ht="12.75" customHeight="1">
      <c r="A35" s="593" t="s">
        <v>225</v>
      </c>
      <c r="B35" s="908" t="s">
        <v>490</v>
      </c>
      <c r="C35" s="731"/>
    </row>
    <row r="36" spans="1:4" ht="12.75" customHeight="1">
      <c r="A36" s="593" t="s">
        <v>226</v>
      </c>
      <c r="B36" s="908" t="s">
        <v>491</v>
      </c>
      <c r="C36" s="731"/>
    </row>
    <row r="37" spans="1:4" ht="12.75" customHeight="1">
      <c r="A37" s="593" t="s">
        <v>227</v>
      </c>
      <c r="B37" s="908" t="s">
        <v>492</v>
      </c>
      <c r="C37" s="731"/>
    </row>
    <row r="38" spans="1:4" ht="12.75" customHeight="1">
      <c r="A38" s="593" t="s">
        <v>228</v>
      </c>
      <c r="B38" s="908" t="s">
        <v>322</v>
      </c>
      <c r="C38" s="731">
        <v>996480</v>
      </c>
    </row>
    <row r="39" spans="1:4" ht="12.75" customHeight="1">
      <c r="A39" s="593" t="s">
        <v>229</v>
      </c>
      <c r="B39" s="908" t="s">
        <v>486</v>
      </c>
      <c r="C39" s="731"/>
    </row>
    <row r="40" spans="1:4" ht="12.75" customHeight="1">
      <c r="A40" s="593" t="s">
        <v>230</v>
      </c>
      <c r="B40" s="908" t="s">
        <v>516</v>
      </c>
      <c r="C40" s="731"/>
    </row>
    <row r="41" spans="1:4" ht="12.75" customHeight="1">
      <c r="A41" s="593" t="s">
        <v>231</v>
      </c>
      <c r="B41" s="908" t="s">
        <v>487</v>
      </c>
      <c r="C41" s="731"/>
    </row>
    <row r="42" spans="1:4" ht="12.75" customHeight="1">
      <c r="A42" s="593" t="s">
        <v>232</v>
      </c>
      <c r="B42" s="908" t="s">
        <v>495</v>
      </c>
      <c r="C42" s="731"/>
    </row>
    <row r="43" spans="1:4" ht="12.75" customHeight="1">
      <c r="A43" s="593" t="s">
        <v>233</v>
      </c>
      <c r="B43" s="908" t="s">
        <v>497</v>
      </c>
      <c r="C43" s="731"/>
    </row>
    <row r="44" spans="1:4" ht="12.75" customHeight="1">
      <c r="A44" s="593" t="s">
        <v>234</v>
      </c>
      <c r="B44" s="908" t="s">
        <v>496</v>
      </c>
      <c r="C44" s="731"/>
    </row>
    <row r="45" spans="1:4" ht="12.75" customHeight="1">
      <c r="A45" s="593" t="s">
        <v>235</v>
      </c>
      <c r="B45" s="908" t="s">
        <v>488</v>
      </c>
      <c r="C45" s="731"/>
      <c r="D45" s="81"/>
    </row>
    <row r="46" spans="1:4" ht="24" customHeight="1">
      <c r="A46" s="593" t="s">
        <v>236</v>
      </c>
      <c r="B46" s="909" t="s">
        <v>493</v>
      </c>
      <c r="C46" s="731"/>
      <c r="D46" s="81"/>
    </row>
    <row r="47" spans="1:4" ht="24" customHeight="1">
      <c r="A47" s="593" t="s">
        <v>237</v>
      </c>
      <c r="B47" s="909" t="s">
        <v>494</v>
      </c>
      <c r="C47" s="731"/>
      <c r="D47" s="81"/>
    </row>
    <row r="48" spans="1:4" ht="13.5" customHeight="1">
      <c r="A48" s="593" t="s">
        <v>238</v>
      </c>
      <c r="B48" s="909" t="s">
        <v>498</v>
      </c>
      <c r="C48" s="731">
        <v>7695000</v>
      </c>
      <c r="D48" s="81"/>
    </row>
    <row r="49" spans="1:4" ht="12.75" customHeight="1">
      <c r="A49" s="593" t="s">
        <v>239</v>
      </c>
      <c r="B49" s="964" t="s">
        <v>526</v>
      </c>
      <c r="C49" s="735">
        <v>3723240</v>
      </c>
      <c r="D49" s="81"/>
    </row>
    <row r="50" spans="1:4" ht="12.75" customHeight="1">
      <c r="A50" s="593" t="s">
        <v>240</v>
      </c>
      <c r="B50" s="929" t="s">
        <v>670</v>
      </c>
      <c r="C50" s="735">
        <v>5414963</v>
      </c>
    </row>
    <row r="51" spans="1:4" ht="12.75" customHeight="1">
      <c r="A51" s="593" t="s">
        <v>246</v>
      </c>
      <c r="B51" s="916" t="s">
        <v>324</v>
      </c>
      <c r="C51" s="974">
        <v>1928740</v>
      </c>
    </row>
    <row r="52" spans="1:4" ht="12.75" customHeight="1">
      <c r="A52" s="593" t="s">
        <v>247</v>
      </c>
      <c r="B52" s="939" t="s">
        <v>325</v>
      </c>
      <c r="C52" s="940">
        <v>1928740</v>
      </c>
    </row>
    <row r="53" spans="1:4" ht="12.75" customHeight="1" thickBot="1">
      <c r="A53" s="593" t="s">
        <v>517</v>
      </c>
      <c r="B53" s="929" t="s">
        <v>326</v>
      </c>
      <c r="C53" s="735"/>
    </row>
    <row r="54" spans="1:4" ht="12.75" customHeight="1" thickBot="1">
      <c r="A54" s="401" t="s">
        <v>248</v>
      </c>
      <c r="B54" s="917" t="s">
        <v>323</v>
      </c>
      <c r="C54" s="736">
        <v>91210297</v>
      </c>
      <c r="D54" s="81"/>
    </row>
    <row r="55" spans="1:4" ht="12.75" customHeight="1"/>
    <row r="56" spans="1:4" ht="12.75" customHeight="1"/>
    <row r="57" spans="1:4" ht="12.75" customHeight="1"/>
    <row r="58" spans="1:4" ht="12.75" customHeight="1"/>
    <row r="59" spans="1:4" ht="12.75" customHeight="1"/>
    <row r="60" spans="1:4" ht="12.75" customHeight="1"/>
    <row r="61" spans="1:4" ht="12.75" customHeight="1">
      <c r="A61" s="1024" t="s">
        <v>603</v>
      </c>
      <c r="B61" s="1024"/>
      <c r="C61" s="1024"/>
    </row>
    <row r="62" spans="1:4" ht="12.75" customHeight="1">
      <c r="B62" s="1044" t="s">
        <v>435</v>
      </c>
      <c r="C62" s="1044"/>
    </row>
    <row r="63" spans="1:4" ht="12.75" customHeight="1" thickBot="1">
      <c r="B63" s="1"/>
      <c r="C63" s="993" t="s">
        <v>534</v>
      </c>
    </row>
    <row r="64" spans="1:4" ht="21.75" customHeight="1" thickBot="1">
      <c r="A64" s="399" t="s">
        <v>192</v>
      </c>
      <c r="B64" s="703" t="s">
        <v>22</v>
      </c>
      <c r="C64" s="704" t="s">
        <v>13</v>
      </c>
    </row>
    <row r="65" spans="1:3" s="820" customFormat="1" ht="12.75" customHeight="1" thickBot="1">
      <c r="A65" s="393" t="s">
        <v>193</v>
      </c>
      <c r="B65" s="818" t="s">
        <v>194</v>
      </c>
      <c r="C65" s="819" t="s">
        <v>195</v>
      </c>
    </row>
    <row r="66" spans="1:3" ht="14.25" customHeight="1">
      <c r="A66" s="705" t="s">
        <v>197</v>
      </c>
      <c r="B66" s="1011" t="s">
        <v>566</v>
      </c>
      <c r="C66" s="564">
        <v>28571500</v>
      </c>
    </row>
    <row r="67" spans="1:3" ht="12.75" customHeight="1">
      <c r="A67" s="706" t="s">
        <v>198</v>
      </c>
      <c r="B67" s="733" t="s">
        <v>567</v>
      </c>
      <c r="C67" s="566">
        <v>3000000</v>
      </c>
    </row>
    <row r="68" spans="1:3" ht="12.75" customHeight="1">
      <c r="A68" s="706" t="s">
        <v>199</v>
      </c>
      <c r="B68" s="732" t="s">
        <v>671</v>
      </c>
      <c r="C68" s="731">
        <v>5000000</v>
      </c>
    </row>
    <row r="69" spans="1:3" ht="12.75" customHeight="1">
      <c r="A69" s="708" t="s">
        <v>200</v>
      </c>
      <c r="B69" s="732" t="s">
        <v>672</v>
      </c>
      <c r="C69" s="731">
        <v>4500000</v>
      </c>
    </row>
    <row r="70" spans="1:3" ht="12.75" customHeight="1">
      <c r="A70" s="708" t="s">
        <v>201</v>
      </c>
      <c r="B70" s="734"/>
      <c r="C70" s="731"/>
    </row>
    <row r="71" spans="1:3" ht="12.75" customHeight="1">
      <c r="A71" s="708" t="s">
        <v>202</v>
      </c>
      <c r="B71" s="734"/>
      <c r="C71" s="735"/>
    </row>
    <row r="72" spans="1:3" ht="12.75" customHeight="1">
      <c r="A72" s="708" t="s">
        <v>203</v>
      </c>
      <c r="B72" s="734"/>
      <c r="C72" s="731"/>
    </row>
    <row r="73" spans="1:3" ht="12.75" customHeight="1" thickBot="1">
      <c r="A73" s="707" t="s">
        <v>204</v>
      </c>
      <c r="B73" s="815"/>
      <c r="C73" s="817"/>
    </row>
    <row r="74" spans="1:3" ht="12.75" customHeight="1" thickBot="1">
      <c r="A74" s="375" t="s">
        <v>205</v>
      </c>
      <c r="B74" s="816" t="s">
        <v>436</v>
      </c>
      <c r="C74" s="148">
        <v>41071500</v>
      </c>
    </row>
    <row r="75" spans="1:3" ht="12.75" customHeight="1"/>
    <row r="76" spans="1:3" ht="12.75" customHeight="1"/>
    <row r="77" spans="1:3" ht="12.75" customHeight="1"/>
    <row r="78" spans="1:3" ht="12.75" customHeight="1">
      <c r="C78" s="81"/>
    </row>
    <row r="79" spans="1:3" ht="12.75" customHeight="1"/>
    <row r="80" spans="1:3" ht="12.75" customHeight="1"/>
    <row r="81" spans="2:5" ht="12.75" customHeight="1"/>
    <row r="82" spans="2:5" ht="12.75" customHeight="1"/>
    <row r="83" spans="2:5" ht="12.75" customHeight="1"/>
    <row r="84" spans="2:5" ht="12.75" customHeight="1"/>
    <row r="85" spans="2:5" ht="12.75" customHeight="1"/>
    <row r="86" spans="2:5" ht="12.75" customHeight="1"/>
    <row r="87" spans="2:5" ht="12.75" customHeight="1">
      <c r="B87" s="1"/>
      <c r="C87" s="1"/>
    </row>
    <row r="88" spans="2:5" ht="12.75" customHeight="1">
      <c r="B88" s="1"/>
      <c r="C88" s="1"/>
    </row>
    <row r="89" spans="2:5" ht="12.75" customHeight="1">
      <c r="B89" s="1"/>
      <c r="C89" s="1"/>
    </row>
    <row r="90" spans="2:5">
      <c r="B90" s="1"/>
      <c r="C90" s="1"/>
      <c r="D90" s="336"/>
      <c r="E90" s="336"/>
    </row>
    <row r="91" spans="2:5">
      <c r="B91" s="1"/>
      <c r="C91" s="1"/>
    </row>
    <row r="92" spans="2:5">
      <c r="B92" s="1"/>
      <c r="C92" s="1"/>
    </row>
    <row r="93" spans="2:5">
      <c r="B93" s="1"/>
      <c r="C93" s="1"/>
    </row>
    <row r="94" spans="2:5">
      <c r="B94" s="1"/>
      <c r="C94" s="1"/>
    </row>
    <row r="95" spans="2:5">
      <c r="B95" s="1"/>
      <c r="C95" s="1"/>
    </row>
    <row r="96" spans="2:5" ht="12.75" customHeight="1">
      <c r="B96" s="1"/>
      <c r="C96" s="1"/>
    </row>
    <row r="97" spans="2:3" ht="12.75" customHeight="1">
      <c r="B97" s="1"/>
      <c r="C97" s="1"/>
    </row>
    <row r="98" spans="2:3" ht="12.75" customHeight="1">
      <c r="B98" s="1"/>
      <c r="C98" s="1"/>
    </row>
    <row r="99" spans="2:3" ht="12.75" customHeight="1">
      <c r="B99" s="1"/>
      <c r="C99" s="1"/>
    </row>
    <row r="100" spans="2:3" ht="12.75" customHeight="1">
      <c r="B100" s="1"/>
      <c r="C100" s="1"/>
    </row>
    <row r="101" spans="2:3" ht="12.75" customHeight="1">
      <c r="B101" s="1"/>
      <c r="C101" s="1"/>
    </row>
    <row r="102" spans="2:3" ht="12.75" customHeight="1">
      <c r="B102" s="1"/>
      <c r="C102" s="1"/>
    </row>
    <row r="103" spans="2:3" ht="12.75" customHeight="1">
      <c r="B103" s="1"/>
      <c r="C103" s="1"/>
    </row>
    <row r="104" spans="2:3" ht="12.75" customHeight="1">
      <c r="B104" s="1"/>
      <c r="C104" s="1"/>
    </row>
    <row r="105" spans="2:3" ht="12.75" customHeight="1">
      <c r="B105" s="1"/>
      <c r="C105" s="1"/>
    </row>
    <row r="106" spans="2:3" ht="12.75" customHeight="1">
      <c r="B106" s="1"/>
      <c r="C106" s="1"/>
    </row>
    <row r="107" spans="2:3" ht="12.75" customHeight="1">
      <c r="B107" s="1"/>
      <c r="C107" s="1"/>
    </row>
    <row r="108" spans="2:3" ht="12.75" customHeight="1">
      <c r="B108" s="1"/>
      <c r="C108" s="1"/>
    </row>
    <row r="109" spans="2:3" ht="12.75" customHeight="1">
      <c r="B109" s="1"/>
      <c r="C109" s="1"/>
    </row>
    <row r="110" spans="2:3" ht="12.75" customHeight="1">
      <c r="B110" s="1"/>
      <c r="C110" s="1"/>
    </row>
    <row r="111" spans="2:3" ht="12.75" customHeight="1">
      <c r="B111" s="1"/>
      <c r="C111" s="1"/>
    </row>
    <row r="112" spans="2:3" ht="12.75" customHeight="1">
      <c r="B112" s="1"/>
      <c r="C112" s="1"/>
    </row>
    <row r="113" spans="2:3" ht="12.75" customHeight="1">
      <c r="B113" s="1"/>
      <c r="C113" s="1"/>
    </row>
    <row r="114" spans="2:3" ht="12.75" customHeight="1">
      <c r="B114" s="1"/>
      <c r="C114" s="1"/>
    </row>
    <row r="115" spans="2:3" ht="12.75" customHeight="1">
      <c r="B115" s="1"/>
      <c r="C115" s="1"/>
    </row>
    <row r="116" spans="2:3" ht="12.75" customHeight="1">
      <c r="B116" s="1"/>
      <c r="C116" s="1"/>
    </row>
    <row r="117" spans="2:3" ht="12.75" customHeight="1">
      <c r="B117" s="1"/>
      <c r="C117" s="1"/>
    </row>
    <row r="118" spans="2:3" ht="9.75" customHeight="1">
      <c r="B118" s="1"/>
      <c r="C118" s="1"/>
    </row>
    <row r="119" spans="2:3" ht="12.75" customHeight="1">
      <c r="B119" s="1"/>
      <c r="C119" s="1"/>
    </row>
    <row r="120" spans="2:3" ht="12.75" customHeight="1">
      <c r="B120" s="1"/>
      <c r="C120" s="1"/>
    </row>
    <row r="121" spans="2:3" ht="12.75" customHeight="1">
      <c r="B121" s="1"/>
      <c r="C121" s="1"/>
    </row>
    <row r="122" spans="2:3" ht="12.75" customHeight="1">
      <c r="B122" s="1"/>
      <c r="C122" s="1"/>
    </row>
    <row r="123" spans="2:3" ht="12.75" customHeight="1">
      <c r="B123" s="1"/>
      <c r="C123" s="1"/>
    </row>
    <row r="124" spans="2:3" ht="12.75" customHeight="1">
      <c r="B124" s="1"/>
      <c r="C124" s="1"/>
    </row>
    <row r="125" spans="2:3" ht="12.75" customHeight="1">
      <c r="B125" s="1"/>
      <c r="C125" s="1"/>
    </row>
    <row r="126" spans="2:3" ht="12.75" customHeight="1">
      <c r="B126" s="1"/>
      <c r="C126" s="1"/>
    </row>
    <row r="127" spans="2:3" ht="12.75" customHeight="1">
      <c r="B127" s="1"/>
      <c r="C127" s="1"/>
    </row>
    <row r="128" spans="2:3" ht="12.75" customHeight="1">
      <c r="B128" s="1"/>
      <c r="C128" s="1"/>
    </row>
    <row r="129" spans="2:5" ht="12.75" customHeight="1">
      <c r="B129" s="1"/>
      <c r="C129" s="1"/>
    </row>
    <row r="130" spans="2:5" ht="12.75" customHeight="1">
      <c r="B130" s="1"/>
      <c r="C130" s="1"/>
    </row>
    <row r="131" spans="2:5" ht="12.75" customHeight="1">
      <c r="B131" s="1"/>
      <c r="C131" s="1"/>
    </row>
    <row r="132" spans="2:5" ht="12.75" customHeight="1">
      <c r="B132" s="1"/>
      <c r="C132" s="1"/>
    </row>
    <row r="133" spans="2:5" ht="12.75" customHeight="1">
      <c r="B133" s="1"/>
      <c r="C133" s="1"/>
    </row>
    <row r="134" spans="2:5" ht="12.75" customHeight="1">
      <c r="B134" s="1"/>
      <c r="C134" s="1"/>
    </row>
    <row r="135" spans="2:5" ht="12.75" customHeight="1">
      <c r="B135" s="1"/>
      <c r="C135" s="1"/>
      <c r="D135" s="427"/>
      <c r="E135" s="427"/>
    </row>
    <row r="136" spans="2:5" ht="12.75" customHeight="1">
      <c r="B136" s="1"/>
      <c r="C136" s="1"/>
    </row>
    <row r="137" spans="2:5" ht="12.75" customHeight="1">
      <c r="B137" s="1"/>
      <c r="C137" s="1"/>
    </row>
    <row r="138" spans="2:5" ht="12.75" customHeight="1">
      <c r="B138" s="1"/>
      <c r="C138" s="1"/>
    </row>
    <row r="139" spans="2:5" ht="12.75" customHeight="1">
      <c r="B139" s="1"/>
      <c r="C139" s="1"/>
    </row>
    <row r="140" spans="2:5" ht="12.75" customHeight="1">
      <c r="B140" s="1"/>
      <c r="C140" s="1"/>
    </row>
    <row r="141" spans="2:5" ht="12.75" customHeight="1">
      <c r="B141" s="1"/>
      <c r="C141" s="1"/>
    </row>
    <row r="142" spans="2:5" ht="12.75" customHeight="1">
      <c r="B142" s="1"/>
      <c r="C142" s="1"/>
    </row>
    <row r="143" spans="2:5" ht="12.75" customHeight="1">
      <c r="B143" s="1"/>
      <c r="C143" s="1"/>
    </row>
    <row r="144" spans="2:5" ht="12.75" customHeight="1">
      <c r="B144" s="1"/>
      <c r="C144" s="1"/>
    </row>
    <row r="145" spans="2:4" ht="12.75" customHeight="1">
      <c r="B145" s="1"/>
      <c r="C145" s="1"/>
    </row>
    <row r="146" spans="2:4" ht="12.75" customHeight="1">
      <c r="B146" s="1"/>
      <c r="C146" s="1"/>
    </row>
    <row r="147" spans="2:4">
      <c r="B147" s="1"/>
      <c r="C147" s="1"/>
    </row>
    <row r="148" spans="2:4">
      <c r="B148" s="1"/>
      <c r="C148" s="1"/>
      <c r="D148" s="81"/>
    </row>
    <row r="149" spans="2:4">
      <c r="B149" s="1"/>
      <c r="C149" s="1"/>
      <c r="D149" s="81"/>
    </row>
    <row r="150" spans="2:4">
      <c r="B150" s="1"/>
      <c r="C150" s="1"/>
      <c r="D150" s="81"/>
    </row>
    <row r="151" spans="2:4">
      <c r="B151" s="1"/>
      <c r="C151" s="1"/>
      <c r="D151" s="81"/>
    </row>
    <row r="152" spans="2:4">
      <c r="B152" s="1"/>
      <c r="C152" s="1"/>
      <c r="D152" s="81"/>
    </row>
    <row r="153" spans="2:4">
      <c r="B153" s="1"/>
      <c r="C153" s="1"/>
      <c r="D153" s="81"/>
    </row>
    <row r="154" spans="2:4">
      <c r="B154" s="1"/>
      <c r="C154" s="1"/>
      <c r="D154" s="81"/>
    </row>
    <row r="155" spans="2:4">
      <c r="B155" s="1"/>
      <c r="C155" s="1"/>
      <c r="D155" s="81"/>
    </row>
    <row r="156" spans="2:4">
      <c r="B156" s="1"/>
      <c r="C156" s="1"/>
      <c r="D156" s="81"/>
    </row>
    <row r="157" spans="2:4">
      <c r="B157" s="1"/>
      <c r="C157" s="1"/>
      <c r="D157" s="81"/>
    </row>
    <row r="158" spans="2:4">
      <c r="B158" s="1"/>
      <c r="C158" s="1"/>
      <c r="D158" s="81"/>
    </row>
    <row r="159" spans="2:4">
      <c r="B159" s="1"/>
      <c r="C159" s="1"/>
      <c r="D159" s="81"/>
    </row>
    <row r="160" spans="2:4">
      <c r="B160" s="1"/>
      <c r="C160" s="1"/>
      <c r="D160" s="81"/>
    </row>
    <row r="161" spans="2:5">
      <c r="B161" s="1"/>
      <c r="C161" s="1"/>
      <c r="D161" s="81"/>
    </row>
    <row r="162" spans="2:5">
      <c r="B162" s="1"/>
      <c r="C162" s="1"/>
    </row>
    <row r="163" spans="2:5">
      <c r="B163" s="1"/>
      <c r="C163" s="1"/>
    </row>
    <row r="164" spans="2:5">
      <c r="B164" s="1"/>
      <c r="C164" s="1"/>
    </row>
    <row r="165" spans="2:5">
      <c r="B165" s="1"/>
      <c r="C165" s="1"/>
    </row>
    <row r="166" spans="2:5">
      <c r="B166" s="1"/>
      <c r="C166" s="1"/>
    </row>
    <row r="167" spans="2:5">
      <c r="B167" s="1"/>
      <c r="C167" s="1"/>
    </row>
    <row r="168" spans="2:5">
      <c r="B168" s="1"/>
      <c r="C168" s="1"/>
    </row>
    <row r="169" spans="2:5">
      <c r="B169" s="1"/>
      <c r="C169" s="1"/>
    </row>
    <row r="170" spans="2:5">
      <c r="B170" s="1"/>
      <c r="C170" s="1"/>
    </row>
    <row r="171" spans="2:5">
      <c r="B171" s="1"/>
      <c r="C171" s="1"/>
    </row>
    <row r="172" spans="2:5">
      <c r="B172" s="1"/>
      <c r="C172" s="1"/>
    </row>
    <row r="173" spans="2:5">
      <c r="B173" s="1"/>
      <c r="C173" s="1"/>
    </row>
    <row r="176" spans="2:5">
      <c r="E176" s="81"/>
    </row>
    <row r="178" spans="5:5">
      <c r="E178" s="81"/>
    </row>
  </sheetData>
  <mergeCells count="3">
    <mergeCell ref="B3:C3"/>
    <mergeCell ref="A61:C61"/>
    <mergeCell ref="B62:C62"/>
  </mergeCells>
  <pageMargins left="0.70866141732283472" right="0.70866141732283472" top="0.55118110236220474" bottom="0.55118110236220474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30</vt:i4>
      </vt:variant>
    </vt:vector>
  </HeadingPairs>
  <TitlesOfParts>
    <vt:vector size="30" baseType="lpstr">
      <vt:lpstr>1.m.mérleg</vt:lpstr>
      <vt:lpstr>2.m.kiadási ei</vt:lpstr>
      <vt:lpstr>3.m.kiadási ei cofog</vt:lpstr>
      <vt:lpstr>4.m. intézm. kiadás</vt:lpstr>
      <vt:lpstr>5.6.m.tám.ért.kiad.</vt:lpstr>
      <vt:lpstr>7-8-9.m.szoc.ell.</vt:lpstr>
      <vt:lpstr>10.m.bev.ei</vt:lpstr>
      <vt:lpstr>11-12-13.m.intézm.adó.közht.bev</vt:lpstr>
      <vt:lpstr>14-15.m.műk.bev.</vt:lpstr>
      <vt:lpstr>16-17-18.m.közp.kieg.műk.tám.be</vt:lpstr>
      <vt:lpstr>19. intézményi bev</vt:lpstr>
      <vt:lpstr>20-21.m.kp.fejl.tám.bev</vt:lpstr>
      <vt:lpstr>22-23.m.felh bev</vt:lpstr>
      <vt:lpstr>24.m.felú.kiad</vt:lpstr>
      <vt:lpstr>25.m.beruh kiad</vt:lpstr>
      <vt:lpstr>26.m.felh.egyens</vt:lpstr>
      <vt:lpstr>27. kölcsön visszatérülés</vt:lpstr>
      <vt:lpstr>28-29.m.létszám</vt:lpstr>
      <vt:lpstr>30.m. adósságot keletkeztető</vt:lpstr>
      <vt:lpstr>31 .EI ütem</vt:lpstr>
      <vt:lpstr>32.kölcsön áll.fizetési köt</vt:lpstr>
      <vt:lpstr>33.m. hitel áll</vt:lpstr>
      <vt:lpstr>34.m.hiteláll.</vt:lpstr>
      <vt:lpstr>35-36 sz.melléklet</vt:lpstr>
      <vt:lpstr>37.m.több éves kihatás</vt:lpstr>
      <vt:lpstr>38.m.nyújtottnkölcsön</vt:lpstr>
      <vt:lpstr>39.mbev mego</vt:lpstr>
      <vt:lpstr>40.m.int.bev.mego.</vt:lpstr>
      <vt:lpstr>Munka3</vt:lpstr>
      <vt:lpstr>Munka4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ZSOOO</cp:lastModifiedBy>
  <cp:lastPrinted>2016-02-11T20:45:54Z</cp:lastPrinted>
  <dcterms:created xsi:type="dcterms:W3CDTF">2011-01-18T10:18:13Z</dcterms:created>
  <dcterms:modified xsi:type="dcterms:W3CDTF">2019-02-03T01:37:31Z</dcterms:modified>
</cp:coreProperties>
</file>