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<sst xmlns="http://schemas.openxmlformats.org/spreadsheetml/2006/main" count="112" uniqueCount="86">
  <si>
    <t>1.számú melléklet</t>
  </si>
  <si>
    <t>működési, felhalmozási kiadásainak, bevételeinek mérlegszerű bemutatása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</si>
  <si>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</si>
  <si>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</si>
  <si>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</si>
  <si>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</si>
  <si>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</si>
  <si>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</si>
  <si>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</si>
  <si>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</si>
  <si>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</si>
  <si>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</si>
  <si>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</si>
  <si>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</si>
  <si>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</si>
  <si>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</si>
  <si>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</si>
  <si>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</si>
  <si>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</si>
  <si>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</si>
  <si>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</si>
  <si>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</si>
  <si>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</si>
  <si>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</si>
  <si>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</si>
  <si>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</si>
  <si>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</si>
  <si>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</si>
  <si>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</si>
  <si>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</si>
  <si>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</si>
  <si>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</si>
  <si>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</si>
  <si>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</si>
  <si>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</si>
  <si>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</si>
  <si>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</si>
  <si>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</si>
  <si>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</si>
  <si>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</si>
  <si>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</si>
  <si>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</si>
  <si>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</si>
  <si>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</si>
  <si>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</si>
  <si>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</si>
  <si>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</si>
  <si>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</si>
  <si>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</si>
  <si>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</si>
  <si>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</si>
  <si>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</si>
  <si>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</si>
  <si>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</si>
  <si>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</si>
  <si>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</si>
  <si>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</si>
  <si>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</si>
  <si>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</si>
  <si>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</si>
  <si>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</si>
  <si>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</si>
  <si>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</si>
  <si>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</si>
  <si>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</si>
  <si>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</si>
  <si>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</si>
  <si>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</si>
  <si>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</si>
  <si>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</si>
  <si>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</si>
  <si>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</si>
  <si>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</si>
  <si>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</si>
  <si>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</si>
  <si>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</si>
  <si>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</si>
  <si>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</si>
  <si>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 xml:space="preserve">ÁH-n belüli megelőlegezések </t>
  </si>
  <si>
    <t>Pénzeszközök betétként elhelyezése</t>
  </si>
  <si>
    <t>Belföldi értékpapír beváltása</t>
  </si>
  <si>
    <t xml:space="preserve">Belváros-Lipótváros Önkormányzata 2020. évi                     </t>
  </si>
  <si>
    <t>Érvényes előirányzat</t>
  </si>
  <si>
    <t>Módosítás</t>
  </si>
  <si>
    <t>Módosított    előirányzat</t>
  </si>
  <si>
    <t>ezer Ft-ban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</si>
</sst>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_-* #,##0\ _F_t_-;\-* #,##0\ _F_t_-;_-* &quot;-&quot;??\ _F_t_-;_-@_-"/>
    <numFmt numFmtId="168" formatCode="0.0"/>
    <numFmt numFmtId="169" formatCode="[$-40E]yyyy\.\ mmmm\ d\."/>
  </numFmts>
  <fonts count="40">
    <font>
      <sz val="10"/>
      <name val="Arial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name val="Arial CE"/>
      <family val="2"/>
    </font>
    <font>
      <b/>
      <i/>
      <sz val="11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2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3" fontId="2" fillId="0" borderId="3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Százalék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6">
      <selection activeCell="H23" sqref="H23:P49"/>
    </sheetView>
  </sheetViews>
  <sheetFormatPr defaultColWidth="9.140625" defaultRowHeight="12.75"/>
  <cols>
    <col min="1" max="1" width="5.140625" style="27" customWidth="1"/>
    <col min="2" max="2" width="65.140625" style="5" bestFit="1" customWidth="1"/>
    <col min="3" max="3" width="14.57421875" style="26" customWidth="1"/>
    <col min="4" max="4" width="12.421875" style="5" customWidth="1"/>
    <col min="5" max="5" width="13.421875" style="26" customWidth="1"/>
    <col min="6" max="6" width="9.140625" style="5" customWidth="1"/>
    <col min="7" max="7" width="10.140625" style="26" bestFit="1" customWidth="1"/>
    <col min="8" max="9" width="11.28125" style="26" bestFit="1" customWidth="1"/>
    <col min="10" max="10" width="12.00390625" style="26" bestFit="1" customWidth="1"/>
    <col min="11" max="12" width="11.28125" style="26" bestFit="1" customWidth="1"/>
    <col min="13" max="13" width="9.140625" style="26" customWidth="1"/>
    <col min="14" max="14" width="12.00390625" style="26" bestFit="1" customWidth="1"/>
    <col min="15" max="15" width="9.140625" style="26" customWidth="1"/>
    <col min="16" max="16384" width="9.140625" style="5" customWidth="1"/>
  </cols>
  <sheetData>
    <row r="1" spans="3:5" ht="14.25" customHeight="1">
      <c r="C1" s="28"/>
      <c r="D1" s="77" t="s">
        <v>0</v>
      </c>
      <c r="E1" s="77"/>
    </row>
    <row r="2" spans="1:5" ht="15.75" customHeight="1">
      <c r="A2" s="67" t="s">
        <v>81</v>
      </c>
      <c r="B2" s="67"/>
      <c r="C2" s="67"/>
      <c r="D2" s="67"/>
      <c r="E2" s="67"/>
    </row>
    <row r="3" spans="1:5" ht="13.5" customHeight="1">
      <c r="A3" s="67" t="s">
        <v>1</v>
      </c>
      <c r="B3" s="67"/>
      <c r="C3" s="67"/>
      <c r="D3" s="67"/>
      <c r="E3" s="67"/>
    </row>
    <row r="4" spans="1:5" ht="12" customHeight="1" thickBot="1">
      <c r="A4" s="29"/>
      <c r="B4" s="29"/>
      <c r="C4" s="30"/>
      <c r="E4" s="56" t="s">
        <v>85</v>
      </c>
    </row>
    <row r="5" spans="1:5" ht="12.75" customHeight="1" thickBot="1">
      <c r="A5" s="72" t="s">
        <v>2</v>
      </c>
      <c r="B5" s="73"/>
      <c r="C5" s="70" t="s">
        <v>82</v>
      </c>
      <c r="D5" s="78" t="s">
        <v>83</v>
      </c>
      <c r="E5" s="70" t="s">
        <v>84</v>
      </c>
    </row>
    <row r="6" spans="1:5" ht="30" customHeight="1" thickBot="1">
      <c r="A6" s="74"/>
      <c r="B6" s="75"/>
      <c r="C6" s="76"/>
      <c r="D6" s="79"/>
      <c r="E6" s="76"/>
    </row>
    <row r="7" spans="1:5" ht="15.75" thickBot="1">
      <c r="A7" s="1"/>
      <c r="B7" s="31" t="s">
        <v>4</v>
      </c>
      <c r="C7" s="32"/>
      <c r="D7" s="63"/>
      <c r="E7" s="64"/>
    </row>
    <row r="8" spans="1:5" ht="14.25">
      <c r="A8" s="33" t="s">
        <v>3</v>
      </c>
      <c r="B8" s="8" t="s">
        <v>32</v>
      </c>
      <c r="C8" s="34">
        <v>3782963</v>
      </c>
      <c r="D8" s="50">
        <v>-123420</v>
      </c>
      <c r="E8" s="50">
        <f>+C8+D8</f>
        <v>3659543</v>
      </c>
    </row>
    <row r="9" spans="1:5" ht="14.25">
      <c r="A9" s="33" t="s">
        <v>6</v>
      </c>
      <c r="B9" s="8" t="s">
        <v>18</v>
      </c>
      <c r="C9" s="6">
        <v>6869080</v>
      </c>
      <c r="D9" s="41">
        <v>-384334</v>
      </c>
      <c r="E9" s="41">
        <f>+C9+D9</f>
        <v>6484746</v>
      </c>
    </row>
    <row r="10" spans="1:5" ht="14.25">
      <c r="A10" s="33" t="s">
        <v>12</v>
      </c>
      <c r="B10" s="8" t="s">
        <v>31</v>
      </c>
      <c r="C10" s="6">
        <v>8862013</v>
      </c>
      <c r="D10" s="41">
        <v>-453424</v>
      </c>
      <c r="E10" s="41">
        <f>+C10+D10</f>
        <v>8408589</v>
      </c>
    </row>
    <row r="11" spans="1:5" ht="15" thickBot="1">
      <c r="A11" s="35" t="s">
        <v>16</v>
      </c>
      <c r="B11" s="36" t="s">
        <v>5</v>
      </c>
      <c r="C11" s="7">
        <v>482</v>
      </c>
      <c r="D11" s="59"/>
      <c r="E11" s="59">
        <f>+C11+D11</f>
        <v>482</v>
      </c>
    </row>
    <row r="12" spans="1:5" ht="15.75" thickBot="1">
      <c r="A12" s="1" t="s">
        <v>44</v>
      </c>
      <c r="B12" s="37" t="s">
        <v>33</v>
      </c>
      <c r="C12" s="4">
        <f>SUM(C8:C11)</f>
        <v>19514538</v>
      </c>
      <c r="D12" s="4">
        <f>SUM(D8:D11)</f>
        <v>-961178</v>
      </c>
      <c r="E12" s="4">
        <f>SUM(E8:E11)</f>
        <v>18553360</v>
      </c>
    </row>
    <row r="13" spans="1:11" ht="15.75" customHeight="1" thickBot="1">
      <c r="A13" s="1"/>
      <c r="B13" s="2" t="s">
        <v>7</v>
      </c>
      <c r="C13" s="4"/>
      <c r="D13" s="34"/>
      <c r="E13" s="34"/>
      <c r="G13" s="66"/>
      <c r="H13" s="66"/>
      <c r="I13" s="66"/>
      <c r="J13" s="66"/>
      <c r="K13" s="66"/>
    </row>
    <row r="14" spans="1:11" ht="14.25">
      <c r="A14" s="38" t="s">
        <v>3</v>
      </c>
      <c r="B14" s="39" t="s">
        <v>8</v>
      </c>
      <c r="C14" s="7">
        <v>4358219</v>
      </c>
      <c r="D14" s="50">
        <v>28525</v>
      </c>
      <c r="E14" s="50">
        <f>+C14+D14</f>
        <v>4386744</v>
      </c>
      <c r="G14" s="66"/>
      <c r="H14" s="66"/>
      <c r="I14" s="66"/>
      <c r="J14" s="66"/>
      <c r="K14" s="66"/>
    </row>
    <row r="15" spans="1:11" ht="14.25">
      <c r="A15" s="33" t="s">
        <v>6</v>
      </c>
      <c r="B15" s="8" t="s">
        <v>35</v>
      </c>
      <c r="C15" s="6">
        <v>845626</v>
      </c>
      <c r="D15" s="41">
        <f>15541-2277</f>
        <v>13264</v>
      </c>
      <c r="E15" s="41">
        <f aca="true" t="shared" si="0" ref="E15:E25">+C15+D15</f>
        <v>858890</v>
      </c>
      <c r="G15" s="66"/>
      <c r="H15" s="66"/>
      <c r="I15" s="66"/>
      <c r="J15" s="66"/>
      <c r="K15" s="66"/>
    </row>
    <row r="16" spans="1:11" ht="14.25">
      <c r="A16" s="35" t="s">
        <v>12</v>
      </c>
      <c r="B16" s="8" t="s">
        <v>9</v>
      </c>
      <c r="C16" s="6">
        <v>12416234</v>
      </c>
      <c r="D16" s="41">
        <f>14311+2277</f>
        <v>16588</v>
      </c>
      <c r="E16" s="41">
        <f t="shared" si="0"/>
        <v>12432822</v>
      </c>
      <c r="G16" s="66"/>
      <c r="H16" s="66"/>
      <c r="I16" s="66"/>
      <c r="J16" s="66"/>
      <c r="K16" s="66"/>
    </row>
    <row r="17" spans="1:11" ht="14.25">
      <c r="A17" s="38" t="s">
        <v>16</v>
      </c>
      <c r="B17" s="36" t="s">
        <v>10</v>
      </c>
      <c r="C17" s="6">
        <v>626200</v>
      </c>
      <c r="D17" s="41">
        <v>0</v>
      </c>
      <c r="E17" s="41">
        <f t="shared" si="0"/>
        <v>626200</v>
      </c>
      <c r="G17" s="66"/>
      <c r="H17" s="66"/>
      <c r="I17" s="66"/>
      <c r="J17" s="66"/>
      <c r="K17" s="66"/>
    </row>
    <row r="18" spans="1:11" ht="14.25">
      <c r="A18" s="38" t="s">
        <v>34</v>
      </c>
      <c r="B18" s="8" t="s">
        <v>11</v>
      </c>
      <c r="C18" s="6">
        <f>SUM(C19:C23)</f>
        <v>2072824</v>
      </c>
      <c r="D18" s="6">
        <f>SUM(D19:D23)</f>
        <v>2481654</v>
      </c>
      <c r="E18" s="41">
        <f t="shared" si="0"/>
        <v>4554478</v>
      </c>
      <c r="G18" s="66"/>
      <c r="H18" s="66"/>
      <c r="I18" s="66"/>
      <c r="J18" s="66"/>
      <c r="K18" s="66"/>
    </row>
    <row r="19" spans="1:11" ht="14.25">
      <c r="A19" s="40"/>
      <c r="B19" s="9" t="s">
        <v>36</v>
      </c>
      <c r="C19" s="41"/>
      <c r="D19" s="41">
        <v>193748</v>
      </c>
      <c r="E19" s="41">
        <f t="shared" si="0"/>
        <v>193748</v>
      </c>
      <c r="G19" s="66"/>
      <c r="H19" s="66"/>
      <c r="I19" s="66"/>
      <c r="J19" s="66"/>
      <c r="K19" s="66"/>
    </row>
    <row r="20" spans="1:11" ht="14.25">
      <c r="A20" s="40"/>
      <c r="B20" s="9" t="s">
        <v>37</v>
      </c>
      <c r="C20" s="41">
        <f>4000+389000+25000+1500</f>
        <v>419500</v>
      </c>
      <c r="D20" s="41">
        <f>85+13743</f>
        <v>13828</v>
      </c>
      <c r="E20" s="41">
        <f t="shared" si="0"/>
        <v>433328</v>
      </c>
      <c r="G20" s="66"/>
      <c r="H20" s="66"/>
      <c r="I20" s="66"/>
      <c r="J20" s="66"/>
      <c r="K20" s="66"/>
    </row>
    <row r="21" spans="1:11" ht="14.25">
      <c r="A21" s="40"/>
      <c r="B21" s="9" t="s">
        <v>38</v>
      </c>
      <c r="C21" s="41"/>
      <c r="D21" s="41"/>
      <c r="E21" s="41">
        <f t="shared" si="0"/>
        <v>0</v>
      </c>
      <c r="G21" s="66"/>
      <c r="H21" s="66"/>
      <c r="I21" s="66"/>
      <c r="J21" s="66"/>
      <c r="K21" s="66"/>
    </row>
    <row r="22" spans="1:11" ht="14.25">
      <c r="A22" s="40"/>
      <c r="B22" s="9" t="s">
        <v>39</v>
      </c>
      <c r="C22" s="41">
        <f>86113+262900+14796+3400+28540+319376+2550-3400</f>
        <v>714275</v>
      </c>
      <c r="D22" s="41">
        <f>250-13000+79459+200+4023+409</f>
        <v>71341</v>
      </c>
      <c r="E22" s="41">
        <f t="shared" si="0"/>
        <v>785616</v>
      </c>
      <c r="G22" s="66"/>
      <c r="H22" s="66"/>
      <c r="I22" s="66"/>
      <c r="J22" s="66"/>
      <c r="K22" s="66"/>
    </row>
    <row r="23" spans="1:11" ht="14.25">
      <c r="A23" s="40"/>
      <c r="B23" s="9" t="s">
        <v>40</v>
      </c>
      <c r="C23" s="6">
        <f>SUM(C24:C25)</f>
        <v>939049</v>
      </c>
      <c r="D23" s="6">
        <f>SUM(D24:D25)</f>
        <v>2202737</v>
      </c>
      <c r="E23" s="41">
        <f t="shared" si="0"/>
        <v>3141786</v>
      </c>
      <c r="G23" s="66"/>
      <c r="H23" s="66"/>
      <c r="I23" s="66"/>
      <c r="J23" s="66"/>
      <c r="K23" s="66"/>
    </row>
    <row r="24" spans="1:5" ht="14.25">
      <c r="A24" s="40"/>
      <c r="B24" s="9" t="s">
        <v>41</v>
      </c>
      <c r="C24" s="41">
        <v>100000</v>
      </c>
      <c r="D24" s="41">
        <v>0</v>
      </c>
      <c r="E24" s="41">
        <f t="shared" si="0"/>
        <v>100000</v>
      </c>
    </row>
    <row r="25" spans="1:5" ht="15" thickBot="1">
      <c r="A25" s="40"/>
      <c r="B25" s="10" t="s">
        <v>42</v>
      </c>
      <c r="C25" s="34">
        <f>860549-30000+10000-1500</f>
        <v>839049</v>
      </c>
      <c r="D25" s="59">
        <v>2202737</v>
      </c>
      <c r="E25" s="59">
        <f t="shared" si="0"/>
        <v>3041786</v>
      </c>
    </row>
    <row r="26" spans="1:5" ht="18" customHeight="1" thickBot="1">
      <c r="A26" s="1" t="s">
        <v>45</v>
      </c>
      <c r="B26" s="2" t="s">
        <v>43</v>
      </c>
      <c r="C26" s="4">
        <f>SUM(C14:C18)</f>
        <v>20319103</v>
      </c>
      <c r="D26" s="4">
        <f>SUM(D14:D18)</f>
        <v>2540031</v>
      </c>
      <c r="E26" s="4">
        <f>SUM(E14:E18)</f>
        <v>22859134</v>
      </c>
    </row>
    <row r="27" spans="1:5" ht="15.75" thickBot="1">
      <c r="A27" s="42"/>
      <c r="B27" s="43" t="s">
        <v>46</v>
      </c>
      <c r="C27" s="4">
        <f>SUM(C12-C26)</f>
        <v>-804565</v>
      </c>
      <c r="D27" s="4">
        <f>SUM(D12-D26)</f>
        <v>-3501209</v>
      </c>
      <c r="E27" s="4">
        <f>SUM(E12-E26)</f>
        <v>-4305774</v>
      </c>
    </row>
    <row r="28" spans="1:5" ht="17.25" customHeight="1" thickBot="1">
      <c r="A28" s="44"/>
      <c r="B28" s="2" t="s">
        <v>13</v>
      </c>
      <c r="C28" s="4"/>
      <c r="D28" s="34"/>
      <c r="E28" s="34"/>
    </row>
    <row r="29" spans="1:5" ht="17.25" customHeight="1">
      <c r="A29" s="11" t="s">
        <v>34</v>
      </c>
      <c r="B29" s="12" t="s">
        <v>47</v>
      </c>
      <c r="C29" s="7">
        <v>300000</v>
      </c>
      <c r="D29" s="50">
        <v>443866</v>
      </c>
      <c r="E29" s="50">
        <f>+C29+D29</f>
        <v>743866</v>
      </c>
    </row>
    <row r="30" spans="1:5" ht="15" customHeight="1">
      <c r="A30" s="40" t="s">
        <v>48</v>
      </c>
      <c r="B30" s="45" t="s">
        <v>14</v>
      </c>
      <c r="C30" s="6">
        <v>235645</v>
      </c>
      <c r="D30" s="41">
        <v>685039</v>
      </c>
      <c r="E30" s="41">
        <f>+C30+D30</f>
        <v>920684</v>
      </c>
    </row>
    <row r="31" spans="1:5" ht="15" thickBot="1">
      <c r="A31" s="40" t="s">
        <v>49</v>
      </c>
      <c r="B31" s="8" t="s">
        <v>15</v>
      </c>
      <c r="C31" s="7">
        <v>163994</v>
      </c>
      <c r="D31" s="59"/>
      <c r="E31" s="59">
        <f>+C31+D31</f>
        <v>163994</v>
      </c>
    </row>
    <row r="32" spans="1:5" ht="15.75" customHeight="1" thickBot="1">
      <c r="A32" s="13" t="s">
        <v>51</v>
      </c>
      <c r="B32" s="2" t="s">
        <v>50</v>
      </c>
      <c r="C32" s="4">
        <f>SUM(C29:C31)</f>
        <v>699639</v>
      </c>
      <c r="D32" s="4">
        <f>SUM(D29:D31)</f>
        <v>1128905</v>
      </c>
      <c r="E32" s="4">
        <f>SUM(E29:E31)</f>
        <v>1828544</v>
      </c>
    </row>
    <row r="33" spans="1:5" ht="17.25" customHeight="1" thickBot="1">
      <c r="A33" s="44"/>
      <c r="B33" s="2" t="s">
        <v>30</v>
      </c>
      <c r="C33" s="4"/>
      <c r="D33" s="34"/>
      <c r="E33" s="34"/>
    </row>
    <row r="34" spans="1:5" ht="13.5" customHeight="1">
      <c r="A34" s="38" t="s">
        <v>48</v>
      </c>
      <c r="B34" s="46" t="s">
        <v>19</v>
      </c>
      <c r="C34" s="34">
        <f>5119628+10960</f>
        <v>5130588</v>
      </c>
      <c r="D34" s="50">
        <v>2296875</v>
      </c>
      <c r="E34" s="50">
        <f>+C34+D34</f>
        <v>7427463</v>
      </c>
    </row>
    <row r="35" spans="1:5" ht="13.5" customHeight="1">
      <c r="A35" s="38" t="s">
        <v>49</v>
      </c>
      <c r="B35" s="14" t="s">
        <v>74</v>
      </c>
      <c r="C35" s="41">
        <v>276928</v>
      </c>
      <c r="D35" s="41">
        <v>325020</v>
      </c>
      <c r="E35" s="41">
        <f aca="true" t="shared" si="1" ref="E35:E43">+C35+D35</f>
        <v>601948</v>
      </c>
    </row>
    <row r="36" spans="1:5" ht="13.5" customHeight="1">
      <c r="A36" s="33" t="s">
        <v>52</v>
      </c>
      <c r="B36" s="8" t="s">
        <v>17</v>
      </c>
      <c r="C36" s="25">
        <f>SUM(C37:C42)</f>
        <v>3745483</v>
      </c>
      <c r="D36" s="25">
        <f>SUM(D37:D42)</f>
        <v>-372642</v>
      </c>
      <c r="E36" s="41">
        <f t="shared" si="1"/>
        <v>3372841</v>
      </c>
    </row>
    <row r="37" spans="1:5" ht="13.5" customHeight="1">
      <c r="A37" s="35"/>
      <c r="B37" s="8" t="s">
        <v>53</v>
      </c>
      <c r="C37" s="41"/>
      <c r="D37" s="41"/>
      <c r="E37" s="41"/>
    </row>
    <row r="38" spans="1:5" ht="13.5" customHeight="1">
      <c r="A38" s="40"/>
      <c r="B38" s="8" t="s">
        <v>76</v>
      </c>
      <c r="C38" s="41">
        <v>10000</v>
      </c>
      <c r="D38" s="41"/>
      <c r="E38" s="41">
        <f t="shared" si="1"/>
        <v>10000</v>
      </c>
    </row>
    <row r="39" spans="1:5" ht="13.5" customHeight="1">
      <c r="A39" s="40"/>
      <c r="B39" s="8" t="s">
        <v>54</v>
      </c>
      <c r="C39" s="41">
        <f>313450+846649+900</f>
        <v>1160999</v>
      </c>
      <c r="D39" s="41">
        <v>55593</v>
      </c>
      <c r="E39" s="41">
        <f t="shared" si="1"/>
        <v>1216592</v>
      </c>
    </row>
    <row r="40" spans="1:5" ht="13.5" customHeight="1">
      <c r="A40" s="40"/>
      <c r="B40" s="8" t="s">
        <v>75</v>
      </c>
      <c r="C40" s="41"/>
      <c r="D40" s="41"/>
      <c r="E40" s="41"/>
    </row>
    <row r="41" spans="1:5" ht="13.5" customHeight="1">
      <c r="A41" s="40"/>
      <c r="B41" s="8" t="s">
        <v>55</v>
      </c>
      <c r="C41" s="41"/>
      <c r="D41" s="41"/>
      <c r="E41" s="41"/>
    </row>
    <row r="42" spans="1:5" ht="13.5" customHeight="1">
      <c r="A42" s="40"/>
      <c r="B42" s="8" t="s">
        <v>40</v>
      </c>
      <c r="C42" s="25">
        <f>SUM(C43)</f>
        <v>2574484</v>
      </c>
      <c r="D42" s="25">
        <f>SUM(D43)</f>
        <v>-428235</v>
      </c>
      <c r="E42" s="41">
        <f t="shared" si="1"/>
        <v>2146249</v>
      </c>
    </row>
    <row r="43" spans="1:5" ht="13.5" customHeight="1" thickBot="1">
      <c r="A43" s="47"/>
      <c r="B43" s="15" t="s">
        <v>42</v>
      </c>
      <c r="C43" s="34">
        <f>2793544-200000-10000-1500-10960+3400</f>
        <v>2574484</v>
      </c>
      <c r="D43" s="59">
        <v>-428235</v>
      </c>
      <c r="E43" s="59">
        <f t="shared" si="1"/>
        <v>2146249</v>
      </c>
    </row>
    <row r="44" spans="1:5" ht="17.25" customHeight="1" thickBot="1">
      <c r="A44" s="1" t="s">
        <v>56</v>
      </c>
      <c r="B44" s="48" t="s">
        <v>57</v>
      </c>
      <c r="C44" s="49">
        <f>SUM(C34:C36)</f>
        <v>9152999</v>
      </c>
      <c r="D44" s="49">
        <f>SUM(D34:D36)</f>
        <v>2249253</v>
      </c>
      <c r="E44" s="49">
        <f>SUM(E34:E36)</f>
        <v>11402252</v>
      </c>
    </row>
    <row r="45" spans="1:5" ht="17.25" customHeight="1" thickBot="1">
      <c r="A45" s="42"/>
      <c r="B45" s="16" t="s">
        <v>58</v>
      </c>
      <c r="C45" s="4">
        <f>SUM(C32-C44)</f>
        <v>-8453360</v>
      </c>
      <c r="D45" s="4">
        <f>SUM(D32-D44)</f>
        <v>-1120348</v>
      </c>
      <c r="E45" s="4">
        <f>SUM(E32-E44)</f>
        <v>-9573708</v>
      </c>
    </row>
    <row r="46" spans="1:5" ht="28.5">
      <c r="A46" s="40"/>
      <c r="B46" s="12" t="s">
        <v>25</v>
      </c>
      <c r="C46" s="50"/>
      <c r="D46" s="50"/>
      <c r="E46" s="50"/>
    </row>
    <row r="47" spans="1:5" ht="14.25">
      <c r="A47" s="40"/>
      <c r="B47" s="45" t="s">
        <v>20</v>
      </c>
      <c r="C47" s="41"/>
      <c r="D47" s="65"/>
      <c r="E47" s="65"/>
    </row>
    <row r="48" spans="1:5" ht="14.25">
      <c r="A48" s="40"/>
      <c r="B48" s="45" t="s">
        <v>21</v>
      </c>
      <c r="C48" s="41"/>
      <c r="D48" s="41"/>
      <c r="E48" s="41"/>
    </row>
    <row r="49" spans="1:5" ht="14.25">
      <c r="A49" s="40"/>
      <c r="B49" s="45" t="s">
        <v>80</v>
      </c>
      <c r="C49" s="41">
        <v>752378</v>
      </c>
      <c r="D49" s="41"/>
      <c r="E49" s="41">
        <f>+C49+D49</f>
        <v>752378</v>
      </c>
    </row>
    <row r="50" spans="1:5" ht="14.25">
      <c r="A50" s="40"/>
      <c r="B50" s="51" t="s">
        <v>78</v>
      </c>
      <c r="C50" s="41"/>
      <c r="D50" s="41"/>
      <c r="E50" s="41"/>
    </row>
    <row r="51" spans="1:5" ht="14.25">
      <c r="A51" s="40"/>
      <c r="B51" s="51" t="s">
        <v>23</v>
      </c>
      <c r="C51" s="6">
        <v>162510</v>
      </c>
      <c r="D51" s="41">
        <v>3510911</v>
      </c>
      <c r="E51" s="41">
        <f>+C51+D51</f>
        <v>3673421</v>
      </c>
    </row>
    <row r="52" spans="1:5" ht="15" thickBot="1">
      <c r="A52" s="47"/>
      <c r="B52" s="52" t="s">
        <v>24</v>
      </c>
      <c r="C52" s="7">
        <f>6174719+1500</f>
        <v>6176219</v>
      </c>
      <c r="D52" s="59">
        <v>33369</v>
      </c>
      <c r="E52" s="59">
        <f>+C52+D52</f>
        <v>6209588</v>
      </c>
    </row>
    <row r="53" spans="1:5" ht="15" customHeight="1" thickBot="1">
      <c r="A53" s="17" t="s">
        <v>59</v>
      </c>
      <c r="B53" s="53" t="s">
        <v>60</v>
      </c>
      <c r="C53" s="49">
        <f>SUM(C46:C52)</f>
        <v>7091107</v>
      </c>
      <c r="D53" s="49">
        <f>SUM(D46:D52)</f>
        <v>3544280</v>
      </c>
      <c r="E53" s="49">
        <f>SUM(E46:E52)</f>
        <v>10635387</v>
      </c>
    </row>
    <row r="54" spans="1:5" ht="28.5">
      <c r="A54" s="18"/>
      <c r="B54" s="12" t="s">
        <v>65</v>
      </c>
      <c r="C54" s="34"/>
      <c r="D54" s="50"/>
      <c r="E54" s="50"/>
    </row>
    <row r="55" spans="1:5" ht="14.25">
      <c r="A55" s="17"/>
      <c r="B55" s="45" t="s">
        <v>26</v>
      </c>
      <c r="C55" s="41"/>
      <c r="D55" s="41"/>
      <c r="E55" s="41"/>
    </row>
    <row r="56" spans="1:5" ht="14.25">
      <c r="A56" s="17"/>
      <c r="B56" s="45" t="s">
        <v>27</v>
      </c>
      <c r="C56" s="41"/>
      <c r="D56" s="41"/>
      <c r="E56" s="41"/>
    </row>
    <row r="57" spans="1:5" ht="14.25">
      <c r="A57" s="17"/>
      <c r="B57" s="45" t="s">
        <v>77</v>
      </c>
      <c r="C57" s="41">
        <v>110323</v>
      </c>
      <c r="D57" s="41"/>
      <c r="E57" s="41">
        <f>+C57+D57</f>
        <v>110323</v>
      </c>
    </row>
    <row r="58" spans="1:5" ht="14.25">
      <c r="A58" s="17"/>
      <c r="B58" s="51" t="s">
        <v>79</v>
      </c>
      <c r="C58" s="41"/>
      <c r="D58" s="41"/>
      <c r="E58" s="41"/>
    </row>
    <row r="59" spans="1:5" ht="15" thickBot="1">
      <c r="A59" s="17"/>
      <c r="B59" s="51" t="s">
        <v>29</v>
      </c>
      <c r="C59" s="34">
        <f>6174719+1500</f>
        <v>6176219</v>
      </c>
      <c r="D59" s="59">
        <v>33369</v>
      </c>
      <c r="E59" s="59">
        <f>+C59+D59</f>
        <v>6209588</v>
      </c>
    </row>
    <row r="60" spans="1:5" ht="15" customHeight="1" thickBot="1">
      <c r="A60" s="1" t="s">
        <v>61</v>
      </c>
      <c r="B60" s="2" t="s">
        <v>62</v>
      </c>
      <c r="C60" s="4">
        <f>SUM(C54:C59)</f>
        <v>6286542</v>
      </c>
      <c r="D60" s="4">
        <f>SUM(D54:D59)</f>
        <v>33369</v>
      </c>
      <c r="E60" s="4">
        <f>SUM(E54:E59)</f>
        <v>6319911</v>
      </c>
    </row>
    <row r="61" spans="1:4" ht="15" customHeight="1">
      <c r="A61" s="19"/>
      <c r="B61" s="20"/>
      <c r="D61" s="26"/>
    </row>
    <row r="62" spans="1:4" ht="15" customHeight="1" thickBot="1">
      <c r="A62" s="19"/>
      <c r="B62" s="20"/>
      <c r="D62" s="26"/>
    </row>
    <row r="63" spans="1:5" ht="12.75" customHeight="1" thickBot="1">
      <c r="A63" s="72" t="s">
        <v>2</v>
      </c>
      <c r="B63" s="73"/>
      <c r="C63" s="70" t="s">
        <v>82</v>
      </c>
      <c r="D63" s="68" t="s">
        <v>83</v>
      </c>
      <c r="E63" s="70" t="s">
        <v>84</v>
      </c>
    </row>
    <row r="64" spans="1:5" ht="30.75" customHeight="1" thickBot="1">
      <c r="A64" s="74"/>
      <c r="B64" s="75"/>
      <c r="C64" s="76"/>
      <c r="D64" s="69"/>
      <c r="E64" s="71"/>
    </row>
    <row r="65" spans="1:5" ht="28.5">
      <c r="A65" s="21"/>
      <c r="B65" s="12" t="s">
        <v>25</v>
      </c>
      <c r="C65" s="57"/>
      <c r="D65" s="50"/>
      <c r="E65" s="50"/>
    </row>
    <row r="66" spans="1:5" ht="15" customHeight="1">
      <c r="A66" s="21"/>
      <c r="B66" s="45" t="s">
        <v>20</v>
      </c>
      <c r="C66" s="41"/>
      <c r="D66" s="41"/>
      <c r="E66" s="41"/>
    </row>
    <row r="67" spans="1:5" ht="15" customHeight="1">
      <c r="A67" s="21"/>
      <c r="B67" s="45" t="s">
        <v>21</v>
      </c>
      <c r="C67" s="41"/>
      <c r="D67" s="41"/>
      <c r="E67" s="41"/>
    </row>
    <row r="68" spans="1:5" ht="15" customHeight="1">
      <c r="A68" s="21"/>
      <c r="B68" s="45" t="s">
        <v>22</v>
      </c>
      <c r="C68" s="41"/>
      <c r="D68" s="41"/>
      <c r="E68" s="41"/>
    </row>
    <row r="69" spans="1:5" ht="15" customHeight="1">
      <c r="A69" s="21"/>
      <c r="B69" s="45" t="s">
        <v>80</v>
      </c>
      <c r="C69" s="41">
        <f>4000000-752378</f>
        <v>3247622</v>
      </c>
      <c r="D69" s="41"/>
      <c r="E69" s="41">
        <f>+C69+D69</f>
        <v>3247622</v>
      </c>
    </row>
    <row r="70" spans="1:5" ht="15" customHeight="1">
      <c r="A70" s="13"/>
      <c r="B70" s="45" t="s">
        <v>23</v>
      </c>
      <c r="C70" s="6">
        <v>5205738</v>
      </c>
      <c r="D70" s="41">
        <v>1110646</v>
      </c>
      <c r="E70" s="41">
        <f>+C70+D70</f>
        <v>6316384</v>
      </c>
    </row>
    <row r="71" spans="1:5" ht="15" customHeight="1" thickBot="1">
      <c r="A71" s="21"/>
      <c r="B71" s="52" t="s">
        <v>24</v>
      </c>
      <c r="C71" s="7">
        <v>241151</v>
      </c>
      <c r="D71" s="59">
        <v>58455</v>
      </c>
      <c r="E71" s="59">
        <f>+C71+D71</f>
        <v>299606</v>
      </c>
    </row>
    <row r="72" spans="1:5" ht="15" customHeight="1" thickBot="1">
      <c r="A72" s="22" t="s">
        <v>63</v>
      </c>
      <c r="B72" s="48" t="s">
        <v>64</v>
      </c>
      <c r="C72" s="49">
        <f>SUM(C65:C71)</f>
        <v>8694511</v>
      </c>
      <c r="D72" s="49">
        <f>SUM(D65:D71)</f>
        <v>1169101</v>
      </c>
      <c r="E72" s="49">
        <f>SUM(E65:E71)</f>
        <v>9863612</v>
      </c>
    </row>
    <row r="73" spans="1:5" ht="28.5" customHeight="1">
      <c r="A73" s="21"/>
      <c r="B73" s="12" t="s">
        <v>65</v>
      </c>
      <c r="C73" s="34"/>
      <c r="D73" s="50"/>
      <c r="E73" s="50"/>
    </row>
    <row r="74" spans="1:5" ht="15" customHeight="1">
      <c r="A74" s="21"/>
      <c r="B74" s="45" t="s">
        <v>26</v>
      </c>
      <c r="C74" s="41"/>
      <c r="D74" s="41"/>
      <c r="E74" s="41"/>
    </row>
    <row r="75" spans="1:5" ht="15" customHeight="1">
      <c r="A75" s="21"/>
      <c r="B75" s="45" t="s">
        <v>27</v>
      </c>
      <c r="C75" s="41"/>
      <c r="D75" s="41"/>
      <c r="E75" s="41"/>
    </row>
    <row r="76" spans="1:5" ht="15" customHeight="1">
      <c r="A76" s="21"/>
      <c r="B76" s="45" t="s">
        <v>28</v>
      </c>
      <c r="C76" s="41"/>
      <c r="D76" s="41"/>
      <c r="E76" s="41"/>
    </row>
    <row r="77" spans="1:5" ht="15" customHeight="1">
      <c r="A77" s="21"/>
      <c r="B77" s="51" t="s">
        <v>79</v>
      </c>
      <c r="C77" s="41"/>
      <c r="D77" s="41"/>
      <c r="E77" s="41"/>
    </row>
    <row r="78" spans="1:5" ht="15" customHeight="1" thickBot="1">
      <c r="A78" s="23"/>
      <c r="B78" s="52" t="s">
        <v>29</v>
      </c>
      <c r="C78" s="34">
        <v>241151</v>
      </c>
      <c r="D78" s="59">
        <v>58455</v>
      </c>
      <c r="E78" s="59">
        <f>+C78+D78</f>
        <v>299606</v>
      </c>
    </row>
    <row r="79" spans="1:5" ht="15" customHeight="1" thickBot="1">
      <c r="A79" s="1" t="s">
        <v>66</v>
      </c>
      <c r="B79" s="48" t="s">
        <v>67</v>
      </c>
      <c r="C79" s="4">
        <f>SUM(C73:C78)</f>
        <v>241151</v>
      </c>
      <c r="D79" s="4">
        <f>SUM(D73:D78)</f>
        <v>58455</v>
      </c>
      <c r="E79" s="4">
        <f>SUM(E73:E78)</f>
        <v>299606</v>
      </c>
    </row>
    <row r="80" spans="1:5" ht="15" customHeight="1" thickBot="1">
      <c r="A80" s="1"/>
      <c r="B80" s="58" t="s">
        <v>68</v>
      </c>
      <c r="C80" s="4">
        <f>SUM(C26,C44,C60,C79)</f>
        <v>35999795</v>
      </c>
      <c r="D80" s="4">
        <f>SUM(D26,D44,D60,D79)</f>
        <v>4881108</v>
      </c>
      <c r="E80" s="4">
        <f>SUM(E26,E44,E60,E79)</f>
        <v>40880903</v>
      </c>
    </row>
    <row r="81" spans="1:5" ht="15" customHeight="1" thickBot="1">
      <c r="A81" s="1"/>
      <c r="B81" s="48" t="s">
        <v>69</v>
      </c>
      <c r="C81" s="3">
        <f>-SUM(C59,C78)</f>
        <v>-6417370</v>
      </c>
      <c r="D81" s="3">
        <f>-SUM(D59,D78)</f>
        <v>-91824</v>
      </c>
      <c r="E81" s="62">
        <f>+C81+D81</f>
        <v>-6509194</v>
      </c>
    </row>
    <row r="82" spans="1:5" ht="28.5" customHeight="1" thickBot="1">
      <c r="A82" s="1"/>
      <c r="B82" s="48" t="s">
        <v>73</v>
      </c>
      <c r="C82" s="60">
        <v>-740000</v>
      </c>
      <c r="D82" s="61">
        <v>0</v>
      </c>
      <c r="E82" s="61">
        <f>+C82+D82</f>
        <v>-740000</v>
      </c>
    </row>
    <row r="83" spans="1:5" ht="15" customHeight="1" thickBot="1">
      <c r="A83" s="1"/>
      <c r="B83" s="48" t="s">
        <v>70</v>
      </c>
      <c r="C83" s="4">
        <f>SUM(C80:C82)</f>
        <v>28842425</v>
      </c>
      <c r="D83" s="4">
        <f>SUM(D80:D82)</f>
        <v>4789284</v>
      </c>
      <c r="E83" s="4">
        <f>SUM(E80:E82)</f>
        <v>33631709</v>
      </c>
    </row>
    <row r="84" spans="1:5" ht="15" customHeight="1" thickBot="1">
      <c r="A84" s="1"/>
      <c r="B84" s="58" t="s">
        <v>71</v>
      </c>
      <c r="C84" s="4">
        <f>SUM(C12,C32,C53,C72)</f>
        <v>35999795</v>
      </c>
      <c r="D84" s="4">
        <f>SUM(D12,D32,D53,D72)</f>
        <v>4881108</v>
      </c>
      <c r="E84" s="4">
        <f>SUM(E12,E32,E53,E72)</f>
        <v>40880903</v>
      </c>
    </row>
    <row r="85" spans="1:15" s="55" customFormat="1" ht="18" customHeight="1" thickBot="1">
      <c r="A85" s="24"/>
      <c r="B85" s="54" t="s">
        <v>69</v>
      </c>
      <c r="C85" s="3">
        <f>-SUM(C52,C71)</f>
        <v>-6417370</v>
      </c>
      <c r="D85" s="3">
        <f>-SUM(D52,D71)</f>
        <v>-91824</v>
      </c>
      <c r="E85" s="62">
        <f>+C85+D85</f>
        <v>-6509194</v>
      </c>
      <c r="G85" s="66"/>
      <c r="H85" s="66"/>
      <c r="I85" s="66"/>
      <c r="J85" s="66"/>
      <c r="K85" s="66"/>
      <c r="L85" s="66"/>
      <c r="M85" s="66"/>
      <c r="N85" s="66"/>
      <c r="O85" s="66"/>
    </row>
    <row r="86" spans="1:15" s="55" customFormat="1" ht="33.75" customHeight="1" thickBot="1">
      <c r="A86" s="24"/>
      <c r="B86" s="48" t="s">
        <v>73</v>
      </c>
      <c r="C86" s="7">
        <v>-740000</v>
      </c>
      <c r="D86" s="61">
        <v>0</v>
      </c>
      <c r="E86" s="61">
        <f>+C86+D86</f>
        <v>-740000</v>
      </c>
      <c r="G86" s="66"/>
      <c r="H86" s="66"/>
      <c r="I86" s="66"/>
      <c r="J86" s="66"/>
      <c r="K86" s="66"/>
      <c r="L86" s="66"/>
      <c r="M86" s="66"/>
      <c r="N86" s="66"/>
      <c r="O86" s="66"/>
    </row>
    <row r="87" spans="1:5" ht="15.75" thickBot="1">
      <c r="A87" s="42"/>
      <c r="B87" s="48" t="s">
        <v>72</v>
      </c>
      <c r="C87" s="4">
        <f>SUM(C84:C86)</f>
        <v>28842425</v>
      </c>
      <c r="D87" s="4">
        <f>SUM(D84:D86)</f>
        <v>4789284</v>
      </c>
      <c r="E87" s="4">
        <f>SUM(E84:E86)</f>
        <v>33631709</v>
      </c>
    </row>
    <row r="89" ht="23.25" customHeight="1">
      <c r="D89" s="26"/>
    </row>
  </sheetData>
  <sheetProtection/>
  <mergeCells count="11">
    <mergeCell ref="D1:E1"/>
    <mergeCell ref="C5:C6"/>
    <mergeCell ref="D5:D6"/>
    <mergeCell ref="E5:E6"/>
    <mergeCell ref="A2:E2"/>
    <mergeCell ref="A3:E3"/>
    <mergeCell ref="D63:D64"/>
    <mergeCell ref="E63:E64"/>
    <mergeCell ref="A63:B64"/>
    <mergeCell ref="C63:C64"/>
    <mergeCell ref="A5:B6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2020-06-10T15:03:58Z</cp:lastPrinted>
  <dcterms:created xsi:type="dcterms:W3CDTF">2012-01-31T21:05:03Z</dcterms:created>
  <dcterms:modified xsi:type="dcterms:W3CDTF">2020-06-11T13:55:26Z</dcterms:modified>
  <cp:category/>
  <cp:version/>
  <cp:contentType/>
  <cp:contentStatus/>
</cp:coreProperties>
</file>