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 firstSheet="9" activeTab="9"/>
  </bookViews>
  <sheets>
    <sheet name="1. számú melléklet" sheetId="1" r:id="rId1"/>
    <sheet name="2. számú melléklet" sheetId="2" r:id="rId2"/>
    <sheet name="3.sz. melléklet" sheetId="3" state="hidden" r:id="rId3"/>
    <sheet name="3. sz.melléklet" sheetId="6" r:id="rId4"/>
    <sheet name="4. sz.melléklet" sheetId="4" r:id="rId5"/>
    <sheet name="5.sz. melléklet" sheetId="5" r:id="rId6"/>
    <sheet name="7.sz.melléklet" sheetId="9" state="hidden" r:id="rId7"/>
    <sheet name="11.sz. melléklet" sheetId="16" state="hidden" r:id="rId8"/>
    <sheet name="12.sz.melléklet" sheetId="17" state="hidden" r:id="rId9"/>
    <sheet name="8. sz. tájékoztató" sheetId="14" r:id="rId10"/>
    <sheet name="Munka1" sheetId="26" r:id="rId11"/>
  </sheets>
  <calcPr calcId="124519"/>
</workbook>
</file>

<file path=xl/calcChain.xml><?xml version="1.0" encoding="utf-8"?>
<calcChain xmlns="http://schemas.openxmlformats.org/spreadsheetml/2006/main">
  <c r="I11" i="1"/>
  <c r="C22" i="2"/>
  <c r="D22"/>
  <c r="B22"/>
  <c r="V27" i="4"/>
  <c r="U27"/>
  <c r="T26"/>
  <c r="T27"/>
  <c r="V26"/>
  <c r="U26"/>
  <c r="V19"/>
  <c r="U19"/>
  <c r="V20"/>
  <c r="V21"/>
  <c r="V22"/>
  <c r="V23"/>
  <c r="V24"/>
  <c r="V25"/>
  <c r="V28"/>
  <c r="V29"/>
  <c r="V30"/>
  <c r="V31"/>
  <c r="V32"/>
  <c r="V33"/>
  <c r="V34"/>
  <c r="V35"/>
  <c r="V36"/>
  <c r="V37"/>
  <c r="V38"/>
  <c r="V18"/>
  <c r="V14"/>
  <c r="U14"/>
  <c r="T14"/>
  <c r="V12"/>
  <c r="U12"/>
  <c r="T12"/>
  <c r="V10"/>
  <c r="U10"/>
  <c r="T10"/>
  <c r="V20" i="5"/>
  <c r="U20"/>
  <c r="T20"/>
  <c r="D26" i="6"/>
  <c r="E26"/>
  <c r="U23" i="4"/>
  <c r="U18"/>
  <c r="U16"/>
  <c r="V16"/>
  <c r="U9"/>
  <c r="V9"/>
  <c r="U8"/>
  <c r="V8"/>
  <c r="V11"/>
  <c r="V13"/>
  <c r="V15"/>
  <c r="V17"/>
  <c r="U11"/>
  <c r="U13"/>
  <c r="U15"/>
  <c r="U17"/>
  <c r="U20"/>
  <c r="U21"/>
  <c r="U22"/>
  <c r="U24"/>
  <c r="U25"/>
  <c r="U28"/>
  <c r="U29"/>
  <c r="U30"/>
  <c r="U31"/>
  <c r="U32"/>
  <c r="U33"/>
  <c r="U34"/>
  <c r="U35"/>
  <c r="U36"/>
  <c r="U37"/>
  <c r="U40"/>
  <c r="T9"/>
  <c r="T11"/>
  <c r="T13"/>
  <c r="T15"/>
  <c r="T16"/>
  <c r="T17"/>
  <c r="T18"/>
  <c r="T20"/>
  <c r="T21"/>
  <c r="T22"/>
  <c r="T23"/>
  <c r="T24"/>
  <c r="T25"/>
  <c r="T28"/>
  <c r="T29"/>
  <c r="T30"/>
  <c r="T31"/>
  <c r="T32"/>
  <c r="T33"/>
  <c r="T34"/>
  <c r="T35"/>
  <c r="T36"/>
  <c r="T37"/>
  <c r="T38"/>
  <c r="T39"/>
  <c r="T40"/>
  <c r="R5" i="1"/>
  <c r="R44" s="1"/>
  <c r="S5"/>
  <c r="S44" s="1"/>
  <c r="Q5"/>
  <c r="Q44" s="1"/>
  <c r="R46"/>
  <c r="R55" s="1"/>
  <c r="S46"/>
  <c r="S55" s="1"/>
  <c r="Q46"/>
  <c r="I39"/>
  <c r="J39"/>
  <c r="I46"/>
  <c r="J46"/>
  <c r="I49"/>
  <c r="I52" s="1"/>
  <c r="J49"/>
  <c r="J52" s="1"/>
  <c r="H49"/>
  <c r="D18" i="6"/>
  <c r="E18"/>
  <c r="J11" i="1"/>
  <c r="H11"/>
  <c r="I5"/>
  <c r="J5"/>
  <c r="H5"/>
  <c r="V21" i="5"/>
  <c r="U21"/>
  <c r="T21"/>
  <c r="O22"/>
  <c r="P22"/>
  <c r="N22"/>
  <c r="V18"/>
  <c r="U18"/>
  <c r="T18"/>
  <c r="D35" i="14"/>
  <c r="D18"/>
  <c r="D10"/>
  <c r="C33" i="2"/>
  <c r="C35" s="1"/>
  <c r="D33"/>
  <c r="D35" s="1"/>
  <c r="D37" i="14" l="1"/>
  <c r="V41" i="4"/>
  <c r="U41"/>
  <c r="B35" i="16" l="1"/>
  <c r="E24" i="3"/>
  <c r="H39" i="1" l="1"/>
  <c r="D33" i="16" l="1"/>
  <c r="C34"/>
  <c r="D34" s="1"/>
  <c r="C32"/>
  <c r="C26"/>
  <c r="D26" s="1"/>
  <c r="C27"/>
  <c r="D27" s="1"/>
  <c r="C28"/>
  <c r="D28" s="1"/>
  <c r="C29"/>
  <c r="D29" s="1"/>
  <c r="C30"/>
  <c r="D30" s="1"/>
  <c r="C25"/>
  <c r="D25" s="1"/>
  <c r="C13"/>
  <c r="D13" s="1"/>
  <c r="C14"/>
  <c r="D14" s="1"/>
  <c r="C15"/>
  <c r="D15" s="1"/>
  <c r="C17"/>
  <c r="D17" s="1"/>
  <c r="C18"/>
  <c r="D18" s="1"/>
  <c r="C19"/>
  <c r="D19" s="1"/>
  <c r="C12"/>
  <c r="D12" s="1"/>
  <c r="B20"/>
  <c r="C20" s="1"/>
  <c r="D20" s="1"/>
  <c r="B16"/>
  <c r="C16" s="1"/>
  <c r="D16" s="1"/>
  <c r="Q55" i="1"/>
  <c r="H46"/>
  <c r="H52" s="1"/>
  <c r="H55" s="1"/>
  <c r="I55"/>
  <c r="J55"/>
  <c r="T23" i="5"/>
  <c r="M29" i="17"/>
  <c r="L29"/>
  <c r="K29"/>
  <c r="J29"/>
  <c r="I29"/>
  <c r="H29"/>
  <c r="G29"/>
  <c r="F29"/>
  <c r="E29"/>
  <c r="D29"/>
  <c r="C29"/>
  <c r="B29"/>
  <c r="N28"/>
  <c r="N27"/>
  <c r="N26"/>
  <c r="N25"/>
  <c r="N24"/>
  <c r="N23"/>
  <c r="N22"/>
  <c r="N21"/>
  <c r="N20"/>
  <c r="M16"/>
  <c r="L16"/>
  <c r="K16"/>
  <c r="J16"/>
  <c r="I16"/>
  <c r="H16"/>
  <c r="G16"/>
  <c r="F16"/>
  <c r="E16"/>
  <c r="D16"/>
  <c r="C16"/>
  <c r="B16"/>
  <c r="N15"/>
  <c r="N14"/>
  <c r="N13"/>
  <c r="N12"/>
  <c r="N11"/>
  <c r="N10"/>
  <c r="N9"/>
  <c r="B31" i="16"/>
  <c r="F40" i="9"/>
  <c r="F38"/>
  <c r="F35"/>
  <c r="F34"/>
  <c r="F33"/>
  <c r="F30"/>
  <c r="F29"/>
  <c r="F28"/>
  <c r="F10"/>
  <c r="E9"/>
  <c r="F9" s="1"/>
  <c r="F8"/>
  <c r="F6"/>
  <c r="C26" i="6"/>
  <c r="C18"/>
  <c r="E15"/>
  <c r="D15"/>
  <c r="C15"/>
  <c r="E13"/>
  <c r="D13"/>
  <c r="C13"/>
  <c r="E11"/>
  <c r="D11"/>
  <c r="C11"/>
  <c r="E27" i="3"/>
  <c r="E15"/>
  <c r="E17" s="1"/>
  <c r="J27" i="1"/>
  <c r="J44" s="1"/>
  <c r="I27"/>
  <c r="I44" s="1"/>
  <c r="H27"/>
  <c r="S56"/>
  <c r="S59" s="1"/>
  <c r="R56"/>
  <c r="R59" s="1"/>
  <c r="S22" i="5"/>
  <c r="R22"/>
  <c r="Q22"/>
  <c r="M22"/>
  <c r="L22"/>
  <c r="K22"/>
  <c r="J22"/>
  <c r="I22"/>
  <c r="H22"/>
  <c r="G22"/>
  <c r="F22"/>
  <c r="E22"/>
  <c r="D22"/>
  <c r="C22"/>
  <c r="B22"/>
  <c r="V19"/>
  <c r="U19"/>
  <c r="T19"/>
  <c r="V17"/>
  <c r="U17"/>
  <c r="T17"/>
  <c r="V16"/>
  <c r="U16"/>
  <c r="T16"/>
  <c r="V15"/>
  <c r="U15"/>
  <c r="T15"/>
  <c r="V14"/>
  <c r="U14"/>
  <c r="T14"/>
  <c r="V13"/>
  <c r="U13"/>
  <c r="T13"/>
  <c r="V12"/>
  <c r="U12"/>
  <c r="T12"/>
  <c r="V11"/>
  <c r="U11"/>
  <c r="T11"/>
  <c r="V10"/>
  <c r="U10"/>
  <c r="T10"/>
  <c r="V9"/>
  <c r="U9"/>
  <c r="T9"/>
  <c r="V8"/>
  <c r="U8"/>
  <c r="T8"/>
  <c r="V7"/>
  <c r="U7"/>
  <c r="T7"/>
  <c r="S41" i="4"/>
  <c r="R41"/>
  <c r="Q41"/>
  <c r="P41"/>
  <c r="O41"/>
  <c r="N41"/>
  <c r="M41"/>
  <c r="L41"/>
  <c r="K41"/>
  <c r="J41"/>
  <c r="I41"/>
  <c r="H41"/>
  <c r="G41"/>
  <c r="F41"/>
  <c r="E41"/>
  <c r="D41"/>
  <c r="C41"/>
  <c r="B41"/>
  <c r="T8"/>
  <c r="B33" i="2"/>
  <c r="B35" s="1"/>
  <c r="U22" i="5" l="1"/>
  <c r="C35" i="16"/>
  <c r="D22"/>
  <c r="D35"/>
  <c r="E27" i="6"/>
  <c r="N29" i="17"/>
  <c r="D31" i="16"/>
  <c r="C27" i="6"/>
  <c r="Q56" i="1"/>
  <c r="Q59" s="1"/>
  <c r="B24" i="5"/>
  <c r="B25" s="1"/>
  <c r="D24"/>
  <c r="D25" s="1"/>
  <c r="F24"/>
  <c r="F25" s="1"/>
  <c r="H24"/>
  <c r="H25" s="1"/>
  <c r="J24"/>
  <c r="J25" s="1"/>
  <c r="L24"/>
  <c r="L25" s="1"/>
  <c r="N24"/>
  <c r="N25" s="1"/>
  <c r="P24"/>
  <c r="P25" s="1"/>
  <c r="R24"/>
  <c r="R25" s="1"/>
  <c r="C24"/>
  <c r="C25" s="1"/>
  <c r="E24"/>
  <c r="E25" s="1"/>
  <c r="G24"/>
  <c r="G25" s="1"/>
  <c r="I24"/>
  <c r="I25" s="1"/>
  <c r="K24"/>
  <c r="K25" s="1"/>
  <c r="M24"/>
  <c r="M25" s="1"/>
  <c r="O24"/>
  <c r="O25" s="1"/>
  <c r="Q24"/>
  <c r="Q25" s="1"/>
  <c r="S24"/>
  <c r="S25" s="1"/>
  <c r="H44" i="1"/>
  <c r="D27" i="6"/>
  <c r="B22" i="16"/>
  <c r="C31"/>
  <c r="N16" i="17"/>
  <c r="C22" i="16"/>
  <c r="T41" i="4"/>
  <c r="E25" i="3"/>
  <c r="E28" s="1"/>
  <c r="T22" i="5"/>
  <c r="V22"/>
  <c r="V24" s="1"/>
  <c r="I56" i="1" l="1"/>
  <c r="I59" s="1"/>
  <c r="J56"/>
  <c r="J59" s="1"/>
  <c r="U25" i="5"/>
  <c r="V25"/>
  <c r="T24"/>
  <c r="T25" s="1"/>
  <c r="B38" i="16"/>
  <c r="D38"/>
  <c r="C38"/>
  <c r="H56" i="1"/>
  <c r="H59" s="1"/>
</calcChain>
</file>

<file path=xl/sharedStrings.xml><?xml version="1.0" encoding="utf-8"?>
<sst xmlns="http://schemas.openxmlformats.org/spreadsheetml/2006/main" count="582" uniqueCount="383">
  <si>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</si>
  <si>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</si>
  <si>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</si>
  <si>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</si>
  <si>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</si>
  <si>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</si>
  <si>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</si>
  <si>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</si>
  <si>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</si>
  <si>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</si>
  <si>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</si>
  <si>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</si>
  <si>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</si>
  <si>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</si>
  <si>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</si>
  <si>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</si>
  <si>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</si>
  <si>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</si>
  <si>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</si>
  <si>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</si>
  <si>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Települési támogatás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</si>
  <si>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</si>
  <si>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</si>
  <si>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</si>
  <si>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</si>
  <si>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Személyi kiadás</t>
  </si>
  <si>
    <t>Közterhek</t>
  </si>
  <si>
    <t>Települési szociális ellátás</t>
  </si>
  <si>
    <t>Egyéb működési célú kiadások</t>
  </si>
  <si>
    <t>Eredeti</t>
  </si>
  <si>
    <t>Mód.</t>
  </si>
  <si>
    <t>Telj.</t>
  </si>
  <si>
    <t>Köztemető fenntartás</t>
  </si>
  <si>
    <t>Közvilágítás</t>
  </si>
  <si>
    <t>Község gazdálkodás</t>
  </si>
  <si>
    <t>Család és nő védelem</t>
  </si>
  <si>
    <t>Sport feladatok</t>
  </si>
  <si>
    <t>Könyvtári feladatok</t>
  </si>
  <si>
    <t>Közművelődési feladatok</t>
  </si>
  <si>
    <t>Óvodai intézményi étkeztetés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</si>
  <si>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</si>
  <si>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</si>
  <si>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</si>
  <si>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</si>
  <si>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</si>
  <si>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Önkormányzatok működési támogatása államháztartáson belülről</t>
  </si>
  <si>
    <t>Működési célú támogatások államháztartáson belülről</t>
  </si>
  <si>
    <t>Bevételek összesen</t>
  </si>
  <si>
    <t xml:space="preserve">Eredeti </t>
  </si>
  <si>
    <t>Telj</t>
  </si>
  <si>
    <t>Önkormányzati jogalkotás</t>
  </si>
  <si>
    <t>Adó-vám és jövedéki igazgatás</t>
  </si>
  <si>
    <t>Önkormányzatok elszámolása</t>
  </si>
  <si>
    <t>Önkormányzati vagyonnal való gazdálkodással kapcsolatos feladatok</t>
  </si>
  <si>
    <t>Szennyvíz gyűjtés és tisztítással kapcsolatos felaatok</t>
  </si>
  <si>
    <t>Szociális étkeztetés</t>
  </si>
  <si>
    <t>Házi segítség nyújtás</t>
  </si>
  <si>
    <t>Költségvetési bevételek</t>
  </si>
  <si>
    <t>MINDÖSSZESEN</t>
  </si>
  <si>
    <t>Bevételek feladatonként</t>
  </si>
  <si>
    <t>Mérleg</t>
  </si>
  <si>
    <t>cím</t>
  </si>
  <si>
    <t>BEVÉTELEK</t>
  </si>
  <si>
    <t>Eredeti ei.</t>
  </si>
  <si>
    <t>Módosított előirányzat</t>
  </si>
  <si>
    <t>X.</t>
  </si>
  <si>
    <t>Önkormányzat működési kiadása</t>
  </si>
  <si>
    <t>II.</t>
  </si>
  <si>
    <t>Talajterhelési díj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</si>
  <si>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</si>
  <si>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</si>
  <si>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</si>
  <si>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</si>
  <si>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</si>
  <si>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</si>
  <si>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</si>
  <si>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</si>
  <si>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</si>
  <si>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</si>
  <si>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</si>
  <si>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</si>
  <si>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</si>
  <si>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</si>
  <si>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</si>
  <si>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</si>
  <si>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</si>
  <si>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</si>
  <si>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</si>
  <si>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</si>
  <si>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</si>
  <si>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</si>
  <si>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</si>
  <si>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</si>
  <si>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Támogatás célú finanszírozás</t>
  </si>
  <si>
    <t>Települési  szociális  támogatás</t>
  </si>
  <si>
    <t>Községi  Önkormányzat</t>
  </si>
  <si>
    <t>Lakosságszám  2014. I. 1-én: 629 fő</t>
  </si>
  <si>
    <t>Jogcím</t>
  </si>
  <si>
    <t>Mutató szám menyiségi egység</t>
  </si>
  <si>
    <t>Mutató</t>
  </si>
  <si>
    <t>Forint</t>
  </si>
  <si>
    <t>I.1.a</t>
  </si>
  <si>
    <t>Önkormányzati hivatal támogatása</t>
  </si>
  <si>
    <t>elismert létszám</t>
  </si>
  <si>
    <t>I.1.ba)</t>
  </si>
  <si>
    <t>fő</t>
  </si>
  <si>
    <t>I.1.b</t>
  </si>
  <si>
    <t>Település-üzemeltetéshez kapcsolódó feladat ellátás  beszámítás után</t>
  </si>
  <si>
    <t>Üdülőhelyi feladatok támogatása- beszámítás után</t>
  </si>
  <si>
    <t>I.1</t>
  </si>
  <si>
    <t>III.3.a.a</t>
  </si>
  <si>
    <t>III.3.c(2)</t>
  </si>
  <si>
    <t>III.3.d(2)</t>
  </si>
  <si>
    <t>Házi segítségnyújtás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</si>
  <si>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</si>
  <si>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</si>
  <si>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</si>
  <si>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ÖSSZES KÖLTSÉGVETÉSI TÁMOGATÁS</t>
  </si>
  <si>
    <t>Sor-szám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</si>
  <si>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</si>
  <si>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</si>
  <si>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</si>
  <si>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</si>
  <si>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</si>
  <si>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</si>
  <si>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</si>
  <si>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</si>
  <si>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</si>
  <si>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</si>
  <si>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</si>
  <si>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</si>
  <si>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</si>
  <si>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</si>
  <si>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</si>
  <si>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Iparűzési adó állandó jellegel végzett iparűzési tevékenység után</t>
  </si>
  <si>
    <t>B351</t>
  </si>
  <si>
    <t>Értékesítési és forglami adók</t>
  </si>
  <si>
    <t>Adópótlék, adóbírság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</si>
  <si>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</si>
  <si>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</si>
  <si>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</si>
  <si>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</si>
  <si>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</si>
  <si>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</si>
  <si>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</si>
  <si>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</si>
  <si>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3. számú melléklet</t>
  </si>
  <si>
    <t>Községi Önkormányzat Demjén</t>
  </si>
  <si>
    <t>.</t>
  </si>
  <si>
    <t>Mutató szám</t>
  </si>
  <si>
    <t>Egyéb szolgáltatási díjak</t>
  </si>
  <si>
    <t>Fénymásolási díj A/3</t>
  </si>
  <si>
    <t>Ft/lap</t>
  </si>
  <si>
    <t>Fénymásolási díj A/4</t>
  </si>
  <si>
    <t>FAX használati díj</t>
  </si>
  <si>
    <t>Ft/oldal</t>
  </si>
  <si>
    <t>Hangoshíradó ( bemondási díj)</t>
  </si>
  <si>
    <t>Ft/ alkalom</t>
  </si>
  <si>
    <t>Honlapon vendégház hirdetési díj</t>
  </si>
  <si>
    <t>Ft/év</t>
  </si>
  <si>
    <t>Ford bérbeadás</t>
  </si>
  <si>
    <t>(km*APEH gázolaj ár* norma*/100) +( km*amortizáció 9 Ft )+( km*bérleti díj 15.-Ft)</t>
  </si>
  <si>
    <t>Bruttó ár</t>
  </si>
  <si>
    <t>Ingatlan bérleti díjak</t>
  </si>
  <si>
    <t>Széchenyi út 2 ( élelmiszer bolt)</t>
  </si>
  <si>
    <t>Ft/hó</t>
  </si>
  <si>
    <t>M</t>
  </si>
  <si>
    <t>Petőfi út 18 ( Hegyközség)</t>
  </si>
  <si>
    <t>Kossuth tér 1  ( posta hivatal)</t>
  </si>
  <si>
    <t>Petőfi u 18  gyógyszer szoba</t>
  </si>
  <si>
    <t>FT/hó</t>
  </si>
  <si>
    <t>Petőfi u 18 raktár helyiség  ( Vadásztársaság)</t>
  </si>
  <si>
    <t>Művelődési ház Petőfi u 18</t>
  </si>
  <si>
    <t>óra</t>
  </si>
  <si>
    <t>Terembérleti díjak ( önkormányzati hívatal tanácskozó terme, közösségi ház terme)</t>
  </si>
  <si>
    <t>alkalom</t>
  </si>
  <si>
    <t>Sírhely megváltás</t>
  </si>
  <si>
    <t>Egy személyes sírhely</t>
  </si>
  <si>
    <t>hely</t>
  </si>
  <si>
    <t>10.000</t>
  </si>
  <si>
    <t>Két személyes sírhely</t>
  </si>
  <si>
    <t>20.000</t>
  </si>
  <si>
    <t>Egy személye úrnahely</t>
  </si>
  <si>
    <t>5.000</t>
  </si>
  <si>
    <t>Két személyes urnahely</t>
  </si>
  <si>
    <t>7.500</t>
  </si>
  <si>
    <t>Szociális gondozás intézményi térítési díj</t>
  </si>
  <si>
    <t xml:space="preserve">0Ft-tól 28.500 Ft-ig </t>
  </si>
  <si>
    <t>gondozási nap</t>
  </si>
  <si>
    <t>ingyenes</t>
  </si>
  <si>
    <t>28.501-Ft-tól 24.750.-ft-ig</t>
  </si>
  <si>
    <t>42.751Ft-tól 85.500.-Ft-ig</t>
  </si>
  <si>
    <t>85.501Ft-tól</t>
  </si>
  <si>
    <t>Szociális étkezés intézményi térítési díj</t>
  </si>
  <si>
    <t>0 Ft-tól 28.500.-Ft-ig</t>
  </si>
  <si>
    <t>adag szám</t>
  </si>
  <si>
    <t>28.501-Ft-tól 42.750.-Ft-ig ( vásárolt élelmezés 68%-a)</t>
  </si>
  <si>
    <t>42.751 Ft-tól-85.500.-Ft-ig (vásárolt élelmezés 82%-a)</t>
  </si>
  <si>
    <t>85.501-Ft-tól ( vásárolt éelmezés 95%)</t>
  </si>
  <si>
    <t>Szociális étkezés ebéd kiszállítás</t>
  </si>
  <si>
    <t xml:space="preserve">Óvodai gyermek étkezetetés </t>
  </si>
  <si>
    <t>Óvodai gyermek étkezetetési díj</t>
  </si>
  <si>
    <t>adag/fő</t>
  </si>
  <si>
    <t>Szociális étkezési díj</t>
  </si>
  <si>
    <t>Dolgozói étkezési díj</t>
  </si>
  <si>
    <t>Áfa %</t>
  </si>
  <si>
    <t>Áfa összege</t>
  </si>
  <si>
    <t>Bruttó díj</t>
  </si>
  <si>
    <t>Adó alap</t>
  </si>
  <si>
    <t>7. számú melléklet</t>
  </si>
  <si>
    <t>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</si>
  <si>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</si>
  <si>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</si>
  <si>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</si>
  <si>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</si>
  <si>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Fejlesztési célú kiadása  összesen</t>
  </si>
  <si>
    <t xml:space="preserve">Demjén Község Önkormányzata 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</si>
  <si>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</si>
  <si>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</si>
  <si>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</si>
  <si>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</si>
  <si>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</si>
  <si>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</si>
  <si>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</si>
  <si>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</si>
  <si>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</si>
  <si>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</si>
  <si>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</si>
  <si>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</si>
  <si>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</si>
  <si>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</si>
  <si>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Önkormányzatok működési támogatása</t>
  </si>
  <si>
    <t>Műküdési célú támogatások bevételei</t>
  </si>
  <si>
    <t>Kiadás</t>
  </si>
  <si>
    <t>Munkaadót terhelő járulékok és szociális hozzájárulási adó</t>
  </si>
  <si>
    <t>Ellátottak pénzbeli juttatásai</t>
  </si>
  <si>
    <t>11. számú melléklet</t>
  </si>
  <si>
    <t xml:space="preserve"> 12.számú melléklet</t>
  </si>
  <si>
    <t>Működési célú átvett pénzeszközök</t>
  </si>
  <si>
    <t>Önkormányzati vagyonnal való gazdálkodás</t>
  </si>
  <si>
    <t>Működésicélú támogatások államháztartáson belülről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</si>
  <si>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</si>
  <si>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</si>
  <si>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</si>
  <si>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</si>
  <si>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</si>
  <si>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Egyéb felhalmozási célú átvett pénzeszköz( lakossági csatornaközmű tartozások)</t>
  </si>
  <si>
    <t>Rendezésre váró tételek</t>
  </si>
  <si>
    <t>Települési  szociális támogatás</t>
  </si>
  <si>
    <t>Fejélesztési célú  kiadás</t>
  </si>
  <si>
    <t>Beruházási kiadás</t>
  </si>
  <si>
    <t>Egyéb felhalmozási célú kiadás</t>
  </si>
  <si>
    <t>Idegenforgalmi adó  tartózkodás után</t>
  </si>
  <si>
    <t>Működési célra  átvett pénzeszközök</t>
  </si>
  <si>
    <t>Előző évi záró pénzkészlet</t>
  </si>
  <si>
    <t>Elvonások és befizetések</t>
  </si>
  <si>
    <t>Települési önkormányzatok kulturális feladatainak támogatása</t>
  </si>
  <si>
    <t>Gépjárműadó ( Önkormányzatnál maradó része)</t>
  </si>
  <si>
    <t xml:space="preserve">Önkormányzati jogalkotás                      </t>
  </si>
  <si>
    <t>Óvoda vagyon üzemeltetés</t>
  </si>
  <si>
    <t>Kiadások és Bevételek</t>
  </si>
  <si>
    <t>A helyi Önkormányzatok működésének általános támogatása</t>
  </si>
  <si>
    <t>Iparűzési adó ideiglenes jelleggel végzett iparűzési tevékenység után ( napi átalány)</t>
  </si>
  <si>
    <t>Civil szervezetek támogatása</t>
  </si>
  <si>
    <t>2016. évi díjak megállapítása</t>
  </si>
  <si>
    <t>Közterület használati díj ( mozgó árusok)</t>
  </si>
  <si>
    <t>Beruházások, felújítások, egyéb felhalmozási célú kiadások</t>
  </si>
  <si>
    <t>Tartalék</t>
  </si>
  <si>
    <t>Egyéb áruhasználati és szolgálati adók</t>
  </si>
  <si>
    <t>Beruházási kiadások</t>
  </si>
  <si>
    <t>2016. évi költségvetési támogatás</t>
  </si>
  <si>
    <t>3.sz . melléklet Demjén Község Önkormányzata Képviselő-testületének …./2016.(………...) önkormányzati rendeletéhez</t>
  </si>
  <si>
    <t>Zöldterület-gazdálkodással kapcsolatos feladatok ellátásának támogatása beszámítás után</t>
  </si>
  <si>
    <t>ha</t>
  </si>
  <si>
    <t>Közvilágítás fenntartásásnak támogatása beszámítás után</t>
  </si>
  <si>
    <t>km</t>
  </si>
  <si>
    <t>Köztemető fenntartással kapcsolatos feladatok támogatása beszámítás után</t>
  </si>
  <si>
    <t>m2</t>
  </si>
  <si>
    <t>Közutak fenntartásának támogatása beszámítás után</t>
  </si>
  <si>
    <t>Ft</t>
  </si>
  <si>
    <t>számított létszám</t>
  </si>
  <si>
    <t>Működési engedéllyel rendelkező család- és gyermekjóléti szolgálat</t>
  </si>
  <si>
    <t>III.5.a,</t>
  </si>
  <si>
    <t>a finanszírozás szempontjából elismert dolgozók bértámogatása</t>
  </si>
  <si>
    <t>III.5.b,</t>
  </si>
  <si>
    <t>gyermekétkeztetés üzemeltetési támogatása</t>
  </si>
  <si>
    <t>III.5.c,</t>
  </si>
  <si>
    <t>rászoruló gyermekek intézményen kívüli szünidei étkeztetésének támogatása</t>
  </si>
  <si>
    <t>A települési önkormányzatok kulturális feladatainak támogatása összesen</t>
  </si>
  <si>
    <t>11.sz . melléklet Demjén Község Önkormányzata Képviselő-testületének …./2016.(………...) önkormányzati rendeletéhez</t>
  </si>
  <si>
    <t>2016 -2018</t>
  </si>
  <si>
    <t>Működési kiadás összesen</t>
  </si>
  <si>
    <t>rendezésre váró tételek</t>
  </si>
  <si>
    <t>12.sz . melléklet Demjén Község Önkormányzata Képviselő-testületének …./2016.(………...) önkormányzati rendeletéhez</t>
  </si>
  <si>
    <t>Pénzmaradvány</t>
  </si>
  <si>
    <t>Beruházás és felújítás</t>
  </si>
  <si>
    <t>7.sz . melléklet Demjén Község Önkormányzata Képviselő-testületének …./2016.(………...) önkormányzati rendeletéhez</t>
  </si>
  <si>
    <t>Finanszírozási kiadások</t>
  </si>
  <si>
    <t>Működési célú visszatérítendő támogatások, kölcsönök államháztrtáson kivülről</t>
  </si>
  <si>
    <t>Pénzforgalmi egyeztetés</t>
  </si>
  <si>
    <t>Egyeztetés</t>
  </si>
  <si>
    <t>Települési Önkormányzat pénztáregyenlege:</t>
  </si>
  <si>
    <t>Pénztárak egyenlege:</t>
  </si>
  <si>
    <t>Települési Önkormányzat költségvetési számla egyenlege:</t>
  </si>
  <si>
    <t>Csapadékvíz beruházási alszámla</t>
  </si>
  <si>
    <t>Állami hozzájárulások elszámolási számla egyenlege</t>
  </si>
  <si>
    <t>Kerékpárút beruházási számla engyenlege</t>
  </si>
  <si>
    <t>Közfoglalkoztatási elszámolási számla egyenlege</t>
  </si>
  <si>
    <t>Költségvetési bankszámla egyenlege:</t>
  </si>
  <si>
    <t>Víziközmű számla egyenlege</t>
  </si>
  <si>
    <t>Körnnyezetvédelmi alap számla egyenlege</t>
  </si>
  <si>
    <t>Vállalkozók kommunális adó számla egyenlege</t>
  </si>
  <si>
    <t>Magánszemélyek kom adó szla egyenlege:</t>
  </si>
  <si>
    <t>Helyi iparűzési adó számla  egyenlege</t>
  </si>
  <si>
    <t>Gépjárműadó beszedési számla egyenlege</t>
  </si>
  <si>
    <t>Pótlék beszedési számla egyenlege</t>
  </si>
  <si>
    <t>Egyéb bevételek elszámolási számla egyenlege</t>
  </si>
  <si>
    <t>Idegen bevételek elszámolási számla egyenlege</t>
  </si>
  <si>
    <t>Letéti számla egyenlege</t>
  </si>
  <si>
    <t>Bankszámlák összesen:</t>
  </si>
  <si>
    <t>Önkormányzati bankszámla egyenleg összesen:</t>
  </si>
  <si>
    <t>Működési célú visszatérítendő támogatások, kölcsönök nyújtása államháztartáson kívülre- háztartásoknak</t>
  </si>
  <si>
    <t>adatok  forintban</t>
  </si>
  <si>
    <t>Kerékpárút építés</t>
  </si>
  <si>
    <t>Turizmus igazgatása, támogatása</t>
  </si>
  <si>
    <t>Zöldterület- kezelés</t>
  </si>
  <si>
    <t>Óvodai nevelés, ellátás működési  feladatai</t>
  </si>
  <si>
    <t>Gyermekétkeztetés  köznevelési intézményben</t>
  </si>
  <si>
    <t>Gyermekétkeztetés köznevelési intézményben</t>
  </si>
  <si>
    <t>Betegséggel kapcsolatos pénzbeni ellátás</t>
  </si>
  <si>
    <t>Intézményen kívüli gyermekétkeztetés</t>
  </si>
  <si>
    <t>Család -és gyermekjóléti szolgáltatáok</t>
  </si>
  <si>
    <t>adtok forintban</t>
  </si>
  <si>
    <t>adatok forintban</t>
  </si>
  <si>
    <t>Várható pénzmaradvány</t>
  </si>
  <si>
    <t>Települési támogatások ( kölcsön visszatérülés)</t>
  </si>
  <si>
    <t>Egyéb működési célú támogatások bevételei államháztartáson belülről- ebből elkülönített állami pénzalapok</t>
  </si>
  <si>
    <t>Szennyvíz gyűjtés és tisztítással  kapcsolatos feladatok</t>
  </si>
  <si>
    <t>Települési támogatások ( kölcsön visszatérítés)</t>
  </si>
  <si>
    <t>Felhalmozási célú bevétel összesen</t>
  </si>
  <si>
    <t>Zöldterület kezelés</t>
  </si>
  <si>
    <t>Működési kölcsön  nyújtása államháztartáson kívülre- háztartásoknak</t>
  </si>
  <si>
    <t>Intézményen kívüli gyermek étkezteteés</t>
  </si>
  <si>
    <t>Értékesített forgalmi adók</t>
  </si>
  <si>
    <t>2016. évi</t>
  </si>
  <si>
    <t>2016.év</t>
  </si>
  <si>
    <t>2016.éves helyi adó bevételek</t>
  </si>
  <si>
    <t>Turizmus igazgatása és támogatása</t>
  </si>
  <si>
    <t>Önkormányzatok elszámolásai központi költségvetési szervekkel</t>
  </si>
  <si>
    <t>Út, autópálya építés</t>
  </si>
  <si>
    <t>Közutak, hidak üzemeltetésse</t>
  </si>
  <si>
    <t>Szennyvíz gyűjtése, tisztítása</t>
  </si>
  <si>
    <t>Háziorvosi ellátás</t>
  </si>
  <si>
    <t>Gyermekvédelmi  pénzbeni , temészetbeni ellátása</t>
  </si>
  <si>
    <t>Önkormányzatok funkcióra ne sorolható kiadások</t>
  </si>
  <si>
    <t>Államháztartáson belüli megelőlegezések</t>
  </si>
  <si>
    <t>1.sz . melléklet Demjén Község Önkormányzata Képviselő-testületének …./2016.(………...) önkormányzati rendelethez</t>
  </si>
  <si>
    <t>2016. év</t>
  </si>
  <si>
    <t>Cím</t>
  </si>
  <si>
    <t>Működési célú költségvetési támogatás és kiegészítő támogatás</t>
  </si>
  <si>
    <t>Egyéb működési célú átvett pénzeszköz</t>
  </si>
  <si>
    <t>Finanszrozási bevételek</t>
  </si>
  <si>
    <t>V.</t>
  </si>
  <si>
    <t>Működési célú pénzeszköz átadás államháztartáson belülre ( 6.sz.melléklet alapján)</t>
  </si>
  <si>
    <t>Működési célú pénzeszköz átadás államháztartáson kívülre 6.sz. melléklet alapján)</t>
  </si>
  <si>
    <t>2.sz . melléklet Demjén Község Önkormányzata Képviselő-testületének …./2017.(………...) önkormányzati rendelethez</t>
  </si>
  <si>
    <t>3.sz . melléklet Demjén Község Önkormányzata Képviselő-testületének …./2017.(………...) önkormányzati rendelethez</t>
  </si>
  <si>
    <t>4.sz . melléklet Demjén Község Önkormányzata Képviselő-testületének …./2017.(………...) önkormányzati rendelethez</t>
  </si>
  <si>
    <t>5.sz . melléklet Demjén Község Önkormányzata Képviselő-testületének …./2017.(………...) önkormányzati rendelethez</t>
  </si>
  <si>
    <t>Turizmus  igazgatása, támogatása</t>
  </si>
  <si>
    <t>Önkormányzati funkcióra nem számolható kiadások</t>
  </si>
  <si>
    <t>Helyi önkormányzatok előző évi elszámolásból származó kiadások</t>
  </si>
  <si>
    <t>Működési tartalék</t>
  </si>
  <si>
    <t>Felhasznált előző évi  pénzmaradvány</t>
  </si>
  <si>
    <t>Idegenforgalmi adó számla egyenlege</t>
  </si>
  <si>
    <t>Háziorvosi számla költségvetési egyenlege</t>
  </si>
  <si>
    <t>Egyéb közhatalmi bevételek eszámolási számla egyenlege</t>
  </si>
  <si>
    <t>TOP3.1.1-15 Kerékpárút fejleszése Demjén községben</t>
  </si>
  <si>
    <t>Épületenergetikai korszerűsítés</t>
  </si>
  <si>
    <t>Talajterhelési díj beszedési számla egyenlege</t>
  </si>
  <si>
    <t>TOP 3.1.1-17 Eu forr. Fin. Progr.  Lebonyolítási számla</t>
  </si>
  <si>
    <t xml:space="preserve">8.  melléklet az 1/2020.(II.14.) önkormányzati rendelethez                                  </t>
  </si>
  <si>
    <t>adatok Ft-ban</t>
  </si>
</sst>
</file>

<file path=xl/styles.xml><?xml version="1.0" encoding="utf-8"?>
<styleSheet xmlns="http://schemas.openxmlformats.org/spreadsheetml/2006/main">
  <numFmts count="3">
    <numFmt numFmtId="6" formatCode="#,##0\ &quot;Ft&quot;;[Red]\-#,##0\ &quot;Ft&quot;"/>
    <numFmt numFmtId="43" formatCode="_-* #,##0.00\ _F_t_-;\-* #,##0.00\ _F_t_-;_-* &quot;-&quot;??\ _F_t_-;_-@_-"/>
    <numFmt numFmtId="164" formatCode="_-* #,##0\ _F_t_-;\-* #,##0\ _F_t_-;_-* &quot;-&quot;??\ _F_t_-;_-@_-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 CE"/>
      <family val="2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0" fontId="5" fillId="0" borderId="0" xfId="0" applyFont="1"/>
    <xf numFmtId="0" fontId="6" fillId="0" borderId="0" xfId="0" applyFont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right"/>
    </xf>
    <xf numFmtId="3" fontId="11" fillId="0" borderId="1" xfId="1" applyNumberFormat="1" applyFont="1" applyFill="1" applyBorder="1" applyAlignment="1">
      <alignment horizontal="right"/>
    </xf>
    <xf numFmtId="3" fontId="12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0" fontId="13" fillId="0" borderId="1" xfId="0" applyFont="1" applyBorder="1"/>
    <xf numFmtId="3" fontId="13" fillId="0" borderId="1" xfId="0" applyNumberFormat="1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3" fontId="5" fillId="0" borderId="1" xfId="1" applyNumberFormat="1" applyFont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3" fontId="9" fillId="0" borderId="1" xfId="1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/>
    <xf numFmtId="3" fontId="5" fillId="0" borderId="1" xfId="1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wrapText="1"/>
    </xf>
    <xf numFmtId="3" fontId="9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0" fontId="15" fillId="0" borderId="3" xfId="0" applyFont="1" applyFill="1" applyBorder="1"/>
    <xf numFmtId="0" fontId="15" fillId="0" borderId="4" xfId="0" applyFont="1" applyBorder="1"/>
    <xf numFmtId="0" fontId="15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0" fillId="0" borderId="1" xfId="0" applyFill="1" applyBorder="1"/>
    <xf numFmtId="0" fontId="16" fillId="0" borderId="3" xfId="0" applyFont="1" applyFill="1" applyBorder="1"/>
    <xf numFmtId="0" fontId="18" fillId="3" borderId="3" xfId="0" applyFont="1" applyFill="1" applyBorder="1"/>
    <xf numFmtId="0" fontId="18" fillId="3" borderId="4" xfId="0" applyFont="1" applyFill="1" applyBorder="1" applyAlignment="1">
      <alignment horizontal="left"/>
    </xf>
    <xf numFmtId="0" fontId="18" fillId="3" borderId="4" xfId="0" applyFont="1" applyFill="1" applyBorder="1"/>
    <xf numFmtId="0" fontId="15" fillId="3" borderId="4" xfId="0" applyFont="1" applyFill="1" applyBorder="1"/>
    <xf numFmtId="0" fontId="14" fillId="2" borderId="1" xfId="0" applyFont="1" applyFill="1" applyBorder="1"/>
    <xf numFmtId="0" fontId="16" fillId="3" borderId="4" xfId="0" applyFont="1" applyFill="1" applyBorder="1"/>
    <xf numFmtId="3" fontId="18" fillId="3" borderId="1" xfId="0" applyNumberFormat="1" applyFont="1" applyFill="1" applyBorder="1"/>
    <xf numFmtId="3" fontId="18" fillId="2" borderId="1" xfId="0" applyNumberFormat="1" applyFont="1" applyFill="1" applyBorder="1"/>
    <xf numFmtId="3" fontId="15" fillId="0" borderId="1" xfId="0" applyNumberFormat="1" applyFont="1" applyFill="1" applyBorder="1"/>
    <xf numFmtId="3" fontId="15" fillId="0" borderId="1" xfId="0" applyNumberFormat="1" applyFont="1" applyBorder="1"/>
    <xf numFmtId="3" fontId="18" fillId="6" borderId="1" xfId="0" applyNumberFormat="1" applyFont="1" applyFill="1" applyBorder="1"/>
    <xf numFmtId="0" fontId="16" fillId="3" borderId="3" xfId="0" applyFont="1" applyFill="1" applyBorder="1"/>
    <xf numFmtId="164" fontId="16" fillId="6" borderId="1" xfId="1" applyNumberFormat="1" applyFont="1" applyFill="1" applyBorder="1" applyAlignment="1">
      <alignment horizontal="center"/>
    </xf>
    <xf numFmtId="3" fontId="16" fillId="6" borderId="1" xfId="0" applyNumberFormat="1" applyFont="1" applyFill="1" applyBorder="1"/>
    <xf numFmtId="0" fontId="16" fillId="6" borderId="4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18" fillId="5" borderId="4" xfId="0" applyFont="1" applyFill="1" applyBorder="1"/>
    <xf numFmtId="0" fontId="20" fillId="5" borderId="4" xfId="0" applyFont="1" applyFill="1" applyBorder="1"/>
    <xf numFmtId="0" fontId="15" fillId="5" borderId="4" xfId="0" applyFont="1" applyFill="1" applyBorder="1"/>
    <xf numFmtId="0" fontId="18" fillId="2" borderId="1" xfId="0" applyFont="1" applyFill="1" applyBorder="1"/>
    <xf numFmtId="0" fontId="16" fillId="6" borderId="4" xfId="0" applyFont="1" applyFill="1" applyBorder="1"/>
    <xf numFmtId="0" fontId="16" fillId="2" borderId="3" xfId="0" applyFont="1" applyFill="1" applyBorder="1"/>
    <xf numFmtId="0" fontId="21" fillId="6" borderId="4" xfId="0" applyFont="1" applyFill="1" applyBorder="1"/>
    <xf numFmtId="0" fontId="16" fillId="2" borderId="3" xfId="0" applyFont="1" applyFill="1" applyBorder="1" applyAlignment="1">
      <alignment horizontal="left"/>
    </xf>
    <xf numFmtId="3" fontId="16" fillId="6" borderId="1" xfId="0" applyNumberFormat="1" applyFont="1" applyFill="1" applyBorder="1" applyAlignment="1">
      <alignment horizontal="right"/>
    </xf>
    <xf numFmtId="0" fontId="18" fillId="3" borderId="1" xfId="0" applyFont="1" applyFill="1" applyBorder="1"/>
    <xf numFmtId="0" fontId="16" fillId="6" borderId="3" xfId="0" applyFont="1" applyFill="1" applyBorder="1"/>
    <xf numFmtId="0" fontId="18" fillId="6" borderId="4" xfId="0" applyFont="1" applyFill="1" applyBorder="1"/>
    <xf numFmtId="0" fontId="20" fillId="6" borderId="4" xfId="0" applyFont="1" applyFill="1" applyBorder="1"/>
    <xf numFmtId="3" fontId="20" fillId="6" borderId="4" xfId="0" applyNumberFormat="1" applyFont="1" applyFill="1" applyBorder="1"/>
    <xf numFmtId="0" fontId="22" fillId="6" borderId="3" xfId="0" applyFont="1" applyFill="1" applyBorder="1"/>
    <xf numFmtId="0" fontId="22" fillId="6" borderId="4" xfId="0" applyFont="1" applyFill="1" applyBorder="1"/>
    <xf numFmtId="0" fontId="23" fillId="6" borderId="4" xfId="0" applyFont="1" applyFill="1" applyBorder="1"/>
    <xf numFmtId="3" fontId="23" fillId="6" borderId="4" xfId="0" applyNumberFormat="1" applyFont="1" applyFill="1" applyBorder="1"/>
    <xf numFmtId="0" fontId="24" fillId="2" borderId="1" xfId="0" applyFont="1" applyFill="1" applyBorder="1"/>
    <xf numFmtId="3" fontId="25" fillId="6" borderId="1" xfId="0" applyNumberFormat="1" applyFont="1" applyFill="1" applyBorder="1"/>
    <xf numFmtId="0" fontId="26" fillId="2" borderId="3" xfId="0" applyFont="1" applyFill="1" applyBorder="1"/>
    <xf numFmtId="0" fontId="27" fillId="6" borderId="4" xfId="0" applyFont="1" applyFill="1" applyBorder="1"/>
    <xf numFmtId="0" fontId="26" fillId="2" borderId="1" xfId="0" applyFont="1" applyFill="1" applyBorder="1"/>
    <xf numFmtId="0" fontId="26" fillId="3" borderId="4" xfId="0" applyFont="1" applyFill="1" applyBorder="1"/>
    <xf numFmtId="0" fontId="27" fillId="3" borderId="4" xfId="0" applyFont="1" applyFill="1" applyBorder="1"/>
    <xf numFmtId="0" fontId="27" fillId="3" borderId="5" xfId="0" applyFont="1" applyFill="1" applyBorder="1"/>
    <xf numFmtId="3" fontId="26" fillId="3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wrapText="1"/>
    </xf>
    <xf numFmtId="164" fontId="0" fillId="7" borderId="1" xfId="1" applyNumberFormat="1" applyFont="1" applyFill="1" applyBorder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28" fillId="7" borderId="1" xfId="0" applyFont="1" applyFill="1" applyBorder="1"/>
    <xf numFmtId="164" fontId="28" fillId="7" borderId="1" xfId="0" applyNumberFormat="1" applyFont="1" applyFill="1" applyBorder="1"/>
    <xf numFmtId="0" fontId="0" fillId="0" borderId="0" xfId="0" applyAlignment="1"/>
    <xf numFmtId="0" fontId="2" fillId="0" borderId="1" xfId="0" applyFont="1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0" fontId="29" fillId="0" borderId="7" xfId="0" applyFont="1" applyBorder="1" applyAlignment="1"/>
    <xf numFmtId="0" fontId="29" fillId="0" borderId="8" xfId="0" applyFont="1" applyBorder="1" applyAlignment="1"/>
    <xf numFmtId="0" fontId="29" fillId="0" borderId="1" xfId="0" applyFont="1" applyBorder="1"/>
    <xf numFmtId="9" fontId="0" fillId="0" borderId="1" xfId="0" applyNumberFormat="1" applyBorder="1"/>
    <xf numFmtId="0" fontId="28" fillId="0" borderId="1" xfId="0" applyFont="1" applyBorder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center"/>
    </xf>
    <xf numFmtId="0" fontId="31" fillId="0" borderId="0" xfId="0" applyFont="1" applyFill="1"/>
    <xf numFmtId="0" fontId="31" fillId="0" borderId="0" xfId="0" applyFont="1" applyAlignment="1">
      <alignment horizontal="right"/>
    </xf>
    <xf numFmtId="0" fontId="33" fillId="0" borderId="10" xfId="0" applyFont="1" applyBorder="1"/>
    <xf numFmtId="0" fontId="31" fillId="0" borderId="11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2" xfId="0" applyFont="1" applyBorder="1"/>
    <xf numFmtId="0" fontId="32" fillId="0" borderId="13" xfId="0" applyFont="1" applyFill="1" applyBorder="1" applyAlignment="1">
      <alignment horizontal="center"/>
    </xf>
    <xf numFmtId="0" fontId="30" fillId="0" borderId="3" xfId="0" applyFont="1" applyBorder="1"/>
    <xf numFmtId="3" fontId="31" fillId="0" borderId="1" xfId="0" applyNumberFormat="1" applyFont="1" applyBorder="1"/>
    <xf numFmtId="3" fontId="32" fillId="0" borderId="1" xfId="0" applyNumberFormat="1" applyFont="1" applyFill="1" applyBorder="1"/>
    <xf numFmtId="0" fontId="30" fillId="0" borderId="7" xfId="0" applyFont="1" applyBorder="1"/>
    <xf numFmtId="0" fontId="32" fillId="0" borderId="6" xfId="0" applyFont="1" applyFill="1" applyBorder="1"/>
    <xf numFmtId="3" fontId="31" fillId="0" borderId="14" xfId="0" applyNumberFormat="1" applyFont="1" applyBorder="1"/>
    <xf numFmtId="0" fontId="33" fillId="0" borderId="10" xfId="0" applyFont="1" applyFill="1" applyBorder="1"/>
    <xf numFmtId="3" fontId="32" fillId="0" borderId="13" xfId="0" applyNumberFormat="1" applyFont="1" applyBorder="1"/>
    <xf numFmtId="3" fontId="32" fillId="0" borderId="13" xfId="0" applyNumberFormat="1" applyFont="1" applyFill="1" applyBorder="1"/>
    <xf numFmtId="0" fontId="33" fillId="0" borderId="0" xfId="0" applyFont="1" applyFill="1" applyBorder="1"/>
    <xf numFmtId="0" fontId="31" fillId="0" borderId="0" xfId="0" applyFont="1" applyBorder="1"/>
    <xf numFmtId="3" fontId="32" fillId="0" borderId="0" xfId="0" applyNumberFormat="1" applyFont="1" applyBorder="1"/>
    <xf numFmtId="3" fontId="31" fillId="0" borderId="0" xfId="0" applyNumberFormat="1" applyFont="1"/>
    <xf numFmtId="0" fontId="31" fillId="0" borderId="15" xfId="0" applyFont="1" applyFill="1" applyBorder="1"/>
    <xf numFmtId="0" fontId="30" fillId="0" borderId="16" xfId="0" applyFont="1" applyBorder="1"/>
    <xf numFmtId="0" fontId="30" fillId="0" borderId="3" xfId="0" applyFont="1" applyBorder="1" applyAlignment="1">
      <alignment wrapText="1"/>
    </xf>
    <xf numFmtId="3" fontId="31" fillId="0" borderId="6" xfId="0" applyNumberFormat="1" applyFont="1" applyBorder="1"/>
    <xf numFmtId="3" fontId="32" fillId="0" borderId="14" xfId="0" applyNumberFormat="1" applyFont="1" applyBorder="1"/>
    <xf numFmtId="0" fontId="16" fillId="6" borderId="4" xfId="0" applyFont="1" applyFill="1" applyBorder="1" applyAlignment="1">
      <alignment horizontal="left"/>
    </xf>
    <xf numFmtId="0" fontId="16" fillId="6" borderId="5" xfId="0" applyFont="1" applyFill="1" applyBorder="1" applyAlignment="1">
      <alignment horizontal="left"/>
    </xf>
    <xf numFmtId="164" fontId="15" fillId="0" borderId="1" xfId="1" applyNumberFormat="1" applyFont="1" applyBorder="1"/>
    <xf numFmtId="164" fontId="19" fillId="0" borderId="1" xfId="1" applyNumberFormat="1" applyFont="1" applyBorder="1"/>
    <xf numFmtId="164" fontId="17" fillId="0" borderId="1" xfId="1" applyNumberFormat="1" applyFont="1" applyBorder="1"/>
    <xf numFmtId="164" fontId="18" fillId="6" borderId="1" xfId="1" applyNumberFormat="1" applyFont="1" applyFill="1" applyBorder="1"/>
    <xf numFmtId="164" fontId="17" fillId="2" borderId="1" xfId="1" applyNumberFormat="1" applyFont="1" applyFill="1" applyBorder="1"/>
    <xf numFmtId="164" fontId="18" fillId="0" borderId="1" xfId="1" applyNumberFormat="1" applyFont="1" applyBorder="1"/>
    <xf numFmtId="164" fontId="18" fillId="3" borderId="1" xfId="1" applyNumberFormat="1" applyFont="1" applyFill="1" applyBorder="1"/>
    <xf numFmtId="164" fontId="15" fillId="6" borderId="1" xfId="1" applyNumberFormat="1" applyFont="1" applyFill="1" applyBorder="1"/>
    <xf numFmtId="164" fontId="16" fillId="2" borderId="1" xfId="1" applyNumberFormat="1" applyFont="1" applyFill="1" applyBorder="1" applyAlignment="1"/>
    <xf numFmtId="164" fontId="16" fillId="6" borderId="1" xfId="1" applyNumberFormat="1" applyFont="1" applyFill="1" applyBorder="1"/>
    <xf numFmtId="164" fontId="21" fillId="6" borderId="1" xfId="1" applyNumberFormat="1" applyFont="1" applyFill="1" applyBorder="1"/>
    <xf numFmtId="164" fontId="16" fillId="6" borderId="1" xfId="1" applyNumberFormat="1" applyFont="1" applyFill="1" applyBorder="1" applyAlignment="1">
      <alignment horizontal="right"/>
    </xf>
    <xf numFmtId="164" fontId="22" fillId="6" borderId="1" xfId="1" applyNumberFormat="1" applyFont="1" applyFill="1" applyBorder="1"/>
    <xf numFmtId="164" fontId="26" fillId="6" borderId="1" xfId="1" applyNumberFormat="1" applyFont="1" applyFill="1" applyBorder="1"/>
    <xf numFmtId="164" fontId="16" fillId="3" borderId="1" xfId="1" applyNumberFormat="1" applyFont="1" applyFill="1" applyBorder="1"/>
    <xf numFmtId="0" fontId="15" fillId="0" borderId="4" xfId="0" applyFont="1" applyBorder="1" applyAlignment="1">
      <alignment horizontal="left"/>
    </xf>
    <xf numFmtId="0" fontId="16" fillId="7" borderId="4" xfId="0" applyFont="1" applyFill="1" applyBorder="1"/>
    <xf numFmtId="164" fontId="16" fillId="7" borderId="1" xfId="1" applyNumberFormat="1" applyFont="1" applyFill="1" applyBorder="1"/>
    <xf numFmtId="164" fontId="15" fillId="2" borderId="1" xfId="1" applyNumberFormat="1" applyFont="1" applyFill="1" applyBorder="1"/>
    <xf numFmtId="3" fontId="16" fillId="2" borderId="1" xfId="0" applyNumberFormat="1" applyFont="1" applyFill="1" applyBorder="1"/>
    <xf numFmtId="3" fontId="16" fillId="7" borderId="1" xfId="0" applyNumberFormat="1" applyFont="1" applyFill="1" applyBorder="1"/>
    <xf numFmtId="3" fontId="15" fillId="2" borderId="1" xfId="0" applyNumberFormat="1" applyFont="1" applyFill="1" applyBorder="1"/>
    <xf numFmtId="3" fontId="5" fillId="2" borderId="1" xfId="0" applyNumberFormat="1" applyFont="1" applyFill="1" applyBorder="1"/>
    <xf numFmtId="3" fontId="5" fillId="0" borderId="1" xfId="0" applyNumberFormat="1" applyFont="1" applyBorder="1"/>
    <xf numFmtId="3" fontId="16" fillId="6" borderId="1" xfId="1" applyNumberFormat="1" applyFont="1" applyFill="1" applyBorder="1" applyAlignment="1">
      <alignment horizontal="right"/>
    </xf>
    <xf numFmtId="3" fontId="18" fillId="3" borderId="1" xfId="1" applyNumberFormat="1" applyFont="1" applyFill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28" fillId="7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0" fillId="0" borderId="1" xfId="1" applyNumberFormat="1" applyFont="1" applyBorder="1"/>
    <xf numFmtId="3" fontId="28" fillId="0" borderId="1" xfId="1" applyNumberFormat="1" applyFont="1" applyBorder="1"/>
    <xf numFmtId="3" fontId="3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0" fillId="0" borderId="0" xfId="0" applyFill="1"/>
    <xf numFmtId="0" fontId="33" fillId="0" borderId="17" xfId="0" applyFont="1" applyBorder="1"/>
    <xf numFmtId="0" fontId="30" fillId="0" borderId="1" xfId="0" applyFont="1" applyBorder="1"/>
    <xf numFmtId="0" fontId="34" fillId="0" borderId="4" xfId="0" applyFont="1" applyBorder="1"/>
    <xf numFmtId="0" fontId="0" fillId="0" borderId="4" xfId="0" applyBorder="1"/>
    <xf numFmtId="6" fontId="0" fillId="0" borderId="0" xfId="0" applyNumberFormat="1"/>
    <xf numFmtId="6" fontId="34" fillId="0" borderId="4" xfId="0" applyNumberFormat="1" applyFont="1" applyBorder="1"/>
    <xf numFmtId="6" fontId="0" fillId="0" borderId="0" xfId="0" applyNumberFormat="1" applyFill="1"/>
    <xf numFmtId="6" fontId="0" fillId="0" borderId="0" xfId="0" applyNumberFormat="1" applyFont="1"/>
    <xf numFmtId="0" fontId="2" fillId="0" borderId="0" xfId="0" applyFont="1" applyAlignment="1">
      <alignment horizontal="center"/>
    </xf>
    <xf numFmtId="3" fontId="5" fillId="2" borderId="1" xfId="0" applyNumberFormat="1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4" xfId="0" applyFont="1" applyBorder="1" applyAlignment="1">
      <alignment horizontal="left"/>
    </xf>
    <xf numFmtId="0" fontId="15" fillId="2" borderId="4" xfId="0" applyFont="1" applyFill="1" applyBorder="1"/>
    <xf numFmtId="164" fontId="15" fillId="2" borderId="1" xfId="1" applyNumberFormat="1" applyFont="1" applyFill="1" applyBorder="1" applyAlignment="1"/>
    <xf numFmtId="0" fontId="15" fillId="6" borderId="4" xfId="0" applyFont="1" applyFill="1" applyBorder="1"/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164" fontId="15" fillId="0" borderId="1" xfId="1" applyNumberFormat="1" applyFont="1" applyFill="1" applyBorder="1"/>
    <xf numFmtId="0" fontId="14" fillId="0" borderId="2" xfId="0" applyFont="1" applyFill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7" fillId="0" borderId="1" xfId="0" applyFont="1" applyBorder="1" applyAlignment="1">
      <alignment horizontal="center" wrapText="1"/>
    </xf>
    <xf numFmtId="3" fontId="22" fillId="6" borderId="1" xfId="0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left"/>
    </xf>
    <xf numFmtId="0" fontId="16" fillId="6" borderId="3" xfId="0" applyFont="1" applyFill="1" applyBorder="1" applyAlignment="1">
      <alignment horizontal="left"/>
    </xf>
    <xf numFmtId="3" fontId="15" fillId="6" borderId="1" xfId="0" applyNumberFormat="1" applyFont="1" applyFill="1" applyBorder="1"/>
    <xf numFmtId="164" fontId="0" fillId="0" borderId="0" xfId="0" applyNumberFormat="1"/>
    <xf numFmtId="6" fontId="34" fillId="0" borderId="0" xfId="0" applyNumberFormat="1" applyFont="1" applyBorder="1"/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2" borderId="3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6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6" fillId="7" borderId="3" xfId="0" applyFont="1" applyFill="1" applyBorder="1" applyAlignment="1">
      <alignment horizontal="left" wrapText="1"/>
    </xf>
    <xf numFmtId="0" fontId="16" fillId="7" borderId="4" xfId="0" applyFont="1" applyFill="1" applyBorder="1" applyAlignment="1">
      <alignment horizontal="left" wrapText="1"/>
    </xf>
    <xf numFmtId="0" fontId="16" fillId="7" borderId="5" xfId="0" applyFont="1" applyFill="1" applyBorder="1" applyAlignment="1">
      <alignment horizontal="left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6" fillId="6" borderId="4" xfId="0" applyFont="1" applyFill="1" applyBorder="1" applyAlignment="1">
      <alignment horizontal="left"/>
    </xf>
    <xf numFmtId="0" fontId="16" fillId="6" borderId="5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25" fillId="6" borderId="4" xfId="0" applyFont="1" applyFill="1" applyBorder="1" applyAlignment="1">
      <alignment horizontal="left"/>
    </xf>
    <xf numFmtId="0" fontId="25" fillId="6" borderId="5" xfId="0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left"/>
    </xf>
    <xf numFmtId="0" fontId="18" fillId="3" borderId="4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5" fillId="5" borderId="3" xfId="0" applyFont="1" applyFill="1" applyBorder="1" applyAlignment="1">
      <alignment horizontal="left"/>
    </xf>
    <xf numFmtId="0" fontId="17" fillId="5" borderId="4" xfId="0" applyFont="1" applyFill="1" applyBorder="1" applyAlignment="1">
      <alignment horizontal="left"/>
    </xf>
    <xf numFmtId="0" fontId="17" fillId="5" borderId="5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5" fillId="5" borderId="4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5" fillId="6" borderId="3" xfId="0" applyFont="1" applyFill="1" applyBorder="1" applyAlignment="1">
      <alignment horizontal="left" wrapText="1"/>
    </xf>
    <xf numFmtId="0" fontId="15" fillId="6" borderId="4" xfId="0" applyFont="1" applyFill="1" applyBorder="1" applyAlignment="1">
      <alignment horizontal="left" wrapText="1"/>
    </xf>
    <xf numFmtId="0" fontId="15" fillId="6" borderId="5" xfId="0" applyFont="1" applyFill="1" applyBorder="1" applyAlignment="1">
      <alignment horizontal="left" wrapText="1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5" fillId="0" borderId="5" xfId="0" applyFont="1" applyBorder="1" applyAlignment="1">
      <alignment horizontal="left" wrapText="1"/>
    </xf>
    <xf numFmtId="0" fontId="17" fillId="2" borderId="4" xfId="0" applyFont="1" applyFill="1" applyBorder="1" applyAlignment="1">
      <alignment horizontal="left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2" borderId="3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 wrapText="1"/>
    </xf>
    <xf numFmtId="0" fontId="15" fillId="2" borderId="5" xfId="0" applyFont="1" applyFill="1" applyBorder="1" applyAlignment="1">
      <alignment horizontal="left" wrapText="1"/>
    </xf>
    <xf numFmtId="0" fontId="17" fillId="2" borderId="5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5" fillId="0" borderId="3" xfId="0" applyFont="1" applyBorder="1" applyAlignment="1"/>
    <xf numFmtId="0" fontId="15" fillId="0" borderId="4" xfId="0" applyFont="1" applyBorder="1" applyAlignment="1"/>
    <xf numFmtId="0" fontId="15" fillId="0" borderId="5" xfId="0" applyFont="1" applyBorder="1" applyAlignment="1"/>
    <xf numFmtId="0" fontId="15" fillId="2" borderId="5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left"/>
    </xf>
    <xf numFmtId="0" fontId="26" fillId="6" borderId="4" xfId="0" applyFont="1" applyFill="1" applyBorder="1" applyAlignment="1">
      <alignment horizontal="left"/>
    </xf>
    <xf numFmtId="0" fontId="16" fillId="7" borderId="3" xfId="0" applyFont="1" applyFill="1" applyBorder="1" applyAlignment="1">
      <alignment horizontal="left"/>
    </xf>
    <xf numFmtId="0" fontId="16" fillId="7" borderId="4" xfId="0" applyFont="1" applyFill="1" applyBorder="1" applyAlignment="1">
      <alignment horizontal="left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0" fontId="15" fillId="2" borderId="5" xfId="0" applyFont="1" applyFill="1" applyBorder="1" applyAlignment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9" fillId="0" borderId="4" xfId="0" applyFont="1" applyBorder="1" applyAlignment="1">
      <alignment horizontal="right"/>
    </xf>
    <xf numFmtId="0" fontId="29" fillId="0" borderId="5" xfId="0" applyFont="1" applyBorder="1" applyAlignment="1">
      <alignment horizontal="right"/>
    </xf>
    <xf numFmtId="0" fontId="31" fillId="0" borderId="0" xfId="0" applyFont="1" applyAlignment="1">
      <alignment horizontal="center"/>
    </xf>
    <xf numFmtId="0" fontId="31" fillId="0" borderId="9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4" fillId="0" borderId="0" xfId="0" applyFont="1" applyAlignment="1">
      <alignment horizontal="center"/>
    </xf>
    <xf numFmtId="0" fontId="34" fillId="0" borderId="8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29" fillId="7" borderId="0" xfId="0" applyFont="1" applyFill="1"/>
    <xf numFmtId="6" fontId="29" fillId="7" borderId="0" xfId="0" applyNumberFormat="1" applyFont="1" applyFill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3"/>
  <sheetViews>
    <sheetView topLeftCell="A7" workbookViewId="0">
      <selection activeCell="B23" sqref="B23:F23"/>
    </sheetView>
  </sheetViews>
  <sheetFormatPr defaultRowHeight="15"/>
  <cols>
    <col min="1" max="1" width="4.140625" customWidth="1"/>
    <col min="6" max="6" width="7.5703125" customWidth="1"/>
    <col min="7" max="7" width="0.140625" customWidth="1"/>
    <col min="8" max="8" width="18.140625" customWidth="1"/>
    <col min="9" max="9" width="20.5703125" customWidth="1"/>
    <col min="10" max="10" width="18" customWidth="1"/>
    <col min="11" max="11" width="4.42578125" customWidth="1"/>
    <col min="16" max="16" width="5.42578125" customWidth="1"/>
    <col min="17" max="17" width="16" style="170" customWidth="1"/>
    <col min="18" max="18" width="14.140625" customWidth="1"/>
    <col min="19" max="19" width="14" customWidth="1"/>
  </cols>
  <sheetData>
    <row r="1" spans="1:19" ht="15" customHeight="1">
      <c r="A1" s="223" t="s">
        <v>356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</row>
    <row r="2" spans="1:19" ht="15" customHeight="1">
      <c r="A2" s="267" t="s">
        <v>60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</row>
    <row r="3" spans="1:19" ht="15" customHeight="1">
      <c r="A3" s="267" t="s">
        <v>357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</row>
    <row r="4" spans="1:19" ht="40.5" customHeight="1">
      <c r="A4" s="210"/>
      <c r="B4" s="271" t="s">
        <v>62</v>
      </c>
      <c r="C4" s="271"/>
      <c r="D4" s="271"/>
      <c r="E4" s="271"/>
      <c r="F4" s="271"/>
      <c r="G4" s="272"/>
      <c r="H4" s="43" t="s">
        <v>63</v>
      </c>
      <c r="I4" s="44" t="s">
        <v>64</v>
      </c>
      <c r="J4" s="45" t="s">
        <v>4</v>
      </c>
      <c r="K4" s="46" t="s">
        <v>61</v>
      </c>
      <c r="L4" s="270" t="s">
        <v>8</v>
      </c>
      <c r="M4" s="271"/>
      <c r="N4" s="271"/>
      <c r="O4" s="271"/>
      <c r="P4" s="272"/>
      <c r="Q4" s="57" t="s">
        <v>63</v>
      </c>
      <c r="R4" s="213" t="s">
        <v>64</v>
      </c>
      <c r="S4" s="45" t="s">
        <v>4</v>
      </c>
    </row>
    <row r="5" spans="1:19">
      <c r="A5" s="210" t="s">
        <v>358</v>
      </c>
      <c r="B5" s="59" t="s">
        <v>240</v>
      </c>
      <c r="C5" s="49"/>
      <c r="D5" s="50"/>
      <c r="E5" s="50"/>
      <c r="F5" s="51"/>
      <c r="G5" s="51"/>
      <c r="H5" s="158">
        <f>SUM(H6:H10)</f>
        <v>17229551</v>
      </c>
      <c r="I5" s="158">
        <f>SUM(I6:I10)</f>
        <v>26759590</v>
      </c>
      <c r="J5" s="158">
        <f>SUM(J6:J10)</f>
        <v>26602990</v>
      </c>
      <c r="K5" s="52" t="s">
        <v>72</v>
      </c>
      <c r="L5" s="53" t="s">
        <v>66</v>
      </c>
      <c r="M5" s="50"/>
      <c r="N5" s="50"/>
      <c r="O5" s="50"/>
      <c r="P5" s="51"/>
      <c r="Q5" s="54">
        <f>SUM(Q6:Q26)</f>
        <v>29257000</v>
      </c>
      <c r="R5" s="54">
        <f t="shared" ref="R5:S5" si="0">SUM(R6:R26)</f>
        <v>47039532</v>
      </c>
      <c r="S5" s="54">
        <f t="shared" si="0"/>
        <v>46802946</v>
      </c>
    </row>
    <row r="6" spans="1:19" ht="18" customHeight="1">
      <c r="A6" s="210"/>
      <c r="B6" s="220" t="s">
        <v>241</v>
      </c>
      <c r="C6" s="221"/>
      <c r="D6" s="221"/>
      <c r="E6" s="221"/>
      <c r="F6" s="221"/>
      <c r="G6" s="222"/>
      <c r="H6" s="144">
        <v>13537590</v>
      </c>
      <c r="I6" s="144">
        <v>13537590</v>
      </c>
      <c r="J6" s="144">
        <v>13537590</v>
      </c>
      <c r="K6" s="52"/>
      <c r="L6" s="273" t="s">
        <v>258</v>
      </c>
      <c r="M6" s="274"/>
      <c r="N6" s="274"/>
      <c r="O6" s="274"/>
      <c r="P6" s="275"/>
      <c r="Q6" s="148">
        <v>8300000</v>
      </c>
      <c r="R6" s="148">
        <v>12285167</v>
      </c>
      <c r="S6" s="162">
        <v>12285167</v>
      </c>
    </row>
    <row r="7" spans="1:19" ht="25.5" customHeight="1">
      <c r="A7" s="210"/>
      <c r="B7" s="226" t="s">
        <v>242</v>
      </c>
      <c r="C7" s="227"/>
      <c r="D7" s="227"/>
      <c r="E7" s="227"/>
      <c r="F7" s="227"/>
      <c r="G7" s="268"/>
      <c r="H7" s="144">
        <v>2491961</v>
      </c>
      <c r="I7" s="144">
        <v>2556502</v>
      </c>
      <c r="J7" s="144">
        <v>2556502</v>
      </c>
      <c r="K7" s="52"/>
      <c r="L7" s="228" t="s">
        <v>32</v>
      </c>
      <c r="M7" s="269"/>
      <c r="N7" s="269"/>
      <c r="O7" s="269"/>
      <c r="P7" s="276"/>
      <c r="Q7" s="162">
        <v>368000</v>
      </c>
      <c r="R7" s="162">
        <v>4780256</v>
      </c>
      <c r="S7" s="162">
        <v>4780256</v>
      </c>
    </row>
    <row r="8" spans="1:19" ht="27" customHeight="1">
      <c r="A8" s="41"/>
      <c r="B8" s="220" t="s">
        <v>256</v>
      </c>
      <c r="C8" s="221"/>
      <c r="D8" s="221"/>
      <c r="E8" s="221"/>
      <c r="F8" s="221"/>
      <c r="G8" s="222"/>
      <c r="H8" s="144">
        <v>1200000</v>
      </c>
      <c r="I8" s="145">
        <v>1200000</v>
      </c>
      <c r="J8" s="145">
        <v>1200000</v>
      </c>
      <c r="K8" s="52"/>
      <c r="L8" s="249" t="s">
        <v>33</v>
      </c>
      <c r="M8" s="269"/>
      <c r="N8" s="269"/>
      <c r="O8" s="269"/>
      <c r="P8" s="251"/>
      <c r="Q8" s="209">
        <v>2045000</v>
      </c>
      <c r="R8" s="209">
        <v>2492238</v>
      </c>
      <c r="S8" s="144">
        <v>2492238</v>
      </c>
    </row>
    <row r="9" spans="1:19" ht="29.25" customHeight="1">
      <c r="A9" s="47"/>
      <c r="B9" s="220" t="s">
        <v>359</v>
      </c>
      <c r="C9" s="221"/>
      <c r="D9" s="221"/>
      <c r="E9" s="221"/>
      <c r="F9" s="221"/>
      <c r="G9" s="222"/>
      <c r="H9" s="145"/>
      <c r="I9" s="144">
        <v>711200</v>
      </c>
      <c r="J9" s="144">
        <v>711200</v>
      </c>
      <c r="K9" s="52"/>
      <c r="L9" s="249" t="s">
        <v>34</v>
      </c>
      <c r="M9" s="250"/>
      <c r="N9" s="250"/>
      <c r="O9" s="250"/>
      <c r="P9" s="251"/>
      <c r="Q9" s="209">
        <v>5786000</v>
      </c>
      <c r="R9" s="209">
        <v>5907277</v>
      </c>
      <c r="S9" s="144">
        <v>5670691</v>
      </c>
    </row>
    <row r="10" spans="1:19" ht="35.25" customHeight="1">
      <c r="A10" s="47"/>
      <c r="B10" s="226" t="s">
        <v>336</v>
      </c>
      <c r="C10" s="227"/>
      <c r="D10" s="227"/>
      <c r="E10" s="227"/>
      <c r="F10" s="227"/>
      <c r="G10" s="199"/>
      <c r="H10" s="145"/>
      <c r="I10" s="144">
        <v>8754298</v>
      </c>
      <c r="J10" s="144">
        <v>8597698</v>
      </c>
      <c r="K10" s="52"/>
      <c r="L10" s="249" t="s">
        <v>340</v>
      </c>
      <c r="M10" s="257"/>
      <c r="N10" s="257"/>
      <c r="O10" s="257"/>
      <c r="P10" s="258"/>
      <c r="Q10" s="209"/>
      <c r="R10" s="209">
        <v>742466</v>
      </c>
      <c r="S10" s="144">
        <v>742466</v>
      </c>
    </row>
    <row r="11" spans="1:19" ht="15" customHeight="1">
      <c r="A11" s="47" t="s">
        <v>67</v>
      </c>
      <c r="B11" s="230" t="s">
        <v>16</v>
      </c>
      <c r="C11" s="239"/>
      <c r="D11" s="239"/>
      <c r="E11" s="239"/>
      <c r="F11" s="239"/>
      <c r="G11" s="240"/>
      <c r="H11" s="147">
        <f>SUM(H12:H17)</f>
        <v>50723000</v>
      </c>
      <c r="I11" s="147">
        <f>SUM(I12:I17)</f>
        <v>78903498</v>
      </c>
      <c r="J11" s="147">
        <f>SUM(J12:J21)</f>
        <v>53145423</v>
      </c>
      <c r="K11" s="52"/>
      <c r="L11" s="220" t="s">
        <v>35</v>
      </c>
      <c r="M11" s="255"/>
      <c r="N11" s="255"/>
      <c r="O11" s="255"/>
      <c r="P11" s="256"/>
      <c r="Q11" s="209">
        <v>255000</v>
      </c>
      <c r="R11" s="209">
        <v>97393</v>
      </c>
      <c r="S11" s="144">
        <v>97393</v>
      </c>
    </row>
    <row r="12" spans="1:19" ht="24.75" customHeight="1">
      <c r="A12" s="47"/>
      <c r="B12" s="220" t="s">
        <v>257</v>
      </c>
      <c r="C12" s="221"/>
      <c r="D12" s="221"/>
      <c r="E12" s="221"/>
      <c r="F12" s="221"/>
      <c r="G12" s="222"/>
      <c r="H12" s="144">
        <v>3189000</v>
      </c>
      <c r="I12" s="144">
        <v>1966012</v>
      </c>
      <c r="J12" s="144">
        <v>1966012</v>
      </c>
      <c r="K12" s="52"/>
      <c r="L12" s="259" t="s">
        <v>36</v>
      </c>
      <c r="M12" s="221"/>
      <c r="N12" s="221"/>
      <c r="O12" s="221"/>
      <c r="P12" s="222"/>
      <c r="Q12" s="209">
        <v>756000</v>
      </c>
      <c r="R12" s="209">
        <v>296146</v>
      </c>
      <c r="S12" s="144">
        <v>296146</v>
      </c>
    </row>
    <row r="13" spans="1:19">
      <c r="A13" s="47"/>
      <c r="B13" s="220" t="s">
        <v>128</v>
      </c>
      <c r="C13" s="221"/>
      <c r="D13" s="221"/>
      <c r="E13" s="221"/>
      <c r="F13" s="221"/>
      <c r="G13" s="222"/>
      <c r="H13" s="144">
        <v>834000</v>
      </c>
      <c r="I13" s="144">
        <v>1755365</v>
      </c>
      <c r="J13" s="144">
        <v>827469</v>
      </c>
      <c r="K13" s="52"/>
      <c r="L13" s="220" t="s">
        <v>37</v>
      </c>
      <c r="M13" s="221"/>
      <c r="N13" s="221"/>
      <c r="O13" s="221"/>
      <c r="P13" s="222"/>
      <c r="Q13" s="209">
        <v>184000</v>
      </c>
      <c r="R13" s="209">
        <v>71227</v>
      </c>
      <c r="S13" s="144">
        <v>71227</v>
      </c>
    </row>
    <row r="14" spans="1:19">
      <c r="A14" s="47"/>
      <c r="B14" s="220" t="s">
        <v>268</v>
      </c>
      <c r="C14" s="221"/>
      <c r="D14" s="221"/>
      <c r="E14" s="221"/>
      <c r="F14" s="221"/>
      <c r="G14" s="222"/>
      <c r="H14" s="144">
        <v>13000000</v>
      </c>
      <c r="I14" s="144">
        <v>36451410</v>
      </c>
      <c r="J14" s="144">
        <v>14075800</v>
      </c>
      <c r="K14" s="52"/>
      <c r="L14" s="220" t="s">
        <v>38</v>
      </c>
      <c r="M14" s="221"/>
      <c r="N14" s="221"/>
      <c r="O14" s="221"/>
      <c r="P14" s="222"/>
      <c r="Q14" s="209">
        <v>3508000</v>
      </c>
      <c r="R14" s="209">
        <v>2976923</v>
      </c>
      <c r="S14" s="144">
        <v>2976923</v>
      </c>
    </row>
    <row r="15" spans="1:19">
      <c r="A15" s="47"/>
      <c r="B15" s="228" t="s">
        <v>243</v>
      </c>
      <c r="C15" s="229"/>
      <c r="D15" s="229"/>
      <c r="E15" s="229"/>
      <c r="F15" s="229"/>
      <c r="G15" s="283"/>
      <c r="H15" s="148">
        <v>33000000</v>
      </c>
      <c r="I15" s="162">
        <v>35715809</v>
      </c>
      <c r="J15" s="162">
        <v>35715809</v>
      </c>
      <c r="K15" s="52"/>
      <c r="L15" s="220" t="s">
        <v>328</v>
      </c>
      <c r="M15" s="221"/>
      <c r="N15" s="221"/>
      <c r="O15" s="221"/>
      <c r="P15" s="222"/>
      <c r="Q15" s="209">
        <v>2264000</v>
      </c>
      <c r="R15" s="209">
        <v>2240482</v>
      </c>
      <c r="S15" s="144">
        <v>2240482</v>
      </c>
    </row>
    <row r="16" spans="1:19">
      <c r="A16" s="47"/>
      <c r="B16" s="220" t="s">
        <v>144</v>
      </c>
      <c r="C16" s="221"/>
      <c r="D16" s="221"/>
      <c r="E16" s="221"/>
      <c r="F16" s="221"/>
      <c r="G16" s="222"/>
      <c r="H16" s="146">
        <v>700000</v>
      </c>
      <c r="I16" s="144">
        <v>2652517</v>
      </c>
      <c r="J16" s="144">
        <v>197948</v>
      </c>
      <c r="K16" s="52"/>
      <c r="L16" s="220" t="s">
        <v>259</v>
      </c>
      <c r="M16" s="221"/>
      <c r="N16" s="221"/>
      <c r="O16" s="221"/>
      <c r="P16" s="222"/>
      <c r="Q16" s="209">
        <v>1545000</v>
      </c>
      <c r="R16" s="209">
        <v>1690204</v>
      </c>
      <c r="S16" s="144">
        <v>1690204</v>
      </c>
    </row>
    <row r="17" spans="1:19">
      <c r="A17" s="47"/>
      <c r="B17" s="220" t="s">
        <v>68</v>
      </c>
      <c r="C17" s="221"/>
      <c r="D17" s="221"/>
      <c r="E17" s="221"/>
      <c r="F17" s="221"/>
      <c r="G17" s="200"/>
      <c r="H17" s="144"/>
      <c r="I17" s="144">
        <v>362385</v>
      </c>
      <c r="J17" s="144">
        <v>362385</v>
      </c>
      <c r="K17" s="52"/>
      <c r="L17" s="220" t="s">
        <v>40</v>
      </c>
      <c r="M17" s="221"/>
      <c r="N17" s="221"/>
      <c r="O17" s="221"/>
      <c r="P17" s="222"/>
      <c r="Q17" s="209">
        <v>475000</v>
      </c>
      <c r="R17" s="209">
        <v>456000</v>
      </c>
      <c r="S17" s="144">
        <v>456000</v>
      </c>
    </row>
    <row r="18" spans="1:19">
      <c r="A18" s="47"/>
      <c r="B18" s="224"/>
      <c r="C18" s="225"/>
      <c r="D18" s="225"/>
      <c r="E18" s="225"/>
      <c r="F18" s="225"/>
      <c r="G18" s="159"/>
      <c r="H18" s="146"/>
      <c r="I18" s="149"/>
      <c r="J18" s="149"/>
      <c r="K18" s="52"/>
      <c r="L18" s="220" t="s">
        <v>41</v>
      </c>
      <c r="M18" s="221"/>
      <c r="N18" s="221"/>
      <c r="O18" s="221"/>
      <c r="P18" s="222"/>
      <c r="Q18" s="209">
        <v>356000</v>
      </c>
      <c r="R18" s="209">
        <v>328600</v>
      </c>
      <c r="S18" s="144">
        <v>328600</v>
      </c>
    </row>
    <row r="19" spans="1:19">
      <c r="A19" s="47"/>
      <c r="B19" s="224"/>
      <c r="C19" s="225"/>
      <c r="D19" s="225"/>
      <c r="E19" s="225"/>
      <c r="F19" s="225"/>
      <c r="G19" s="159"/>
      <c r="H19" s="146"/>
      <c r="I19" s="149"/>
      <c r="J19" s="149"/>
      <c r="K19" s="52"/>
      <c r="L19" s="220" t="s">
        <v>55</v>
      </c>
      <c r="M19" s="221"/>
      <c r="N19" s="221"/>
      <c r="O19" s="221"/>
      <c r="P19" s="222"/>
      <c r="Q19" s="209">
        <v>1148000</v>
      </c>
      <c r="R19" s="209">
        <v>1453210</v>
      </c>
      <c r="S19" s="144">
        <v>1453210</v>
      </c>
    </row>
    <row r="20" spans="1:19">
      <c r="A20" s="47"/>
      <c r="B20" s="224"/>
      <c r="C20" s="225"/>
      <c r="D20" s="225"/>
      <c r="E20" s="225"/>
      <c r="F20" s="225"/>
      <c r="G20" s="159"/>
      <c r="H20" s="146"/>
      <c r="I20" s="149"/>
      <c r="J20" s="149"/>
      <c r="K20" s="52"/>
      <c r="L20" s="220" t="s">
        <v>56</v>
      </c>
      <c r="M20" s="221"/>
      <c r="N20" s="221"/>
      <c r="O20" s="221"/>
      <c r="P20" s="222"/>
      <c r="Q20" s="209">
        <v>2267000</v>
      </c>
      <c r="R20" s="209">
        <v>1561139</v>
      </c>
      <c r="S20" s="144">
        <v>1561139</v>
      </c>
    </row>
    <row r="21" spans="1:19">
      <c r="A21" s="47"/>
      <c r="B21" s="224"/>
      <c r="C21" s="225"/>
      <c r="D21" s="225"/>
      <c r="E21" s="225"/>
      <c r="F21" s="225"/>
      <c r="G21" s="159"/>
      <c r="H21" s="146"/>
      <c r="I21" s="149"/>
      <c r="J21" s="149"/>
      <c r="K21" s="52"/>
      <c r="L21" s="280" t="s">
        <v>342</v>
      </c>
      <c r="M21" s="281"/>
      <c r="N21" s="281"/>
      <c r="O21" s="281"/>
      <c r="P21" s="282"/>
      <c r="Q21" s="209"/>
      <c r="R21" s="209">
        <v>193035</v>
      </c>
      <c r="S21" s="144">
        <v>193035</v>
      </c>
    </row>
    <row r="22" spans="1:19">
      <c r="A22" s="47"/>
      <c r="B22" s="224"/>
      <c r="C22" s="225"/>
      <c r="D22" s="225"/>
      <c r="E22" s="225"/>
      <c r="F22" s="225"/>
      <c r="G22" s="200"/>
      <c r="H22" s="146"/>
      <c r="I22" s="149"/>
      <c r="J22" s="149"/>
      <c r="K22" s="52"/>
      <c r="L22" s="220" t="s">
        <v>42</v>
      </c>
      <c r="M22" s="221"/>
      <c r="N22" s="221"/>
      <c r="O22" s="221"/>
      <c r="P22" s="222"/>
      <c r="Q22" s="209"/>
      <c r="R22" s="209">
        <v>8575012</v>
      </c>
      <c r="S22" s="144">
        <v>8575012</v>
      </c>
    </row>
    <row r="23" spans="1:19">
      <c r="A23" s="47"/>
      <c r="B23" s="224"/>
      <c r="C23" s="225"/>
      <c r="D23" s="225"/>
      <c r="E23" s="225"/>
      <c r="F23" s="225"/>
      <c r="G23" s="203"/>
      <c r="H23" s="146"/>
      <c r="I23" s="149"/>
      <c r="J23" s="149"/>
      <c r="K23" s="52"/>
      <c r="L23" s="220" t="s">
        <v>369</v>
      </c>
      <c r="M23" s="221"/>
      <c r="N23" s="221"/>
      <c r="O23" s="221"/>
      <c r="P23" s="222"/>
      <c r="Q23" s="209"/>
      <c r="R23" s="209">
        <v>54473</v>
      </c>
      <c r="S23" s="144">
        <v>54473</v>
      </c>
    </row>
    <row r="24" spans="1:19">
      <c r="A24" s="47"/>
      <c r="B24" s="224"/>
      <c r="C24" s="225"/>
      <c r="D24" s="225"/>
      <c r="E24" s="225"/>
      <c r="F24" s="225"/>
      <c r="G24" s="215"/>
      <c r="H24" s="146"/>
      <c r="I24" s="149"/>
      <c r="J24" s="149"/>
      <c r="K24" s="52"/>
      <c r="L24" s="220" t="s">
        <v>351</v>
      </c>
      <c r="M24" s="221"/>
      <c r="N24" s="221"/>
      <c r="O24" s="221"/>
      <c r="P24" s="222"/>
      <c r="Q24" s="209"/>
      <c r="R24" s="209">
        <v>838200</v>
      </c>
      <c r="S24" s="144">
        <v>838200</v>
      </c>
    </row>
    <row r="25" spans="1:19">
      <c r="A25" s="47"/>
      <c r="B25" s="224"/>
      <c r="C25" s="225"/>
      <c r="D25" s="225"/>
      <c r="E25" s="225"/>
      <c r="F25" s="225"/>
      <c r="G25" s="215"/>
      <c r="H25" s="146"/>
      <c r="I25" s="149"/>
      <c r="J25" s="149"/>
      <c r="K25" s="52"/>
      <c r="L25" s="220" t="s">
        <v>370</v>
      </c>
      <c r="M25" s="221"/>
      <c r="N25" s="221"/>
      <c r="O25" s="221"/>
      <c r="P25" s="222"/>
      <c r="Q25" s="209"/>
      <c r="R25" s="209">
        <v>84</v>
      </c>
      <c r="S25" s="144">
        <v>84</v>
      </c>
    </row>
    <row r="26" spans="1:19">
      <c r="A26" s="47"/>
      <c r="B26" s="224"/>
      <c r="C26" s="225"/>
      <c r="D26" s="225"/>
      <c r="E26" s="225"/>
      <c r="F26" s="225"/>
      <c r="G26" s="200"/>
      <c r="H26" s="146"/>
      <c r="I26" s="149"/>
      <c r="J26" s="149"/>
      <c r="K26" s="52"/>
      <c r="L26" s="220" t="s">
        <v>323</v>
      </c>
      <c r="M26" s="221"/>
      <c r="N26" s="221"/>
      <c r="O26" s="221"/>
      <c r="P26" s="222"/>
      <c r="Q26" s="209"/>
      <c r="R26" s="209"/>
      <c r="S26" s="144"/>
    </row>
    <row r="27" spans="1:19">
      <c r="A27" s="47" t="s">
        <v>69</v>
      </c>
      <c r="B27" s="59" t="s">
        <v>17</v>
      </c>
      <c r="C27" s="50"/>
      <c r="D27" s="50"/>
      <c r="E27" s="50"/>
      <c r="F27" s="50"/>
      <c r="G27" s="50"/>
      <c r="H27" s="150">
        <f>SUM(H28:H36)</f>
        <v>5574000</v>
      </c>
      <c r="I27" s="150">
        <f>SUM(I28:I36)</f>
        <v>5722425</v>
      </c>
      <c r="J27" s="150">
        <f>SUM(J28:J36)</f>
        <v>4386926</v>
      </c>
      <c r="K27" s="52" t="s">
        <v>70</v>
      </c>
      <c r="L27" s="230" t="s">
        <v>248</v>
      </c>
      <c r="M27" s="231"/>
      <c r="N27" s="231"/>
      <c r="O27" s="231"/>
      <c r="P27" s="232"/>
      <c r="Q27" s="168">
        <v>2457000</v>
      </c>
      <c r="R27" s="60">
        <v>3649790</v>
      </c>
      <c r="S27" s="60">
        <v>3649790</v>
      </c>
    </row>
    <row r="28" spans="1:19" ht="24" customHeight="1">
      <c r="A28" s="47"/>
      <c r="B28" s="220" t="s">
        <v>50</v>
      </c>
      <c r="C28" s="221"/>
      <c r="D28" s="221"/>
      <c r="E28" s="221"/>
      <c r="F28" s="221"/>
      <c r="G28" s="222"/>
      <c r="H28" s="144">
        <v>1536000</v>
      </c>
      <c r="I28" s="144">
        <v>805203</v>
      </c>
      <c r="J28" s="144">
        <v>750000</v>
      </c>
      <c r="K28" s="52" t="s">
        <v>71</v>
      </c>
      <c r="L28" s="233" t="s">
        <v>363</v>
      </c>
      <c r="M28" s="234"/>
      <c r="N28" s="234"/>
      <c r="O28" s="234"/>
      <c r="P28" s="235"/>
      <c r="Q28" s="164">
        <v>7429000</v>
      </c>
      <c r="R28" s="164">
        <v>8795584</v>
      </c>
      <c r="S28" s="164">
        <v>8795584</v>
      </c>
    </row>
    <row r="29" spans="1:19" ht="26.25" customHeight="1">
      <c r="A29" s="47"/>
      <c r="B29" s="220" t="s">
        <v>32</v>
      </c>
      <c r="C29" s="221"/>
      <c r="D29" s="221"/>
      <c r="E29" s="221"/>
      <c r="F29" s="221"/>
      <c r="G29" s="222"/>
      <c r="H29" s="144">
        <v>35000</v>
      </c>
      <c r="I29" s="144">
        <v>315000</v>
      </c>
      <c r="J29" s="144">
        <v>315000</v>
      </c>
      <c r="K29" s="52" t="s">
        <v>72</v>
      </c>
      <c r="L29" s="233" t="s">
        <v>364</v>
      </c>
      <c r="M29" s="234"/>
      <c r="N29" s="234"/>
      <c r="O29" s="234"/>
      <c r="P29" s="235"/>
      <c r="Q29" s="164">
        <v>7240000</v>
      </c>
      <c r="R29" s="164">
        <v>7464971</v>
      </c>
      <c r="S29" s="164">
        <v>7464971</v>
      </c>
    </row>
    <row r="30" spans="1:19" ht="26.25" customHeight="1">
      <c r="A30" s="47"/>
      <c r="B30" s="220" t="s">
        <v>239</v>
      </c>
      <c r="C30" s="221"/>
      <c r="D30" s="221"/>
      <c r="E30" s="221"/>
      <c r="F30" s="221"/>
      <c r="G30" s="222"/>
      <c r="H30" s="145">
        <v>957000</v>
      </c>
      <c r="I30" s="144">
        <v>0</v>
      </c>
      <c r="J30" s="144"/>
      <c r="K30" s="52"/>
      <c r="L30" s="261" t="s">
        <v>341</v>
      </c>
      <c r="M30" s="262"/>
      <c r="N30" s="262"/>
      <c r="O30" s="262"/>
      <c r="P30" s="263"/>
      <c r="Q30" s="61">
        <v>223000</v>
      </c>
      <c r="R30" s="61">
        <v>2226000</v>
      </c>
      <c r="S30" s="61">
        <v>2226000</v>
      </c>
    </row>
    <row r="31" spans="1:19" ht="26.25" customHeight="1">
      <c r="A31" s="47"/>
      <c r="B31" s="220" t="s">
        <v>337</v>
      </c>
      <c r="C31" s="221"/>
      <c r="D31" s="221"/>
      <c r="E31" s="221"/>
      <c r="F31" s="221"/>
      <c r="G31" s="201"/>
      <c r="H31" s="145"/>
      <c r="I31" s="144">
        <v>838200</v>
      </c>
      <c r="J31" s="144">
        <v>838200</v>
      </c>
      <c r="K31" s="52"/>
      <c r="L31" s="261" t="s">
        <v>371</v>
      </c>
      <c r="M31" s="262"/>
      <c r="N31" s="262"/>
      <c r="O31" s="262"/>
      <c r="P31" s="263"/>
      <c r="Q31" s="217"/>
      <c r="R31" s="61">
        <v>265640</v>
      </c>
      <c r="S31" s="61">
        <v>265640</v>
      </c>
    </row>
    <row r="32" spans="1:19" ht="22.5" customHeight="1">
      <c r="A32" s="47"/>
      <c r="B32" s="220" t="s">
        <v>34</v>
      </c>
      <c r="C32" s="221"/>
      <c r="D32" s="221"/>
      <c r="E32" s="221"/>
      <c r="F32" s="221"/>
      <c r="G32" s="222"/>
      <c r="H32" s="145">
        <v>1587000</v>
      </c>
      <c r="I32" s="144">
        <v>2331842</v>
      </c>
      <c r="J32" s="144">
        <v>1668262</v>
      </c>
      <c r="K32" s="52"/>
      <c r="L32" s="277"/>
      <c r="M32" s="278"/>
      <c r="N32" s="278"/>
      <c r="O32" s="278"/>
      <c r="P32" s="279"/>
      <c r="Q32" s="165"/>
      <c r="R32" s="163"/>
      <c r="S32" s="163"/>
    </row>
    <row r="33" spans="1:19" ht="22.5" customHeight="1">
      <c r="A33" s="47"/>
      <c r="B33" s="220" t="s">
        <v>39</v>
      </c>
      <c r="C33" s="221"/>
      <c r="D33" s="221"/>
      <c r="E33" s="221"/>
      <c r="F33" s="221"/>
      <c r="G33" s="222"/>
      <c r="H33" s="145">
        <v>159000</v>
      </c>
      <c r="I33" s="144">
        <v>159000</v>
      </c>
      <c r="J33" s="144">
        <v>83473</v>
      </c>
      <c r="K33" s="52"/>
      <c r="L33" s="252"/>
      <c r="M33" s="253"/>
      <c r="N33" s="253"/>
      <c r="O33" s="253"/>
      <c r="P33" s="254"/>
      <c r="Q33" s="163"/>
      <c r="R33" s="163"/>
      <c r="S33" s="163"/>
    </row>
    <row r="34" spans="1:19">
      <c r="A34" s="47"/>
      <c r="B34" s="220" t="s">
        <v>55</v>
      </c>
      <c r="C34" s="221"/>
      <c r="D34" s="221"/>
      <c r="E34" s="221"/>
      <c r="F34" s="221"/>
      <c r="G34" s="222"/>
      <c r="H34" s="145">
        <v>1092000</v>
      </c>
      <c r="I34" s="144">
        <v>1092000</v>
      </c>
      <c r="J34" s="144">
        <v>576751</v>
      </c>
      <c r="K34" s="52"/>
      <c r="L34" s="252"/>
      <c r="M34" s="253"/>
      <c r="N34" s="253"/>
      <c r="O34" s="253"/>
      <c r="P34" s="254"/>
      <c r="Q34" s="163"/>
      <c r="R34" s="163"/>
      <c r="S34" s="163"/>
    </row>
    <row r="35" spans="1:19">
      <c r="A35" s="47"/>
      <c r="B35" s="220" t="s">
        <v>56</v>
      </c>
      <c r="C35" s="221"/>
      <c r="D35" s="221"/>
      <c r="E35" s="221"/>
      <c r="F35" s="221"/>
      <c r="G35" s="222"/>
      <c r="H35" s="145">
        <v>81000</v>
      </c>
      <c r="I35" s="144">
        <v>81000</v>
      </c>
      <c r="J35" s="144">
        <v>55060</v>
      </c>
      <c r="K35" s="52"/>
      <c r="L35" s="216" t="s">
        <v>372</v>
      </c>
      <c r="M35" s="142"/>
      <c r="N35" s="142"/>
      <c r="O35" s="142"/>
      <c r="P35" s="143"/>
      <c r="Q35" s="61">
        <v>28650551</v>
      </c>
      <c r="R35" s="61">
        <v>45569996</v>
      </c>
      <c r="S35" s="61"/>
    </row>
    <row r="36" spans="1:19">
      <c r="A36" s="47"/>
      <c r="B36" s="220" t="s">
        <v>38</v>
      </c>
      <c r="C36" s="221"/>
      <c r="D36" s="221"/>
      <c r="E36" s="221"/>
      <c r="F36" s="221"/>
      <c r="G36" s="222"/>
      <c r="H36" s="145">
        <v>127000</v>
      </c>
      <c r="I36" s="144">
        <v>100180</v>
      </c>
      <c r="J36" s="144">
        <v>100180</v>
      </c>
      <c r="K36" s="52"/>
      <c r="L36" s="230"/>
      <c r="M36" s="239"/>
      <c r="N36" s="239"/>
      <c r="O36" s="239"/>
      <c r="P36" s="240"/>
      <c r="Q36" s="58"/>
      <c r="R36" s="58"/>
      <c r="S36" s="58"/>
    </row>
    <row r="37" spans="1:19">
      <c r="A37" s="47"/>
      <c r="B37" s="220" t="s">
        <v>324</v>
      </c>
      <c r="C37" s="221"/>
      <c r="D37" s="221"/>
      <c r="E37" s="221"/>
      <c r="F37" s="221"/>
      <c r="G37" s="211"/>
      <c r="H37" s="145"/>
      <c r="I37" s="144">
        <v>32590</v>
      </c>
      <c r="J37" s="144">
        <v>32590</v>
      </c>
      <c r="K37" s="52"/>
      <c r="L37" s="212"/>
      <c r="M37" s="212"/>
      <c r="N37" s="212"/>
      <c r="O37" s="212"/>
      <c r="P37" s="212"/>
      <c r="Q37" s="58"/>
      <c r="R37" s="58"/>
      <c r="S37" s="58"/>
    </row>
    <row r="38" spans="1:19">
      <c r="A38" s="47" t="s">
        <v>74</v>
      </c>
      <c r="B38" s="230" t="s">
        <v>73</v>
      </c>
      <c r="C38" s="239"/>
      <c r="D38" s="239"/>
      <c r="E38" s="239"/>
      <c r="F38" s="239"/>
      <c r="G38" s="63"/>
      <c r="H38" s="151"/>
      <c r="I38" s="151"/>
      <c r="J38" s="151"/>
      <c r="K38" s="52"/>
      <c r="L38" s="62"/>
      <c r="M38" s="62"/>
      <c r="N38" s="62"/>
      <c r="O38" s="62"/>
      <c r="P38" s="62"/>
      <c r="Q38" s="58"/>
      <c r="R38" s="58"/>
      <c r="S38" s="58"/>
    </row>
    <row r="39" spans="1:19">
      <c r="A39" s="47" t="s">
        <v>362</v>
      </c>
      <c r="B39" s="48" t="s">
        <v>75</v>
      </c>
      <c r="C39" s="50"/>
      <c r="D39" s="50"/>
      <c r="E39" s="50"/>
      <c r="F39" s="50"/>
      <c r="G39" s="50"/>
      <c r="H39" s="150">
        <f>SUM(H41+H40)</f>
        <v>2000000</v>
      </c>
      <c r="I39" s="150">
        <f t="shared" ref="I39:J39" si="1">SUM(I41+I40)</f>
        <v>3626000</v>
      </c>
      <c r="J39" s="150">
        <f t="shared" si="1"/>
        <v>1464000</v>
      </c>
      <c r="K39" s="52"/>
      <c r="L39" s="64"/>
      <c r="M39" s="64"/>
      <c r="N39" s="65"/>
      <c r="O39" s="65"/>
      <c r="P39" s="66"/>
      <c r="Q39" s="56"/>
      <c r="R39" s="56"/>
      <c r="S39" s="56"/>
    </row>
    <row r="40" spans="1:19">
      <c r="A40" s="47"/>
      <c r="B40" s="228" t="s">
        <v>360</v>
      </c>
      <c r="C40" s="229"/>
      <c r="D40" s="229"/>
      <c r="E40" s="229"/>
      <c r="F40" s="229"/>
      <c r="G40" s="204"/>
      <c r="H40" s="162">
        <v>2000000</v>
      </c>
      <c r="I40" s="162">
        <v>1400000</v>
      </c>
      <c r="J40" s="162">
        <v>1400000</v>
      </c>
      <c r="K40" s="52"/>
      <c r="L40" s="64"/>
      <c r="M40" s="64"/>
      <c r="N40" s="65"/>
      <c r="O40" s="65"/>
      <c r="P40" s="66"/>
      <c r="Q40" s="56"/>
      <c r="R40" s="56"/>
      <c r="S40" s="56"/>
    </row>
    <row r="41" spans="1:19">
      <c r="A41" s="47"/>
      <c r="B41" s="288" t="s">
        <v>338</v>
      </c>
      <c r="C41" s="289"/>
      <c r="D41" s="289"/>
      <c r="E41" s="289"/>
      <c r="F41" s="289"/>
      <c r="G41" s="290"/>
      <c r="H41" s="152"/>
      <c r="I41" s="205">
        <v>2226000</v>
      </c>
      <c r="J41" s="205">
        <v>64000</v>
      </c>
      <c r="K41" s="52"/>
      <c r="L41" s="64"/>
      <c r="M41" s="64"/>
      <c r="N41" s="65"/>
      <c r="O41" s="65"/>
      <c r="P41" s="66"/>
      <c r="Q41" s="55"/>
      <c r="R41" s="67"/>
      <c r="S41" s="67"/>
    </row>
    <row r="42" spans="1:19">
      <c r="A42" s="47"/>
      <c r="B42" s="207"/>
      <c r="C42" s="208"/>
      <c r="D42" s="208"/>
      <c r="E42" s="208"/>
      <c r="F42" s="208"/>
      <c r="G42" s="208"/>
      <c r="H42" s="152"/>
      <c r="I42" s="205"/>
      <c r="J42" s="205"/>
      <c r="K42" s="52"/>
      <c r="L42" s="64"/>
      <c r="M42" s="64"/>
      <c r="N42" s="65"/>
      <c r="O42" s="65"/>
      <c r="P42" s="66"/>
      <c r="Q42" s="55"/>
      <c r="R42" s="67"/>
      <c r="S42" s="67"/>
    </row>
    <row r="43" spans="1:19">
      <c r="A43" s="47" t="s">
        <v>74</v>
      </c>
      <c r="B43" s="230" t="s">
        <v>76</v>
      </c>
      <c r="C43" s="239"/>
      <c r="D43" s="239"/>
      <c r="E43" s="239"/>
      <c r="F43" s="239"/>
      <c r="G43" s="68"/>
      <c r="H43" s="153"/>
      <c r="I43" s="153"/>
      <c r="J43" s="153"/>
      <c r="K43" s="52"/>
      <c r="L43" s="64"/>
      <c r="M43" s="64"/>
      <c r="N43" s="65"/>
      <c r="O43" s="65"/>
      <c r="P43" s="66"/>
      <c r="Q43" s="55"/>
      <c r="R43" s="67"/>
      <c r="S43" s="67"/>
    </row>
    <row r="44" spans="1:19">
      <c r="A44" s="47"/>
      <c r="B44" s="264" t="s">
        <v>77</v>
      </c>
      <c r="C44" s="265"/>
      <c r="D44" s="265"/>
      <c r="E44" s="265"/>
      <c r="F44" s="265"/>
      <c r="G44" s="70"/>
      <c r="H44" s="154">
        <f>SUM(H5+H11+H27+H39)</f>
        <v>75526551</v>
      </c>
      <c r="I44" s="154">
        <f>SUM(I5+I11+I27+I39)</f>
        <v>115011513</v>
      </c>
      <c r="J44" s="154">
        <f>SUM(J5+J11+J27+J39)</f>
        <v>85599339</v>
      </c>
      <c r="K44" s="52"/>
      <c r="L44" s="264" t="s">
        <v>78</v>
      </c>
      <c r="M44" s="265"/>
      <c r="N44" s="265"/>
      <c r="O44" s="265"/>
      <c r="P44" s="266"/>
      <c r="Q44" s="58">
        <f>SUM(Q5+Q27+Q28+Q29+Q30+Q31+Q35)</f>
        <v>75256551</v>
      </c>
      <c r="R44" s="58">
        <f t="shared" ref="R44:S44" si="2">SUM(R5+R27+R28+R29+R30+R31+R35)</f>
        <v>115011513</v>
      </c>
      <c r="S44" s="58">
        <f t="shared" si="2"/>
        <v>69204931</v>
      </c>
    </row>
    <row r="45" spans="1:19">
      <c r="A45" s="47"/>
      <c r="B45" s="224"/>
      <c r="C45" s="225"/>
      <c r="D45" s="225"/>
      <c r="E45" s="225"/>
      <c r="F45" s="225"/>
      <c r="G45" s="260"/>
      <c r="H45" s="144"/>
      <c r="I45" s="144"/>
      <c r="J45" s="144"/>
      <c r="K45" s="52"/>
      <c r="L45" s="224"/>
      <c r="M45" s="225"/>
      <c r="N45" s="225"/>
      <c r="O45" s="225"/>
      <c r="P45" s="260"/>
      <c r="Q45" s="56"/>
      <c r="R45" s="56"/>
      <c r="S45" s="56"/>
    </row>
    <row r="46" spans="1:19">
      <c r="A46" s="47" t="s">
        <v>79</v>
      </c>
      <c r="B46" s="230" t="s">
        <v>18</v>
      </c>
      <c r="C46" s="239"/>
      <c r="D46" s="239"/>
      <c r="E46" s="239"/>
      <c r="F46" s="239"/>
      <c r="G46" s="62"/>
      <c r="H46" s="155">
        <f>SUM(H47:H48)</f>
        <v>472000</v>
      </c>
      <c r="I46" s="155">
        <f>SUM(I47:I48)</f>
        <v>1126000</v>
      </c>
      <c r="J46" s="155">
        <f>SUM(J47:J48)</f>
        <v>750000</v>
      </c>
      <c r="K46" s="52" t="s">
        <v>80</v>
      </c>
      <c r="L46" s="230" t="s">
        <v>249</v>
      </c>
      <c r="M46" s="239"/>
      <c r="N46" s="239"/>
      <c r="O46" s="239"/>
      <c r="P46" s="240"/>
      <c r="Q46" s="72">
        <f>SUM(Q47:Q52)</f>
        <v>47538000</v>
      </c>
      <c r="R46" s="72">
        <f t="shared" ref="R46:S46" si="3">SUM(R47:R52)</f>
        <v>108914901</v>
      </c>
      <c r="S46" s="72">
        <f t="shared" si="3"/>
        <v>90535208</v>
      </c>
    </row>
    <row r="47" spans="1:19">
      <c r="A47" s="47"/>
      <c r="B47" s="220" t="s">
        <v>244</v>
      </c>
      <c r="C47" s="221"/>
      <c r="D47" s="221"/>
      <c r="E47" s="221"/>
      <c r="F47" s="221"/>
      <c r="G47" s="42"/>
      <c r="H47" s="144">
        <v>472000</v>
      </c>
      <c r="I47" s="144">
        <v>1126000</v>
      </c>
      <c r="J47" s="144">
        <v>750000</v>
      </c>
      <c r="K47" s="52"/>
      <c r="L47" s="220" t="s">
        <v>250</v>
      </c>
      <c r="M47" s="221"/>
      <c r="N47" s="221"/>
      <c r="O47" s="221"/>
      <c r="P47" s="222"/>
      <c r="Q47" s="56">
        <v>30556000</v>
      </c>
      <c r="R47" s="56">
        <v>103955267</v>
      </c>
      <c r="S47" s="56">
        <v>85575574</v>
      </c>
    </row>
    <row r="48" spans="1:19">
      <c r="A48" s="69"/>
      <c r="B48" s="220" t="s">
        <v>343</v>
      </c>
      <c r="C48" s="221"/>
      <c r="D48" s="221"/>
      <c r="E48" s="221"/>
      <c r="F48" s="221"/>
      <c r="G48" s="42"/>
      <c r="H48" s="144"/>
      <c r="I48" s="144"/>
      <c r="J48" s="144"/>
      <c r="K48" s="52"/>
      <c r="L48" s="220" t="s">
        <v>13</v>
      </c>
      <c r="M48" s="221"/>
      <c r="N48" s="221"/>
      <c r="O48" s="221"/>
      <c r="P48" s="222"/>
      <c r="Q48" s="56">
        <v>13335000</v>
      </c>
      <c r="R48" s="56">
        <v>1551024</v>
      </c>
      <c r="S48" s="56">
        <v>1551024</v>
      </c>
    </row>
    <row r="49" spans="1:19">
      <c r="A49" s="69" t="s">
        <v>81</v>
      </c>
      <c r="B49" s="286" t="s">
        <v>245</v>
      </c>
      <c r="C49" s="287"/>
      <c r="D49" s="287"/>
      <c r="E49" s="287"/>
      <c r="F49" s="287"/>
      <c r="G49" s="160"/>
      <c r="H49" s="161">
        <f>SUM(H50:H51)</f>
        <v>250000</v>
      </c>
      <c r="I49" s="161">
        <f t="shared" ref="I49:J49" si="4">SUM(I50:I51)</f>
        <v>137612714</v>
      </c>
      <c r="J49" s="161">
        <f t="shared" si="4"/>
        <v>137612714</v>
      </c>
      <c r="K49" s="52"/>
      <c r="L49" s="220" t="s">
        <v>251</v>
      </c>
      <c r="M49" s="221"/>
      <c r="N49" s="221"/>
      <c r="O49" s="221"/>
      <c r="P49" s="222"/>
      <c r="Q49" s="56">
        <v>3647000</v>
      </c>
      <c r="R49" s="56">
        <v>3408610</v>
      </c>
      <c r="S49" s="56">
        <v>3408610</v>
      </c>
    </row>
    <row r="50" spans="1:19" ht="27.75" customHeight="1">
      <c r="A50" s="71"/>
      <c r="B50" s="226" t="s">
        <v>246</v>
      </c>
      <c r="C50" s="227"/>
      <c r="D50" s="227"/>
      <c r="E50" s="227"/>
      <c r="F50" s="227"/>
      <c r="G50" s="42"/>
      <c r="H50" s="144">
        <v>250000</v>
      </c>
      <c r="I50" s="144">
        <v>30000</v>
      </c>
      <c r="J50" s="144">
        <v>30000</v>
      </c>
      <c r="K50" s="52"/>
      <c r="L50" s="236"/>
      <c r="M50" s="237"/>
      <c r="N50" s="237"/>
      <c r="O50" s="237"/>
      <c r="P50" s="238"/>
      <c r="Q50" s="56"/>
      <c r="R50" s="56"/>
      <c r="S50" s="56"/>
    </row>
    <row r="51" spans="1:19" ht="15" customHeight="1">
      <c r="A51" s="69"/>
      <c r="B51" s="226" t="s">
        <v>23</v>
      </c>
      <c r="C51" s="227"/>
      <c r="D51" s="227"/>
      <c r="E51" s="227"/>
      <c r="F51" s="227"/>
      <c r="G51" s="42"/>
      <c r="H51" s="144"/>
      <c r="I51" s="144">
        <v>137582714</v>
      </c>
      <c r="J51" s="144">
        <v>137582714</v>
      </c>
      <c r="K51" s="52"/>
      <c r="L51" s="236"/>
      <c r="M51" s="237"/>
      <c r="N51" s="237"/>
      <c r="O51" s="237"/>
      <c r="P51" s="238"/>
      <c r="Q51" s="56"/>
      <c r="R51" s="56"/>
      <c r="S51" s="56"/>
    </row>
    <row r="52" spans="1:19" ht="25.5" customHeight="1">
      <c r="A52" s="69" t="s">
        <v>83</v>
      </c>
      <c r="B52" s="261" t="s">
        <v>339</v>
      </c>
      <c r="C52" s="262"/>
      <c r="D52" s="262"/>
      <c r="E52" s="262"/>
      <c r="F52" s="262"/>
      <c r="G52" s="206"/>
      <c r="H52" s="151">
        <f>SUM(H46+H49)</f>
        <v>722000</v>
      </c>
      <c r="I52" s="151">
        <f>SUM(I46+I49)</f>
        <v>138738714</v>
      </c>
      <c r="J52" s="151">
        <f>SUM(J46+J49)</f>
        <v>138362714</v>
      </c>
      <c r="K52" s="52"/>
      <c r="L52" s="236"/>
      <c r="M52" s="237"/>
      <c r="N52" s="237"/>
      <c r="O52" s="237"/>
      <c r="P52" s="238"/>
      <c r="Q52" s="56"/>
      <c r="R52" s="56"/>
      <c r="S52" s="56"/>
    </row>
    <row r="53" spans="1:19" ht="25.5" customHeight="1">
      <c r="A53" s="69" t="s">
        <v>65</v>
      </c>
      <c r="B53" s="59" t="s">
        <v>361</v>
      </c>
      <c r="C53" s="50"/>
      <c r="D53" s="50"/>
      <c r="E53" s="50"/>
      <c r="F53" s="50"/>
      <c r="G53" s="50"/>
      <c r="H53" s="150">
        <v>67021000</v>
      </c>
      <c r="I53" s="150">
        <v>70114968</v>
      </c>
      <c r="J53" s="150">
        <v>70114968</v>
      </c>
      <c r="K53" s="52" t="s">
        <v>82</v>
      </c>
      <c r="L53" s="244" t="s">
        <v>267</v>
      </c>
      <c r="M53" s="245"/>
      <c r="N53" s="245"/>
      <c r="O53" s="245"/>
      <c r="P53" s="246"/>
      <c r="Q53" s="169">
        <v>19791000</v>
      </c>
      <c r="R53" s="150">
        <v>98844251</v>
      </c>
      <c r="S53" s="73"/>
    </row>
    <row r="54" spans="1:19" ht="25.5" customHeight="1">
      <c r="A54" s="69" t="s">
        <v>70</v>
      </c>
      <c r="B54" s="74" t="s">
        <v>84</v>
      </c>
      <c r="C54" s="75"/>
      <c r="D54" s="76"/>
      <c r="E54" s="70"/>
      <c r="F54" s="70"/>
      <c r="G54" s="77"/>
      <c r="H54" s="147"/>
      <c r="I54" s="147"/>
      <c r="J54" s="147"/>
      <c r="K54" s="52" t="s">
        <v>85</v>
      </c>
      <c r="L54" s="244" t="s">
        <v>86</v>
      </c>
      <c r="M54" s="245"/>
      <c r="N54" s="245"/>
      <c r="O54" s="245"/>
      <c r="P54" s="246"/>
      <c r="Q54" s="169"/>
      <c r="R54" s="54"/>
      <c r="S54" s="54"/>
    </row>
    <row r="55" spans="1:19">
      <c r="A55" s="69"/>
      <c r="B55" s="74" t="s">
        <v>87</v>
      </c>
      <c r="C55" s="75"/>
      <c r="D55" s="76"/>
      <c r="E55" s="70"/>
      <c r="F55" s="70"/>
      <c r="G55" s="77"/>
      <c r="H55" s="147">
        <f>SUM(H52+H53)</f>
        <v>67743000</v>
      </c>
      <c r="I55" s="147">
        <f t="shared" ref="I55:J55" si="5">SUM(I52+I53)</f>
        <v>208853682</v>
      </c>
      <c r="J55" s="147">
        <f t="shared" si="5"/>
        <v>208477682</v>
      </c>
      <c r="K55" s="52"/>
      <c r="L55" s="244" t="s">
        <v>88</v>
      </c>
      <c r="M55" s="247"/>
      <c r="N55" s="247"/>
      <c r="O55" s="247"/>
      <c r="P55" s="248"/>
      <c r="Q55" s="169">
        <f>SUM(Q46+Q53)</f>
        <v>67329000</v>
      </c>
      <c r="R55" s="169">
        <f>SUM(R46+R53)</f>
        <v>207759152</v>
      </c>
      <c r="S55" s="169">
        <f>SUM(S46+S53)</f>
        <v>90535208</v>
      </c>
    </row>
    <row r="56" spans="1:19">
      <c r="A56" s="69"/>
      <c r="B56" s="78" t="s">
        <v>89</v>
      </c>
      <c r="C56" s="79"/>
      <c r="D56" s="80"/>
      <c r="E56" s="79"/>
      <c r="F56" s="79"/>
      <c r="G56" s="81"/>
      <c r="H56" s="156">
        <f>SUM(H44+H55)</f>
        <v>143269551</v>
      </c>
      <c r="I56" s="156">
        <f>SUM(I44+I55)</f>
        <v>323865195</v>
      </c>
      <c r="J56" s="156">
        <f>SUM(J44+J55)</f>
        <v>294077021</v>
      </c>
      <c r="K56" s="82"/>
      <c r="L56" s="241" t="s">
        <v>90</v>
      </c>
      <c r="M56" s="242"/>
      <c r="N56" s="242"/>
      <c r="O56" s="242"/>
      <c r="P56" s="243"/>
      <c r="Q56" s="83">
        <f>SUM(Q44+Q55)</f>
        <v>142585551</v>
      </c>
      <c r="R56" s="83">
        <f>SUM(R44+R55)</f>
        <v>322770665</v>
      </c>
      <c r="S56" s="83">
        <f>SUM(S44+S55)</f>
        <v>159740139</v>
      </c>
    </row>
    <row r="57" spans="1:19">
      <c r="A57" s="69"/>
      <c r="B57" s="78"/>
      <c r="C57" s="79"/>
      <c r="D57" s="80"/>
      <c r="E57" s="79"/>
      <c r="F57" s="79"/>
      <c r="G57" s="81"/>
      <c r="H57" s="156"/>
      <c r="I57" s="156"/>
      <c r="J57" s="156"/>
      <c r="K57" s="82"/>
      <c r="L57" s="241" t="s">
        <v>355</v>
      </c>
      <c r="M57" s="242"/>
      <c r="N57" s="242"/>
      <c r="O57" s="242"/>
      <c r="P57" s="243"/>
      <c r="Q57" s="83">
        <v>684000</v>
      </c>
      <c r="R57" s="83">
        <v>1094530</v>
      </c>
      <c r="S57" s="83">
        <v>683562</v>
      </c>
    </row>
    <row r="58" spans="1:19">
      <c r="A58" s="69" t="s">
        <v>71</v>
      </c>
      <c r="B58" s="230" t="s">
        <v>247</v>
      </c>
      <c r="C58" s="239"/>
      <c r="D58" s="239"/>
      <c r="E58" s="239"/>
      <c r="F58" s="239"/>
      <c r="G58" s="75"/>
      <c r="H58" s="147"/>
      <c r="I58" s="147"/>
      <c r="J58" s="147"/>
      <c r="K58" s="52"/>
      <c r="L58" s="241" t="s">
        <v>297</v>
      </c>
      <c r="M58" s="242"/>
      <c r="N58" s="242"/>
      <c r="O58" s="242"/>
      <c r="P58" s="243"/>
      <c r="Q58" s="214"/>
      <c r="R58" s="214"/>
      <c r="S58" s="214">
        <v>-336645</v>
      </c>
    </row>
    <row r="59" spans="1:19" ht="15.75">
      <c r="A59" s="69"/>
      <c r="B59" s="284" t="s">
        <v>91</v>
      </c>
      <c r="C59" s="285"/>
      <c r="D59" s="285"/>
      <c r="E59" s="285"/>
      <c r="F59" s="285"/>
      <c r="G59" s="85"/>
      <c r="H59" s="157">
        <f>SUM(H56:H58)</f>
        <v>143269551</v>
      </c>
      <c r="I59" s="157">
        <f>SUM(I56:I58)</f>
        <v>323865195</v>
      </c>
      <c r="J59" s="157">
        <f>SUM(J56:J58)</f>
        <v>294077021</v>
      </c>
      <c r="K59" s="86"/>
      <c r="L59" s="87" t="s">
        <v>92</v>
      </c>
      <c r="M59" s="88"/>
      <c r="N59" s="88"/>
      <c r="O59" s="88"/>
      <c r="P59" s="89"/>
      <c r="Q59" s="90">
        <f>SUM(Q56:Q58)</f>
        <v>143269551</v>
      </c>
      <c r="R59" s="90">
        <f t="shared" ref="R59:S59" si="6">SUM(R56:R58)</f>
        <v>323865195</v>
      </c>
      <c r="S59" s="90">
        <f t="shared" si="6"/>
        <v>160087056</v>
      </c>
    </row>
    <row r="60" spans="1:19">
      <c r="A60" s="69"/>
    </row>
    <row r="61" spans="1:19">
      <c r="A61" s="69"/>
    </row>
    <row r="62" spans="1:19">
      <c r="A62" s="69"/>
    </row>
    <row r="63" spans="1:19" ht="15.75">
      <c r="A63" s="84"/>
    </row>
  </sheetData>
  <mergeCells count="96">
    <mergeCell ref="B59:F59"/>
    <mergeCell ref="B58:F58"/>
    <mergeCell ref="B26:F26"/>
    <mergeCell ref="B23:F23"/>
    <mergeCell ref="B22:F22"/>
    <mergeCell ref="B49:F49"/>
    <mergeCell ref="B41:G41"/>
    <mergeCell ref="B43:F43"/>
    <mergeCell ref="B44:F44"/>
    <mergeCell ref="B36:G36"/>
    <mergeCell ref="B52:F52"/>
    <mergeCell ref="B47:F47"/>
    <mergeCell ref="B48:F48"/>
    <mergeCell ref="B37:F37"/>
    <mergeCell ref="B33:G33"/>
    <mergeCell ref="B34:G34"/>
    <mergeCell ref="A2:S2"/>
    <mergeCell ref="L29:P29"/>
    <mergeCell ref="L30:P30"/>
    <mergeCell ref="L32:P32"/>
    <mergeCell ref="L33:P33"/>
    <mergeCell ref="L23:P23"/>
    <mergeCell ref="L21:P21"/>
    <mergeCell ref="L17:P17"/>
    <mergeCell ref="L18:P18"/>
    <mergeCell ref="L19:P19"/>
    <mergeCell ref="L20:P20"/>
    <mergeCell ref="B11:G11"/>
    <mergeCell ref="B9:G9"/>
    <mergeCell ref="B15:G15"/>
    <mergeCell ref="B4:G4"/>
    <mergeCell ref="B10:F10"/>
    <mergeCell ref="A3:S3"/>
    <mergeCell ref="B6:G6"/>
    <mergeCell ref="B7:G7"/>
    <mergeCell ref="B8:G8"/>
    <mergeCell ref="L8:P8"/>
    <mergeCell ref="L4:P4"/>
    <mergeCell ref="L6:P6"/>
    <mergeCell ref="L7:P7"/>
    <mergeCell ref="B17:F17"/>
    <mergeCell ref="B18:F18"/>
    <mergeCell ref="B16:G16"/>
    <mergeCell ref="B45:G45"/>
    <mergeCell ref="L45:P45"/>
    <mergeCell ref="L31:P31"/>
    <mergeCell ref="L44:P44"/>
    <mergeCell ref="L22:P22"/>
    <mergeCell ref="L26:P26"/>
    <mergeCell ref="L25:P25"/>
    <mergeCell ref="B24:F24"/>
    <mergeCell ref="B25:F25"/>
    <mergeCell ref="L9:P9"/>
    <mergeCell ref="B14:G14"/>
    <mergeCell ref="B13:G13"/>
    <mergeCell ref="B12:G12"/>
    <mergeCell ref="L36:P36"/>
    <mergeCell ref="L34:P34"/>
    <mergeCell ref="B35:G35"/>
    <mergeCell ref="L11:P11"/>
    <mergeCell ref="B20:F20"/>
    <mergeCell ref="B19:F19"/>
    <mergeCell ref="L10:P10"/>
    <mergeCell ref="B32:G32"/>
    <mergeCell ref="L12:P12"/>
    <mergeCell ref="L13:P13"/>
    <mergeCell ref="L14:P14"/>
    <mergeCell ref="L16:P16"/>
    <mergeCell ref="L47:P47"/>
    <mergeCell ref="L57:P57"/>
    <mergeCell ref="B50:F50"/>
    <mergeCell ref="L50:P50"/>
    <mergeCell ref="L56:P56"/>
    <mergeCell ref="L49:P49"/>
    <mergeCell ref="L48:P48"/>
    <mergeCell ref="L58:P58"/>
    <mergeCell ref="L53:P53"/>
    <mergeCell ref="L54:P54"/>
    <mergeCell ref="L55:P55"/>
    <mergeCell ref="L52:P52"/>
    <mergeCell ref="L15:P15"/>
    <mergeCell ref="A1:S1"/>
    <mergeCell ref="B21:F21"/>
    <mergeCell ref="B31:F31"/>
    <mergeCell ref="B51:F51"/>
    <mergeCell ref="B40:F40"/>
    <mergeCell ref="L27:P27"/>
    <mergeCell ref="B28:G28"/>
    <mergeCell ref="L28:P28"/>
    <mergeCell ref="B29:G29"/>
    <mergeCell ref="L51:P51"/>
    <mergeCell ref="B38:F38"/>
    <mergeCell ref="B30:G30"/>
    <mergeCell ref="L24:P24"/>
    <mergeCell ref="B46:F46"/>
    <mergeCell ref="L46:P46"/>
  </mergeCells>
  <pageMargins left="0.70866141732283472" right="0.70866141732283472" top="0.27559055118110237" bottom="0.19685039370078741" header="0.23622047244094491" footer="0.15748031496062992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7"/>
  <sheetViews>
    <sheetView tabSelected="1" workbookViewId="0">
      <selection activeCell="G29" sqref="G29"/>
    </sheetView>
  </sheetViews>
  <sheetFormatPr defaultRowHeight="15"/>
  <cols>
    <col min="3" max="3" width="44.5703125" customWidth="1"/>
    <col min="4" max="4" width="16.42578125" customWidth="1"/>
    <col min="5" max="5" width="16.5703125" customWidth="1"/>
  </cols>
  <sheetData>
    <row r="1" spans="1:9" ht="21.75" customHeight="1">
      <c r="A1" s="321" t="s">
        <v>381</v>
      </c>
      <c r="B1" s="321"/>
      <c r="C1" s="321"/>
      <c r="D1" s="321"/>
      <c r="E1" s="40"/>
      <c r="F1" s="40"/>
      <c r="G1" s="40"/>
      <c r="H1" s="40"/>
      <c r="I1" s="40"/>
    </row>
    <row r="2" spans="1:9">
      <c r="A2" s="294"/>
      <c r="B2" s="294"/>
      <c r="C2" s="294"/>
      <c r="D2" s="294"/>
      <c r="E2" s="40"/>
      <c r="F2" s="197"/>
      <c r="G2" s="197"/>
      <c r="H2" s="197"/>
      <c r="I2" s="197"/>
    </row>
    <row r="3" spans="1:9">
      <c r="A3" s="318" t="s">
        <v>299</v>
      </c>
      <c r="B3" s="318"/>
      <c r="C3" s="318"/>
      <c r="D3" s="318"/>
    </row>
    <row r="4" spans="1:9">
      <c r="A4" s="318"/>
      <c r="B4" s="318"/>
      <c r="C4" s="318"/>
      <c r="D4" s="318"/>
    </row>
    <row r="5" spans="1:9">
      <c r="A5" s="320">
        <v>43830</v>
      </c>
      <c r="B5" s="298"/>
      <c r="C5" s="298"/>
      <c r="D5" s="298"/>
    </row>
    <row r="6" spans="1:9">
      <c r="A6" s="318" t="s">
        <v>300</v>
      </c>
      <c r="B6" s="318"/>
      <c r="C6" s="318"/>
      <c r="D6" s="318"/>
      <c r="E6" s="218"/>
    </row>
    <row r="7" spans="1:9">
      <c r="A7" s="322" t="s">
        <v>382</v>
      </c>
      <c r="B7" s="322"/>
      <c r="C7" s="322"/>
      <c r="D7" s="322"/>
    </row>
    <row r="8" spans="1:9">
      <c r="A8" t="s">
        <v>301</v>
      </c>
      <c r="D8" s="193">
        <v>107520</v>
      </c>
    </row>
    <row r="9" spans="1:9">
      <c r="A9" s="308"/>
      <c r="B9" s="308"/>
      <c r="C9" s="308"/>
      <c r="D9" s="308"/>
    </row>
    <row r="10" spans="1:9">
      <c r="A10" s="191" t="s">
        <v>302</v>
      </c>
      <c r="B10" s="192"/>
      <c r="C10" s="192"/>
      <c r="D10" s="194">
        <f>SUM(D8:D9)</f>
        <v>107520</v>
      </c>
    </row>
    <row r="11" spans="1:9">
      <c r="A11" s="319"/>
      <c r="B11" s="319"/>
      <c r="C11" s="319"/>
      <c r="D11" s="219"/>
    </row>
    <row r="12" spans="1:9">
      <c r="A12" s="316" t="s">
        <v>303</v>
      </c>
      <c r="B12" s="316"/>
      <c r="C12" s="316"/>
      <c r="D12" s="195">
        <v>25890315</v>
      </c>
    </row>
    <row r="13" spans="1:9">
      <c r="A13" t="s">
        <v>375</v>
      </c>
      <c r="D13" s="193">
        <v>1597833</v>
      </c>
    </row>
    <row r="14" spans="1:9">
      <c r="A14" t="s">
        <v>304</v>
      </c>
      <c r="D14" s="193"/>
    </row>
    <row r="15" spans="1:9">
      <c r="A15" t="s">
        <v>305</v>
      </c>
      <c r="D15" s="193"/>
    </row>
    <row r="16" spans="1:9">
      <c r="A16" s="317" t="s">
        <v>306</v>
      </c>
      <c r="B16" s="317"/>
      <c r="C16" s="317"/>
      <c r="D16" s="193"/>
    </row>
    <row r="17" spans="1:4">
      <c r="A17" t="s">
        <v>307</v>
      </c>
      <c r="D17" s="195">
        <v>478356</v>
      </c>
    </row>
    <row r="18" spans="1:4">
      <c r="A18" s="191" t="s">
        <v>308</v>
      </c>
      <c r="B18" s="192"/>
      <c r="C18" s="192"/>
      <c r="D18" s="194">
        <f>SUM(D12:D17)</f>
        <v>27966504</v>
      </c>
    </row>
    <row r="19" spans="1:4">
      <c r="A19" t="s">
        <v>309</v>
      </c>
      <c r="D19" s="193"/>
    </row>
    <row r="20" spans="1:4">
      <c r="A20" t="s">
        <v>310</v>
      </c>
      <c r="D20" s="193">
        <v>3316187</v>
      </c>
    </row>
    <row r="21" spans="1:4">
      <c r="A21" t="s">
        <v>311</v>
      </c>
      <c r="D21" s="193"/>
    </row>
    <row r="22" spans="1:4">
      <c r="A22" t="s">
        <v>312</v>
      </c>
      <c r="D22" s="193"/>
    </row>
    <row r="23" spans="1:4">
      <c r="A23" t="s">
        <v>374</v>
      </c>
      <c r="D23" s="193">
        <v>781500</v>
      </c>
    </row>
    <row r="24" spans="1:4">
      <c r="A24" t="s">
        <v>313</v>
      </c>
      <c r="D24" s="193">
        <v>993028</v>
      </c>
    </row>
    <row r="25" spans="1:4">
      <c r="A25" t="s">
        <v>314</v>
      </c>
      <c r="D25" s="193">
        <v>96437</v>
      </c>
    </row>
    <row r="26" spans="1:4">
      <c r="A26" t="s">
        <v>315</v>
      </c>
      <c r="D26" s="193"/>
    </row>
    <row r="27" spans="1:4">
      <c r="A27" t="s">
        <v>316</v>
      </c>
      <c r="D27" s="193"/>
    </row>
    <row r="28" spans="1:4">
      <c r="A28" t="s">
        <v>379</v>
      </c>
      <c r="D28" s="193"/>
    </row>
    <row r="29" spans="1:4">
      <c r="A29" s="317" t="s">
        <v>378</v>
      </c>
      <c r="B29" s="317"/>
      <c r="C29" s="317"/>
      <c r="D29" s="196">
        <v>550661</v>
      </c>
    </row>
    <row r="30" spans="1:4">
      <c r="A30" t="s">
        <v>317</v>
      </c>
      <c r="D30" s="193"/>
    </row>
    <row r="31" spans="1:4">
      <c r="A31" s="317" t="s">
        <v>377</v>
      </c>
      <c r="B31" s="317"/>
      <c r="C31" s="317"/>
      <c r="D31" s="193"/>
    </row>
    <row r="32" spans="1:4">
      <c r="A32" s="317" t="s">
        <v>380</v>
      </c>
      <c r="B32" s="317"/>
      <c r="C32" s="317"/>
      <c r="D32" s="193">
        <v>13580000</v>
      </c>
    </row>
    <row r="33" spans="1:4">
      <c r="A33" s="317" t="s">
        <v>376</v>
      </c>
      <c r="B33" s="317"/>
      <c r="C33" s="317"/>
      <c r="D33" s="193"/>
    </row>
    <row r="34" spans="1:4">
      <c r="A34" t="s">
        <v>318</v>
      </c>
      <c r="D34" s="193">
        <v>0</v>
      </c>
    </row>
    <row r="35" spans="1:4">
      <c r="A35" s="191" t="s">
        <v>319</v>
      </c>
      <c r="B35" s="192"/>
      <c r="C35" s="192"/>
      <c r="D35" s="194">
        <f>SUM(D19:D34)</f>
        <v>19317813</v>
      </c>
    </row>
    <row r="37" spans="1:4">
      <c r="A37" s="323" t="s">
        <v>320</v>
      </c>
      <c r="B37" s="323"/>
      <c r="C37" s="323"/>
      <c r="D37" s="324">
        <f>SUM(D10+D18+D35)</f>
        <v>47391837</v>
      </c>
    </row>
  </sheetData>
  <mergeCells count="15">
    <mergeCell ref="A1:D1"/>
    <mergeCell ref="A2:D2"/>
    <mergeCell ref="A7:D7"/>
    <mergeCell ref="A4:D4"/>
    <mergeCell ref="A3:D3"/>
    <mergeCell ref="A5:D5"/>
    <mergeCell ref="A12:C12"/>
    <mergeCell ref="A16:C16"/>
    <mergeCell ref="A6:D6"/>
    <mergeCell ref="A31:C31"/>
    <mergeCell ref="A33:C33"/>
    <mergeCell ref="A9:D9"/>
    <mergeCell ref="A11:C11"/>
    <mergeCell ref="A32:C32"/>
    <mergeCell ref="A29:C2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5"/>
  <sheetViews>
    <sheetView topLeftCell="A16" workbookViewId="0">
      <selection activeCell="A34" sqref="A34"/>
    </sheetView>
  </sheetViews>
  <sheetFormatPr defaultRowHeight="15"/>
  <cols>
    <col min="1" max="1" width="41.42578125" customWidth="1"/>
    <col min="2" max="2" width="16.7109375" customWidth="1"/>
    <col min="3" max="3" width="16.85546875" customWidth="1"/>
    <col min="4" max="4" width="17.7109375" customWidth="1"/>
  </cols>
  <sheetData>
    <row r="1" spans="1:4" ht="33" customHeight="1">
      <c r="A1" s="293" t="s">
        <v>365</v>
      </c>
      <c r="B1" s="293"/>
      <c r="C1" s="293"/>
      <c r="D1" s="293"/>
    </row>
    <row r="2" spans="1:4">
      <c r="A2" s="294" t="s">
        <v>344</v>
      </c>
      <c r="B2" s="294"/>
      <c r="C2" s="294"/>
      <c r="D2" s="294"/>
    </row>
    <row r="3" spans="1:4">
      <c r="A3" s="294" t="s">
        <v>260</v>
      </c>
      <c r="B3" s="294"/>
      <c r="C3" s="294"/>
      <c r="D3" s="294"/>
    </row>
    <row r="4" spans="1:4">
      <c r="A4" s="295" t="s">
        <v>322</v>
      </c>
      <c r="B4" s="295"/>
      <c r="C4" s="295"/>
      <c r="D4" s="295"/>
    </row>
    <row r="5" spans="1:4">
      <c r="A5" s="296" t="s">
        <v>0</v>
      </c>
      <c r="B5" s="296" t="s">
        <v>1</v>
      </c>
      <c r="C5" s="296"/>
      <c r="D5" s="296" t="s">
        <v>4</v>
      </c>
    </row>
    <row r="6" spans="1:4">
      <c r="A6" s="296"/>
      <c r="B6" s="2" t="s">
        <v>2</v>
      </c>
      <c r="C6" s="2" t="s">
        <v>3</v>
      </c>
      <c r="D6" s="296"/>
    </row>
    <row r="7" spans="1:4">
      <c r="A7" s="291" t="s">
        <v>5</v>
      </c>
      <c r="B7" s="291"/>
      <c r="C7" s="291"/>
      <c r="D7" s="291"/>
    </row>
    <row r="8" spans="1:4">
      <c r="A8" s="13" t="s">
        <v>6</v>
      </c>
      <c r="B8" s="5">
        <v>9010000</v>
      </c>
      <c r="C8" s="9">
        <v>16417683</v>
      </c>
      <c r="D8" s="9">
        <v>16349218</v>
      </c>
    </row>
    <row r="9" spans="1:4" ht="27.75" customHeight="1">
      <c r="A9" s="14" t="s">
        <v>14</v>
      </c>
      <c r="B9" s="5">
        <v>2440000</v>
      </c>
      <c r="C9" s="9">
        <v>3548115</v>
      </c>
      <c r="D9" s="9">
        <v>3548115</v>
      </c>
    </row>
    <row r="10" spans="1:4">
      <c r="A10" s="13" t="s">
        <v>15</v>
      </c>
      <c r="B10" s="5">
        <v>17807000</v>
      </c>
      <c r="C10" s="9">
        <v>27073734</v>
      </c>
      <c r="D10" s="9">
        <v>26905613</v>
      </c>
    </row>
    <row r="11" spans="1:4" ht="24" customHeight="1">
      <c r="A11" s="8" t="s">
        <v>235</v>
      </c>
      <c r="B11" s="15">
        <v>2457000</v>
      </c>
      <c r="C11" s="9">
        <v>3649790</v>
      </c>
      <c r="D11" s="9">
        <v>3649790</v>
      </c>
    </row>
    <row r="12" spans="1:4" ht="24" customHeight="1">
      <c r="A12" s="8" t="s">
        <v>255</v>
      </c>
      <c r="B12" s="15"/>
      <c r="C12" s="9">
        <v>265640</v>
      </c>
      <c r="D12" s="9">
        <v>265640</v>
      </c>
    </row>
    <row r="13" spans="1:4" ht="32.25" customHeight="1">
      <c r="A13" s="8" t="s">
        <v>12</v>
      </c>
      <c r="B13" s="5">
        <v>8113000</v>
      </c>
      <c r="C13" s="9">
        <v>8795584</v>
      </c>
      <c r="D13" s="9">
        <v>8795584</v>
      </c>
    </row>
    <row r="14" spans="1:4" ht="32.25" customHeight="1">
      <c r="A14" s="8" t="s">
        <v>321</v>
      </c>
      <c r="B14" s="5">
        <v>223000</v>
      </c>
      <c r="C14" s="9">
        <v>2226000</v>
      </c>
      <c r="D14" s="9">
        <v>2226000</v>
      </c>
    </row>
    <row r="15" spans="1:4" ht="32.25" customHeight="1">
      <c r="A15" s="8" t="s">
        <v>21</v>
      </c>
      <c r="B15" s="5">
        <v>7240000</v>
      </c>
      <c r="C15" s="9">
        <v>7464971</v>
      </c>
      <c r="D15" s="9">
        <v>7464971</v>
      </c>
    </row>
    <row r="16" spans="1:4" ht="21" customHeight="1">
      <c r="A16" s="8" t="s">
        <v>269</v>
      </c>
      <c r="B16" s="15">
        <v>30556000</v>
      </c>
      <c r="C16" s="9">
        <v>103955267</v>
      </c>
      <c r="D16" s="9">
        <v>85575574</v>
      </c>
    </row>
    <row r="17" spans="1:4">
      <c r="A17" s="13" t="s">
        <v>13</v>
      </c>
      <c r="B17" s="5">
        <v>13335000</v>
      </c>
      <c r="C17" s="9">
        <v>1551024</v>
      </c>
      <c r="D17" s="9">
        <v>1551024</v>
      </c>
    </row>
    <row r="18" spans="1:4">
      <c r="A18" s="1" t="s">
        <v>22</v>
      </c>
      <c r="B18" s="5">
        <v>3647000</v>
      </c>
      <c r="C18" s="9">
        <v>3408610</v>
      </c>
      <c r="D18" s="9">
        <v>3408610</v>
      </c>
    </row>
    <row r="19" spans="1:4">
      <c r="A19" s="13" t="s">
        <v>267</v>
      </c>
      <c r="B19" s="5">
        <v>48441551</v>
      </c>
      <c r="C19" s="5">
        <v>144414247</v>
      </c>
      <c r="D19" s="5"/>
    </row>
    <row r="20" spans="1:4">
      <c r="A20" s="1" t="s">
        <v>355</v>
      </c>
      <c r="B20" s="15"/>
      <c r="C20" s="5">
        <v>1094530</v>
      </c>
      <c r="D20" s="5">
        <v>683562</v>
      </c>
    </row>
    <row r="21" spans="1:4">
      <c r="A21" s="1" t="s">
        <v>297</v>
      </c>
      <c r="B21" s="15"/>
      <c r="C21" s="5"/>
      <c r="D21" s="5">
        <v>-336645</v>
      </c>
    </row>
    <row r="22" spans="1:4" ht="15.75">
      <c r="A22" s="4" t="s">
        <v>92</v>
      </c>
      <c r="B22" s="10">
        <f>SUM(B8:B21)</f>
        <v>143269551</v>
      </c>
      <c r="C22" s="10">
        <f t="shared" ref="C22:D22" si="0">SUM(C8:C21)</f>
        <v>323865195</v>
      </c>
      <c r="D22" s="10">
        <f t="shared" si="0"/>
        <v>160087056</v>
      </c>
    </row>
    <row r="23" spans="1:4">
      <c r="A23" s="292"/>
      <c r="B23" s="292"/>
      <c r="C23" s="292"/>
      <c r="D23" s="292"/>
    </row>
    <row r="24" spans="1:4">
      <c r="A24" s="2" t="s">
        <v>9</v>
      </c>
      <c r="B24" s="1"/>
      <c r="C24" s="1"/>
      <c r="D24" s="1"/>
    </row>
    <row r="25" spans="1:4" ht="32.25" customHeight="1">
      <c r="A25" s="8" t="s">
        <v>46</v>
      </c>
      <c r="B25" s="9">
        <v>17229551</v>
      </c>
      <c r="C25" s="9">
        <v>26759590</v>
      </c>
      <c r="D25" s="9">
        <v>26602990</v>
      </c>
    </row>
    <row r="26" spans="1:4" ht="27" customHeight="1">
      <c r="A26" s="8" t="s">
        <v>23</v>
      </c>
      <c r="B26" s="9">
        <v>0</v>
      </c>
      <c r="C26" s="9">
        <v>137582714</v>
      </c>
      <c r="D26" s="9">
        <v>137582714</v>
      </c>
    </row>
    <row r="27" spans="1:4">
      <c r="A27" s="1" t="s">
        <v>16</v>
      </c>
      <c r="B27" s="9">
        <v>50723000</v>
      </c>
      <c r="C27" s="9">
        <v>78903498</v>
      </c>
      <c r="D27" s="9">
        <v>53145423</v>
      </c>
    </row>
    <row r="28" spans="1:4" ht="26.25" customHeight="1">
      <c r="A28" s="8" t="s">
        <v>17</v>
      </c>
      <c r="B28" s="9">
        <v>5574000</v>
      </c>
      <c r="C28" s="9">
        <v>5722425</v>
      </c>
      <c r="D28" s="9">
        <v>4386926</v>
      </c>
    </row>
    <row r="29" spans="1:4" ht="24.75" customHeight="1">
      <c r="A29" s="8" t="s">
        <v>18</v>
      </c>
      <c r="B29" s="9">
        <v>472000</v>
      </c>
      <c r="C29" s="9">
        <v>1126000</v>
      </c>
      <c r="D29" s="9">
        <v>750000</v>
      </c>
    </row>
    <row r="30" spans="1:4" ht="27.75" customHeight="1">
      <c r="A30" s="8" t="s">
        <v>298</v>
      </c>
      <c r="B30" s="9"/>
      <c r="C30" s="9">
        <v>2226000</v>
      </c>
      <c r="D30" s="9">
        <v>64000</v>
      </c>
    </row>
    <row r="31" spans="1:4" ht="27" customHeight="1">
      <c r="A31" s="8" t="s">
        <v>24</v>
      </c>
      <c r="B31" s="9">
        <v>2000000</v>
      </c>
      <c r="C31" s="9">
        <v>1400000</v>
      </c>
      <c r="D31" s="9">
        <v>1400000</v>
      </c>
    </row>
    <row r="32" spans="1:4" ht="27" customHeight="1">
      <c r="A32" s="8" t="s">
        <v>19</v>
      </c>
      <c r="B32" s="9">
        <v>250000</v>
      </c>
      <c r="C32" s="9">
        <v>30000</v>
      </c>
      <c r="D32" s="9">
        <v>30000</v>
      </c>
    </row>
    <row r="33" spans="1:4">
      <c r="A33" s="2" t="s">
        <v>9</v>
      </c>
      <c r="B33" s="6">
        <f>SUM(B25:B32)</f>
        <v>76248551</v>
      </c>
      <c r="C33" s="6">
        <f t="shared" ref="C33:D33" si="1">SUM(C25:C32)</f>
        <v>253750227</v>
      </c>
      <c r="D33" s="6">
        <f t="shared" si="1"/>
        <v>223962053</v>
      </c>
    </row>
    <row r="34" spans="1:4">
      <c r="A34" s="3" t="s">
        <v>373</v>
      </c>
      <c r="B34" s="6">
        <v>67021000</v>
      </c>
      <c r="C34" s="6">
        <v>70114968</v>
      </c>
      <c r="D34" s="6">
        <v>70114968</v>
      </c>
    </row>
    <row r="35" spans="1:4" ht="15.75">
      <c r="A35" s="11" t="s">
        <v>47</v>
      </c>
      <c r="B35" s="10">
        <f>SUM(B33:B34)</f>
        <v>143269551</v>
      </c>
      <c r="C35" s="10">
        <f>SUM(C33:C34)</f>
        <v>323865195</v>
      </c>
      <c r="D35" s="10">
        <f>SUM(D33:D34)</f>
        <v>294077021</v>
      </c>
    </row>
  </sheetData>
  <mergeCells count="9">
    <mergeCell ref="A7:D7"/>
    <mergeCell ref="A23:D23"/>
    <mergeCell ref="A1:D1"/>
    <mergeCell ref="A2:D2"/>
    <mergeCell ref="A3:D3"/>
    <mergeCell ref="A4:D4"/>
    <mergeCell ref="A5:A6"/>
    <mergeCell ref="B5:C5"/>
    <mergeCell ref="D5:D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I27" sqref="I27"/>
    </sheetView>
  </sheetViews>
  <sheetFormatPr defaultRowHeight="15"/>
  <cols>
    <col min="1" max="1" width="9" customWidth="1"/>
    <col min="2" max="2" width="41.140625" customWidth="1"/>
    <col min="3" max="3" width="12.140625" customWidth="1"/>
    <col min="4" max="4" width="11.42578125" customWidth="1"/>
    <col min="5" max="5" width="16.5703125" customWidth="1"/>
  </cols>
  <sheetData>
    <row r="1" spans="1:5" ht="30" customHeight="1">
      <c r="A1" s="293" t="s">
        <v>271</v>
      </c>
      <c r="B1" s="293"/>
      <c r="C1" s="293"/>
      <c r="D1" s="293"/>
      <c r="E1" s="293"/>
    </row>
    <row r="2" spans="1:5">
      <c r="A2" s="106"/>
      <c r="B2" s="106"/>
      <c r="C2" s="106"/>
      <c r="D2" s="106"/>
      <c r="E2" s="106"/>
    </row>
    <row r="4" spans="1:5">
      <c r="A4" s="297" t="s">
        <v>95</v>
      </c>
      <c r="B4" s="297"/>
      <c r="C4" s="297"/>
      <c r="D4" s="298" t="s">
        <v>146</v>
      </c>
      <c r="E4" s="298"/>
    </row>
    <row r="5" spans="1:5">
      <c r="A5" s="7" t="s">
        <v>11</v>
      </c>
      <c r="B5" s="7"/>
      <c r="C5" s="7"/>
    </row>
    <row r="7" spans="1:5">
      <c r="A7" s="294" t="s">
        <v>270</v>
      </c>
      <c r="B7" s="294"/>
      <c r="C7" s="294"/>
      <c r="D7" s="294"/>
      <c r="E7" s="294"/>
    </row>
    <row r="8" spans="1:5">
      <c r="A8" s="299" t="s">
        <v>96</v>
      </c>
      <c r="B8" s="299"/>
      <c r="C8" s="299"/>
      <c r="D8" s="299"/>
      <c r="E8" s="299"/>
    </row>
    <row r="9" spans="1:5" ht="50.25" customHeight="1">
      <c r="A9" s="107" t="s">
        <v>118</v>
      </c>
      <c r="B9" s="91" t="s">
        <v>97</v>
      </c>
      <c r="C9" s="107" t="s">
        <v>98</v>
      </c>
      <c r="D9" s="91" t="s">
        <v>99</v>
      </c>
      <c r="E9" s="91" t="s">
        <v>100</v>
      </c>
    </row>
    <row r="10" spans="1:5">
      <c r="A10" s="93" t="s">
        <v>101</v>
      </c>
      <c r="B10" s="171" t="s">
        <v>102</v>
      </c>
      <c r="C10" s="93" t="s">
        <v>103</v>
      </c>
      <c r="D10" s="93"/>
      <c r="E10" s="94">
        <v>0</v>
      </c>
    </row>
    <row r="11" spans="1:5" ht="48.75" customHeight="1">
      <c r="A11" s="1" t="s">
        <v>104</v>
      </c>
      <c r="B11" s="8" t="s">
        <v>272</v>
      </c>
      <c r="C11" s="1" t="s">
        <v>273</v>
      </c>
      <c r="D11" s="1"/>
      <c r="E11" s="5">
        <v>0</v>
      </c>
    </row>
    <row r="12" spans="1:5" ht="30">
      <c r="A12" s="1"/>
      <c r="B12" s="8" t="s">
        <v>274</v>
      </c>
      <c r="C12" s="1" t="s">
        <v>275</v>
      </c>
      <c r="D12" s="1"/>
      <c r="E12" s="5">
        <v>0</v>
      </c>
    </row>
    <row r="13" spans="1:5" ht="27" customHeight="1">
      <c r="A13" s="1"/>
      <c r="B13" s="95" t="s">
        <v>276</v>
      </c>
      <c r="C13" s="1" t="s">
        <v>277</v>
      </c>
      <c r="D13" s="1"/>
      <c r="E13" s="5">
        <v>0</v>
      </c>
    </row>
    <row r="14" spans="1:5" ht="30">
      <c r="A14" s="1"/>
      <c r="B14" s="8" t="s">
        <v>278</v>
      </c>
      <c r="C14" s="1" t="s">
        <v>275</v>
      </c>
      <c r="D14" s="1"/>
      <c r="E14" s="5">
        <v>0</v>
      </c>
    </row>
    <row r="15" spans="1:5" ht="30" customHeight="1">
      <c r="A15" s="96" t="s">
        <v>106</v>
      </c>
      <c r="B15" s="97" t="s">
        <v>107</v>
      </c>
      <c r="C15" s="96" t="s">
        <v>105</v>
      </c>
      <c r="D15" s="96"/>
      <c r="E15" s="98">
        <f>SUM(E11:E14)</f>
        <v>0</v>
      </c>
    </row>
    <row r="16" spans="1:5" ht="32.25" customHeight="1">
      <c r="A16" s="1"/>
      <c r="B16" s="8" t="s">
        <v>108</v>
      </c>
      <c r="C16" s="1" t="s">
        <v>279</v>
      </c>
      <c r="D16" s="1"/>
      <c r="E16" s="5">
        <v>13537590</v>
      </c>
    </row>
    <row r="17" spans="1:5" ht="27.75" customHeight="1">
      <c r="A17" s="99" t="s">
        <v>109</v>
      </c>
      <c r="B17" s="100" t="s">
        <v>261</v>
      </c>
      <c r="C17" s="99"/>
      <c r="D17" s="99"/>
      <c r="E17" s="101">
        <f>SUM(E15:E16)</f>
        <v>13537590</v>
      </c>
    </row>
    <row r="18" spans="1:5" ht="30">
      <c r="A18" s="1" t="s">
        <v>110</v>
      </c>
      <c r="B18" s="8" t="s">
        <v>281</v>
      </c>
      <c r="C18" s="8" t="s">
        <v>280</v>
      </c>
      <c r="D18" s="1"/>
      <c r="E18" s="5">
        <v>0</v>
      </c>
    </row>
    <row r="19" spans="1:5">
      <c r="A19" s="1" t="s">
        <v>111</v>
      </c>
      <c r="B19" s="8" t="s">
        <v>55</v>
      </c>
      <c r="C19" s="1" t="s">
        <v>105</v>
      </c>
      <c r="D19" s="1">
        <v>8</v>
      </c>
      <c r="E19" s="5">
        <v>442880</v>
      </c>
    </row>
    <row r="20" spans="1:5">
      <c r="A20" s="1" t="s">
        <v>112</v>
      </c>
      <c r="B20" s="8" t="s">
        <v>113</v>
      </c>
      <c r="C20" s="1" t="s">
        <v>105</v>
      </c>
      <c r="D20" s="1">
        <v>1</v>
      </c>
      <c r="E20" s="5">
        <v>145000</v>
      </c>
    </row>
    <row r="21" spans="1:5" ht="30">
      <c r="A21" s="1" t="s">
        <v>282</v>
      </c>
      <c r="B21" s="8" t="s">
        <v>283</v>
      </c>
      <c r="C21" s="1" t="s">
        <v>105</v>
      </c>
      <c r="D21" s="1">
        <v>0.8</v>
      </c>
      <c r="E21" s="5">
        <v>1305600</v>
      </c>
    </row>
    <row r="22" spans="1:5" ht="30">
      <c r="A22" s="1" t="s">
        <v>284</v>
      </c>
      <c r="B22" s="8" t="s">
        <v>285</v>
      </c>
      <c r="C22" s="1" t="s">
        <v>279</v>
      </c>
      <c r="D22" s="1"/>
      <c r="E22" s="5">
        <v>457976</v>
      </c>
    </row>
    <row r="23" spans="1:5" ht="30">
      <c r="A23" s="1" t="s">
        <v>286</v>
      </c>
      <c r="B23" s="8" t="s">
        <v>287</v>
      </c>
      <c r="C23" s="1" t="s">
        <v>279</v>
      </c>
      <c r="D23" s="1"/>
      <c r="E23" s="5">
        <v>140505</v>
      </c>
    </row>
    <row r="24" spans="1:5" ht="42.75" customHeight="1">
      <c r="A24" s="99" t="s">
        <v>69</v>
      </c>
      <c r="B24" s="100" t="s">
        <v>114</v>
      </c>
      <c r="C24" s="99"/>
      <c r="D24" s="99"/>
      <c r="E24" s="101">
        <f>SUM(E18:E23)</f>
        <v>2491961</v>
      </c>
    </row>
    <row r="25" spans="1:5">
      <c r="A25" s="102"/>
      <c r="B25" s="172" t="s">
        <v>115</v>
      </c>
      <c r="C25" s="102"/>
      <c r="D25" s="102"/>
      <c r="E25" s="103">
        <f>SUM(E17+E24)</f>
        <v>16029551</v>
      </c>
    </row>
    <row r="26" spans="1:5" ht="49.5" customHeight="1">
      <c r="A26" s="1" t="s">
        <v>74</v>
      </c>
      <c r="B26" s="8" t="s">
        <v>116</v>
      </c>
      <c r="C26" s="1"/>
      <c r="D26" s="1"/>
      <c r="E26" s="5">
        <v>1200000</v>
      </c>
    </row>
    <row r="27" spans="1:5" ht="32.25" customHeight="1">
      <c r="A27" s="2"/>
      <c r="B27" s="92" t="s">
        <v>288</v>
      </c>
      <c r="C27" s="2"/>
      <c r="D27" s="2"/>
      <c r="E27" s="6">
        <f>SUM(E26:E26)</f>
        <v>1200000</v>
      </c>
    </row>
    <row r="28" spans="1:5">
      <c r="A28" s="104"/>
      <c r="B28" s="173" t="s">
        <v>117</v>
      </c>
      <c r="C28" s="104"/>
      <c r="D28" s="104"/>
      <c r="E28" s="105">
        <f>SUM(E25+E27)</f>
        <v>17229551</v>
      </c>
    </row>
  </sheetData>
  <mergeCells count="5">
    <mergeCell ref="A4:C4"/>
    <mergeCell ref="D4:E4"/>
    <mergeCell ref="A7:E7"/>
    <mergeCell ref="A8:E8"/>
    <mergeCell ref="A1:E1"/>
  </mergeCells>
  <pageMargins left="0.38" right="0.17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sqref="A1:D1"/>
    </sheetView>
  </sheetViews>
  <sheetFormatPr defaultRowHeight="15"/>
  <cols>
    <col min="1" max="1" width="38.42578125" customWidth="1"/>
    <col min="2" max="2" width="6.42578125" customWidth="1"/>
    <col min="3" max="3" width="13.7109375" customWidth="1"/>
    <col min="4" max="4" width="13.140625" customWidth="1"/>
    <col min="5" max="5" width="14.140625" customWidth="1"/>
  </cols>
  <sheetData>
    <row r="1" spans="1:5" ht="34.5" customHeight="1">
      <c r="A1" s="293" t="s">
        <v>366</v>
      </c>
      <c r="B1" s="293"/>
      <c r="C1" s="293"/>
      <c r="D1" s="293"/>
    </row>
    <row r="2" spans="1:5">
      <c r="D2" s="298"/>
      <c r="E2" s="298"/>
    </row>
    <row r="3" spans="1:5">
      <c r="A3" s="294" t="s">
        <v>346</v>
      </c>
      <c r="B3" s="294"/>
      <c r="C3" s="294"/>
      <c r="D3" s="294"/>
      <c r="E3" s="294"/>
    </row>
    <row r="4" spans="1:5">
      <c r="D4" s="202"/>
      <c r="E4" s="202" t="s">
        <v>333</v>
      </c>
    </row>
    <row r="5" spans="1:5" ht="30">
      <c r="A5" s="2" t="s">
        <v>0</v>
      </c>
      <c r="B5" s="92" t="s">
        <v>119</v>
      </c>
      <c r="C5" s="92" t="s">
        <v>120</v>
      </c>
      <c r="D5" s="92" t="s">
        <v>64</v>
      </c>
      <c r="E5" s="2" t="s">
        <v>4</v>
      </c>
    </row>
    <row r="6" spans="1:5" ht="30">
      <c r="A6" s="92" t="s">
        <v>121</v>
      </c>
      <c r="B6" s="2" t="s">
        <v>122</v>
      </c>
      <c r="C6" s="6">
        <v>3189000</v>
      </c>
      <c r="D6" s="6">
        <v>1966012</v>
      </c>
      <c r="E6" s="6">
        <v>1966012</v>
      </c>
    </row>
    <row r="7" spans="1:5">
      <c r="A7" s="1" t="s">
        <v>123</v>
      </c>
      <c r="B7" s="1" t="s">
        <v>124</v>
      </c>
      <c r="C7" s="108"/>
      <c r="D7" s="5"/>
      <c r="E7" s="5"/>
    </row>
    <row r="8" spans="1:5">
      <c r="A8" s="1" t="s">
        <v>125</v>
      </c>
      <c r="B8" s="1" t="s">
        <v>124</v>
      </c>
      <c r="C8" s="5"/>
      <c r="D8" s="5"/>
      <c r="E8" s="5"/>
    </row>
    <row r="9" spans="1:5">
      <c r="A9" s="1" t="s">
        <v>126</v>
      </c>
      <c r="B9" s="1" t="s">
        <v>124</v>
      </c>
      <c r="C9" s="5"/>
      <c r="D9" s="5"/>
      <c r="E9" s="5"/>
    </row>
    <row r="10" spans="1:5">
      <c r="A10" s="1" t="s">
        <v>127</v>
      </c>
      <c r="B10" s="1"/>
      <c r="C10" s="5">
        <v>834000</v>
      </c>
      <c r="D10" s="5">
        <v>1755365</v>
      </c>
      <c r="E10" s="5">
        <v>827469</v>
      </c>
    </row>
    <row r="11" spans="1:5">
      <c r="A11" s="2" t="s">
        <v>128</v>
      </c>
      <c r="B11" s="2" t="s">
        <v>124</v>
      </c>
      <c r="C11" s="6">
        <f>SUM(C7:C10)</f>
        <v>834000</v>
      </c>
      <c r="D11" s="6">
        <f>SUM(D7:D10)</f>
        <v>1755365</v>
      </c>
      <c r="E11" s="6">
        <f>SUM(E7:E10)</f>
        <v>827469</v>
      </c>
    </row>
    <row r="12" spans="1:5">
      <c r="A12" s="1" t="s">
        <v>129</v>
      </c>
      <c r="B12" s="1" t="s">
        <v>130</v>
      </c>
      <c r="C12" s="5"/>
      <c r="D12" s="5"/>
      <c r="E12" s="5"/>
    </row>
    <row r="13" spans="1:5" ht="26.25" customHeight="1">
      <c r="A13" s="92" t="s">
        <v>131</v>
      </c>
      <c r="B13" s="2" t="s">
        <v>130</v>
      </c>
      <c r="C13" s="6">
        <f>SUM(C12)</f>
        <v>0</v>
      </c>
      <c r="D13" s="6">
        <f t="shared" ref="D13:E13" si="0">SUM(D12)</f>
        <v>0</v>
      </c>
      <c r="E13" s="6">
        <f t="shared" si="0"/>
        <v>0</v>
      </c>
    </row>
    <row r="14" spans="1:5">
      <c r="A14" s="1" t="s">
        <v>252</v>
      </c>
      <c r="B14" s="1" t="s">
        <v>132</v>
      </c>
      <c r="C14" s="5">
        <v>13000000</v>
      </c>
      <c r="D14" s="5">
        <v>14075800</v>
      </c>
      <c r="E14" s="5">
        <v>14075800</v>
      </c>
    </row>
    <row r="15" spans="1:5">
      <c r="A15" s="2" t="s">
        <v>133</v>
      </c>
      <c r="B15" s="2" t="s">
        <v>132</v>
      </c>
      <c r="C15" s="6">
        <f>SUM(C14:C14)</f>
        <v>13000000</v>
      </c>
      <c r="D15" s="6">
        <f>SUM(D14:D14)</f>
        <v>14075800</v>
      </c>
      <c r="E15" s="6">
        <f>SUM(E14:E14)</f>
        <v>14075800</v>
      </c>
    </row>
    <row r="16" spans="1:5" ht="27.75" customHeight="1">
      <c r="A16" s="14" t="s">
        <v>134</v>
      </c>
      <c r="B16" s="13" t="s">
        <v>135</v>
      </c>
      <c r="C16" s="5">
        <v>33000000</v>
      </c>
      <c r="D16" s="5">
        <v>58091419</v>
      </c>
      <c r="E16" s="5">
        <v>35715809</v>
      </c>
    </row>
    <row r="17" spans="1:5" ht="27.75" customHeight="1">
      <c r="A17" s="8" t="s">
        <v>262</v>
      </c>
      <c r="B17" s="1" t="s">
        <v>135</v>
      </c>
      <c r="C17" s="5"/>
      <c r="D17" s="5"/>
      <c r="E17" s="5"/>
    </row>
    <row r="18" spans="1:5">
      <c r="A18" s="2" t="s">
        <v>136</v>
      </c>
      <c r="B18" s="2" t="s">
        <v>135</v>
      </c>
      <c r="C18" s="6">
        <f>SUM(C16:C17)</f>
        <v>33000000</v>
      </c>
      <c r="D18" s="6">
        <f t="shared" ref="D18:E18" si="1">SUM(D16:D17)</f>
        <v>58091419</v>
      </c>
      <c r="E18" s="6">
        <f t="shared" si="1"/>
        <v>35715809</v>
      </c>
    </row>
    <row r="19" spans="1:5">
      <c r="A19" s="1" t="s">
        <v>137</v>
      </c>
      <c r="B19" s="13" t="s">
        <v>138</v>
      </c>
      <c r="C19" s="5">
        <v>500000</v>
      </c>
      <c r="D19" s="5">
        <v>2652517</v>
      </c>
      <c r="E19" s="5">
        <v>197948</v>
      </c>
    </row>
    <row r="20" spans="1:5">
      <c r="A20" s="1" t="s">
        <v>68</v>
      </c>
      <c r="B20" s="13"/>
      <c r="C20" s="5"/>
      <c r="D20" s="5">
        <v>362385</v>
      </c>
      <c r="E20" s="5">
        <v>362385</v>
      </c>
    </row>
    <row r="21" spans="1:5">
      <c r="A21" s="1" t="s">
        <v>139</v>
      </c>
      <c r="B21" s="1" t="s">
        <v>138</v>
      </c>
      <c r="C21" s="5"/>
      <c r="D21" s="5"/>
      <c r="E21" s="5"/>
    </row>
    <row r="22" spans="1:5">
      <c r="A22" s="1" t="s">
        <v>140</v>
      </c>
      <c r="B22" s="1" t="s">
        <v>138</v>
      </c>
      <c r="C22" s="5"/>
      <c r="D22" s="5"/>
      <c r="E22" s="5"/>
    </row>
    <row r="23" spans="1:5">
      <c r="A23" s="1" t="s">
        <v>141</v>
      </c>
      <c r="B23" s="1" t="s">
        <v>138</v>
      </c>
      <c r="C23" s="5"/>
      <c r="D23" s="5"/>
      <c r="E23" s="5"/>
    </row>
    <row r="24" spans="1:5">
      <c r="A24" s="1" t="s">
        <v>142</v>
      </c>
      <c r="B24" s="1" t="s">
        <v>138</v>
      </c>
      <c r="C24" s="5"/>
      <c r="D24" s="5"/>
      <c r="E24" s="5"/>
    </row>
    <row r="25" spans="1:5">
      <c r="A25" s="1" t="s">
        <v>143</v>
      </c>
      <c r="B25" s="1" t="s">
        <v>138</v>
      </c>
      <c r="C25" s="5">
        <v>200000</v>
      </c>
      <c r="D25" s="5"/>
      <c r="E25" s="5"/>
    </row>
    <row r="26" spans="1:5">
      <c r="A26" s="2" t="s">
        <v>144</v>
      </c>
      <c r="B26" s="2" t="s">
        <v>138</v>
      </c>
      <c r="C26" s="6">
        <f>SUM(C19:C25)</f>
        <v>700000</v>
      </c>
      <c r="D26" s="6">
        <f t="shared" ref="D26:E26" si="2">SUM(D19:D25)</f>
        <v>3014902</v>
      </c>
      <c r="E26" s="6">
        <f t="shared" si="2"/>
        <v>560333</v>
      </c>
    </row>
    <row r="27" spans="1:5">
      <c r="A27" s="2" t="s">
        <v>145</v>
      </c>
      <c r="B27" s="2"/>
      <c r="C27" s="6">
        <f>SUM(C6+C11+C15+C18+C26)</f>
        <v>50723000</v>
      </c>
      <c r="D27" s="6">
        <f>SUM(D6+D11+D15+D18+D26)</f>
        <v>78903498</v>
      </c>
      <c r="E27" s="6">
        <f>SUM(E6+E11+E15+E18+E26)</f>
        <v>53145423</v>
      </c>
    </row>
  </sheetData>
  <mergeCells count="3">
    <mergeCell ref="D2:E2"/>
    <mergeCell ref="A3:E3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1"/>
  <sheetViews>
    <sheetView topLeftCell="C1" workbookViewId="0">
      <selection activeCell="A21" sqref="A21"/>
    </sheetView>
  </sheetViews>
  <sheetFormatPr defaultRowHeight="15"/>
  <cols>
    <col min="1" max="1" width="25.140625" customWidth="1"/>
    <col min="2" max="2" width="8.140625" customWidth="1"/>
    <col min="3" max="3" width="9.7109375" customWidth="1"/>
    <col min="4" max="4" width="9.5703125" customWidth="1"/>
    <col min="5" max="5" width="9.42578125" customWidth="1"/>
    <col min="6" max="6" width="10.42578125" customWidth="1"/>
    <col min="7" max="8" width="9.28515625" customWidth="1"/>
    <col min="9" max="9" width="8.85546875" customWidth="1"/>
    <col min="10" max="10" width="9.28515625" customWidth="1"/>
    <col min="11" max="11" width="9.5703125" customWidth="1"/>
    <col min="13" max="13" width="9.7109375" customWidth="1"/>
    <col min="14" max="14" width="10.42578125" customWidth="1"/>
    <col min="15" max="15" width="9.85546875" customWidth="1"/>
    <col min="16" max="16" width="10.140625" customWidth="1"/>
    <col min="17" max="17" width="9.28515625" customWidth="1"/>
    <col min="18" max="18" width="10.85546875" customWidth="1"/>
    <col min="19" max="19" width="8.7109375" customWidth="1"/>
    <col min="20" max="20" width="10.28515625" customWidth="1"/>
    <col min="21" max="21" width="10.85546875" customWidth="1"/>
    <col min="22" max="22" width="9.5703125" customWidth="1"/>
  </cols>
  <sheetData>
    <row r="1" spans="1:22"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</row>
    <row r="2" spans="1:22">
      <c r="C2" s="293" t="s">
        <v>367</v>
      </c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</row>
    <row r="3" spans="1:22">
      <c r="C3" s="294" t="s">
        <v>44</v>
      </c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</row>
    <row r="4" spans="1:22">
      <c r="A4" s="16"/>
      <c r="B4" s="17"/>
      <c r="C4" s="300" t="s">
        <v>345</v>
      </c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</row>
    <row r="5" spans="1:22">
      <c r="A5" s="301" t="s">
        <v>322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</row>
    <row r="6" spans="1:22" ht="28.5" customHeight="1">
      <c r="A6" s="302" t="s">
        <v>0</v>
      </c>
      <c r="B6" s="303" t="s">
        <v>25</v>
      </c>
      <c r="C6" s="303"/>
      <c r="D6" s="303"/>
      <c r="E6" s="303" t="s">
        <v>26</v>
      </c>
      <c r="F6" s="303"/>
      <c r="G6" s="303"/>
      <c r="H6" s="303" t="s">
        <v>15</v>
      </c>
      <c r="I6" s="303"/>
      <c r="J6" s="303"/>
      <c r="K6" s="303" t="s">
        <v>27</v>
      </c>
      <c r="L6" s="303"/>
      <c r="M6" s="303"/>
      <c r="N6" s="303" t="s">
        <v>28</v>
      </c>
      <c r="O6" s="303"/>
      <c r="P6" s="303"/>
      <c r="Q6" s="303" t="s">
        <v>266</v>
      </c>
      <c r="R6" s="303"/>
      <c r="S6" s="303"/>
      <c r="T6" s="303" t="s">
        <v>7</v>
      </c>
      <c r="U6" s="303"/>
      <c r="V6" s="303"/>
    </row>
    <row r="7" spans="1:22">
      <c r="A7" s="302"/>
      <c r="B7" s="18" t="s">
        <v>29</v>
      </c>
      <c r="C7" s="18" t="s">
        <v>30</v>
      </c>
      <c r="D7" s="19" t="s">
        <v>31</v>
      </c>
      <c r="E7" s="18" t="s">
        <v>29</v>
      </c>
      <c r="F7" s="18" t="s">
        <v>30</v>
      </c>
      <c r="G7" s="19" t="s">
        <v>31</v>
      </c>
      <c r="H7" s="18" t="s">
        <v>29</v>
      </c>
      <c r="I7" s="18" t="s">
        <v>30</v>
      </c>
      <c r="J7" s="19" t="s">
        <v>31</v>
      </c>
      <c r="K7" s="18" t="s">
        <v>29</v>
      </c>
      <c r="L7" s="18" t="s">
        <v>30</v>
      </c>
      <c r="M7" s="19" t="s">
        <v>31</v>
      </c>
      <c r="N7" s="18" t="s">
        <v>29</v>
      </c>
      <c r="O7" s="18" t="s">
        <v>30</v>
      </c>
      <c r="P7" s="19" t="s">
        <v>31</v>
      </c>
      <c r="Q7" s="18" t="s">
        <v>29</v>
      </c>
      <c r="R7" s="18" t="s">
        <v>30</v>
      </c>
      <c r="S7" s="19" t="s">
        <v>31</v>
      </c>
      <c r="T7" s="18" t="s">
        <v>29</v>
      </c>
      <c r="U7" s="18" t="s">
        <v>30</v>
      </c>
      <c r="V7" s="19" t="s">
        <v>31</v>
      </c>
    </row>
    <row r="8" spans="1:22" s="188" customFormat="1" ht="27.75" customHeight="1">
      <c r="A8" s="20" t="s">
        <v>50</v>
      </c>
      <c r="B8" s="21">
        <v>5148000</v>
      </c>
      <c r="C8" s="21">
        <v>5547761</v>
      </c>
      <c r="D8" s="21">
        <v>5547761</v>
      </c>
      <c r="E8" s="21">
        <v>1390000</v>
      </c>
      <c r="F8" s="21">
        <v>1156319</v>
      </c>
      <c r="G8" s="21">
        <v>1156319</v>
      </c>
      <c r="H8" s="21">
        <v>1762000</v>
      </c>
      <c r="I8" s="21">
        <v>5581087</v>
      </c>
      <c r="J8" s="21">
        <v>5581087</v>
      </c>
      <c r="K8" s="21"/>
      <c r="L8" s="21"/>
      <c r="M8" s="21"/>
      <c r="N8" s="21"/>
      <c r="O8" s="21">
        <v>3408610</v>
      </c>
      <c r="P8" s="21">
        <v>3408610</v>
      </c>
      <c r="Q8" s="21">
        <v>4710000</v>
      </c>
      <c r="R8" s="21">
        <v>1803436</v>
      </c>
      <c r="S8" s="21">
        <v>1803436</v>
      </c>
      <c r="T8" s="21">
        <f t="shared" ref="T8:V40" si="0">SUM(B8+E8+H8+K8+N8+Q8)</f>
        <v>13010000</v>
      </c>
      <c r="U8" s="21">
        <f t="shared" ref="U8:U10" si="1">SUM(C8+F8+I8+L8+O8+R8)</f>
        <v>17497213</v>
      </c>
      <c r="V8" s="21">
        <f t="shared" ref="V8:V10" si="2">SUM(D8+G8+J8+M8+P8+S8)</f>
        <v>17497213</v>
      </c>
    </row>
    <row r="9" spans="1:22" s="188" customFormat="1" ht="19.5" customHeight="1">
      <c r="A9" s="20" t="s">
        <v>32</v>
      </c>
      <c r="B9" s="21"/>
      <c r="C9" s="21"/>
      <c r="D9" s="21"/>
      <c r="E9" s="21"/>
      <c r="F9" s="21"/>
      <c r="G9" s="21"/>
      <c r="H9" s="21">
        <v>368000</v>
      </c>
      <c r="I9" s="21">
        <v>4780256</v>
      </c>
      <c r="J9" s="21">
        <v>4780256</v>
      </c>
      <c r="K9" s="21"/>
      <c r="L9" s="21"/>
      <c r="M9" s="21"/>
      <c r="N9" s="21"/>
      <c r="O9" s="21"/>
      <c r="P9" s="21"/>
      <c r="Q9" s="21">
        <v>19050000</v>
      </c>
      <c r="R9" s="21">
        <v>24889250</v>
      </c>
      <c r="S9" s="21">
        <v>24889250</v>
      </c>
      <c r="T9" s="21">
        <f t="shared" si="0"/>
        <v>19418000</v>
      </c>
      <c r="U9" s="21">
        <f t="shared" si="1"/>
        <v>29669506</v>
      </c>
      <c r="V9" s="21">
        <f t="shared" si="2"/>
        <v>29669506</v>
      </c>
    </row>
    <row r="10" spans="1:22" s="188" customFormat="1" ht="27" customHeight="1">
      <c r="A10" s="20" t="s">
        <v>348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>
        <v>8062000</v>
      </c>
      <c r="O10" s="21">
        <v>9744786</v>
      </c>
      <c r="P10" s="21">
        <v>9744786</v>
      </c>
      <c r="Q10" s="21"/>
      <c r="R10" s="21"/>
      <c r="S10" s="21"/>
      <c r="T10" s="21">
        <f t="shared" si="0"/>
        <v>8062000</v>
      </c>
      <c r="U10" s="21">
        <f t="shared" si="1"/>
        <v>9744786</v>
      </c>
      <c r="V10" s="21">
        <f t="shared" si="2"/>
        <v>9744786</v>
      </c>
    </row>
    <row r="11" spans="1:22" s="188" customFormat="1" ht="21.75" customHeight="1">
      <c r="A11" s="20" t="s">
        <v>349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>
        <v>14859000</v>
      </c>
      <c r="R11" s="21">
        <v>66397277</v>
      </c>
      <c r="S11" s="21">
        <v>48017584</v>
      </c>
      <c r="T11" s="21">
        <f t="shared" si="0"/>
        <v>14859000</v>
      </c>
      <c r="U11" s="21">
        <f t="shared" si="0"/>
        <v>66397277</v>
      </c>
      <c r="V11" s="21">
        <f t="shared" si="0"/>
        <v>48017584</v>
      </c>
    </row>
    <row r="12" spans="1:22" s="188" customFormat="1" ht="21.75" customHeight="1">
      <c r="A12" s="20" t="s">
        <v>350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>
        <v>1068722</v>
      </c>
      <c r="S12" s="21">
        <v>1068722</v>
      </c>
      <c r="T12" s="21">
        <f t="shared" si="0"/>
        <v>0</v>
      </c>
      <c r="U12" s="21">
        <f t="shared" si="0"/>
        <v>1068722</v>
      </c>
      <c r="V12" s="21">
        <f t="shared" si="0"/>
        <v>1068722</v>
      </c>
    </row>
    <row r="13" spans="1:22" s="188" customFormat="1" ht="21.75" customHeight="1">
      <c r="A13" s="20" t="s">
        <v>324</v>
      </c>
      <c r="B13" s="21"/>
      <c r="C13" s="21"/>
      <c r="D13" s="21"/>
      <c r="E13" s="21"/>
      <c r="F13" s="21"/>
      <c r="G13" s="21"/>
      <c r="H13" s="21"/>
      <c r="I13" s="21">
        <v>54473</v>
      </c>
      <c r="J13" s="21">
        <v>54473</v>
      </c>
      <c r="K13" s="21"/>
      <c r="L13" s="21"/>
      <c r="M13" s="21"/>
      <c r="N13" s="21"/>
      <c r="O13" s="21"/>
      <c r="P13" s="21"/>
      <c r="Q13" s="21"/>
      <c r="R13" s="21">
        <v>482302</v>
      </c>
      <c r="S13" s="21">
        <v>482302</v>
      </c>
      <c r="T13" s="21">
        <f t="shared" si="0"/>
        <v>0</v>
      </c>
      <c r="U13" s="21">
        <f t="shared" si="0"/>
        <v>536775</v>
      </c>
      <c r="V13" s="21">
        <f t="shared" si="0"/>
        <v>536775</v>
      </c>
    </row>
    <row r="14" spans="1:22" s="188" customFormat="1" ht="21.75" customHeight="1">
      <c r="A14" s="20" t="s">
        <v>351</v>
      </c>
      <c r="B14" s="21"/>
      <c r="C14" s="21"/>
      <c r="D14" s="21"/>
      <c r="E14" s="21"/>
      <c r="F14" s="21"/>
      <c r="G14" s="21"/>
      <c r="H14" s="21"/>
      <c r="I14" s="21">
        <v>838200</v>
      </c>
      <c r="J14" s="21">
        <v>838200</v>
      </c>
      <c r="K14" s="21"/>
      <c r="L14" s="21"/>
      <c r="M14" s="21"/>
      <c r="N14" s="21"/>
      <c r="O14" s="21"/>
      <c r="P14" s="21"/>
      <c r="Q14" s="21"/>
      <c r="R14" s="21"/>
      <c r="S14" s="21"/>
      <c r="T14" s="21">
        <f t="shared" si="0"/>
        <v>0</v>
      </c>
      <c r="U14" s="21">
        <f t="shared" si="0"/>
        <v>838200</v>
      </c>
      <c r="V14" s="21">
        <f t="shared" si="0"/>
        <v>838200</v>
      </c>
    </row>
    <row r="15" spans="1:22" s="188" customFormat="1" ht="19.5" customHeight="1">
      <c r="A15" s="20" t="s">
        <v>93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>
        <f t="shared" si="0"/>
        <v>0</v>
      </c>
      <c r="U15" s="21">
        <f t="shared" si="0"/>
        <v>0</v>
      </c>
      <c r="V15" s="21">
        <f t="shared" si="0"/>
        <v>0</v>
      </c>
    </row>
    <row r="16" spans="1:22" s="188" customFormat="1">
      <c r="A16" s="20" t="s">
        <v>33</v>
      </c>
      <c r="B16" s="21"/>
      <c r="C16" s="21"/>
      <c r="D16" s="21"/>
      <c r="E16" s="21"/>
      <c r="F16" s="21"/>
      <c r="G16" s="21"/>
      <c r="H16" s="21">
        <v>2045000</v>
      </c>
      <c r="I16" s="21">
        <v>2492238</v>
      </c>
      <c r="J16" s="21">
        <v>2492238</v>
      </c>
      <c r="K16" s="21"/>
      <c r="L16" s="21"/>
      <c r="M16" s="21"/>
      <c r="N16" s="21"/>
      <c r="O16" s="21"/>
      <c r="P16" s="21"/>
      <c r="Q16" s="21"/>
      <c r="R16" s="21"/>
      <c r="S16" s="21"/>
      <c r="T16" s="21">
        <f t="shared" si="0"/>
        <v>2045000</v>
      </c>
      <c r="U16" s="21">
        <f t="shared" ref="U16" si="3">SUM(C16+F16+I16+L16+O16+R16)</f>
        <v>2492238</v>
      </c>
      <c r="V16" s="21">
        <f t="shared" ref="V16" si="4">SUM(D16+G16+J16+M16+P16+S16)</f>
        <v>2492238</v>
      </c>
    </row>
    <row r="17" spans="1:22" s="188" customFormat="1">
      <c r="A17" s="20" t="s">
        <v>325</v>
      </c>
      <c r="B17" s="21"/>
      <c r="C17" s="21"/>
      <c r="D17" s="21"/>
      <c r="E17" s="21"/>
      <c r="F17" s="21"/>
      <c r="G17" s="21"/>
      <c r="H17" s="21"/>
      <c r="I17" s="21">
        <v>742466</v>
      </c>
      <c r="J17" s="21">
        <v>742466</v>
      </c>
      <c r="K17" s="21"/>
      <c r="L17" s="21"/>
      <c r="M17" s="21"/>
      <c r="N17" s="21"/>
      <c r="O17" s="21"/>
      <c r="P17" s="21"/>
      <c r="Q17" s="21"/>
      <c r="R17" s="21"/>
      <c r="S17" s="21"/>
      <c r="T17" s="21">
        <f t="shared" si="0"/>
        <v>0</v>
      </c>
      <c r="U17" s="21">
        <f t="shared" si="0"/>
        <v>742466</v>
      </c>
      <c r="V17" s="21">
        <f t="shared" si="0"/>
        <v>742466</v>
      </c>
    </row>
    <row r="18" spans="1:22" s="188" customFormat="1" ht="18" customHeight="1">
      <c r="A18" s="20" t="s">
        <v>34</v>
      </c>
      <c r="B18" s="21">
        <v>2005000</v>
      </c>
      <c r="C18" s="21">
        <v>1872548</v>
      </c>
      <c r="D18" s="21">
        <v>1804083</v>
      </c>
      <c r="E18" s="21">
        <v>548000</v>
      </c>
      <c r="F18" s="21">
        <v>696646</v>
      </c>
      <c r="G18" s="21">
        <v>696646</v>
      </c>
      <c r="H18" s="21">
        <v>3233000</v>
      </c>
      <c r="I18" s="21">
        <v>3338083</v>
      </c>
      <c r="J18" s="21">
        <v>3169962</v>
      </c>
      <c r="K18" s="21"/>
      <c r="L18" s="21"/>
      <c r="M18" s="21"/>
      <c r="N18" s="21"/>
      <c r="O18" s="21"/>
      <c r="P18" s="21"/>
      <c r="Q18" s="21">
        <v>2600000</v>
      </c>
      <c r="R18" s="21">
        <v>4071810</v>
      </c>
      <c r="S18" s="21">
        <v>4071810</v>
      </c>
      <c r="T18" s="21">
        <f t="shared" si="0"/>
        <v>8386000</v>
      </c>
      <c r="U18" s="21">
        <f t="shared" ref="U18:U19" si="5">SUM(C18+F18+I18+L18+O18+R18)</f>
        <v>9979087</v>
      </c>
      <c r="V18" s="21">
        <f t="shared" si="0"/>
        <v>9742501</v>
      </c>
    </row>
    <row r="19" spans="1:22" s="188" customFormat="1" ht="18" customHeight="1">
      <c r="A19" s="20" t="s">
        <v>352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v>60500</v>
      </c>
      <c r="S19" s="21">
        <v>60500</v>
      </c>
      <c r="T19" s="21"/>
      <c r="U19" s="21">
        <f t="shared" si="5"/>
        <v>60500</v>
      </c>
      <c r="V19" s="21">
        <f t="shared" si="0"/>
        <v>60500</v>
      </c>
    </row>
    <row r="20" spans="1:22" s="188" customFormat="1" ht="15" customHeight="1">
      <c r="A20" s="20" t="s">
        <v>35</v>
      </c>
      <c r="B20" s="21"/>
      <c r="C20" s="21"/>
      <c r="D20" s="21"/>
      <c r="E20" s="21"/>
      <c r="F20" s="21"/>
      <c r="G20" s="21"/>
      <c r="H20" s="21">
        <v>255000</v>
      </c>
      <c r="I20" s="21">
        <v>97393</v>
      </c>
      <c r="J20" s="21">
        <v>97393</v>
      </c>
      <c r="K20" s="21"/>
      <c r="L20" s="21"/>
      <c r="M20" s="21"/>
      <c r="N20" s="21"/>
      <c r="O20" s="21"/>
      <c r="P20" s="21"/>
      <c r="Q20" s="21"/>
      <c r="R20" s="21">
        <v>24496</v>
      </c>
      <c r="S20" s="21">
        <v>24496</v>
      </c>
      <c r="T20" s="21">
        <f t="shared" si="0"/>
        <v>255000</v>
      </c>
      <c r="U20" s="21">
        <f t="shared" si="0"/>
        <v>121889</v>
      </c>
      <c r="V20" s="21">
        <f t="shared" si="0"/>
        <v>121889</v>
      </c>
    </row>
    <row r="21" spans="1:22" s="188" customFormat="1" ht="17.25" customHeight="1">
      <c r="A21" s="20" t="s">
        <v>36</v>
      </c>
      <c r="B21" s="21"/>
      <c r="C21" s="21"/>
      <c r="D21" s="21"/>
      <c r="E21" s="21"/>
      <c r="F21" s="21"/>
      <c r="G21" s="21"/>
      <c r="H21" s="21">
        <v>756000</v>
      </c>
      <c r="I21" s="21">
        <v>296146</v>
      </c>
      <c r="J21" s="21">
        <v>296146</v>
      </c>
      <c r="K21" s="21"/>
      <c r="L21" s="21"/>
      <c r="M21" s="21"/>
      <c r="N21" s="21"/>
      <c r="O21" s="21"/>
      <c r="P21" s="21"/>
      <c r="Q21" s="21"/>
      <c r="R21" s="21"/>
      <c r="S21" s="21"/>
      <c r="T21" s="21">
        <f t="shared" si="0"/>
        <v>756000</v>
      </c>
      <c r="U21" s="21">
        <f t="shared" si="0"/>
        <v>296146</v>
      </c>
      <c r="V21" s="21">
        <f t="shared" si="0"/>
        <v>296146</v>
      </c>
    </row>
    <row r="22" spans="1:22" s="188" customFormat="1">
      <c r="A22" s="20" t="s">
        <v>37</v>
      </c>
      <c r="B22" s="21"/>
      <c r="C22" s="21"/>
      <c r="D22" s="21"/>
      <c r="E22" s="21"/>
      <c r="F22" s="21"/>
      <c r="G22" s="21"/>
      <c r="H22" s="21">
        <v>184000</v>
      </c>
      <c r="I22" s="21">
        <v>71227</v>
      </c>
      <c r="J22" s="21">
        <v>71227</v>
      </c>
      <c r="K22" s="21"/>
      <c r="L22" s="21"/>
      <c r="M22" s="21"/>
      <c r="N22" s="21"/>
      <c r="O22" s="21"/>
      <c r="P22" s="21"/>
      <c r="Q22" s="21"/>
      <c r="R22" s="21"/>
      <c r="S22" s="21"/>
      <c r="T22" s="21">
        <f t="shared" si="0"/>
        <v>184000</v>
      </c>
      <c r="U22" s="21">
        <f t="shared" si="0"/>
        <v>71227</v>
      </c>
      <c r="V22" s="21">
        <f t="shared" si="0"/>
        <v>71227</v>
      </c>
    </row>
    <row r="23" spans="1:22" s="188" customFormat="1" ht="17.25" customHeight="1">
      <c r="A23" s="20" t="s">
        <v>38</v>
      </c>
      <c r="B23" s="21">
        <v>120000</v>
      </c>
      <c r="C23" s="21">
        <v>131983</v>
      </c>
      <c r="D23" s="21">
        <v>131983</v>
      </c>
      <c r="E23" s="21">
        <v>29000</v>
      </c>
      <c r="F23" s="21">
        <v>66033</v>
      </c>
      <c r="G23" s="21">
        <v>66033</v>
      </c>
      <c r="H23" s="21">
        <v>3359000</v>
      </c>
      <c r="I23" s="21">
        <v>2778907</v>
      </c>
      <c r="J23" s="21">
        <v>2778907</v>
      </c>
      <c r="K23" s="21"/>
      <c r="L23" s="21"/>
      <c r="M23" s="21"/>
      <c r="N23" s="21"/>
      <c r="O23" s="21"/>
      <c r="P23" s="21"/>
      <c r="Q23" s="21">
        <v>6000000</v>
      </c>
      <c r="R23" s="21">
        <v>5826200</v>
      </c>
      <c r="S23" s="21">
        <v>5826200</v>
      </c>
      <c r="T23" s="21">
        <f t="shared" si="0"/>
        <v>9508000</v>
      </c>
      <c r="U23" s="21">
        <f t="shared" ref="U23" si="6">SUM(C23+F23+I23+L23+O23+R23)</f>
        <v>8803123</v>
      </c>
      <c r="V23" s="21">
        <f t="shared" si="0"/>
        <v>8803123</v>
      </c>
    </row>
    <row r="24" spans="1:22" s="188" customFormat="1" ht="23.25" customHeight="1">
      <c r="A24" s="20" t="s">
        <v>327</v>
      </c>
      <c r="B24" s="22"/>
      <c r="C24" s="22"/>
      <c r="D24" s="22"/>
      <c r="E24" s="22"/>
      <c r="F24" s="22"/>
      <c r="G24" s="22"/>
      <c r="H24" s="21">
        <v>2505000</v>
      </c>
      <c r="I24" s="21">
        <v>2240482</v>
      </c>
      <c r="J24" s="21">
        <v>2240482</v>
      </c>
      <c r="K24" s="22"/>
      <c r="L24" s="22"/>
      <c r="M24" s="22"/>
      <c r="N24" s="22"/>
      <c r="O24" s="22"/>
      <c r="P24" s="22"/>
      <c r="Q24" s="21"/>
      <c r="R24" s="21">
        <v>114999</v>
      </c>
      <c r="S24" s="21">
        <v>114999</v>
      </c>
      <c r="T24" s="21">
        <f t="shared" si="0"/>
        <v>2505000</v>
      </c>
      <c r="U24" s="21">
        <f t="shared" si="0"/>
        <v>2355481</v>
      </c>
      <c r="V24" s="21">
        <f t="shared" si="0"/>
        <v>2355481</v>
      </c>
    </row>
    <row r="25" spans="1:22" s="188" customFormat="1" ht="19.5" customHeight="1">
      <c r="A25" s="20" t="s">
        <v>326</v>
      </c>
      <c r="B25" s="21"/>
      <c r="C25" s="21"/>
      <c r="D25" s="21"/>
      <c r="E25" s="21"/>
      <c r="F25" s="21"/>
      <c r="G25" s="21"/>
      <c r="H25" s="21">
        <v>1304000</v>
      </c>
      <c r="I25" s="21">
        <v>1690204</v>
      </c>
      <c r="J25" s="21">
        <v>1690204</v>
      </c>
      <c r="K25" s="21"/>
      <c r="L25" s="21"/>
      <c r="M25" s="21"/>
      <c r="N25" s="21"/>
      <c r="O25" s="21"/>
      <c r="P25" s="21"/>
      <c r="Q25" s="21">
        <v>99000</v>
      </c>
      <c r="R25" s="21"/>
      <c r="S25" s="21"/>
      <c r="T25" s="21">
        <f t="shared" si="0"/>
        <v>1403000</v>
      </c>
      <c r="U25" s="21">
        <f t="shared" si="0"/>
        <v>1690204</v>
      </c>
      <c r="V25" s="21">
        <f t="shared" si="0"/>
        <v>1690204</v>
      </c>
    </row>
    <row r="26" spans="1:22" s="188" customFormat="1" ht="19.5" customHeight="1">
      <c r="A26" s="20" t="s">
        <v>330</v>
      </c>
      <c r="B26" s="21"/>
      <c r="C26" s="21"/>
      <c r="D26" s="21"/>
      <c r="E26" s="21"/>
      <c r="F26" s="21"/>
      <c r="G26" s="21"/>
      <c r="H26" s="21"/>
      <c r="I26" s="21">
        <v>193035</v>
      </c>
      <c r="J26" s="21">
        <v>193035</v>
      </c>
      <c r="K26" s="21"/>
      <c r="L26" s="21"/>
      <c r="M26" s="21"/>
      <c r="N26" s="21"/>
      <c r="O26" s="21"/>
      <c r="P26" s="21"/>
      <c r="Q26" s="21"/>
      <c r="R26" s="21"/>
      <c r="S26" s="21"/>
      <c r="T26" s="21">
        <f t="shared" si="0"/>
        <v>0</v>
      </c>
      <c r="U26" s="21">
        <f t="shared" si="0"/>
        <v>193035</v>
      </c>
      <c r="V26" s="21">
        <f t="shared" si="0"/>
        <v>193035</v>
      </c>
    </row>
    <row r="27" spans="1:22" s="188" customFormat="1" ht="26.25" customHeight="1">
      <c r="A27" s="20" t="s">
        <v>353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>
        <v>319000</v>
      </c>
      <c r="M27" s="21">
        <v>319000</v>
      </c>
      <c r="N27" s="21"/>
      <c r="O27" s="21"/>
      <c r="P27" s="21"/>
      <c r="Q27" s="21"/>
      <c r="R27" s="21"/>
      <c r="S27" s="21"/>
      <c r="T27" s="21">
        <f t="shared" si="0"/>
        <v>0</v>
      </c>
      <c r="U27" s="21">
        <f t="shared" si="0"/>
        <v>319000</v>
      </c>
      <c r="V27" s="21">
        <f t="shared" si="0"/>
        <v>319000</v>
      </c>
    </row>
    <row r="28" spans="1:22" s="188" customFormat="1">
      <c r="A28" s="20" t="s">
        <v>40</v>
      </c>
      <c r="B28" s="21"/>
      <c r="C28" s="21"/>
      <c r="D28" s="23"/>
      <c r="E28" s="21"/>
      <c r="F28" s="21"/>
      <c r="G28" s="21"/>
      <c r="H28" s="21">
        <v>475000</v>
      </c>
      <c r="I28" s="21">
        <v>456000</v>
      </c>
      <c r="J28" s="21">
        <v>456000</v>
      </c>
      <c r="K28" s="21"/>
      <c r="L28" s="21"/>
      <c r="M28" s="21"/>
      <c r="N28" s="21"/>
      <c r="O28" s="21"/>
      <c r="P28" s="21"/>
      <c r="Q28" s="21"/>
      <c r="R28" s="21"/>
      <c r="S28" s="21"/>
      <c r="T28" s="21">
        <f t="shared" si="0"/>
        <v>475000</v>
      </c>
      <c r="U28" s="21">
        <f t="shared" si="0"/>
        <v>456000</v>
      </c>
      <c r="V28" s="21">
        <f t="shared" si="0"/>
        <v>456000</v>
      </c>
    </row>
    <row r="29" spans="1:22" s="188" customFormat="1" ht="17.25" customHeight="1">
      <c r="A29" s="20" t="s">
        <v>41</v>
      </c>
      <c r="B29" s="21"/>
      <c r="C29" s="21"/>
      <c r="D29" s="23"/>
      <c r="E29" s="21"/>
      <c r="F29" s="21"/>
      <c r="G29" s="21"/>
      <c r="H29" s="21">
        <v>356000</v>
      </c>
      <c r="I29" s="21">
        <v>328600</v>
      </c>
      <c r="J29" s="21">
        <v>328600</v>
      </c>
      <c r="K29" s="21"/>
      <c r="L29" s="21"/>
      <c r="M29" s="21"/>
      <c r="N29" s="21"/>
      <c r="O29" s="21"/>
      <c r="P29" s="21"/>
      <c r="Q29" s="21">
        <v>220000</v>
      </c>
      <c r="R29" s="21"/>
      <c r="S29" s="21"/>
      <c r="T29" s="21">
        <f t="shared" si="0"/>
        <v>576000</v>
      </c>
      <c r="U29" s="21">
        <f t="shared" si="0"/>
        <v>328600</v>
      </c>
      <c r="V29" s="21">
        <f t="shared" si="0"/>
        <v>328600</v>
      </c>
    </row>
    <row r="30" spans="1:22" s="188" customFormat="1" ht="13.5" customHeight="1">
      <c r="A30" s="20" t="s">
        <v>55</v>
      </c>
      <c r="B30" s="21"/>
      <c r="C30" s="21">
        <v>584867</v>
      </c>
      <c r="D30" s="21">
        <v>584867</v>
      </c>
      <c r="E30" s="21"/>
      <c r="F30" s="21">
        <v>142812</v>
      </c>
      <c r="G30" s="21">
        <v>142812</v>
      </c>
      <c r="H30" s="21">
        <v>1148000</v>
      </c>
      <c r="I30" s="21">
        <v>725531</v>
      </c>
      <c r="J30" s="21">
        <v>725531</v>
      </c>
      <c r="K30" s="21"/>
      <c r="L30" s="21"/>
      <c r="M30" s="21"/>
      <c r="N30" s="21"/>
      <c r="O30" s="21"/>
      <c r="P30" s="21"/>
      <c r="Q30" s="21"/>
      <c r="R30" s="21"/>
      <c r="S30" s="21"/>
      <c r="T30" s="21">
        <f t="shared" si="0"/>
        <v>1148000</v>
      </c>
      <c r="U30" s="21">
        <f t="shared" si="0"/>
        <v>1453210</v>
      </c>
      <c r="V30" s="21">
        <f t="shared" si="0"/>
        <v>1453210</v>
      </c>
    </row>
    <row r="31" spans="1:22" s="188" customFormat="1" ht="16.5" customHeight="1">
      <c r="A31" s="20" t="s">
        <v>56</v>
      </c>
      <c r="B31" s="21">
        <v>1737000</v>
      </c>
      <c r="C31" s="21">
        <v>1228765</v>
      </c>
      <c r="D31" s="21">
        <v>1228765</v>
      </c>
      <c r="E31" s="21">
        <v>473000</v>
      </c>
      <c r="F31" s="21">
        <v>258694</v>
      </c>
      <c r="G31" s="21">
        <v>258694</v>
      </c>
      <c r="H31" s="21">
        <v>57000</v>
      </c>
      <c r="I31" s="21">
        <v>73680</v>
      </c>
      <c r="J31" s="21">
        <v>73680</v>
      </c>
      <c r="K31" s="21"/>
      <c r="L31" s="21"/>
      <c r="M31" s="21"/>
      <c r="N31" s="21"/>
      <c r="O31" s="21"/>
      <c r="P31" s="21"/>
      <c r="Q31" s="21"/>
      <c r="R31" s="21"/>
      <c r="S31" s="21"/>
      <c r="T31" s="21">
        <f t="shared" si="0"/>
        <v>2267000</v>
      </c>
      <c r="U31" s="21">
        <f t="shared" si="0"/>
        <v>1561139</v>
      </c>
      <c r="V31" s="21">
        <f t="shared" si="0"/>
        <v>1561139</v>
      </c>
    </row>
    <row r="32" spans="1:22" s="188" customFormat="1" ht="21" customHeight="1">
      <c r="A32" s="20" t="s">
        <v>263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>
        <v>7240000</v>
      </c>
      <c r="O32" s="21">
        <v>7464971</v>
      </c>
      <c r="P32" s="21">
        <v>7464971</v>
      </c>
      <c r="Q32" s="21"/>
      <c r="R32" s="21"/>
      <c r="S32" s="21"/>
      <c r="T32" s="21">
        <f t="shared" si="0"/>
        <v>7240000</v>
      </c>
      <c r="U32" s="21">
        <f t="shared" si="0"/>
        <v>7464971</v>
      </c>
      <c r="V32" s="21">
        <f t="shared" si="0"/>
        <v>7464971</v>
      </c>
    </row>
    <row r="33" spans="1:22" s="188" customFormat="1" ht="21" customHeight="1">
      <c r="A33" s="20" t="s">
        <v>329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>
        <f t="shared" si="0"/>
        <v>0</v>
      </c>
      <c r="U33" s="21">
        <f t="shared" si="0"/>
        <v>0</v>
      </c>
      <c r="V33" s="21">
        <f t="shared" si="0"/>
        <v>0</v>
      </c>
    </row>
    <row r="34" spans="1:22" s="188" customFormat="1">
      <c r="A34" s="20" t="s">
        <v>94</v>
      </c>
      <c r="B34" s="21"/>
      <c r="C34" s="21"/>
      <c r="D34" s="21"/>
      <c r="E34" s="21"/>
      <c r="F34" s="21"/>
      <c r="G34" s="21"/>
      <c r="H34" s="21"/>
      <c r="I34" s="21"/>
      <c r="J34" s="21"/>
      <c r="K34" s="21">
        <v>2457000</v>
      </c>
      <c r="L34" s="21">
        <v>3330790</v>
      </c>
      <c r="M34" s="21">
        <v>3330790</v>
      </c>
      <c r="N34" s="21">
        <v>223000</v>
      </c>
      <c r="O34" s="21"/>
      <c r="P34" s="21"/>
      <c r="Q34" s="21"/>
      <c r="R34" s="21"/>
      <c r="S34" s="21"/>
      <c r="T34" s="21">
        <f t="shared" si="0"/>
        <v>2680000</v>
      </c>
      <c r="U34" s="21">
        <f t="shared" si="0"/>
        <v>3330790</v>
      </c>
      <c r="V34" s="21">
        <f t="shared" si="0"/>
        <v>3330790</v>
      </c>
    </row>
    <row r="35" spans="1:22" s="188" customFormat="1">
      <c r="A35" s="20" t="s">
        <v>331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>
        <f t="shared" si="0"/>
        <v>0</v>
      </c>
      <c r="U35" s="21">
        <f t="shared" si="0"/>
        <v>0</v>
      </c>
      <c r="V35" s="21">
        <f t="shared" si="0"/>
        <v>0</v>
      </c>
    </row>
    <row r="36" spans="1:22" ht="24" customHeight="1">
      <c r="A36" s="20" t="s">
        <v>42</v>
      </c>
      <c r="B36" s="21"/>
      <c r="C36" s="21">
        <v>7051759</v>
      </c>
      <c r="D36" s="21">
        <v>7051759</v>
      </c>
      <c r="E36" s="21"/>
      <c r="F36" s="21">
        <v>1227611</v>
      </c>
      <c r="G36" s="21">
        <v>1227611</v>
      </c>
      <c r="H36" s="21"/>
      <c r="I36" s="21">
        <v>295642</v>
      </c>
      <c r="J36" s="21">
        <v>295642</v>
      </c>
      <c r="K36" s="21"/>
      <c r="L36" s="21"/>
      <c r="M36" s="21"/>
      <c r="N36" s="21"/>
      <c r="O36" s="21"/>
      <c r="P36" s="21"/>
      <c r="Q36" s="21"/>
      <c r="R36" s="21">
        <v>767299</v>
      </c>
      <c r="S36" s="21">
        <v>767299</v>
      </c>
      <c r="T36" s="21">
        <f t="shared" si="0"/>
        <v>0</v>
      </c>
      <c r="U36" s="21">
        <f t="shared" si="0"/>
        <v>9342311</v>
      </c>
      <c r="V36" s="21">
        <f t="shared" si="0"/>
        <v>9342311</v>
      </c>
    </row>
    <row r="37" spans="1:22" ht="24" customHeight="1">
      <c r="A37" s="20" t="s">
        <v>354</v>
      </c>
      <c r="B37" s="21"/>
      <c r="C37" s="21"/>
      <c r="D37" s="21"/>
      <c r="E37" s="21"/>
      <c r="F37" s="21"/>
      <c r="G37" s="21"/>
      <c r="H37" s="21"/>
      <c r="I37" s="21">
        <v>84</v>
      </c>
      <c r="J37" s="21">
        <v>84</v>
      </c>
      <c r="K37" s="21"/>
      <c r="L37" s="21"/>
      <c r="M37" s="21"/>
      <c r="N37" s="21"/>
      <c r="O37" s="21">
        <v>2226000</v>
      </c>
      <c r="P37" s="21">
        <v>2226000</v>
      </c>
      <c r="Q37" s="21"/>
      <c r="R37" s="21"/>
      <c r="S37" s="21"/>
      <c r="T37" s="21">
        <f t="shared" si="0"/>
        <v>0</v>
      </c>
      <c r="U37" s="21">
        <f t="shared" si="0"/>
        <v>2226084</v>
      </c>
      <c r="V37" s="21">
        <f t="shared" si="0"/>
        <v>2226084</v>
      </c>
    </row>
    <row r="38" spans="1:22">
      <c r="A38" s="24" t="s">
        <v>267</v>
      </c>
      <c r="B38" s="166"/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>
        <v>48441551</v>
      </c>
      <c r="O38" s="167">
        <v>144414247</v>
      </c>
      <c r="P38" s="167"/>
      <c r="Q38" s="166"/>
      <c r="R38" s="167"/>
      <c r="S38" s="167"/>
      <c r="T38" s="21">
        <f t="shared" si="0"/>
        <v>48441551</v>
      </c>
      <c r="U38" s="21">
        <v>144414247</v>
      </c>
      <c r="V38" s="21">
        <f t="shared" si="0"/>
        <v>0</v>
      </c>
    </row>
    <row r="39" spans="1:22">
      <c r="A39" s="24" t="s">
        <v>297</v>
      </c>
      <c r="B39" s="166"/>
      <c r="C39" s="167"/>
      <c r="D39" s="167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6"/>
      <c r="R39" s="167"/>
      <c r="S39" s="167"/>
      <c r="T39" s="21">
        <f t="shared" si="0"/>
        <v>0</v>
      </c>
      <c r="U39" s="21">
        <v>410968</v>
      </c>
      <c r="V39" s="21"/>
    </row>
    <row r="40" spans="1:22">
      <c r="A40" s="24" t="s">
        <v>247</v>
      </c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21">
        <f t="shared" si="0"/>
        <v>0</v>
      </c>
      <c r="U40" s="21">
        <f t="shared" si="0"/>
        <v>0</v>
      </c>
      <c r="V40" s="21">
        <v>-336645</v>
      </c>
    </row>
    <row r="41" spans="1:22">
      <c r="A41" s="25" t="s">
        <v>43</v>
      </c>
      <c r="B41" s="26">
        <f t="shared" ref="B41:T41" si="7">SUM(B8:B40)</f>
        <v>9010000</v>
      </c>
      <c r="C41" s="26">
        <f t="shared" si="7"/>
        <v>16417683</v>
      </c>
      <c r="D41" s="26">
        <f t="shared" si="7"/>
        <v>16349218</v>
      </c>
      <c r="E41" s="26">
        <f t="shared" si="7"/>
        <v>2440000</v>
      </c>
      <c r="F41" s="26">
        <f t="shared" si="7"/>
        <v>3548115</v>
      </c>
      <c r="G41" s="26">
        <f t="shared" si="7"/>
        <v>3548115</v>
      </c>
      <c r="H41" s="26">
        <f t="shared" si="7"/>
        <v>17807000</v>
      </c>
      <c r="I41" s="26">
        <f t="shared" si="7"/>
        <v>27073734</v>
      </c>
      <c r="J41" s="26">
        <f t="shared" si="7"/>
        <v>26905613</v>
      </c>
      <c r="K41" s="26">
        <f t="shared" si="7"/>
        <v>2457000</v>
      </c>
      <c r="L41" s="26">
        <f t="shared" si="7"/>
        <v>3649790</v>
      </c>
      <c r="M41" s="26">
        <f t="shared" si="7"/>
        <v>3649790</v>
      </c>
      <c r="N41" s="26">
        <f t="shared" si="7"/>
        <v>63966551</v>
      </c>
      <c r="O41" s="26">
        <f t="shared" si="7"/>
        <v>167258614</v>
      </c>
      <c r="P41" s="26">
        <f t="shared" si="7"/>
        <v>22844367</v>
      </c>
      <c r="Q41" s="26">
        <f t="shared" si="7"/>
        <v>47538000</v>
      </c>
      <c r="R41" s="26">
        <f t="shared" si="7"/>
        <v>105506291</v>
      </c>
      <c r="S41" s="26">
        <f t="shared" si="7"/>
        <v>87126598</v>
      </c>
      <c r="T41" s="26">
        <f t="shared" si="7"/>
        <v>143218551</v>
      </c>
      <c r="U41" s="26">
        <f>SUM(U8:U40)</f>
        <v>323865195</v>
      </c>
      <c r="V41" s="26">
        <f>SUM(V8:V40)</f>
        <v>160087056</v>
      </c>
    </row>
  </sheetData>
  <mergeCells count="17">
    <mergeCell ref="A5:V5"/>
    <mergeCell ref="A6:A7"/>
    <mergeCell ref="B6:D6"/>
    <mergeCell ref="E6:G6"/>
    <mergeCell ref="H6:J6"/>
    <mergeCell ref="K6:M6"/>
    <mergeCell ref="N6:P6"/>
    <mergeCell ref="Q6:S6"/>
    <mergeCell ref="T6:V6"/>
    <mergeCell ref="C3:V3"/>
    <mergeCell ref="C4:V4"/>
    <mergeCell ref="C2:V2"/>
    <mergeCell ref="C1:F1"/>
    <mergeCell ref="G1:J1"/>
    <mergeCell ref="K1:N1"/>
    <mergeCell ref="O1:R1"/>
    <mergeCell ref="S1:V1"/>
  </mergeCells>
  <pageMargins left="0.70866141732283472" right="0.70866141732283472" top="0.74803149606299213" bottom="0.74803149606299213" header="0.31496062992125984" footer="0.31496062992125984"/>
  <pageSetup paperSize="256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C1" workbookViewId="0">
      <selection activeCell="S17" sqref="S17"/>
    </sheetView>
  </sheetViews>
  <sheetFormatPr defaultRowHeight="15"/>
  <cols>
    <col min="1" max="1" width="25.28515625" customWidth="1"/>
    <col min="2" max="2" width="10" customWidth="1"/>
    <col min="3" max="3" width="9.5703125" customWidth="1"/>
    <col min="4" max="4" width="10.140625" customWidth="1"/>
    <col min="5" max="5" width="7.5703125" customWidth="1"/>
    <col min="6" max="6" width="10.5703125" customWidth="1"/>
    <col min="7" max="7" width="12.28515625" customWidth="1"/>
    <col min="8" max="8" width="9.42578125" customWidth="1"/>
    <col min="9" max="9" width="10.7109375" customWidth="1"/>
    <col min="10" max="10" width="10" customWidth="1"/>
    <col min="11" max="11" width="9.28515625" customWidth="1"/>
    <col min="12" max="12" width="8.85546875" customWidth="1"/>
    <col min="13" max="13" width="9.28515625" customWidth="1"/>
    <col min="14" max="14" width="8.28515625" customWidth="1"/>
    <col min="15" max="15" width="8.7109375" customWidth="1"/>
    <col min="16" max="16" width="8.5703125" customWidth="1"/>
    <col min="17" max="17" width="10.42578125" customWidth="1"/>
    <col min="18" max="18" width="9.5703125" customWidth="1"/>
    <col min="19" max="19" width="9.85546875" customWidth="1"/>
    <col min="20" max="20" width="9.42578125" customWidth="1"/>
    <col min="21" max="21" width="10.5703125" customWidth="1"/>
    <col min="22" max="22" width="9.28515625" customWidth="1"/>
  </cols>
  <sheetData>
    <row r="1" spans="1:22" ht="23.25" customHeight="1">
      <c r="A1" s="293" t="s">
        <v>368</v>
      </c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40"/>
      <c r="V1" s="40"/>
    </row>
    <row r="2" spans="1:22">
      <c r="A2" s="294" t="s">
        <v>59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</row>
    <row r="3" spans="1:22">
      <c r="A3" s="294" t="s">
        <v>345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4"/>
    </row>
    <row r="4" spans="1:22">
      <c r="U4" s="308" t="s">
        <v>332</v>
      </c>
      <c r="V4" s="308"/>
    </row>
    <row r="5" spans="1:22" ht="45" customHeight="1">
      <c r="A5" s="303" t="s">
        <v>0</v>
      </c>
      <c r="B5" s="304" t="s">
        <v>45</v>
      </c>
      <c r="C5" s="305"/>
      <c r="D5" s="306"/>
      <c r="E5" s="307" t="s">
        <v>23</v>
      </c>
      <c r="F5" s="307"/>
      <c r="G5" s="307"/>
      <c r="H5" s="307" t="s">
        <v>16</v>
      </c>
      <c r="I5" s="307"/>
      <c r="J5" s="307"/>
      <c r="K5" s="307" t="s">
        <v>17</v>
      </c>
      <c r="L5" s="307"/>
      <c r="M5" s="307"/>
      <c r="N5" s="304" t="s">
        <v>238</v>
      </c>
      <c r="O5" s="305"/>
      <c r="P5" s="306"/>
      <c r="Q5" s="304" t="s">
        <v>213</v>
      </c>
      <c r="R5" s="305"/>
      <c r="S5" s="306"/>
      <c r="T5" s="307" t="s">
        <v>47</v>
      </c>
      <c r="U5" s="307"/>
      <c r="V5" s="307"/>
    </row>
    <row r="6" spans="1:22" ht="21.75" customHeight="1">
      <c r="A6" s="303"/>
      <c r="B6" s="27" t="s">
        <v>29</v>
      </c>
      <c r="C6" s="27" t="s">
        <v>30</v>
      </c>
      <c r="D6" s="28" t="s">
        <v>31</v>
      </c>
      <c r="E6" s="27" t="s">
        <v>29</v>
      </c>
      <c r="F6" s="27" t="s">
        <v>30</v>
      </c>
      <c r="G6" s="28" t="s">
        <v>31</v>
      </c>
      <c r="H6" s="27" t="s">
        <v>29</v>
      </c>
      <c r="I6" s="27" t="s">
        <v>30</v>
      </c>
      <c r="J6" s="28" t="s">
        <v>31</v>
      </c>
      <c r="K6" s="27" t="s">
        <v>29</v>
      </c>
      <c r="L6" s="27" t="s">
        <v>30</v>
      </c>
      <c r="M6" s="28" t="s">
        <v>31</v>
      </c>
      <c r="N6" s="28" t="s">
        <v>48</v>
      </c>
      <c r="O6" s="28" t="s">
        <v>30</v>
      </c>
      <c r="P6" s="28" t="s">
        <v>31</v>
      </c>
      <c r="Q6" s="28" t="s">
        <v>29</v>
      </c>
      <c r="R6" s="28" t="s">
        <v>30</v>
      </c>
      <c r="S6" s="28" t="s">
        <v>49</v>
      </c>
      <c r="T6" s="27" t="s">
        <v>29</v>
      </c>
      <c r="U6" s="27" t="s">
        <v>30</v>
      </c>
      <c r="V6" s="28" t="s">
        <v>31</v>
      </c>
    </row>
    <row r="7" spans="1:22">
      <c r="A7" s="29" t="s">
        <v>50</v>
      </c>
      <c r="B7" s="174"/>
      <c r="C7" s="175"/>
      <c r="D7" s="176"/>
      <c r="E7" s="175"/>
      <c r="F7" s="175"/>
      <c r="G7" s="176"/>
      <c r="H7" s="175"/>
      <c r="I7" s="175"/>
      <c r="J7" s="176"/>
      <c r="K7" s="177">
        <v>1536000</v>
      </c>
      <c r="L7" s="198">
        <v>805203</v>
      </c>
      <c r="M7" s="178">
        <v>750000</v>
      </c>
      <c r="N7" s="177"/>
      <c r="O7" s="178"/>
      <c r="P7" s="178"/>
      <c r="Q7" s="178"/>
      <c r="R7" s="178"/>
      <c r="S7" s="178"/>
      <c r="T7" s="174">
        <f>SUM(B7+E7+H7+K7+N7+Q7)</f>
        <v>1536000</v>
      </c>
      <c r="U7" s="174">
        <f>SUM(C7+F7+I7+L7+O7+R7)</f>
        <v>805203</v>
      </c>
      <c r="V7" s="177">
        <f>SUM(D7+G7+J7+M7+P7+S7)</f>
        <v>750000</v>
      </c>
    </row>
    <row r="8" spans="1:22">
      <c r="A8" s="30" t="s">
        <v>51</v>
      </c>
      <c r="B8" s="31"/>
      <c r="C8" s="31"/>
      <c r="D8" s="31"/>
      <c r="E8" s="31"/>
      <c r="F8" s="31"/>
      <c r="G8" s="31"/>
      <c r="H8" s="31">
        <v>50723000</v>
      </c>
      <c r="I8" s="31">
        <v>78903498</v>
      </c>
      <c r="J8" s="31">
        <v>53145423</v>
      </c>
      <c r="K8" s="31"/>
      <c r="L8" s="31"/>
      <c r="M8" s="31"/>
      <c r="N8" s="31"/>
      <c r="O8" s="31"/>
      <c r="P8" s="31"/>
      <c r="Q8" s="31"/>
      <c r="R8" s="31"/>
      <c r="S8" s="31"/>
      <c r="T8" s="174">
        <f t="shared" ref="T8:T21" si="0">SUM(B8+E8+H8+K8+N8+Q8)</f>
        <v>50723000</v>
      </c>
      <c r="U8" s="174">
        <f t="shared" ref="U8:V21" si="1">SUM(C8+F8+I8+L8+O8+R8)</f>
        <v>78903498</v>
      </c>
      <c r="V8" s="177">
        <f t="shared" si="1"/>
        <v>53145423</v>
      </c>
    </row>
    <row r="9" spans="1:22" ht="16.5" customHeight="1">
      <c r="A9" s="32" t="s">
        <v>52</v>
      </c>
      <c r="B9" s="21">
        <v>17229551</v>
      </c>
      <c r="C9" s="21">
        <v>18324292</v>
      </c>
      <c r="D9" s="21">
        <v>18324292</v>
      </c>
      <c r="E9" s="21"/>
      <c r="F9" s="21">
        <v>10003997</v>
      </c>
      <c r="G9" s="21">
        <v>10003997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174">
        <f t="shared" si="0"/>
        <v>17229551</v>
      </c>
      <c r="U9" s="174">
        <f t="shared" si="1"/>
        <v>28328289</v>
      </c>
      <c r="V9" s="177">
        <f t="shared" si="1"/>
        <v>28328289</v>
      </c>
    </row>
    <row r="10" spans="1:22" ht="22.5" customHeight="1">
      <c r="A10" s="32" t="s">
        <v>32</v>
      </c>
      <c r="B10" s="21"/>
      <c r="C10" s="21"/>
      <c r="D10" s="21"/>
      <c r="E10" s="21"/>
      <c r="F10" s="21"/>
      <c r="G10" s="21"/>
      <c r="H10" s="21"/>
      <c r="I10" s="21"/>
      <c r="J10" s="21"/>
      <c r="K10" s="21">
        <v>35000</v>
      </c>
      <c r="L10" s="21">
        <v>315000</v>
      </c>
      <c r="M10" s="21">
        <v>315000</v>
      </c>
      <c r="N10" s="21"/>
      <c r="O10" s="21"/>
      <c r="P10" s="21"/>
      <c r="Q10" s="21"/>
      <c r="R10" s="21"/>
      <c r="S10" s="21"/>
      <c r="T10" s="174">
        <f t="shared" si="0"/>
        <v>35000</v>
      </c>
      <c r="U10" s="174">
        <f t="shared" si="1"/>
        <v>315000</v>
      </c>
      <c r="V10" s="177">
        <f t="shared" si="1"/>
        <v>315000</v>
      </c>
    </row>
    <row r="11" spans="1:22" ht="24" customHeight="1">
      <c r="A11" s="33" t="s">
        <v>53</v>
      </c>
      <c r="B11" s="21"/>
      <c r="C11" s="21"/>
      <c r="D11" s="23"/>
      <c r="E11" s="21"/>
      <c r="F11" s="21"/>
      <c r="G11" s="21"/>
      <c r="H11" s="21"/>
      <c r="I11" s="21"/>
      <c r="J11" s="21"/>
      <c r="K11" s="21">
        <v>957000</v>
      </c>
      <c r="L11" s="21"/>
      <c r="M11" s="21"/>
      <c r="N11" s="21"/>
      <c r="O11" s="21"/>
      <c r="P11" s="21"/>
      <c r="Q11" s="21">
        <v>472000</v>
      </c>
      <c r="R11" s="21">
        <v>1126000</v>
      </c>
      <c r="S11" s="21">
        <v>750000</v>
      </c>
      <c r="T11" s="174">
        <f t="shared" si="0"/>
        <v>1429000</v>
      </c>
      <c r="U11" s="174">
        <f t="shared" si="1"/>
        <v>1126000</v>
      </c>
      <c r="V11" s="177">
        <f t="shared" si="1"/>
        <v>750000</v>
      </c>
    </row>
    <row r="12" spans="1:22" ht="24" customHeight="1">
      <c r="A12" s="32" t="s">
        <v>54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>
        <v>838200</v>
      </c>
      <c r="M12" s="21">
        <v>838200</v>
      </c>
      <c r="N12" s="21"/>
      <c r="O12" s="21"/>
      <c r="P12" s="21"/>
      <c r="Q12" s="21">
        <v>250000</v>
      </c>
      <c r="R12" s="21">
        <v>30000</v>
      </c>
      <c r="S12" s="21">
        <v>30000</v>
      </c>
      <c r="T12" s="174">
        <f t="shared" si="0"/>
        <v>250000</v>
      </c>
      <c r="U12" s="174">
        <f t="shared" si="1"/>
        <v>868200</v>
      </c>
      <c r="V12" s="177">
        <f t="shared" si="1"/>
        <v>868200</v>
      </c>
    </row>
    <row r="13" spans="1:22" ht="24" customHeight="1">
      <c r="A13" s="32" t="s">
        <v>34</v>
      </c>
      <c r="B13" s="21"/>
      <c r="C13" s="21"/>
      <c r="D13" s="21"/>
      <c r="E13" s="21"/>
      <c r="F13" s="21"/>
      <c r="G13" s="21"/>
      <c r="H13" s="21"/>
      <c r="I13" s="21"/>
      <c r="J13" s="21"/>
      <c r="K13" s="21">
        <v>1587000</v>
      </c>
      <c r="L13" s="21">
        <v>2331842</v>
      </c>
      <c r="M13" s="21">
        <v>1668262</v>
      </c>
      <c r="N13" s="21"/>
      <c r="O13" s="21"/>
      <c r="P13" s="21"/>
      <c r="Q13" s="21"/>
      <c r="R13" s="21"/>
      <c r="S13" s="21"/>
      <c r="T13" s="174">
        <f t="shared" si="0"/>
        <v>1587000</v>
      </c>
      <c r="U13" s="174">
        <f t="shared" si="1"/>
        <v>2331842</v>
      </c>
      <c r="V13" s="177">
        <f t="shared" si="1"/>
        <v>1668262</v>
      </c>
    </row>
    <row r="14" spans="1:22" ht="25.5" customHeight="1">
      <c r="A14" s="32" t="s">
        <v>328</v>
      </c>
      <c r="B14" s="21"/>
      <c r="C14" s="21"/>
      <c r="D14" s="21"/>
      <c r="E14" s="21"/>
      <c r="F14" s="21"/>
      <c r="G14" s="21"/>
      <c r="H14" s="21"/>
      <c r="I14" s="21"/>
      <c r="J14" s="21"/>
      <c r="K14" s="21">
        <v>159000</v>
      </c>
      <c r="L14" s="21">
        <v>159000</v>
      </c>
      <c r="M14" s="21">
        <v>83473</v>
      </c>
      <c r="N14" s="21"/>
      <c r="O14" s="21"/>
      <c r="P14" s="21"/>
      <c r="Q14" s="21"/>
      <c r="R14" s="21"/>
      <c r="S14" s="21"/>
      <c r="T14" s="174">
        <f t="shared" si="0"/>
        <v>159000</v>
      </c>
      <c r="U14" s="174">
        <f t="shared" si="1"/>
        <v>159000</v>
      </c>
      <c r="V14" s="177">
        <f t="shared" si="1"/>
        <v>83473</v>
      </c>
    </row>
    <row r="15" spans="1:22" ht="18.75" customHeight="1">
      <c r="A15" s="32" t="s">
        <v>55</v>
      </c>
      <c r="B15" s="21"/>
      <c r="C15" s="21"/>
      <c r="D15" s="21"/>
      <c r="E15" s="21"/>
      <c r="F15" s="21"/>
      <c r="G15" s="21"/>
      <c r="H15" s="21"/>
      <c r="I15" s="21"/>
      <c r="J15" s="21"/>
      <c r="K15" s="21">
        <v>1092000</v>
      </c>
      <c r="L15" s="21">
        <v>1092000</v>
      </c>
      <c r="M15" s="21">
        <v>576751</v>
      </c>
      <c r="N15" s="21"/>
      <c r="O15" s="21"/>
      <c r="P15" s="21"/>
      <c r="Q15" s="21"/>
      <c r="R15" s="21"/>
      <c r="S15" s="21"/>
      <c r="T15" s="174">
        <f t="shared" si="0"/>
        <v>1092000</v>
      </c>
      <c r="U15" s="174">
        <f t="shared" si="1"/>
        <v>1092000</v>
      </c>
      <c r="V15" s="177">
        <f t="shared" si="1"/>
        <v>576751</v>
      </c>
    </row>
    <row r="16" spans="1:22" ht="19.5" customHeight="1">
      <c r="A16" s="32" t="s">
        <v>56</v>
      </c>
      <c r="B16" s="34"/>
      <c r="C16" s="34"/>
      <c r="D16" s="34"/>
      <c r="E16" s="34"/>
      <c r="F16" s="34"/>
      <c r="G16" s="34"/>
      <c r="H16" s="34"/>
      <c r="I16" s="34"/>
      <c r="J16" s="34"/>
      <c r="K16" s="21">
        <v>81000</v>
      </c>
      <c r="L16" s="21">
        <v>81000</v>
      </c>
      <c r="M16" s="21">
        <v>55060</v>
      </c>
      <c r="N16" s="21"/>
      <c r="O16" s="34"/>
      <c r="P16" s="34"/>
      <c r="Q16" s="34"/>
      <c r="R16" s="34"/>
      <c r="S16" s="34"/>
      <c r="T16" s="174">
        <f t="shared" si="0"/>
        <v>81000</v>
      </c>
      <c r="U16" s="174">
        <f t="shared" si="1"/>
        <v>81000</v>
      </c>
      <c r="V16" s="177">
        <f t="shared" si="1"/>
        <v>55060</v>
      </c>
    </row>
    <row r="17" spans="1:22" ht="21" customHeight="1">
      <c r="A17" s="32" t="s">
        <v>42</v>
      </c>
      <c r="B17" s="21"/>
      <c r="C17" s="21">
        <v>8435298</v>
      </c>
      <c r="D17" s="21">
        <v>8278698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74">
        <f t="shared" si="0"/>
        <v>0</v>
      </c>
      <c r="U17" s="174">
        <f t="shared" si="1"/>
        <v>8435298</v>
      </c>
      <c r="V17" s="177">
        <f t="shared" si="1"/>
        <v>8278698</v>
      </c>
    </row>
    <row r="18" spans="1:22" ht="21" customHeight="1">
      <c r="A18" s="32" t="s">
        <v>323</v>
      </c>
      <c r="B18" s="21"/>
      <c r="C18" s="21"/>
      <c r="D18" s="21"/>
      <c r="E18" s="21"/>
      <c r="F18" s="21">
        <v>127578717</v>
      </c>
      <c r="G18" s="21">
        <v>127578717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74">
        <f t="shared" si="0"/>
        <v>0</v>
      </c>
      <c r="U18" s="174">
        <f t="shared" si="1"/>
        <v>127578717</v>
      </c>
      <c r="V18" s="177">
        <f t="shared" si="1"/>
        <v>127578717</v>
      </c>
    </row>
    <row r="19" spans="1:22" ht="20.25" customHeight="1">
      <c r="A19" s="32" t="s">
        <v>38</v>
      </c>
      <c r="B19" s="21"/>
      <c r="C19" s="21"/>
      <c r="D19" s="21"/>
      <c r="E19" s="21"/>
      <c r="F19" s="21"/>
      <c r="G19" s="21"/>
      <c r="H19" s="21"/>
      <c r="I19" s="21"/>
      <c r="J19" s="21"/>
      <c r="K19" s="21">
        <v>127000</v>
      </c>
      <c r="L19" s="21">
        <v>100180</v>
      </c>
      <c r="M19" s="21">
        <v>100180</v>
      </c>
      <c r="N19" s="21">
        <v>2000000</v>
      </c>
      <c r="O19" s="21">
        <v>1400000</v>
      </c>
      <c r="P19" s="21">
        <v>1400000</v>
      </c>
      <c r="Q19" s="21"/>
      <c r="R19" s="21"/>
      <c r="S19" s="21"/>
      <c r="T19" s="174">
        <f t="shared" si="0"/>
        <v>2127000</v>
      </c>
      <c r="U19" s="174">
        <f t="shared" si="1"/>
        <v>1500180</v>
      </c>
      <c r="V19" s="177">
        <f t="shared" si="1"/>
        <v>1500180</v>
      </c>
    </row>
    <row r="20" spans="1:22" ht="20.25" customHeight="1">
      <c r="A20" s="32" t="s">
        <v>347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>
        <v>32590</v>
      </c>
      <c r="M20" s="21">
        <v>32590</v>
      </c>
      <c r="N20" s="21"/>
      <c r="O20" s="21"/>
      <c r="P20" s="21"/>
      <c r="Q20" s="21"/>
      <c r="R20" s="21"/>
      <c r="S20" s="21"/>
      <c r="T20" s="174">
        <f t="shared" si="0"/>
        <v>0</v>
      </c>
      <c r="U20" s="174">
        <f t="shared" si="1"/>
        <v>32590</v>
      </c>
      <c r="V20" s="177">
        <f t="shared" si="1"/>
        <v>32590</v>
      </c>
    </row>
    <row r="21" spans="1:22" ht="29.25" customHeight="1">
      <c r="A21" s="32" t="s">
        <v>335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>
        <v>2226000</v>
      </c>
      <c r="P21" s="21">
        <v>64000</v>
      </c>
      <c r="Q21" s="21"/>
      <c r="R21" s="21"/>
      <c r="S21" s="21"/>
      <c r="T21" s="174">
        <f t="shared" si="0"/>
        <v>0</v>
      </c>
      <c r="U21" s="174">
        <f t="shared" si="1"/>
        <v>2226000</v>
      </c>
      <c r="V21" s="177">
        <f t="shared" si="1"/>
        <v>64000</v>
      </c>
    </row>
    <row r="22" spans="1:22" ht="19.5" customHeight="1">
      <c r="A22" s="35" t="s">
        <v>57</v>
      </c>
      <c r="B22" s="34">
        <f t="shared" ref="B22:T22" si="2">SUM(B7:B19)</f>
        <v>17229551</v>
      </c>
      <c r="C22" s="34">
        <f t="shared" si="2"/>
        <v>26759590</v>
      </c>
      <c r="D22" s="34">
        <f t="shared" si="2"/>
        <v>26602990</v>
      </c>
      <c r="E22" s="34">
        <f t="shared" si="2"/>
        <v>0</v>
      </c>
      <c r="F22" s="34">
        <f t="shared" si="2"/>
        <v>137582714</v>
      </c>
      <c r="G22" s="34">
        <f t="shared" si="2"/>
        <v>137582714</v>
      </c>
      <c r="H22" s="34">
        <f t="shared" si="2"/>
        <v>50723000</v>
      </c>
      <c r="I22" s="34">
        <f t="shared" si="2"/>
        <v>78903498</v>
      </c>
      <c r="J22" s="34">
        <f t="shared" si="2"/>
        <v>53145423</v>
      </c>
      <c r="K22" s="34">
        <f t="shared" si="2"/>
        <v>5574000</v>
      </c>
      <c r="L22" s="34">
        <f t="shared" si="2"/>
        <v>5722425</v>
      </c>
      <c r="M22" s="34">
        <f t="shared" si="2"/>
        <v>4386926</v>
      </c>
      <c r="N22" s="34">
        <f>SUM(N19:N21)</f>
        <v>2000000</v>
      </c>
      <c r="O22" s="34">
        <f>SUM(O19:O21)</f>
        <v>3626000</v>
      </c>
      <c r="P22" s="34">
        <f>SUM(P19:P21)</f>
        <v>1464000</v>
      </c>
      <c r="Q22" s="34">
        <f t="shared" si="2"/>
        <v>722000</v>
      </c>
      <c r="R22" s="34">
        <f t="shared" si="2"/>
        <v>1156000</v>
      </c>
      <c r="S22" s="34">
        <f t="shared" si="2"/>
        <v>780000</v>
      </c>
      <c r="T22" s="34">
        <f t="shared" si="2"/>
        <v>76248551</v>
      </c>
      <c r="U22" s="36">
        <f>SUM(U7:U21)</f>
        <v>253782817</v>
      </c>
      <c r="V22" s="37">
        <f>SUM(D22+G22+J22+M22+P22+S22)</f>
        <v>223962053</v>
      </c>
    </row>
    <row r="23" spans="1:22">
      <c r="A23" s="35" t="s">
        <v>334</v>
      </c>
      <c r="B23" s="34">
        <v>67021000</v>
      </c>
      <c r="C23" s="34"/>
      <c r="D23" s="34"/>
      <c r="E23" s="34"/>
      <c r="F23" s="34"/>
      <c r="G23" s="34"/>
      <c r="H23" s="34"/>
      <c r="I23" s="34"/>
      <c r="J23" s="34"/>
      <c r="K23" s="21"/>
      <c r="L23" s="34"/>
      <c r="M23" s="34"/>
      <c r="N23" s="34"/>
      <c r="O23" s="34"/>
      <c r="P23" s="34"/>
      <c r="Q23" s="34"/>
      <c r="R23" s="34"/>
      <c r="S23" s="34"/>
      <c r="T23" s="34">
        <f>SUM(B23)</f>
        <v>67021000</v>
      </c>
      <c r="U23" s="36">
        <v>70114968</v>
      </c>
      <c r="V23" s="37">
        <v>70114968</v>
      </c>
    </row>
    <row r="24" spans="1:22">
      <c r="A24" s="32" t="s">
        <v>47</v>
      </c>
      <c r="B24" s="34">
        <f t="shared" ref="B24:V24" si="3">SUM(B22:B23)</f>
        <v>84250551</v>
      </c>
      <c r="C24" s="34">
        <f t="shared" si="3"/>
        <v>26759590</v>
      </c>
      <c r="D24" s="34">
        <f t="shared" si="3"/>
        <v>26602990</v>
      </c>
      <c r="E24" s="34">
        <f t="shared" si="3"/>
        <v>0</v>
      </c>
      <c r="F24" s="34">
        <f t="shared" si="3"/>
        <v>137582714</v>
      </c>
      <c r="G24" s="34">
        <f t="shared" si="3"/>
        <v>137582714</v>
      </c>
      <c r="H24" s="34">
        <f t="shared" si="3"/>
        <v>50723000</v>
      </c>
      <c r="I24" s="34">
        <f t="shared" si="3"/>
        <v>78903498</v>
      </c>
      <c r="J24" s="34">
        <f t="shared" si="3"/>
        <v>53145423</v>
      </c>
      <c r="K24" s="34">
        <f t="shared" si="3"/>
        <v>5574000</v>
      </c>
      <c r="L24" s="34">
        <f t="shared" si="3"/>
        <v>5722425</v>
      </c>
      <c r="M24" s="34">
        <f t="shared" si="3"/>
        <v>4386926</v>
      </c>
      <c r="N24" s="34">
        <f t="shared" si="3"/>
        <v>2000000</v>
      </c>
      <c r="O24" s="34">
        <f t="shared" si="3"/>
        <v>3626000</v>
      </c>
      <c r="P24" s="34">
        <f t="shared" si="3"/>
        <v>1464000</v>
      </c>
      <c r="Q24" s="34">
        <f t="shared" si="3"/>
        <v>722000</v>
      </c>
      <c r="R24" s="34">
        <f t="shared" si="3"/>
        <v>1156000</v>
      </c>
      <c r="S24" s="34">
        <f t="shared" si="3"/>
        <v>780000</v>
      </c>
      <c r="T24" s="34">
        <f t="shared" si="3"/>
        <v>143269551</v>
      </c>
      <c r="U24" s="34">
        <v>323865195</v>
      </c>
      <c r="V24" s="34">
        <f t="shared" si="3"/>
        <v>294077021</v>
      </c>
    </row>
    <row r="25" spans="1:22">
      <c r="A25" s="38" t="s">
        <v>58</v>
      </c>
      <c r="B25" s="39">
        <f t="shared" ref="B25:V25" si="4">SUM(B24:B24)</f>
        <v>84250551</v>
      </c>
      <c r="C25" s="39">
        <f t="shared" si="4"/>
        <v>26759590</v>
      </c>
      <c r="D25" s="39">
        <f t="shared" si="4"/>
        <v>26602990</v>
      </c>
      <c r="E25" s="39">
        <f t="shared" si="4"/>
        <v>0</v>
      </c>
      <c r="F25" s="39">
        <f t="shared" si="4"/>
        <v>137582714</v>
      </c>
      <c r="G25" s="39">
        <f t="shared" si="4"/>
        <v>137582714</v>
      </c>
      <c r="H25" s="39">
        <f t="shared" si="4"/>
        <v>50723000</v>
      </c>
      <c r="I25" s="39">
        <f t="shared" si="4"/>
        <v>78903498</v>
      </c>
      <c r="J25" s="39">
        <f t="shared" si="4"/>
        <v>53145423</v>
      </c>
      <c r="K25" s="39">
        <f t="shared" si="4"/>
        <v>5574000</v>
      </c>
      <c r="L25" s="39">
        <f t="shared" si="4"/>
        <v>5722425</v>
      </c>
      <c r="M25" s="39">
        <f t="shared" si="4"/>
        <v>4386926</v>
      </c>
      <c r="N25" s="39">
        <f t="shared" si="4"/>
        <v>2000000</v>
      </c>
      <c r="O25" s="39">
        <f t="shared" si="4"/>
        <v>3626000</v>
      </c>
      <c r="P25" s="39">
        <f t="shared" si="4"/>
        <v>1464000</v>
      </c>
      <c r="Q25" s="39">
        <f t="shared" si="4"/>
        <v>722000</v>
      </c>
      <c r="R25" s="39">
        <f t="shared" si="4"/>
        <v>1156000</v>
      </c>
      <c r="S25" s="39">
        <f t="shared" si="4"/>
        <v>780000</v>
      </c>
      <c r="T25" s="39">
        <f t="shared" si="4"/>
        <v>143269551</v>
      </c>
      <c r="U25" s="39">
        <f t="shared" si="4"/>
        <v>323865195</v>
      </c>
      <c r="V25" s="39">
        <f t="shared" si="4"/>
        <v>294077021</v>
      </c>
    </row>
  </sheetData>
  <mergeCells count="12">
    <mergeCell ref="Q5:S5"/>
    <mergeCell ref="T5:V5"/>
    <mergeCell ref="A3:V3"/>
    <mergeCell ref="A2:V2"/>
    <mergeCell ref="A1:T1"/>
    <mergeCell ref="A5:A6"/>
    <mergeCell ref="B5:D5"/>
    <mergeCell ref="E5:G5"/>
    <mergeCell ref="H5:J5"/>
    <mergeCell ref="K5:M5"/>
    <mergeCell ref="N5:P5"/>
    <mergeCell ref="U4:V4"/>
  </mergeCells>
  <pageMargins left="0.70866141732283472" right="0.70866141732283472" top="0.74803149606299213" bottom="0.74803149606299213" header="0.31496062992125984" footer="0.31496062992125984"/>
  <pageSetup paperSize="256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sqref="A1:G1"/>
    </sheetView>
  </sheetViews>
  <sheetFormatPr defaultRowHeight="15"/>
  <cols>
    <col min="1" max="1" width="41" customWidth="1"/>
    <col min="2" max="2" width="19" customWidth="1"/>
    <col min="5" max="5" width="9.7109375" customWidth="1"/>
  </cols>
  <sheetData>
    <row r="1" spans="1:7" ht="31.5" customHeight="1">
      <c r="A1" s="293" t="s">
        <v>296</v>
      </c>
      <c r="B1" s="293"/>
      <c r="C1" s="293"/>
      <c r="D1" s="293"/>
      <c r="E1" s="293"/>
      <c r="F1" s="293"/>
      <c r="G1" s="293"/>
    </row>
    <row r="2" spans="1:7">
      <c r="A2" s="109" t="s">
        <v>147</v>
      </c>
      <c r="B2" s="110" t="s">
        <v>148</v>
      </c>
      <c r="C2" s="110"/>
      <c r="D2" s="110"/>
      <c r="E2" s="312" t="s">
        <v>209</v>
      </c>
      <c r="F2" s="312"/>
      <c r="G2" s="313"/>
    </row>
    <row r="3" spans="1:7">
      <c r="A3" s="309" t="s">
        <v>264</v>
      </c>
      <c r="B3" s="309"/>
      <c r="C3" s="309"/>
      <c r="D3" s="309"/>
      <c r="E3" s="309"/>
      <c r="F3" s="309"/>
      <c r="G3" s="1"/>
    </row>
    <row r="4" spans="1:7" ht="30">
      <c r="A4" s="1" t="s">
        <v>0</v>
      </c>
      <c r="B4" s="1" t="s">
        <v>149</v>
      </c>
      <c r="C4" s="1" t="s">
        <v>208</v>
      </c>
      <c r="D4" s="1" t="s">
        <v>205</v>
      </c>
      <c r="E4" s="8" t="s">
        <v>206</v>
      </c>
      <c r="F4" s="1" t="s">
        <v>207</v>
      </c>
      <c r="G4" s="1"/>
    </row>
    <row r="5" spans="1:7">
      <c r="A5" s="111" t="s">
        <v>150</v>
      </c>
      <c r="B5" s="1"/>
      <c r="C5" s="1"/>
      <c r="D5" s="1"/>
      <c r="E5" s="1"/>
      <c r="F5" s="1"/>
      <c r="G5" s="1"/>
    </row>
    <row r="6" spans="1:7">
      <c r="A6" s="1" t="s">
        <v>151</v>
      </c>
      <c r="B6" s="1" t="s">
        <v>152</v>
      </c>
      <c r="C6" s="1">
        <v>20</v>
      </c>
      <c r="D6" s="112">
        <v>0.27</v>
      </c>
      <c r="E6" s="1">
        <v>5</v>
      </c>
      <c r="F6" s="1">
        <f>SUM(C6+E6)</f>
        <v>25</v>
      </c>
      <c r="G6" s="1"/>
    </row>
    <row r="7" spans="1:7">
      <c r="A7" s="1" t="s">
        <v>153</v>
      </c>
      <c r="B7" s="1" t="s">
        <v>152</v>
      </c>
      <c r="C7" s="1">
        <v>40</v>
      </c>
      <c r="D7" s="112">
        <v>0.27</v>
      </c>
      <c r="E7" s="1">
        <v>11</v>
      </c>
      <c r="F7" s="1">
        <v>51</v>
      </c>
      <c r="G7" s="1"/>
    </row>
    <row r="8" spans="1:7">
      <c r="A8" s="13" t="s">
        <v>154</v>
      </c>
      <c r="B8" s="1" t="s">
        <v>155</v>
      </c>
      <c r="C8" s="1">
        <v>100</v>
      </c>
      <c r="D8" s="112">
        <v>0.27</v>
      </c>
      <c r="E8" s="1">
        <v>27</v>
      </c>
      <c r="F8" s="1">
        <f>SUM(C8+E8)</f>
        <v>127</v>
      </c>
      <c r="G8" s="1"/>
    </row>
    <row r="9" spans="1:7">
      <c r="A9" s="13" t="s">
        <v>156</v>
      </c>
      <c r="B9" s="1" t="s">
        <v>157</v>
      </c>
      <c r="C9" s="1">
        <v>100</v>
      </c>
      <c r="D9" s="112">
        <v>0.27</v>
      </c>
      <c r="E9" s="1">
        <f>SUM(C9*0.27)</f>
        <v>27</v>
      </c>
      <c r="F9" s="1">
        <f>SUM(C9+E9)</f>
        <v>127</v>
      </c>
      <c r="G9" s="1"/>
    </row>
    <row r="10" spans="1:7">
      <c r="A10" s="13" t="s">
        <v>158</v>
      </c>
      <c r="B10" s="1" t="s">
        <v>159</v>
      </c>
      <c r="C10" s="1">
        <v>5000</v>
      </c>
      <c r="D10" s="112">
        <v>0.27</v>
      </c>
      <c r="E10" s="1">
        <v>1350</v>
      </c>
      <c r="F10" s="1">
        <f>SUM(C10+E10)</f>
        <v>6350</v>
      </c>
      <c r="G10" s="1"/>
    </row>
    <row r="11" spans="1:7">
      <c r="A11" s="1" t="s">
        <v>160</v>
      </c>
      <c r="B11" s="310" t="s">
        <v>161</v>
      </c>
      <c r="C11" s="311"/>
      <c r="D11" s="1"/>
      <c r="E11" s="1"/>
      <c r="F11" s="1"/>
      <c r="G11" s="1" t="s">
        <v>162</v>
      </c>
    </row>
    <row r="12" spans="1:7">
      <c r="A12" s="111" t="s">
        <v>163</v>
      </c>
      <c r="B12" s="1"/>
      <c r="C12" s="1"/>
      <c r="D12" s="112"/>
      <c r="E12" s="1"/>
      <c r="F12" s="1"/>
      <c r="G12" s="1"/>
    </row>
    <row r="13" spans="1:7">
      <c r="A13" s="1" t="s">
        <v>164</v>
      </c>
      <c r="B13" s="1" t="s">
        <v>165</v>
      </c>
      <c r="C13" s="1">
        <v>20000</v>
      </c>
      <c r="D13" s="1" t="s">
        <v>166</v>
      </c>
      <c r="E13" s="1"/>
      <c r="F13" s="1">
        <v>20000</v>
      </c>
      <c r="G13" s="1"/>
    </row>
    <row r="14" spans="1:7">
      <c r="A14" s="99" t="s">
        <v>167</v>
      </c>
      <c r="B14" s="99" t="s">
        <v>165</v>
      </c>
      <c r="C14" s="99">
        <v>6600</v>
      </c>
      <c r="D14" s="99" t="s">
        <v>166</v>
      </c>
      <c r="E14" s="99"/>
      <c r="F14" s="99">
        <v>6600</v>
      </c>
      <c r="G14" s="99"/>
    </row>
    <row r="15" spans="1:7">
      <c r="A15" s="1" t="s">
        <v>168</v>
      </c>
      <c r="B15" s="1" t="s">
        <v>165</v>
      </c>
      <c r="C15" s="1">
        <v>10000</v>
      </c>
      <c r="D15" s="1" t="s">
        <v>166</v>
      </c>
      <c r="E15" s="1"/>
      <c r="F15" s="1">
        <v>5300</v>
      </c>
      <c r="G15" s="1"/>
    </row>
    <row r="16" spans="1:7">
      <c r="A16" s="1" t="s">
        <v>169</v>
      </c>
      <c r="B16" s="1" t="s">
        <v>170</v>
      </c>
      <c r="C16" s="1">
        <v>20000</v>
      </c>
      <c r="D16" s="1" t="s">
        <v>166</v>
      </c>
      <c r="E16" s="1"/>
      <c r="F16" s="1">
        <v>20000</v>
      </c>
      <c r="G16" s="1"/>
    </row>
    <row r="17" spans="1:7">
      <c r="A17" s="1" t="s">
        <v>171</v>
      </c>
      <c r="B17" s="1" t="s">
        <v>165</v>
      </c>
      <c r="C17" s="1"/>
      <c r="D17" s="1"/>
      <c r="E17" s="1"/>
      <c r="F17" s="1"/>
      <c r="G17" s="1"/>
    </row>
    <row r="18" spans="1:7">
      <c r="A18" s="1" t="s">
        <v>172</v>
      </c>
      <c r="B18" s="1" t="s">
        <v>173</v>
      </c>
      <c r="C18" s="1">
        <v>5000</v>
      </c>
      <c r="D18" s="1"/>
      <c r="E18" s="1"/>
      <c r="F18" s="1">
        <v>5000</v>
      </c>
      <c r="G18" s="1"/>
    </row>
    <row r="19" spans="1:7" ht="30">
      <c r="A19" s="8" t="s">
        <v>174</v>
      </c>
      <c r="B19" s="1" t="s">
        <v>157</v>
      </c>
      <c r="C19" s="1">
        <v>5000</v>
      </c>
      <c r="D19" s="1" t="s">
        <v>166</v>
      </c>
      <c r="E19" s="1"/>
      <c r="F19" s="1">
        <v>5000</v>
      </c>
      <c r="G19" s="1"/>
    </row>
    <row r="20" spans="1:7">
      <c r="A20" s="1" t="s">
        <v>265</v>
      </c>
      <c r="B20" s="1" t="s">
        <v>175</v>
      </c>
      <c r="C20" s="1">
        <v>1000</v>
      </c>
      <c r="D20" s="1" t="s">
        <v>166</v>
      </c>
      <c r="E20" s="1"/>
      <c r="F20" s="1">
        <v>1000</v>
      </c>
      <c r="G20" s="1"/>
    </row>
    <row r="21" spans="1:7">
      <c r="A21" s="111" t="s">
        <v>176</v>
      </c>
      <c r="B21" s="111"/>
      <c r="C21" s="111"/>
      <c r="D21" s="111"/>
      <c r="E21" s="111"/>
      <c r="F21" s="111"/>
      <c r="G21" s="111"/>
    </row>
    <row r="22" spans="1:7">
      <c r="A22" s="13" t="s">
        <v>177</v>
      </c>
      <c r="B22" s="13" t="s">
        <v>178</v>
      </c>
      <c r="C22" s="13" t="s">
        <v>179</v>
      </c>
      <c r="D22" s="13" t="s">
        <v>166</v>
      </c>
      <c r="E22" s="111"/>
      <c r="F22" s="111"/>
      <c r="G22" s="111"/>
    </row>
    <row r="23" spans="1:7">
      <c r="A23" s="1" t="s">
        <v>180</v>
      </c>
      <c r="B23" s="1" t="s">
        <v>178</v>
      </c>
      <c r="C23" s="1" t="s">
        <v>181</v>
      </c>
      <c r="D23" s="1" t="s">
        <v>166</v>
      </c>
      <c r="E23" s="111"/>
      <c r="F23" s="111"/>
      <c r="G23" s="111"/>
    </row>
    <row r="24" spans="1:7">
      <c r="A24" s="1" t="s">
        <v>182</v>
      </c>
      <c r="B24" s="1" t="s">
        <v>178</v>
      </c>
      <c r="C24" s="1" t="s">
        <v>183</v>
      </c>
      <c r="D24" s="1" t="s">
        <v>166</v>
      </c>
      <c r="E24" s="111"/>
      <c r="F24" s="111"/>
      <c r="G24" s="111"/>
    </row>
    <row r="25" spans="1:7">
      <c r="A25" s="1" t="s">
        <v>184</v>
      </c>
      <c r="B25" s="1" t="s">
        <v>178</v>
      </c>
      <c r="C25" s="1" t="s">
        <v>185</v>
      </c>
      <c r="D25" s="1" t="s">
        <v>166</v>
      </c>
      <c r="E25" s="111"/>
      <c r="F25" s="111"/>
      <c r="G25" s="111"/>
    </row>
    <row r="26" spans="1:7">
      <c r="A26" s="111" t="s">
        <v>186</v>
      </c>
      <c r="B26" s="111"/>
      <c r="C26" s="1"/>
      <c r="D26" s="1"/>
      <c r="E26" s="1"/>
      <c r="F26" s="1"/>
      <c r="G26" s="1"/>
    </row>
    <row r="27" spans="1:7">
      <c r="A27" s="1" t="s">
        <v>187</v>
      </c>
      <c r="B27" s="1" t="s">
        <v>188</v>
      </c>
      <c r="C27" s="1" t="s">
        <v>189</v>
      </c>
      <c r="D27" s="1"/>
      <c r="E27" s="1"/>
      <c r="F27" s="1"/>
      <c r="G27" s="1"/>
    </row>
    <row r="28" spans="1:7">
      <c r="A28" s="1" t="s">
        <v>190</v>
      </c>
      <c r="B28" s="1" t="s">
        <v>188</v>
      </c>
      <c r="C28" s="1">
        <v>455</v>
      </c>
      <c r="D28" s="1" t="s">
        <v>166</v>
      </c>
      <c r="E28" s="1"/>
      <c r="F28" s="1">
        <f>SUM(C28+E28)</f>
        <v>455</v>
      </c>
      <c r="G28" s="1"/>
    </row>
    <row r="29" spans="1:7">
      <c r="A29" s="1" t="s">
        <v>191</v>
      </c>
      <c r="B29" s="1" t="s">
        <v>188</v>
      </c>
      <c r="C29" s="1">
        <v>682</v>
      </c>
      <c r="D29" s="1" t="s">
        <v>166</v>
      </c>
      <c r="E29" s="1"/>
      <c r="F29" s="1">
        <f>SUM(C29+E29)</f>
        <v>682</v>
      </c>
      <c r="G29" s="1"/>
    </row>
    <row r="30" spans="1:7">
      <c r="A30" s="1" t="s">
        <v>192</v>
      </c>
      <c r="B30" s="1" t="s">
        <v>188</v>
      </c>
      <c r="C30" s="1">
        <v>910</v>
      </c>
      <c r="D30" s="1" t="s">
        <v>166</v>
      </c>
      <c r="E30" s="1"/>
      <c r="F30" s="1">
        <f>SUM(C30+E30)</f>
        <v>910</v>
      </c>
      <c r="G30" s="1"/>
    </row>
    <row r="31" spans="1:7">
      <c r="A31" s="111" t="s">
        <v>193</v>
      </c>
      <c r="B31" s="111"/>
      <c r="C31" s="1"/>
      <c r="D31" s="1"/>
      <c r="E31" s="1"/>
      <c r="F31" s="1"/>
      <c r="G31" s="1"/>
    </row>
    <row r="32" spans="1:7">
      <c r="A32" s="1" t="s">
        <v>194</v>
      </c>
      <c r="B32" s="1" t="s">
        <v>195</v>
      </c>
      <c r="C32" s="1" t="s">
        <v>189</v>
      </c>
      <c r="D32" s="1"/>
      <c r="E32" s="1"/>
      <c r="F32" s="1"/>
      <c r="G32" s="1"/>
    </row>
    <row r="33" spans="1:7" ht="30">
      <c r="A33" s="8" t="s">
        <v>196</v>
      </c>
      <c r="B33" s="1" t="s">
        <v>195</v>
      </c>
      <c r="C33" s="1">
        <v>274</v>
      </c>
      <c r="D33" s="1">
        <v>27</v>
      </c>
      <c r="E33" s="1">
        <v>69</v>
      </c>
      <c r="F33" s="1">
        <f>SUM(C33+E33)</f>
        <v>343</v>
      </c>
      <c r="G33" s="1"/>
    </row>
    <row r="34" spans="1:7" ht="30">
      <c r="A34" s="8" t="s">
        <v>197</v>
      </c>
      <c r="B34" s="1" t="s">
        <v>195</v>
      </c>
      <c r="C34" s="1">
        <v>329</v>
      </c>
      <c r="D34" s="1">
        <v>27</v>
      </c>
      <c r="E34" s="1">
        <v>83</v>
      </c>
      <c r="F34" s="1">
        <f>SUM(C34+E34)</f>
        <v>412</v>
      </c>
      <c r="G34" s="1"/>
    </row>
    <row r="35" spans="1:7">
      <c r="A35" s="1" t="s">
        <v>198</v>
      </c>
      <c r="B35" s="1" t="s">
        <v>195</v>
      </c>
      <c r="C35" s="1">
        <v>385</v>
      </c>
      <c r="D35" s="1">
        <v>27</v>
      </c>
      <c r="E35" s="1">
        <v>96</v>
      </c>
      <c r="F35" s="1">
        <f>SUM(C35+E35)</f>
        <v>481</v>
      </c>
      <c r="G35" s="1"/>
    </row>
    <row r="36" spans="1:7">
      <c r="A36" s="111" t="s">
        <v>199</v>
      </c>
      <c r="B36" s="1"/>
      <c r="C36" s="1"/>
      <c r="D36" s="1"/>
      <c r="E36" s="1"/>
      <c r="F36" s="1"/>
      <c r="G36" s="1"/>
    </row>
    <row r="37" spans="1:7">
      <c r="A37" s="111" t="s">
        <v>200</v>
      </c>
      <c r="B37" s="111"/>
      <c r="C37" s="111"/>
      <c r="D37" s="111"/>
      <c r="E37" s="111"/>
      <c r="F37" s="111"/>
      <c r="G37" s="111"/>
    </row>
    <row r="38" spans="1:7">
      <c r="A38" s="1" t="s">
        <v>201</v>
      </c>
      <c r="B38" s="1" t="s">
        <v>202</v>
      </c>
      <c r="C38" s="1">
        <v>380</v>
      </c>
      <c r="D38" s="1">
        <v>27</v>
      </c>
      <c r="E38" s="1">
        <v>103</v>
      </c>
      <c r="F38" s="1">
        <f>SUM(C38+E38)</f>
        <v>483</v>
      </c>
      <c r="G38" s="1"/>
    </row>
    <row r="39" spans="1:7">
      <c r="A39" s="1" t="s">
        <v>203</v>
      </c>
      <c r="B39" s="1"/>
      <c r="C39" s="1"/>
      <c r="D39" s="1"/>
      <c r="E39" s="1"/>
      <c r="F39" s="1"/>
      <c r="G39" s="1"/>
    </row>
    <row r="40" spans="1:7">
      <c r="A40" s="1" t="s">
        <v>204</v>
      </c>
      <c r="B40" s="1" t="s">
        <v>202</v>
      </c>
      <c r="C40" s="1">
        <v>445</v>
      </c>
      <c r="D40" s="1">
        <v>27</v>
      </c>
      <c r="E40" s="1">
        <v>120</v>
      </c>
      <c r="F40" s="1">
        <f>SUM(C40+E40)</f>
        <v>565</v>
      </c>
      <c r="G40" s="1"/>
    </row>
  </sheetData>
  <mergeCells count="4">
    <mergeCell ref="A3:F3"/>
    <mergeCell ref="B11:C11"/>
    <mergeCell ref="E2:G2"/>
    <mergeCell ref="A1:G1"/>
  </mergeCells>
  <pageMargins left="0.70866141732283472" right="0.70866141732283472" top="0.74803149606299213" bottom="0.74803149606299213" header="0.31496062992125984" footer="0.31496062992125984"/>
  <pageSetup paperSize="256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D38"/>
  <sheetViews>
    <sheetView topLeftCell="A5" workbookViewId="0">
      <selection activeCell="H31" sqref="H31"/>
    </sheetView>
  </sheetViews>
  <sheetFormatPr defaultRowHeight="15"/>
  <cols>
    <col min="1" max="1" width="35.140625" customWidth="1"/>
    <col min="2" max="2" width="13.42578125" style="170" customWidth="1"/>
    <col min="3" max="3" width="13" style="170" customWidth="1"/>
    <col min="4" max="4" width="12.28515625" style="170" customWidth="1"/>
  </cols>
  <sheetData>
    <row r="2" spans="1:4" ht="27" customHeight="1">
      <c r="A2" s="293" t="s">
        <v>289</v>
      </c>
      <c r="B2" s="293"/>
      <c r="C2" s="293"/>
      <c r="D2" s="293"/>
    </row>
    <row r="4" spans="1:4">
      <c r="A4" s="7" t="s">
        <v>10</v>
      </c>
      <c r="B4" s="180"/>
      <c r="C4" s="294" t="s">
        <v>236</v>
      </c>
      <c r="D4" s="294"/>
    </row>
    <row r="5" spans="1:4">
      <c r="A5" s="7" t="s">
        <v>11</v>
      </c>
      <c r="B5" s="180"/>
      <c r="C5" s="180"/>
      <c r="D5" s="180"/>
    </row>
    <row r="7" spans="1:4">
      <c r="A7" s="294" t="s">
        <v>211</v>
      </c>
      <c r="B7" s="294"/>
      <c r="C7" s="294"/>
      <c r="D7" s="294"/>
    </row>
    <row r="8" spans="1:4">
      <c r="A8" s="294" t="s">
        <v>290</v>
      </c>
      <c r="B8" s="294"/>
      <c r="C8" s="294"/>
      <c r="D8" s="294"/>
    </row>
    <row r="11" spans="1:4" ht="15.75">
      <c r="A11" s="11" t="s">
        <v>9</v>
      </c>
      <c r="B11" s="181">
        <v>2016</v>
      </c>
      <c r="C11" s="181">
        <v>2017</v>
      </c>
      <c r="D11" s="181">
        <v>2018</v>
      </c>
    </row>
    <row r="12" spans="1:4" ht="30.75" customHeight="1">
      <c r="A12" s="8" t="s">
        <v>46</v>
      </c>
      <c r="B12" s="182">
        <v>17230</v>
      </c>
      <c r="C12" s="182">
        <f>SUM(B12*1.05)</f>
        <v>18091.5</v>
      </c>
      <c r="D12" s="182">
        <f>SUM(C12*1.02)</f>
        <v>18453.330000000002</v>
      </c>
    </row>
    <row r="13" spans="1:4" ht="33" customHeight="1">
      <c r="A13" s="8" t="s">
        <v>16</v>
      </c>
      <c r="B13" s="182">
        <v>50723</v>
      </c>
      <c r="C13" s="182">
        <f t="shared" ref="C13:C20" si="0">SUM(B13*1.05)</f>
        <v>53259.15</v>
      </c>
      <c r="D13" s="182">
        <f t="shared" ref="D13:D20" si="1">SUM(C13*1.02)</f>
        <v>54324.333000000006</v>
      </c>
    </row>
    <row r="14" spans="1:4">
      <c r="A14" s="1" t="s">
        <v>17</v>
      </c>
      <c r="B14" s="182">
        <v>5574</v>
      </c>
      <c r="C14" s="182">
        <f t="shared" si="0"/>
        <v>5852.7</v>
      </c>
      <c r="D14" s="182">
        <f t="shared" si="1"/>
        <v>5969.7539999999999</v>
      </c>
    </row>
    <row r="15" spans="1:4">
      <c r="A15" s="1" t="s">
        <v>253</v>
      </c>
      <c r="B15" s="182">
        <v>2000</v>
      </c>
      <c r="C15" s="182">
        <f t="shared" si="0"/>
        <v>2100</v>
      </c>
      <c r="D15" s="182">
        <f t="shared" si="1"/>
        <v>2142</v>
      </c>
    </row>
    <row r="16" spans="1:4">
      <c r="A16" s="113" t="s">
        <v>212</v>
      </c>
      <c r="B16" s="183">
        <f>SUM(B12:B15)</f>
        <v>75527</v>
      </c>
      <c r="C16" s="182">
        <f t="shared" si="0"/>
        <v>79303.350000000006</v>
      </c>
      <c r="D16" s="182">
        <f t="shared" si="1"/>
        <v>80889.417000000001</v>
      </c>
    </row>
    <row r="17" spans="1:4" ht="33.75" customHeight="1">
      <c r="A17" s="8" t="s">
        <v>23</v>
      </c>
      <c r="B17" s="182"/>
      <c r="C17" s="182">
        <f t="shared" si="0"/>
        <v>0</v>
      </c>
      <c r="D17" s="182">
        <f t="shared" si="1"/>
        <v>0</v>
      </c>
    </row>
    <row r="18" spans="1:4">
      <c r="A18" s="1" t="s">
        <v>213</v>
      </c>
      <c r="B18" s="182">
        <v>472</v>
      </c>
      <c r="C18" s="182">
        <f t="shared" si="0"/>
        <v>495.6</v>
      </c>
      <c r="D18" s="182">
        <f t="shared" si="1"/>
        <v>505.51200000000006</v>
      </c>
    </row>
    <row r="19" spans="1:4">
      <c r="A19" s="1" t="s">
        <v>19</v>
      </c>
      <c r="B19" s="182">
        <v>250</v>
      </c>
      <c r="C19" s="182">
        <f t="shared" si="0"/>
        <v>262.5</v>
      </c>
      <c r="D19" s="182">
        <f t="shared" si="1"/>
        <v>267.75</v>
      </c>
    </row>
    <row r="20" spans="1:4">
      <c r="A20" s="113" t="s">
        <v>213</v>
      </c>
      <c r="B20" s="183">
        <f>SUM(B17:B19)</f>
        <v>722</v>
      </c>
      <c r="C20" s="182">
        <f t="shared" si="0"/>
        <v>758.1</v>
      </c>
      <c r="D20" s="182">
        <f t="shared" si="1"/>
        <v>773.26200000000006</v>
      </c>
    </row>
    <row r="21" spans="1:4">
      <c r="A21" s="1" t="s">
        <v>254</v>
      </c>
      <c r="B21" s="182">
        <v>67021</v>
      </c>
      <c r="C21" s="182">
        <v>40000</v>
      </c>
      <c r="D21" s="182">
        <v>35000</v>
      </c>
    </row>
    <row r="22" spans="1:4" ht="15.75">
      <c r="A22" s="11" t="s">
        <v>214</v>
      </c>
      <c r="B22" s="184">
        <f>SUM(B16+B20+B21)</f>
        <v>143270</v>
      </c>
      <c r="C22" s="184">
        <f t="shared" ref="C22:D22" si="2">SUM(C16+C20+C21)</f>
        <v>120061.45000000001</v>
      </c>
      <c r="D22" s="184">
        <f t="shared" si="2"/>
        <v>116662.679</v>
      </c>
    </row>
    <row r="23" spans="1:4">
      <c r="B23" s="185"/>
      <c r="C23" s="185"/>
      <c r="D23" s="185"/>
    </row>
    <row r="24" spans="1:4" ht="15.75">
      <c r="A24" s="11" t="s">
        <v>5</v>
      </c>
      <c r="B24" s="184">
        <v>2016</v>
      </c>
      <c r="C24" s="184">
        <v>2017</v>
      </c>
      <c r="D24" s="184">
        <v>2018</v>
      </c>
    </row>
    <row r="25" spans="1:4">
      <c r="A25" s="13" t="s">
        <v>6</v>
      </c>
      <c r="B25" s="182">
        <v>9010</v>
      </c>
      <c r="C25" s="182">
        <f>SUM(B25*1.05)</f>
        <v>9460.5</v>
      </c>
      <c r="D25" s="182">
        <f>SUM(C25*1.02)</f>
        <v>9649.7100000000009</v>
      </c>
    </row>
    <row r="26" spans="1:4" ht="30">
      <c r="A26" s="14" t="s">
        <v>14</v>
      </c>
      <c r="B26" s="182">
        <v>2440</v>
      </c>
      <c r="C26" s="182">
        <f t="shared" ref="C26:C30" si="3">SUM(B26*1.05)</f>
        <v>2562</v>
      </c>
      <c r="D26" s="182">
        <f t="shared" ref="D26:D30" si="4">SUM(C26*1.02)</f>
        <v>2613.2400000000002</v>
      </c>
    </row>
    <row r="27" spans="1:4">
      <c r="A27" s="13" t="s">
        <v>15</v>
      </c>
      <c r="B27" s="182">
        <v>17807</v>
      </c>
      <c r="C27" s="182">
        <f t="shared" si="3"/>
        <v>18697.350000000002</v>
      </c>
      <c r="D27" s="182">
        <f t="shared" si="4"/>
        <v>19071.297000000002</v>
      </c>
    </row>
    <row r="28" spans="1:4">
      <c r="A28" s="8" t="s">
        <v>20</v>
      </c>
      <c r="B28" s="182">
        <v>2457</v>
      </c>
      <c r="C28" s="182">
        <f t="shared" si="3"/>
        <v>2579.85</v>
      </c>
      <c r="D28" s="182">
        <f t="shared" si="4"/>
        <v>2631.4470000000001</v>
      </c>
    </row>
    <row r="29" spans="1:4" ht="27" customHeight="1">
      <c r="A29" s="8" t="s">
        <v>12</v>
      </c>
      <c r="B29" s="182">
        <v>7652</v>
      </c>
      <c r="C29" s="182">
        <f t="shared" si="3"/>
        <v>8034.6</v>
      </c>
      <c r="D29" s="182">
        <f t="shared" si="4"/>
        <v>8195.2920000000013</v>
      </c>
    </row>
    <row r="30" spans="1:4" ht="30.75" customHeight="1">
      <c r="A30" s="8" t="s">
        <v>21</v>
      </c>
      <c r="B30" s="182">
        <v>7240</v>
      </c>
      <c r="C30" s="182">
        <f t="shared" si="3"/>
        <v>7602</v>
      </c>
      <c r="D30" s="182">
        <f t="shared" si="4"/>
        <v>7754.04</v>
      </c>
    </row>
    <row r="31" spans="1:4" ht="30.75" customHeight="1">
      <c r="A31" s="92" t="s">
        <v>291</v>
      </c>
      <c r="B31" s="182">
        <f>SUM(B25:B30)</f>
        <v>46606</v>
      </c>
      <c r="C31" s="182">
        <f t="shared" ref="C31:D31" si="5">SUM(C25:C30)</f>
        <v>48936.3</v>
      </c>
      <c r="D31" s="182">
        <f t="shared" si="5"/>
        <v>49915.026000000005</v>
      </c>
    </row>
    <row r="32" spans="1:4">
      <c r="A32" s="8" t="s">
        <v>269</v>
      </c>
      <c r="B32" s="182">
        <v>30556</v>
      </c>
      <c r="C32" s="182">
        <f>SUM(B32*1.05)</f>
        <v>32083.800000000003</v>
      </c>
      <c r="D32" s="182">
        <v>12134</v>
      </c>
    </row>
    <row r="33" spans="1:4">
      <c r="A33" s="13" t="s">
        <v>13</v>
      </c>
      <c r="B33" s="186">
        <v>13335</v>
      </c>
      <c r="C33" s="182">
        <v>3056</v>
      </c>
      <c r="D33" s="182">
        <f t="shared" ref="D33:D34" si="6">SUM(C33*1.02)</f>
        <v>3117.12</v>
      </c>
    </row>
    <row r="34" spans="1:4">
      <c r="A34" s="1" t="s">
        <v>22</v>
      </c>
      <c r="B34" s="182">
        <v>3647</v>
      </c>
      <c r="C34" s="182">
        <f t="shared" ref="C34" si="7">SUM(B34*1.05)</f>
        <v>3829.3500000000004</v>
      </c>
      <c r="D34" s="182">
        <f t="shared" si="6"/>
        <v>3905.9370000000004</v>
      </c>
    </row>
    <row r="35" spans="1:4">
      <c r="A35" s="12" t="s">
        <v>215</v>
      </c>
      <c r="B35" s="187">
        <f>SUM(B32:B34)</f>
        <v>47538</v>
      </c>
      <c r="C35" s="187">
        <f t="shared" ref="C35:D35" si="8">SUM(C32:C34)</f>
        <v>38969.15</v>
      </c>
      <c r="D35" s="187">
        <f t="shared" si="8"/>
        <v>19157.057000000001</v>
      </c>
    </row>
    <row r="36" spans="1:4">
      <c r="A36" s="1" t="s">
        <v>267</v>
      </c>
      <c r="B36" s="182">
        <v>48442</v>
      </c>
      <c r="C36" s="182">
        <v>32156</v>
      </c>
      <c r="D36" s="182">
        <v>47591</v>
      </c>
    </row>
    <row r="37" spans="1:4">
      <c r="A37" s="1" t="s">
        <v>292</v>
      </c>
      <c r="B37" s="179">
        <v>684</v>
      </c>
      <c r="C37" s="179">
        <v>0</v>
      </c>
      <c r="D37" s="179">
        <v>0</v>
      </c>
    </row>
    <row r="38" spans="1:4" ht="15.75">
      <c r="A38" s="11" t="s">
        <v>92</v>
      </c>
      <c r="B38" s="184">
        <f>B31+B35+B36+B37</f>
        <v>143270</v>
      </c>
      <c r="C38" s="184">
        <f t="shared" ref="C38:D38" si="9">C31+C35+C36+C37</f>
        <v>120061.45000000001</v>
      </c>
      <c r="D38" s="184">
        <f t="shared" si="9"/>
        <v>116663.08300000001</v>
      </c>
    </row>
  </sheetData>
  <mergeCells count="4">
    <mergeCell ref="C4:D4"/>
    <mergeCell ref="A7:D7"/>
    <mergeCell ref="A8:D8"/>
    <mergeCell ref="A2:D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N30"/>
  <sheetViews>
    <sheetView workbookViewId="0">
      <selection activeCell="D25" sqref="D25"/>
    </sheetView>
  </sheetViews>
  <sheetFormatPr defaultRowHeight="15"/>
  <cols>
    <col min="1" max="1" width="31.7109375" customWidth="1"/>
  </cols>
  <sheetData>
    <row r="2" spans="1:14" ht="15" customHeight="1">
      <c r="A2" s="293" t="s">
        <v>293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</row>
    <row r="4" spans="1:14">
      <c r="A4" s="114"/>
      <c r="B4" s="115"/>
      <c r="C4" s="115"/>
      <c r="D4" s="116" t="s">
        <v>216</v>
      </c>
      <c r="E4" s="116"/>
      <c r="F4" s="116"/>
      <c r="G4" s="116"/>
      <c r="H4" s="115"/>
      <c r="I4" s="115"/>
      <c r="J4" s="115"/>
      <c r="K4" s="115"/>
      <c r="L4" s="115"/>
      <c r="M4" s="115"/>
      <c r="N4" s="117"/>
    </row>
    <row r="5" spans="1:14">
      <c r="A5" s="114"/>
      <c r="B5" s="115"/>
      <c r="C5" s="115"/>
      <c r="D5" s="116">
        <v>2016</v>
      </c>
      <c r="E5" s="116"/>
      <c r="F5" s="116"/>
      <c r="G5" s="116"/>
      <c r="H5" s="115"/>
      <c r="I5" s="115"/>
      <c r="J5" s="115"/>
      <c r="K5" s="115"/>
      <c r="L5" s="115"/>
      <c r="M5" s="115"/>
      <c r="N5" s="117"/>
    </row>
    <row r="6" spans="1:14">
      <c r="A6" s="114"/>
      <c r="B6" s="314"/>
      <c r="C6" s="314"/>
      <c r="D6" s="314"/>
      <c r="E6" s="314"/>
      <c r="F6" s="314"/>
      <c r="G6" s="314"/>
      <c r="H6" s="115"/>
      <c r="I6" s="115"/>
      <c r="J6" s="115"/>
      <c r="K6" s="115"/>
      <c r="L6" s="115"/>
      <c r="M6" s="115"/>
      <c r="N6" s="117"/>
    </row>
    <row r="7" spans="1:14" ht="15.75" thickBot="1">
      <c r="A7" s="114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8"/>
      <c r="M7" s="315" t="s">
        <v>237</v>
      </c>
      <c r="N7" s="315"/>
    </row>
    <row r="8" spans="1:14" ht="16.5" thickTop="1" thickBot="1">
      <c r="A8" s="119" t="s">
        <v>217</v>
      </c>
      <c r="B8" s="120" t="s">
        <v>218</v>
      </c>
      <c r="C8" s="121" t="s">
        <v>219</v>
      </c>
      <c r="D8" s="121" t="s">
        <v>220</v>
      </c>
      <c r="E8" s="121" t="s">
        <v>221</v>
      </c>
      <c r="F8" s="121" t="s">
        <v>222</v>
      </c>
      <c r="G8" s="122" t="s">
        <v>223</v>
      </c>
      <c r="H8" s="122" t="s">
        <v>224</v>
      </c>
      <c r="I8" s="122" t="s">
        <v>225</v>
      </c>
      <c r="J8" s="122" t="s">
        <v>226</v>
      </c>
      <c r="K8" s="122" t="s">
        <v>227</v>
      </c>
      <c r="L8" s="122" t="s">
        <v>228</v>
      </c>
      <c r="M8" s="122" t="s">
        <v>229</v>
      </c>
      <c r="N8" s="123" t="s">
        <v>230</v>
      </c>
    </row>
    <row r="9" spans="1:14" ht="15.75" thickTop="1">
      <c r="A9" s="124" t="s">
        <v>231</v>
      </c>
      <c r="B9" s="125">
        <v>2068</v>
      </c>
      <c r="C9" s="125">
        <v>1378</v>
      </c>
      <c r="D9" s="125">
        <v>1378</v>
      </c>
      <c r="E9" s="125">
        <v>1378</v>
      </c>
      <c r="F9" s="125">
        <v>1378</v>
      </c>
      <c r="G9" s="125">
        <v>1378</v>
      </c>
      <c r="H9" s="125">
        <v>1378</v>
      </c>
      <c r="I9" s="125">
        <v>1378</v>
      </c>
      <c r="J9" s="125">
        <v>1378</v>
      </c>
      <c r="K9" s="125">
        <v>1378</v>
      </c>
      <c r="L9" s="125">
        <v>1378</v>
      </c>
      <c r="M9" s="125">
        <v>1382</v>
      </c>
      <c r="N9" s="126">
        <f>SUM(B9:M9)</f>
        <v>17230</v>
      </c>
    </row>
    <row r="10" spans="1:14">
      <c r="A10" s="124" t="s">
        <v>232</v>
      </c>
      <c r="B10" s="125"/>
      <c r="C10" s="125"/>
      <c r="D10" s="125"/>
      <c r="E10" s="125"/>
      <c r="F10" s="125"/>
      <c r="G10" s="125"/>
      <c r="H10" s="125"/>
      <c r="I10" s="125">
        <v>1500</v>
      </c>
      <c r="J10" s="125"/>
      <c r="K10" s="125">
        <v>500</v>
      </c>
      <c r="L10" s="125"/>
      <c r="M10" s="125"/>
      <c r="N10" s="126">
        <f>SUM(B10:M10)</f>
        <v>2000</v>
      </c>
    </row>
    <row r="11" spans="1:14">
      <c r="A11" s="124" t="s">
        <v>16</v>
      </c>
      <c r="B11" s="125"/>
      <c r="C11" s="125"/>
      <c r="D11" s="125">
        <v>25362</v>
      </c>
      <c r="E11" s="125"/>
      <c r="F11" s="125"/>
      <c r="G11" s="125"/>
      <c r="H11" s="125"/>
      <c r="I11" s="125"/>
      <c r="J11" s="125">
        <v>25361</v>
      </c>
      <c r="K11" s="125"/>
      <c r="L11" s="125"/>
      <c r="M11" s="125"/>
      <c r="N11" s="126">
        <f t="shared" ref="N11:N12" si="0">SUM(B11:M11)</f>
        <v>50723</v>
      </c>
    </row>
    <row r="12" spans="1:14">
      <c r="A12" s="124" t="s">
        <v>17</v>
      </c>
      <c r="B12" s="140">
        <v>465</v>
      </c>
      <c r="C12" s="140">
        <v>465</v>
      </c>
      <c r="D12" s="140">
        <v>465</v>
      </c>
      <c r="E12" s="140">
        <v>465</v>
      </c>
      <c r="F12" s="140">
        <v>465</v>
      </c>
      <c r="G12" s="140">
        <v>465</v>
      </c>
      <c r="H12" s="140">
        <v>465</v>
      </c>
      <c r="I12" s="140">
        <v>465</v>
      </c>
      <c r="J12" s="140">
        <v>465</v>
      </c>
      <c r="K12" s="140">
        <v>465</v>
      </c>
      <c r="L12" s="140">
        <v>465</v>
      </c>
      <c r="M12" s="140">
        <v>459</v>
      </c>
      <c r="N12" s="126">
        <f t="shared" si="0"/>
        <v>5574</v>
      </c>
    </row>
    <row r="13" spans="1:14">
      <c r="A13" s="127" t="s">
        <v>18</v>
      </c>
      <c r="B13" s="140"/>
      <c r="C13" s="140"/>
      <c r="D13" s="140"/>
      <c r="E13" s="140"/>
      <c r="F13" s="140">
        <v>59</v>
      </c>
      <c r="G13" s="140">
        <v>59</v>
      </c>
      <c r="H13" s="140">
        <v>59</v>
      </c>
      <c r="I13" s="140">
        <v>59</v>
      </c>
      <c r="J13" s="140">
        <v>59</v>
      </c>
      <c r="K13" s="140">
        <v>59</v>
      </c>
      <c r="L13" s="140">
        <v>59</v>
      </c>
      <c r="M13" s="140">
        <v>59</v>
      </c>
      <c r="N13" s="128">
        <f>SUM(B13:M13)</f>
        <v>472</v>
      </c>
    </row>
    <row r="14" spans="1:14">
      <c r="A14" s="127" t="s">
        <v>19</v>
      </c>
      <c r="B14" s="140">
        <v>21</v>
      </c>
      <c r="C14" s="140">
        <v>21</v>
      </c>
      <c r="D14" s="140">
        <v>21</v>
      </c>
      <c r="E14" s="140">
        <v>21</v>
      </c>
      <c r="F14" s="140">
        <v>21</v>
      </c>
      <c r="G14" s="140">
        <v>21</v>
      </c>
      <c r="H14" s="140">
        <v>21</v>
      </c>
      <c r="I14" s="140">
        <v>21</v>
      </c>
      <c r="J14" s="140">
        <v>21</v>
      </c>
      <c r="K14" s="140">
        <v>21</v>
      </c>
      <c r="L14" s="140">
        <v>20</v>
      </c>
      <c r="M14" s="140">
        <v>20</v>
      </c>
      <c r="N14" s="128">
        <f>SUM(B14:M14)</f>
        <v>250</v>
      </c>
    </row>
    <row r="15" spans="1:14" ht="15.75" thickBot="1">
      <c r="A15" s="127" t="s">
        <v>294</v>
      </c>
      <c r="B15" s="129">
        <v>67021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8">
        <f>SUM(B15:M15)</f>
        <v>67021</v>
      </c>
    </row>
    <row r="16" spans="1:14" ht="16.5" thickTop="1" thickBot="1">
      <c r="A16" s="130" t="s">
        <v>210</v>
      </c>
      <c r="B16" s="131">
        <f t="shared" ref="B16:N16" si="1">SUM(B9:B15)</f>
        <v>69575</v>
      </c>
      <c r="C16" s="131">
        <f t="shared" si="1"/>
        <v>1864</v>
      </c>
      <c r="D16" s="131">
        <f t="shared" si="1"/>
        <v>27226</v>
      </c>
      <c r="E16" s="131">
        <f t="shared" si="1"/>
        <v>1864</v>
      </c>
      <c r="F16" s="131">
        <f t="shared" si="1"/>
        <v>1923</v>
      </c>
      <c r="G16" s="131">
        <f t="shared" si="1"/>
        <v>1923</v>
      </c>
      <c r="H16" s="131">
        <f t="shared" si="1"/>
        <v>1923</v>
      </c>
      <c r="I16" s="131">
        <f t="shared" si="1"/>
        <v>3423</v>
      </c>
      <c r="J16" s="131">
        <f t="shared" si="1"/>
        <v>27284</v>
      </c>
      <c r="K16" s="131">
        <f t="shared" si="1"/>
        <v>2423</v>
      </c>
      <c r="L16" s="131">
        <f t="shared" si="1"/>
        <v>1922</v>
      </c>
      <c r="M16" s="131">
        <f t="shared" si="1"/>
        <v>1920</v>
      </c>
      <c r="N16" s="132">
        <f t="shared" si="1"/>
        <v>143270</v>
      </c>
    </row>
    <row r="17" spans="1:14" ht="15.75" thickTop="1">
      <c r="A17" s="133"/>
      <c r="B17" s="134"/>
      <c r="C17" s="134"/>
      <c r="D17" s="135"/>
      <c r="E17" s="135"/>
      <c r="F17" s="135"/>
      <c r="G17" s="115"/>
      <c r="H17" s="115"/>
      <c r="I17" s="115"/>
      <c r="J17" s="115"/>
      <c r="K17" s="115"/>
      <c r="L17" s="115"/>
      <c r="M17" s="115"/>
      <c r="N17" s="117"/>
    </row>
    <row r="18" spans="1:14" ht="15.75" thickBot="1">
      <c r="A18" s="114"/>
      <c r="B18" s="115"/>
      <c r="C18" s="115"/>
      <c r="D18" s="115"/>
      <c r="E18" s="115"/>
      <c r="F18" s="115"/>
      <c r="G18" s="115"/>
      <c r="H18" s="115"/>
      <c r="I18" s="115"/>
      <c r="J18" s="136"/>
      <c r="K18" s="115"/>
      <c r="L18" s="115"/>
      <c r="M18" s="115"/>
      <c r="N18" s="117"/>
    </row>
    <row r="19" spans="1:14" ht="16.5" thickTop="1" thickBot="1">
      <c r="A19" s="119" t="s">
        <v>233</v>
      </c>
      <c r="B19" s="120" t="s">
        <v>218</v>
      </c>
      <c r="C19" s="121" t="s">
        <v>219</v>
      </c>
      <c r="D19" s="121" t="s">
        <v>220</v>
      </c>
      <c r="E19" s="121" t="s">
        <v>221</v>
      </c>
      <c r="F19" s="121" t="s">
        <v>222</v>
      </c>
      <c r="G19" s="122" t="s">
        <v>223</v>
      </c>
      <c r="H19" s="122" t="s">
        <v>224</v>
      </c>
      <c r="I19" s="122" t="s">
        <v>225</v>
      </c>
      <c r="J19" s="122" t="s">
        <v>226</v>
      </c>
      <c r="K19" s="122" t="s">
        <v>227</v>
      </c>
      <c r="L19" s="122" t="s">
        <v>228</v>
      </c>
      <c r="M19" s="122" t="s">
        <v>229</v>
      </c>
      <c r="N19" s="137" t="s">
        <v>230</v>
      </c>
    </row>
    <row r="20" spans="1:14" ht="15.75" thickTop="1">
      <c r="A20" s="138" t="s">
        <v>6</v>
      </c>
      <c r="B20" s="125">
        <v>751</v>
      </c>
      <c r="C20" s="125">
        <v>751</v>
      </c>
      <c r="D20" s="125">
        <v>751</v>
      </c>
      <c r="E20" s="125">
        <v>751</v>
      </c>
      <c r="F20" s="125">
        <v>751</v>
      </c>
      <c r="G20" s="125">
        <v>751</v>
      </c>
      <c r="H20" s="125">
        <v>751</v>
      </c>
      <c r="I20" s="125">
        <v>751</v>
      </c>
      <c r="J20" s="125">
        <v>751</v>
      </c>
      <c r="K20" s="125">
        <v>751</v>
      </c>
      <c r="L20" s="125">
        <v>751</v>
      </c>
      <c r="M20" s="125">
        <v>749</v>
      </c>
      <c r="N20" s="126">
        <f>SUM(B20:M20)</f>
        <v>9010</v>
      </c>
    </row>
    <row r="21" spans="1:14" ht="38.25" customHeight="1">
      <c r="A21" s="139" t="s">
        <v>234</v>
      </c>
      <c r="B21" s="125">
        <v>203</v>
      </c>
      <c r="C21" s="125">
        <v>203</v>
      </c>
      <c r="D21" s="125">
        <v>203</v>
      </c>
      <c r="E21" s="125">
        <v>203</v>
      </c>
      <c r="F21" s="125">
        <v>203</v>
      </c>
      <c r="G21" s="125">
        <v>203</v>
      </c>
      <c r="H21" s="125">
        <v>203</v>
      </c>
      <c r="I21" s="125">
        <v>203</v>
      </c>
      <c r="J21" s="125">
        <v>203</v>
      </c>
      <c r="K21" s="125">
        <v>203</v>
      </c>
      <c r="L21" s="125">
        <v>203</v>
      </c>
      <c r="M21" s="125">
        <v>207</v>
      </c>
      <c r="N21" s="126">
        <f>SUM(B21:M21)</f>
        <v>2440</v>
      </c>
    </row>
    <row r="22" spans="1:14">
      <c r="A22" s="139" t="s">
        <v>15</v>
      </c>
      <c r="B22" s="125">
        <v>1484</v>
      </c>
      <c r="C22" s="125">
        <v>1484</v>
      </c>
      <c r="D22" s="125">
        <v>1484</v>
      </c>
      <c r="E22" s="125">
        <v>1484</v>
      </c>
      <c r="F22" s="125">
        <v>1484</v>
      </c>
      <c r="G22" s="125">
        <v>1484</v>
      </c>
      <c r="H22" s="125">
        <v>1484</v>
      </c>
      <c r="I22" s="125">
        <v>1484</v>
      </c>
      <c r="J22" s="125">
        <v>1484</v>
      </c>
      <c r="K22" s="125">
        <v>1484</v>
      </c>
      <c r="L22" s="125">
        <v>1484</v>
      </c>
      <c r="M22" s="125">
        <v>1483</v>
      </c>
      <c r="N22" s="126">
        <f>SUM(B22:M22)</f>
        <v>17807</v>
      </c>
    </row>
    <row r="23" spans="1:14" ht="32.25" customHeight="1">
      <c r="A23" s="139" t="s">
        <v>12</v>
      </c>
      <c r="B23" s="125">
        <v>1322</v>
      </c>
      <c r="C23" s="125">
        <v>638</v>
      </c>
      <c r="D23" s="125">
        <v>638</v>
      </c>
      <c r="E23" s="125">
        <v>638</v>
      </c>
      <c r="F23" s="125">
        <v>638</v>
      </c>
      <c r="G23" s="125">
        <v>638</v>
      </c>
      <c r="H23" s="125">
        <v>638</v>
      </c>
      <c r="I23" s="125">
        <v>638</v>
      </c>
      <c r="J23" s="125">
        <v>638</v>
      </c>
      <c r="K23" s="125">
        <v>638</v>
      </c>
      <c r="L23" s="125">
        <v>638</v>
      </c>
      <c r="M23" s="125">
        <v>634</v>
      </c>
      <c r="N23" s="126">
        <f>SUM(B23:M23)</f>
        <v>8336</v>
      </c>
    </row>
    <row r="24" spans="1:14" ht="28.5" customHeight="1">
      <c r="A24" s="139" t="s">
        <v>21</v>
      </c>
      <c r="B24" s="125"/>
      <c r="C24" s="125"/>
      <c r="D24" s="125">
        <v>6313</v>
      </c>
      <c r="E24" s="125"/>
      <c r="F24" s="125"/>
      <c r="G24" s="125"/>
      <c r="H24" s="125"/>
      <c r="I24" s="125"/>
      <c r="J24" s="125">
        <v>927</v>
      </c>
      <c r="K24" s="125"/>
      <c r="L24" s="125"/>
      <c r="M24" s="125"/>
      <c r="N24" s="126">
        <f>SUM(B24:M24)</f>
        <v>7240</v>
      </c>
    </row>
    <row r="25" spans="1:14">
      <c r="A25" s="124" t="s">
        <v>235</v>
      </c>
      <c r="B25" s="125">
        <v>205</v>
      </c>
      <c r="C25" s="125">
        <v>205</v>
      </c>
      <c r="D25" s="125">
        <v>205</v>
      </c>
      <c r="E25" s="125">
        <v>205</v>
      </c>
      <c r="F25" s="125">
        <v>205</v>
      </c>
      <c r="G25" s="125">
        <v>205</v>
      </c>
      <c r="H25" s="125">
        <v>205</v>
      </c>
      <c r="I25" s="125">
        <v>205</v>
      </c>
      <c r="J25" s="125">
        <v>205</v>
      </c>
      <c r="K25" s="125">
        <v>205</v>
      </c>
      <c r="L25" s="125">
        <v>205</v>
      </c>
      <c r="M25" s="125">
        <v>202</v>
      </c>
      <c r="N25" s="126">
        <f t="shared" ref="N25:N28" si="2">SUM(B25:M25)</f>
        <v>2457</v>
      </c>
    </row>
    <row r="26" spans="1:14">
      <c r="A26" s="190" t="s">
        <v>295</v>
      </c>
      <c r="B26" s="125"/>
      <c r="C26" s="125"/>
      <c r="D26" s="125">
        <v>6220</v>
      </c>
      <c r="E26" s="125">
        <v>99</v>
      </c>
      <c r="F26" s="125">
        <v>1500</v>
      </c>
      <c r="G26" s="125"/>
      <c r="H26" s="125">
        <v>2159</v>
      </c>
      <c r="I26" s="125"/>
      <c r="J26" s="125">
        <v>31750</v>
      </c>
      <c r="K26" s="125">
        <v>1163</v>
      </c>
      <c r="L26" s="125"/>
      <c r="M26" s="125">
        <v>1000</v>
      </c>
      <c r="N26" s="126">
        <f t="shared" si="2"/>
        <v>43891</v>
      </c>
    </row>
    <row r="27" spans="1:14">
      <c r="A27" s="190" t="s">
        <v>251</v>
      </c>
      <c r="B27" s="140"/>
      <c r="C27" s="140"/>
      <c r="D27" s="140"/>
      <c r="E27" s="140">
        <v>3647</v>
      </c>
      <c r="F27" s="140"/>
      <c r="G27" s="140"/>
      <c r="H27" s="140"/>
      <c r="I27" s="140"/>
      <c r="J27" s="140"/>
      <c r="K27" s="140"/>
      <c r="L27" s="140"/>
      <c r="M27" s="140"/>
      <c r="N27" s="126">
        <f t="shared" si="2"/>
        <v>3647</v>
      </c>
    </row>
    <row r="28" spans="1:14">
      <c r="A28" s="190" t="s">
        <v>267</v>
      </c>
      <c r="B28" s="140">
        <v>48442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  <c r="N28" s="126">
        <f t="shared" si="2"/>
        <v>48442</v>
      </c>
    </row>
    <row r="29" spans="1:14" ht="15.75" thickBot="1">
      <c r="A29" s="189" t="s">
        <v>210</v>
      </c>
      <c r="B29" s="141">
        <f>SUM(B20:B28)</f>
        <v>52407</v>
      </c>
      <c r="C29" s="141">
        <f t="shared" ref="C29:M29" si="3">SUM(C20:C28)</f>
        <v>3281</v>
      </c>
      <c r="D29" s="141">
        <f t="shared" si="3"/>
        <v>15814</v>
      </c>
      <c r="E29" s="141">
        <f t="shared" si="3"/>
        <v>7027</v>
      </c>
      <c r="F29" s="141">
        <f t="shared" si="3"/>
        <v>4781</v>
      </c>
      <c r="G29" s="141">
        <f t="shared" si="3"/>
        <v>3281</v>
      </c>
      <c r="H29" s="141">
        <f t="shared" si="3"/>
        <v>5440</v>
      </c>
      <c r="I29" s="141">
        <f t="shared" si="3"/>
        <v>3281</v>
      </c>
      <c r="J29" s="141">
        <f t="shared" si="3"/>
        <v>35958</v>
      </c>
      <c r="K29" s="141">
        <f t="shared" si="3"/>
        <v>4444</v>
      </c>
      <c r="L29" s="141">
        <f t="shared" si="3"/>
        <v>3281</v>
      </c>
      <c r="M29" s="141">
        <f t="shared" si="3"/>
        <v>4275</v>
      </c>
      <c r="N29" s="141">
        <f>SUM(N20:N28)</f>
        <v>143270</v>
      </c>
    </row>
    <row r="30" spans="1:14" ht="15.75" thickTop="1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7"/>
    </row>
  </sheetData>
  <mergeCells count="3">
    <mergeCell ref="B6:G6"/>
    <mergeCell ref="M7:N7"/>
    <mergeCell ref="A2:N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 számú melléklet</vt:lpstr>
      <vt:lpstr>2. számú melléklet</vt:lpstr>
      <vt:lpstr>3.sz. melléklet</vt:lpstr>
      <vt:lpstr>3. sz.melléklet</vt:lpstr>
      <vt:lpstr>4. sz.melléklet</vt:lpstr>
      <vt:lpstr>5.sz. melléklet</vt:lpstr>
      <vt:lpstr>7.sz.melléklet</vt:lpstr>
      <vt:lpstr>11.sz. melléklet</vt:lpstr>
      <vt:lpstr>12.sz.melléklet</vt:lpstr>
      <vt:lpstr>8. sz. tájékoztató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2020-02-14T09:51:55Z</cp:lastPrinted>
  <dcterms:created xsi:type="dcterms:W3CDTF">2012-02-02T10:48:30Z</dcterms:created>
  <dcterms:modified xsi:type="dcterms:W3CDTF">2020-02-14T09:52:05Z</dcterms:modified>
</cp:coreProperties>
</file>