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98" firstSheet="6" activeTab="17"/>
  </bookViews>
  <sheets>
    <sheet name="1. melléklet" sheetId="1" r:id="rId1"/>
    <sheet name="2. melléklet  " sheetId="2" r:id="rId2"/>
    <sheet name="3. melléklet" sheetId="3" r:id="rId3"/>
    <sheet name="3.a  melléklet" sheetId="4" r:id="rId4"/>
    <sheet name="3.b. melléklet   " sheetId="5" r:id="rId5"/>
    <sheet name="3.c.  melléklet " sheetId="6" r:id="rId6"/>
    <sheet name="3.d  melléklet " sheetId="7" r:id="rId7"/>
    <sheet name="4.  melléklet " sheetId="8" r:id="rId8"/>
    <sheet name="5. melléklet " sheetId="9" r:id="rId9"/>
    <sheet name="6. melléklet  " sheetId="10" r:id="rId10"/>
    <sheet name="7. melléklet " sheetId="11" r:id="rId11"/>
    <sheet name="8.  melléklet " sheetId="12" r:id="rId12"/>
    <sheet name="9. melléklet  " sheetId="13" r:id="rId13"/>
    <sheet name="10.a. melléklet" sheetId="14" r:id="rId14"/>
    <sheet name="10.b. melléklet " sheetId="15" r:id="rId15"/>
    <sheet name="10.c. melléklet" sheetId="16" r:id="rId16"/>
    <sheet name="10.d. melléklet" sheetId="17" r:id="rId17"/>
    <sheet name="11. melléklet" sheetId="18" r:id="rId18"/>
  </sheets>
  <definedNames>
    <definedName name="Excel_BuiltIn_Print_Area_8">'4.  melléklet '!$A$1:$AB$18</definedName>
    <definedName name="Excel_BuiltIn_Print_Area_9">"$#HIV!.$A$2:$L$19"</definedName>
    <definedName name="Excel_BuiltIn_Print_Titles_3_1">'3. melléklet'!$A$2:$IU$3</definedName>
    <definedName name="Excel_BuiltIn_Print_Titles_4_1">'3.a  melléklet'!$A$2:$IU$4</definedName>
    <definedName name="_xlnm.Print_Titles" localSheetId="1">'2. melléklet  '!$2:$3</definedName>
    <definedName name="_xlnm.Print_Titles" localSheetId="2">'3. melléklet'!$2:$3</definedName>
    <definedName name="_xlnm.Print_Titles" localSheetId="3">'3.a  melléklet'!$2:$4</definedName>
    <definedName name="_xlnm.Print_Titles" localSheetId="4">'3.b. melléklet   '!$2:$3</definedName>
    <definedName name="_xlnm.Print_Titles" localSheetId="5">'3.c.  melléklet '!$1:$2</definedName>
    <definedName name="_xlnm.Print_Titles" localSheetId="10">'7. melléklet '!$5:$6</definedName>
    <definedName name="_xlnm.Print_Area" localSheetId="14">'10.b. melléklet '!$A$1:$E$58</definedName>
    <definedName name="_xlnm.Print_Area" localSheetId="15">'10.c. melléklet'!$A$1:$H$24</definedName>
    <definedName name="_xlnm.Print_Area" localSheetId="4">'3.b. melléklet   '!$A$2:$Z$53</definedName>
    <definedName name="_xlnm.Print_Area" localSheetId="6">'3.d  melléklet '!$A$1:$I$17</definedName>
    <definedName name="_xlnm.Print_Area" localSheetId="9">'6. melléklet  '!$A$1:$H$11</definedName>
  </definedNames>
  <calcPr fullCalcOnLoad="1"/>
</workbook>
</file>

<file path=xl/sharedStrings.xml><?xml version="1.0" encoding="utf-8"?>
<sst xmlns="http://schemas.openxmlformats.org/spreadsheetml/2006/main" count="1385" uniqueCount="816">
  <si>
    <t>Önkormányzati jogalkotás</t>
  </si>
  <si>
    <t>Központi költségvetési befizetések</t>
  </si>
  <si>
    <t>Támogatásértékű bevétel</t>
  </si>
  <si>
    <t>Társadalom-, szociálpolitikai és egyéb juttatás</t>
  </si>
  <si>
    <t>Beruházás</t>
  </si>
  <si>
    <t>Támogatás összesen</t>
  </si>
  <si>
    <t>4.2. Munkaadókat terhelő járulék</t>
  </si>
  <si>
    <t>1. Tárgyi eszközök, immater. javak értékesítése</t>
  </si>
  <si>
    <t xml:space="preserve">       - Mezőőrök tám (Igazságügyi Minisztérium)</t>
  </si>
  <si>
    <t xml:space="preserve">       - közcélú foglalkoztatás támogatása</t>
  </si>
  <si>
    <t xml:space="preserve">       - Közkincs hitelek kamattámogatás</t>
  </si>
  <si>
    <t>1.1. Fogorvosi Szolgálat</t>
  </si>
  <si>
    <t>1.2. Egyetértés Sportegyesület</t>
  </si>
  <si>
    <t>1.4. Nagykanizsa és Környéke Foglalkoztatási Kft</t>
  </si>
  <si>
    <t>1.3. Tűzoltóság Nagykanizsa</t>
  </si>
  <si>
    <t>1.5. KMB szolgálat</t>
  </si>
  <si>
    <t>1.6. Bursa Ösztöndíj</t>
  </si>
  <si>
    <t>Térképadatbázis</t>
  </si>
  <si>
    <t>Önkormányzat</t>
  </si>
  <si>
    <t>Tartós tőke</t>
  </si>
  <si>
    <t>2. Felhalmozási célú pénzeszk. átadás Áht-n kív</t>
  </si>
  <si>
    <t>Kiadások, bevételek megnevezése</t>
  </si>
  <si>
    <t>1. Tartós tőke</t>
  </si>
  <si>
    <t>IV. Üzemeltetésre, kezelésre átadott, koncesszióba, vagyonkezelésbe adott, vagyonkezelésbe vett eszközök</t>
  </si>
  <si>
    <t>Vállalkozási tevékenység szakfeladaton elszámolt bevételei</t>
  </si>
  <si>
    <t>Vállalkozási tevékenység szakfeladaton elszámolt kiadásai (-)</t>
  </si>
  <si>
    <t>Vállalkozási tevékenység pénzforgalmi eredménye (1-2)</t>
  </si>
  <si>
    <t>Vállalkozási tevékenységet terhelő értékcsökkenési leírás (-)</t>
  </si>
  <si>
    <t xml:space="preserve">Alaptevékenység ellátására felhasznált és felhasználni tervezett eredmény (-) </t>
  </si>
  <si>
    <t>Pénzforgalmi eredményt külön  jogszabály alapján módosító egyéb tétel ±</t>
  </si>
  <si>
    <t>Vállalkozási tevékenység módosított pénzforgalmi eredménye (3-4-5±6)</t>
  </si>
  <si>
    <t>Tárgyévről átvitt veszteség</t>
  </si>
  <si>
    <t>Megelőző év(ek) el nem számolt veszteségének tárgyévre eső része</t>
  </si>
  <si>
    <t>Vállalkozási tevékenység helyesbített eredménye (7+8-9)</t>
  </si>
  <si>
    <t>Vállalkozási tevékenységet terhelő befizetési kötelezettség</t>
  </si>
  <si>
    <t>Tartalékba helyezhető összeg</t>
  </si>
  <si>
    <t>Sor-sz.</t>
  </si>
  <si>
    <t>Megnevezés</t>
  </si>
  <si>
    <t>teljesítés %-a</t>
  </si>
  <si>
    <t>KÖLTSÉGVETÉSI  BEVÉTELEK</t>
  </si>
  <si>
    <t xml:space="preserve">I. </t>
  </si>
  <si>
    <t>Működési bevételek</t>
  </si>
  <si>
    <t>1.</t>
  </si>
  <si>
    <t xml:space="preserve"> Intézményi működési bevételek</t>
  </si>
  <si>
    <t>2.</t>
  </si>
  <si>
    <t>2.1  Helyi adók</t>
  </si>
  <si>
    <t xml:space="preserve">2.2. Átengedett központi adók </t>
  </si>
  <si>
    <t>Működési bevételek összesen</t>
  </si>
  <si>
    <t>II.</t>
  </si>
  <si>
    <t>Támogatások</t>
  </si>
  <si>
    <t xml:space="preserve"> Önkormányzatok költségvetési támogatása</t>
  </si>
  <si>
    <t>Támogatások összesen:</t>
  </si>
  <si>
    <t>III.</t>
  </si>
  <si>
    <t>Felhalmozási és tőke jellegű bevételek</t>
  </si>
  <si>
    <t>1.Tárgyi eszközök, immateriális javak értékesítése</t>
  </si>
  <si>
    <t>2. Egyéb vagyonhasznosítás bevétele</t>
  </si>
  <si>
    <t>Felhalmozási bevételek összesen</t>
  </si>
  <si>
    <t>IV.</t>
  </si>
  <si>
    <t>Támogatás értékű bevételek</t>
  </si>
  <si>
    <t>1.Támogatás értékű működési bevételek</t>
  </si>
  <si>
    <t xml:space="preserve"> -  ebből: OEP finanszírozás</t>
  </si>
  <si>
    <t>2. Támogatás értékű felhalmozási bevételek</t>
  </si>
  <si>
    <t>Támogatás értékű bevételek összesen</t>
  </si>
  <si>
    <t>V.</t>
  </si>
  <si>
    <t>Véglegesen átvett pénzeszközök</t>
  </si>
  <si>
    <t>1. Működési célra államháztartáson kívülről</t>
  </si>
  <si>
    <t>2. Felhalmozási célra államháztartáson kívülről</t>
  </si>
  <si>
    <t>Véglegesen átvett pénzeszközök összesen</t>
  </si>
  <si>
    <t>VI.</t>
  </si>
  <si>
    <t>Kölcsönök visszatérülése</t>
  </si>
  <si>
    <t>Költségvetési bevételek összesen (I-VI.)</t>
  </si>
  <si>
    <t>VII.</t>
  </si>
  <si>
    <t>Finanszírozási bevételek</t>
  </si>
  <si>
    <t>1. Hitelfelvétel</t>
  </si>
  <si>
    <t>Finanszírozási bevételek összesen</t>
  </si>
  <si>
    <t>VIII.</t>
  </si>
  <si>
    <t>Pénzforgalom nélküli bevételek</t>
  </si>
  <si>
    <t>2. Előző évi pénzmaradvány felhalmozási célra</t>
  </si>
  <si>
    <t>Pénzforgalom nélküli bevételek összesen</t>
  </si>
  <si>
    <t>BEVÉTELEK FŐÖSSZEGE (I-VIII)</t>
  </si>
  <si>
    <t>KÖLTSÉGVETÉSI KIADÁSOK</t>
  </si>
  <si>
    <t>I.</t>
  </si>
  <si>
    <t>Működési kiadások</t>
  </si>
  <si>
    <t>2. Munkaadót terhelő járulékok</t>
  </si>
  <si>
    <t>3. Dologi jellegű kiadások</t>
  </si>
  <si>
    <t>Működési kiadások összesen</t>
  </si>
  <si>
    <t>Felhalmozási kiadások</t>
  </si>
  <si>
    <t>1. Felújítási kiadások</t>
  </si>
  <si>
    <t>2. Beruházási kiadások</t>
  </si>
  <si>
    <t>Felhalmozási kiadások összesen</t>
  </si>
  <si>
    <t>Támogatásértékű kiadások</t>
  </si>
  <si>
    <t>1. Támogatásértékű működési kiadások</t>
  </si>
  <si>
    <t>2. Támogatásértékű felhalmozási  kiadások</t>
  </si>
  <si>
    <t>Támogatásértékű kiadások összesen</t>
  </si>
  <si>
    <t>1.Működési célú pénzeszköz átadás Áht-n kívülre</t>
  </si>
  <si>
    <t>Tartalékok</t>
  </si>
  <si>
    <t>Költségvetési kiadások összesen (I-V.)</t>
  </si>
  <si>
    <t>FINANSZÍROZÁSI KIADÁSOK</t>
  </si>
  <si>
    <t>Finanszírozási kiadások összesen</t>
  </si>
  <si>
    <t>KIADÁSOK FŐÖSSZEGE:</t>
  </si>
  <si>
    <t>Költségvetési létszámkeret (fő)</t>
  </si>
  <si>
    <t xml:space="preserve">Megnevezés </t>
  </si>
  <si>
    <t>telj.%-a</t>
  </si>
  <si>
    <t xml:space="preserve">MŰKÖDÉSI CÉLÚ BEVÉTELEK </t>
  </si>
  <si>
    <t>MŰKÖDÉSI CÉLÚ  KIADÁSOK</t>
  </si>
  <si>
    <t xml:space="preserve">1. </t>
  </si>
  <si>
    <t>1.1. Személyi juttatások</t>
  </si>
  <si>
    <t>2.1. Helyi adók</t>
  </si>
  <si>
    <t>1.2. Munkaadókat terhelő járulék</t>
  </si>
  <si>
    <t>1.3. Dologi kiadások</t>
  </si>
  <si>
    <t xml:space="preserve">2. </t>
  </si>
  <si>
    <t>3.</t>
  </si>
  <si>
    <t>2.1. Személyi juttatások</t>
  </si>
  <si>
    <t>2.3. Dologi kiadások</t>
  </si>
  <si>
    <t>3.1. Személyi juttatások</t>
  </si>
  <si>
    <t>4.</t>
  </si>
  <si>
    <t>3.3 Dologi kiadások</t>
  </si>
  <si>
    <t>Óvoda összesen</t>
  </si>
  <si>
    <t>Művelődési Ház</t>
  </si>
  <si>
    <t>4.1. Személyi juttatások</t>
  </si>
  <si>
    <t>5.</t>
  </si>
  <si>
    <t>4.3. Dologi kiadások</t>
  </si>
  <si>
    <t>Művelődési Ház összesen</t>
  </si>
  <si>
    <t>6.</t>
  </si>
  <si>
    <t>7.</t>
  </si>
  <si>
    <t>Működési célú bevételek összesen</t>
  </si>
  <si>
    <t>Működési célú kiadások összesen</t>
  </si>
  <si>
    <t>FELHALMOZÁSI CÉLÚ BEVÉTELEK</t>
  </si>
  <si>
    <t>FELHALMOZÁSI CÉLÚ KIADÁSOK</t>
  </si>
  <si>
    <t>Felújítási kiadások</t>
  </si>
  <si>
    <t>Beruházási kiadások</t>
  </si>
  <si>
    <t>Felhalmozási célú bevételek összesen</t>
  </si>
  <si>
    <t>Felhalmozási célú kiadások össz</t>
  </si>
  <si>
    <t>FINANSZÍROZÁSI BEVÉTELEK</t>
  </si>
  <si>
    <t>Egyéb finanszírozási bevételek</t>
  </si>
  <si>
    <t>Kölcsönök nyújtása</t>
  </si>
  <si>
    <t>Egyéb finanszírozási kiadás</t>
  </si>
  <si>
    <t>Bevételek főösszege</t>
  </si>
  <si>
    <t>Kiadások főösszege</t>
  </si>
  <si>
    <t>telj. %-a</t>
  </si>
  <si>
    <t>BEVÉTELEK</t>
  </si>
  <si>
    <t>2.1 Helyi adók</t>
  </si>
  <si>
    <t xml:space="preserve">         -magánszemélyek kommunális adója</t>
  </si>
  <si>
    <t xml:space="preserve">         -építmény adó</t>
  </si>
  <si>
    <t xml:space="preserve">         -iparűzési adó</t>
  </si>
  <si>
    <t>Helyi adók összesen</t>
  </si>
  <si>
    <t xml:space="preserve">         - Gépjárműadó</t>
  </si>
  <si>
    <t>1. Támogatásértékű működési bevételek</t>
  </si>
  <si>
    <t xml:space="preserve">       -  OEP finanszírozás</t>
  </si>
  <si>
    <t xml:space="preserve">2. Támogatás értékű felhalmozási bevételek </t>
  </si>
  <si>
    <t>Államházt.  kív átvett  pénzeszköz össz</t>
  </si>
  <si>
    <t>Kölcsönök összesen:</t>
  </si>
  <si>
    <t>2. Egyéb finanszírozási bevételek</t>
  </si>
  <si>
    <t xml:space="preserve">Bevételek mindösszesen </t>
  </si>
  <si>
    <t>Szakfeladat száma</t>
  </si>
  <si>
    <t>Intézményi működési bevételek</t>
  </si>
  <si>
    <t xml:space="preserve">Támogatás értékű bevételek </t>
  </si>
  <si>
    <t>Hitelek, kölcsönök</t>
  </si>
  <si>
    <t>Összesen</t>
  </si>
  <si>
    <t>működési</t>
  </si>
  <si>
    <t>TB alapból</t>
  </si>
  <si>
    <t>felhalmozás</t>
  </si>
  <si>
    <t xml:space="preserve">működési </t>
  </si>
  <si>
    <t>felhalmozási</t>
  </si>
  <si>
    <t>Önkormányzati igazgatási feladatok</t>
  </si>
  <si>
    <t xml:space="preserve"> Önkormányzati igazgatási tevékenysége</t>
  </si>
  <si>
    <t>Igazgatási feladat összesen</t>
  </si>
  <si>
    <t>Igazgatási feladatok összesen</t>
  </si>
  <si>
    <t>Városüzemeltetési feladatok</t>
  </si>
  <si>
    <t>Város-, községgazdálkodási M.N.S. Szolgált.</t>
  </si>
  <si>
    <t>Szennyvíz gyűjtése és elvezetése</t>
  </si>
  <si>
    <t>Köztemető fenntartás és működtetés</t>
  </si>
  <si>
    <t>Városüzemeltetési kiadások összesen</t>
  </si>
  <si>
    <t>Egészségügyi, szociális feladatok</t>
  </si>
  <si>
    <t>Család és nővédelmi egészségügyi gondozás</t>
  </si>
  <si>
    <t>Család és nővédelmi egészségügyi gond.</t>
  </si>
  <si>
    <t>Egészségügyi .szoc. felad. összesen</t>
  </si>
  <si>
    <t>Vagyongazdálkodási feladatok</t>
  </si>
  <si>
    <t>Nem lakóingatlan bérbeadása</t>
  </si>
  <si>
    <t>Lakóingatlan bérbeadása</t>
  </si>
  <si>
    <t>Vagyongazdálkodás összesen</t>
  </si>
  <si>
    <t>Önkormányzat elszámolásai</t>
  </si>
  <si>
    <t>MINDÖSSZESEN</t>
  </si>
  <si>
    <t>Szakfeladat</t>
  </si>
  <si>
    <t>Személyi juttatás</t>
  </si>
  <si>
    <t>Dologi kiadás</t>
  </si>
  <si>
    <t>Intézményi működési kiadás összesen</t>
  </si>
  <si>
    <t>Támogatásértékű  kiadások</t>
  </si>
  <si>
    <t>Létszám</t>
  </si>
  <si>
    <t>Önkormányzati igazgatási tevékenység</t>
  </si>
  <si>
    <t>Igazgatási  feladatok összesen</t>
  </si>
  <si>
    <t>Város-, községgazdálkodási M.N.S szolg.</t>
  </si>
  <si>
    <t>Települési hulladék kezelése, ártalmatlan.</t>
  </si>
  <si>
    <t>Közvilágítás</t>
  </si>
  <si>
    <t>Közterület rendjének fenntartása</t>
  </si>
  <si>
    <t>Állategészségügyi ellátás</t>
  </si>
  <si>
    <t>Háziorvosi alapellátás</t>
  </si>
  <si>
    <t>Háziorvosi ügyeleti ellátás</t>
  </si>
  <si>
    <t>Fogorvosi ellátás</t>
  </si>
  <si>
    <t>Időskorúak járadéka</t>
  </si>
  <si>
    <t xml:space="preserve">Lakásfenntartási támogatás normatív </t>
  </si>
  <si>
    <t>Ápolási díj alanyi jogon</t>
  </si>
  <si>
    <t>Ápolási díj méltányossági alapon</t>
  </si>
  <si>
    <t>Óvodáztatási támogatás</t>
  </si>
  <si>
    <t>Átmeneti segély</t>
  </si>
  <si>
    <t>Rendkívüli gyermekvédelmi támogatás</t>
  </si>
  <si>
    <t>Közgyógyellátás</t>
  </si>
  <si>
    <t>Beruházások</t>
  </si>
  <si>
    <t>Felújítások</t>
  </si>
  <si>
    <t xml:space="preserve">Intézményi finanszírozás </t>
  </si>
  <si>
    <t xml:space="preserve"> Véglegesen átadott pénzeszközök </t>
  </si>
  <si>
    <t xml:space="preserve">  Támogatásértékű  kiadások</t>
  </si>
  <si>
    <t xml:space="preserve">  Támogatásértékű működési kiadások</t>
  </si>
  <si>
    <t>1.1. Egyesített Szociális Intézmény Nagykanizsa</t>
  </si>
  <si>
    <t>Támogatásértékű működési kiadások összesen</t>
  </si>
  <si>
    <t>8.</t>
  </si>
  <si>
    <t>9.</t>
  </si>
  <si>
    <t>10.</t>
  </si>
  <si>
    <t>11.</t>
  </si>
  <si>
    <t>12.</t>
  </si>
  <si>
    <t xml:space="preserve">Ellátottak pénzbeli juttatásai összesen: </t>
  </si>
  <si>
    <t>Hozzájárulás jogcíme</t>
  </si>
  <si>
    <t>Önkormányzatot ténylegesen megillető állami hozzájárulás</t>
  </si>
  <si>
    <t>Eltérés</t>
  </si>
  <si>
    <t>Mutatószám</t>
  </si>
  <si>
    <t>Hozzájárulás</t>
  </si>
  <si>
    <t>Összege</t>
  </si>
  <si>
    <t>Ft/fő</t>
  </si>
  <si>
    <t>eFt</t>
  </si>
  <si>
    <t>Iskolai intézményi étkeztetés</t>
  </si>
  <si>
    <t>1-4 évf</t>
  </si>
  <si>
    <t>KIADÁSOK</t>
  </si>
  <si>
    <t>Személyi juttatások</t>
  </si>
  <si>
    <t>Munkáltatókat terhelő járulékok</t>
  </si>
  <si>
    <t>Dologi kiadások</t>
  </si>
  <si>
    <t>KIADÁSOK ÖSSZESEN</t>
  </si>
  <si>
    <t>Fenntartói támogatás</t>
  </si>
  <si>
    <t>BEVÉTELEK ÖSSZESEN</t>
  </si>
  <si>
    <t>Engedélyezett létszám (fő)</t>
  </si>
  <si>
    <t>Közművelődési intézmények</t>
  </si>
  <si>
    <t>Sorsz.</t>
  </si>
  <si>
    <t>Óvodai intézményi étkeztetés</t>
  </si>
  <si>
    <t>Óvodai nevelés ellátás</t>
  </si>
  <si>
    <t>Feladat megnevezése</t>
  </si>
  <si>
    <t>FELHALMOZÁSI KIADÁSOK</t>
  </si>
  <si>
    <t xml:space="preserve"> Beruházások</t>
  </si>
  <si>
    <t>Beruházások összesen</t>
  </si>
  <si>
    <t xml:space="preserve"> Felújítások</t>
  </si>
  <si>
    <t>Felújítások összesen:</t>
  </si>
  <si>
    <t>Megnevezés (támogatást biztosító)</t>
  </si>
  <si>
    <t xml:space="preserve">Bevétel </t>
  </si>
  <si>
    <t>Kiadás</t>
  </si>
  <si>
    <t>Tárgyévi támogatás</t>
  </si>
  <si>
    <t>Következő évben</t>
  </si>
  <si>
    <t>Előző években</t>
  </si>
  <si>
    <t>Tárgy évben</t>
  </si>
  <si>
    <t>További években</t>
  </si>
  <si>
    <t>ESZKÖZÖK</t>
  </si>
  <si>
    <t>Alapítás - átszervezés aktivált értéke</t>
  </si>
  <si>
    <t>Kísérleti fejlesztés aktivált értéke</t>
  </si>
  <si>
    <t>Vagyoni értékű jogok</t>
  </si>
  <si>
    <t>Szellemi termékek</t>
  </si>
  <si>
    <t>Immateriális javakra adott előleg</t>
  </si>
  <si>
    <t>Immateriális javak értékhelyesbítése</t>
  </si>
  <si>
    <t>Immateriális javak összesen (1+….+6)</t>
  </si>
  <si>
    <t>Ingatlanok és a kapcsolódó vagyoni értékű jogok</t>
  </si>
  <si>
    <t>Gépek, berendezések, felszerelések</t>
  </si>
  <si>
    <t>Járművek</t>
  </si>
  <si>
    <t>Tenyészállatok</t>
  </si>
  <si>
    <t>Beruházások, felújítások</t>
  </si>
  <si>
    <t>Beruházásra adott előlegek</t>
  </si>
  <si>
    <t>13.</t>
  </si>
  <si>
    <t>Állami készletek, tartalékok</t>
  </si>
  <si>
    <t>14.</t>
  </si>
  <si>
    <t>Tárgyi eszközök értékhelyesbítése</t>
  </si>
  <si>
    <t>Tárgyi eszközök összesen (7+…..+14)</t>
  </si>
  <si>
    <t>15.</t>
  </si>
  <si>
    <t>Egyéb tartós részesedés</t>
  </si>
  <si>
    <t>16.</t>
  </si>
  <si>
    <t>Tartós hitelviszonyt megtestesítő értékpapír</t>
  </si>
  <si>
    <t>17.</t>
  </si>
  <si>
    <t>Tartósan adott kölcsön</t>
  </si>
  <si>
    <t>18.</t>
  </si>
  <si>
    <t>Hosszú lejáratú bankbetétek</t>
  </si>
  <si>
    <t>19.</t>
  </si>
  <si>
    <t>Egyéb hosszú lejáratú követelések</t>
  </si>
  <si>
    <t>20.</t>
  </si>
  <si>
    <t>Befektetett pénzeszközök értékhelyesbítése</t>
  </si>
  <si>
    <t xml:space="preserve">Befektetett pénzügyi eszközök 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</si>
  <si>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</si>
  <si>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</si>
  <si>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</si>
  <si>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</si>
  <si>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</si>
  <si>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</si>
  <si>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</si>
  <si>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</si>
  <si>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</si>
  <si>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</si>
  <si>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</si>
  <si>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</si>
  <si>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</si>
  <si>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</si>
  <si>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</si>
  <si>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</si>
  <si>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</si>
  <si>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</si>
  <si>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és szolgáltatásból (vevők)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</si>
  <si>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</si>
  <si>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</si>
  <si>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</si>
  <si>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</si>
  <si>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</si>
  <si>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</si>
  <si>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</si>
  <si>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</si>
  <si>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</si>
  <si>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</si>
  <si>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</si>
  <si>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</si>
  <si>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</si>
  <si>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</si>
  <si>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</si>
  <si>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</si>
  <si>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</si>
  <si>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</si>
  <si>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</si>
  <si>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</si>
  <si>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</si>
  <si>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</si>
  <si>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</si>
  <si>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</si>
  <si>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</si>
  <si>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</si>
  <si>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</si>
  <si>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</si>
  <si>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</si>
  <si>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</si>
  <si>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</si>
  <si>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</si>
  <si>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</si>
  <si>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</si>
  <si>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</si>
  <si>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</si>
  <si>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</si>
  <si>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</si>
  <si>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</si>
  <si>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</si>
  <si>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</si>
  <si>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</si>
  <si>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</si>
  <si>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</si>
  <si>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</si>
  <si>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</si>
  <si>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</si>
  <si>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</si>
  <si>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</si>
  <si>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</si>
  <si>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</si>
  <si>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</si>
  <si>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</si>
  <si>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</si>
  <si>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</si>
  <si>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</si>
  <si>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lejáratra adott kölcsönök</t>
  </si>
  <si>
    <t>Tartozás fejlesztési célú kötvény kibocsátásból</t>
  </si>
  <si>
    <t>Tartozás működési célú kötvény kibocsátásból</t>
  </si>
  <si>
    <t>Beruházási, fejlesztési hitel</t>
  </si>
  <si>
    <t>Működési célú hosszú lejáratú hitelek</t>
  </si>
  <si>
    <t>Egyéb hosszú lejáratú kötelezettség</t>
  </si>
  <si>
    <t>Hosszú lejáratú kötelezettség (13+…..+18)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</si>
  <si>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</si>
  <si>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</si>
  <si>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</si>
  <si>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</si>
  <si>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</si>
  <si>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váltótartozások</t>
  </si>
  <si>
    <t xml:space="preserve">   -munkavállalókkal szembeni kf. Kötelezettségek</t>
  </si>
  <si>
    <t xml:space="preserve">   -költségvetéssel szembeni kötelezettségek</t>
  </si>
  <si>
    <t xml:space="preserve">   - iparűzési adó feltöltés miatti kötelezettség</t>
  </si>
  <si>
    <t xml:space="preserve">   - helyi adó túlfizetés</t>
  </si>
  <si>
    <t xml:space="preserve">   - nemzetközi támogatási programok miatti köt.</t>
  </si>
  <si>
    <t xml:space="preserve">   - támogatási program előlege miatti kötelezettség</t>
  </si>
  <si>
    <t xml:space="preserve">   - szabálytalan kifizetések miatti kötelezettségek</t>
  </si>
  <si>
    <t xml:space="preserve">   - garancia és kezességvállalásból származó köt.</t>
  </si>
  <si>
    <t xml:space="preserve">   - hosszú lejáratra kapott kölcsön köv.évi törl.</t>
  </si>
  <si>
    <t xml:space="preserve">   - felhalm.célú kötv.kibocs-ból szárm.tartoz.köv.évi törl.részl </t>
  </si>
  <si>
    <t xml:space="preserve">   - működési célú kötv.kibocs-ból szárm.tartoz.köv.évi törl.</t>
  </si>
  <si>
    <t xml:space="preserve">   - beruházási, fejlesztési hitelek köv.évet terheli.törl.részl.</t>
  </si>
  <si>
    <t xml:space="preserve">   - működési célú hosszú lej.hitelek köv. évi törl.</t>
  </si>
  <si>
    <t xml:space="preserve">   - egyéb hosszú lej. Kötelezettség köv. évi törl.</t>
  </si>
  <si>
    <t xml:space="preserve">   - tárgyévi költségvetést terhelő rövid lej. Köt</t>
  </si>
  <si>
    <t xml:space="preserve">   - tárgyévet követő évet terhelő rövid lej. Köt.</t>
  </si>
  <si>
    <t xml:space="preserve">   - egyéb különféle kötelezettségek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</si>
  <si>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</si>
  <si>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</si>
  <si>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</si>
  <si>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</si>
  <si>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</si>
  <si>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</si>
  <si>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</si>
  <si>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</si>
  <si>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</si>
  <si>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</si>
  <si>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</si>
  <si>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</si>
  <si>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Sor- sz.</t>
  </si>
  <si>
    <t>A támogatás kedvezményezettje (csoportonként)</t>
  </si>
  <si>
    <t>Kedvezmény</t>
  </si>
  <si>
    <t>Mentesség</t>
  </si>
  <si>
    <t>jogcíme (jellege)</t>
  </si>
  <si>
    <t>mértéke %</t>
  </si>
  <si>
    <t>összege  eFt</t>
  </si>
  <si>
    <t>Helyi adók, gépjárműadó</t>
  </si>
  <si>
    <t>Építményadó</t>
  </si>
  <si>
    <t>-</t>
  </si>
  <si>
    <t>Magánszemélyek kommunális adója</t>
  </si>
  <si>
    <t>Beszedett idegenforgalmi adó</t>
  </si>
  <si>
    <t>Helyi iparűzési adó</t>
  </si>
  <si>
    <t>Gépjárműadó</t>
  </si>
  <si>
    <t>Katalizátoros kedvezmény</t>
  </si>
  <si>
    <t>Környezetvédelmi besorolás</t>
  </si>
  <si>
    <t>100 %</t>
  </si>
  <si>
    <t>Helyi adók összesen(1-5)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</si>
  <si>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</si>
  <si>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</si>
  <si>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</si>
  <si>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</si>
  <si>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</si>
  <si>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</si>
  <si>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Költségvetési passzív átfutó elszámolások záróegyenlege (-)</t>
  </si>
  <si>
    <t>Költségvetési aktív függő elszámolások záróegyenlege</t>
  </si>
  <si>
    <t>Költségvetési passzív függő elszámolások záróegyenlege (-)</t>
  </si>
  <si>
    <t>Egyéb aktív és passzív pü-i elszám.összesen(4+5+6+7+8+9)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</si>
  <si>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</si>
  <si>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</si>
  <si>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</si>
  <si>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</si>
  <si>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</si>
  <si>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</si>
  <si>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</si>
  <si>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</si>
  <si>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</si>
  <si>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</si>
  <si>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</si>
  <si>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</si>
  <si>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</si>
  <si>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</si>
  <si>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</si>
  <si>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</si>
  <si>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</t>
  </si>
  <si>
    <t>A 19. sorból - Szabad pénzmaradvány</t>
  </si>
  <si>
    <t>Források</t>
  </si>
  <si>
    <t>Előző évi költségvetési beszámoló záró adatai</t>
  </si>
  <si>
    <t>Auditálási eltérések (±)</t>
  </si>
  <si>
    <t>Előző évi auditált egyszerűsített beszámoló záró adatai</t>
  </si>
  <si>
    <t xml:space="preserve">Tárgyévi költségvetési beszámoló </t>
  </si>
  <si>
    <t xml:space="preserve">Tárgyévi auditált egyszerűsített beszámoló </t>
  </si>
  <si>
    <t>A.)BEFEKTETETT ESZKÖZÖK</t>
  </si>
  <si>
    <t>I. Immateriális javak</t>
  </si>
  <si>
    <t>II. Tárgyi eszközök</t>
  </si>
  <si>
    <t>III. Befektetett pénzügyi eszközök</t>
  </si>
  <si>
    <t>B) FORGÓESZKÖZÖK</t>
  </si>
  <si>
    <t xml:space="preserve">I. Készletek </t>
  </si>
  <si>
    <t>II. Követelések</t>
  </si>
  <si>
    <t>III. Értékpapírok</t>
  </si>
  <si>
    <t>IV. Pénzeszközök</t>
  </si>
  <si>
    <t>V. Egyéb aktív pénzügyi elszámolások</t>
  </si>
  <si>
    <t>ESZKÖZÖK ÖSSZESEN</t>
  </si>
  <si>
    <t>D) SAJÁT TŐKE</t>
  </si>
  <si>
    <t>2. Tőkeváltozások</t>
  </si>
  <si>
    <t>3. Értékelési tartalék</t>
  </si>
  <si>
    <t>E) TARTALÉKOK</t>
  </si>
  <si>
    <t>I. Költségvetési tartalékok</t>
  </si>
  <si>
    <t>II. Vállalkozási tartalékok</t>
  </si>
  <si>
    <t>F) KÖTELEZETTSÉGEK</t>
  </si>
  <si>
    <t>I. Hosszú lejáratú kötelezettségek</t>
  </si>
  <si>
    <t>II. Rövid lejáratú kötelezettségek</t>
  </si>
  <si>
    <t>III. Egyéb passzív pénzügyi elszámolások</t>
  </si>
  <si>
    <t>FORRÁSOK ÖSSZESSEN</t>
  </si>
  <si>
    <t>Ssz.</t>
  </si>
  <si>
    <t>Eredeti</t>
  </si>
  <si>
    <t>Módosított</t>
  </si>
  <si>
    <t>Teljesítés</t>
  </si>
  <si>
    <t>előirányzat</t>
  </si>
  <si>
    <t>Munkaadókat terhelő járulékok</t>
  </si>
  <si>
    <t xml:space="preserve">3. </t>
  </si>
  <si>
    <t>Dologi és egyéb folyó kiadások</t>
  </si>
  <si>
    <t xml:space="preserve">4. </t>
  </si>
  <si>
    <t>Működési célú támogatásértékű kiadások, egyéb támogatások</t>
  </si>
  <si>
    <t xml:space="preserve">5. </t>
  </si>
  <si>
    <t>Államháztartáson kívülre végleges működési pénzeszközátadások</t>
  </si>
  <si>
    <t xml:space="preserve">6. </t>
  </si>
  <si>
    <t xml:space="preserve">7. </t>
  </si>
  <si>
    <t>Felújítás</t>
  </si>
  <si>
    <t xml:space="preserve">8. </t>
  </si>
  <si>
    <t xml:space="preserve">9. </t>
  </si>
  <si>
    <t>Felhalmozási célú támogatásértékű kiadások, egyéb támogatások</t>
  </si>
  <si>
    <t xml:space="preserve">10. </t>
  </si>
  <si>
    <t>Államháztartáson kívülre végleges felhalmozási pénzeszközátadások</t>
  </si>
  <si>
    <t xml:space="preserve">11. </t>
  </si>
  <si>
    <t>Hosszú lejáratú kölcsönök nyújtása</t>
  </si>
  <si>
    <t xml:space="preserve">12. </t>
  </si>
  <si>
    <t>Rövid lejáratú kölcsönök nyújtása</t>
  </si>
  <si>
    <t xml:space="preserve">13. </t>
  </si>
  <si>
    <t>Költségvetési pénzforgalmi kiadások összesen (1-12)</t>
  </si>
  <si>
    <t xml:space="preserve">14. </t>
  </si>
  <si>
    <t>Hosszú lejáratú hitelek törlesztése</t>
  </si>
  <si>
    <t xml:space="preserve">15. </t>
  </si>
  <si>
    <t>Rövid lejáratú hitelek törlesztése</t>
  </si>
  <si>
    <t xml:space="preserve">16. </t>
  </si>
  <si>
    <t>Tartós hitelviszonyt megtestesítő értékpapírok kiadásai</t>
  </si>
  <si>
    <t xml:space="preserve">17. </t>
  </si>
  <si>
    <t>Forgatási célú hitelviszonyt megtestesítő értékpapírok kiadásai</t>
  </si>
  <si>
    <t xml:space="preserve">18. </t>
  </si>
  <si>
    <t>Finanszírozási kiadások összesen (14-17)</t>
  </si>
  <si>
    <t xml:space="preserve">19. </t>
  </si>
  <si>
    <t>Pénzforgalmi kiadások (13+18)</t>
  </si>
  <si>
    <t xml:space="preserve">20. </t>
  </si>
  <si>
    <t>Pénzforgalom nélküli kiadások</t>
  </si>
  <si>
    <t xml:space="preserve">21. </t>
  </si>
  <si>
    <t>Továbbadási célú kiadások</t>
  </si>
  <si>
    <t xml:space="preserve">22. </t>
  </si>
  <si>
    <t xml:space="preserve">Kiegyenlítő, függő, átfutó kiadások </t>
  </si>
  <si>
    <t xml:space="preserve">23. </t>
  </si>
  <si>
    <t>Kiadások összesen(19-22)</t>
  </si>
  <si>
    <t xml:space="preserve">24. </t>
  </si>
  <si>
    <t>Intézményi, működési bevételek</t>
  </si>
  <si>
    <t xml:space="preserve">25. </t>
  </si>
  <si>
    <t xml:space="preserve">26. </t>
  </si>
  <si>
    <t>Működési célú támogatásértékű bevételek, egyéb támogatások</t>
  </si>
  <si>
    <t xml:space="preserve">27. </t>
  </si>
  <si>
    <t>Államháztartáson kívülről végleges működési pénzeszköz átvétel</t>
  </si>
  <si>
    <t xml:space="preserve">28. </t>
  </si>
  <si>
    <t xml:space="preserve">29. </t>
  </si>
  <si>
    <t>28-ból Önkormányzatok sajátos felhalmozási és tőkebevételei</t>
  </si>
  <si>
    <t xml:space="preserve">30. </t>
  </si>
  <si>
    <t>Felhalmozás célú támogatás értékű bevételek , egyéb támogatások</t>
  </si>
  <si>
    <t xml:space="preserve">31. </t>
  </si>
  <si>
    <t>Államháztartáson kívülről végleges felhalmozási pénzeszköz átvétel</t>
  </si>
  <si>
    <t xml:space="preserve">32. </t>
  </si>
  <si>
    <t>Támogatások és kiegészítések és végleges átvett pénzeszközök</t>
  </si>
  <si>
    <t xml:space="preserve">33. </t>
  </si>
  <si>
    <t>32-ből önkormányzatok költségvetési támogatása</t>
  </si>
  <si>
    <t xml:space="preserve">34. </t>
  </si>
  <si>
    <t>Hosszú lejáratú kölcsönök visszatérülése</t>
  </si>
  <si>
    <t xml:space="preserve">35. </t>
  </si>
  <si>
    <t>Rövid lejáratú kölcsönök visszatérülése</t>
  </si>
  <si>
    <t xml:space="preserve">36. </t>
  </si>
  <si>
    <t>Költségvetési pénzforgalmi bevételek összesen (24-28+30+31+32+34+35)</t>
  </si>
  <si>
    <t>Hosszú lejáratú hitelek felvétele</t>
  </si>
  <si>
    <t>Rövid lejáratú hitelek felvétele</t>
  </si>
  <si>
    <t>39.</t>
  </si>
  <si>
    <t>Tartós hitelviszonyt megtestesítő értékpapírok bevétele</t>
  </si>
  <si>
    <t>40.</t>
  </si>
  <si>
    <t>Forgatási célú hitelviszonyt megtestesítő értékpapírok bevétele</t>
  </si>
  <si>
    <t>41.</t>
  </si>
  <si>
    <t>Finanszírozási bevételek összesen (37-40)</t>
  </si>
  <si>
    <t>42.</t>
  </si>
  <si>
    <t>Pénzforgalmi bevételek (36+41)</t>
  </si>
  <si>
    <t>43.</t>
  </si>
  <si>
    <t>44.</t>
  </si>
  <si>
    <t>Továbbadási célú bevételek</t>
  </si>
  <si>
    <t>45.</t>
  </si>
  <si>
    <t xml:space="preserve">Kiegyenlítő, függő, átfutó bevételek </t>
  </si>
  <si>
    <t>46.</t>
  </si>
  <si>
    <t>Bevételek összesen: (42-45)</t>
  </si>
  <si>
    <t>47.</t>
  </si>
  <si>
    <t>Költségvetési bevételek és kiadások különbsége (36+43-13-20)</t>
  </si>
  <si>
    <t>költségvetési hiány (-) költségvetési többlet(+)</t>
  </si>
  <si>
    <t>48.</t>
  </si>
  <si>
    <t>Finanszírozási műveletek eredménye (41-18)</t>
  </si>
  <si>
    <t>49.</t>
  </si>
  <si>
    <t>Továbbadási célú bevételek és kiadások különbsége(44-21)</t>
  </si>
  <si>
    <t>50.</t>
  </si>
  <si>
    <t>Aktív és passzív műveletek egyenlege(45-22)</t>
  </si>
  <si>
    <t>Auditálási eltérések</t>
  </si>
  <si>
    <t>Tárgyévi költségvetési beszámoló záró adatai</t>
  </si>
  <si>
    <t>Tárgyévi auditált egyszerűsített beszámoló záró adatai</t>
  </si>
  <si>
    <t>Záró pénzkészlet</t>
  </si>
  <si>
    <t>Forgatási célú pénzügyi műveletek egyenlege</t>
  </si>
  <si>
    <t>Egyéb aktív és passzív pénzügyi elszámolások összevont záróegyenlege( ±)</t>
  </si>
  <si>
    <t>Előző év(ek)ben képzett tartalékok maradványa (-)</t>
  </si>
  <si>
    <t>Vállalkozási tevékenység pénzforgalmi vállalkozási maradványa (-)</t>
  </si>
  <si>
    <t>Tárgyévi helyesbített pénzmaradvány (1-5)</t>
  </si>
  <si>
    <t>Finanszírozásból származó korrekciók ( ±)</t>
  </si>
  <si>
    <t>Pénzmaradványt terhelő elvonások (±)</t>
  </si>
  <si>
    <t xml:space="preserve">Költségvetési pénzmaradvány </t>
  </si>
  <si>
    <t>A vállalkozási maradványból az alaptevékenység ellátására felhasznált összeg</t>
  </si>
  <si>
    <t>Költségvetési pénzmaradványt külön jogszabály alapján módosító tétel (+-)</t>
  </si>
  <si>
    <t>Módosított pénzmaradvány</t>
  </si>
  <si>
    <t>A 12.sorból  - az egészségbiztosítási alapból folyósított pénzmaradvány</t>
  </si>
  <si>
    <t xml:space="preserve">                     - kötelezettséggel terhelt pénzmaradvány</t>
  </si>
  <si>
    <t xml:space="preserve">                     - szabad pénzmaradvány</t>
  </si>
  <si>
    <t>Üdülői szálláshely szolgáltatás</t>
  </si>
  <si>
    <t>Város-, községgazdálkodási M.N.S. szolgáltatás</t>
  </si>
  <si>
    <t>1. Előző évi pénzmaradvány működési célra</t>
  </si>
  <si>
    <t>Tárgyi eszközök, immat.javak értékesítése</t>
  </si>
  <si>
    <t xml:space="preserve">Önkormányzat kiadásai </t>
  </si>
  <si>
    <t>Önkormányzat összesen</t>
  </si>
  <si>
    <t>Napköziotthonos Óvoda</t>
  </si>
  <si>
    <t>3.2. Munkaadókat terhelő járulék</t>
  </si>
  <si>
    <t>Felhalmozási célú támog érték kiadás</t>
  </si>
  <si>
    <t>Felhalm célú pénzeszközátadásÁH kív</t>
  </si>
  <si>
    <t>Hiteltörlesztés</t>
  </si>
  <si>
    <t>Támogatásértékű működési bevétel összesen</t>
  </si>
  <si>
    <t>Támogatás értékű felhalmozási bevétel összesen</t>
  </si>
  <si>
    <t xml:space="preserve">       - Közfoglalkoztatás eszközei</t>
  </si>
  <si>
    <t>1.Kölcsönök</t>
  </si>
  <si>
    <t>2012. évi ei.</t>
  </si>
  <si>
    <t>2012. évi telj.</t>
  </si>
  <si>
    <t>Önkorányzati jogalkotás</t>
  </si>
  <si>
    <t>Rendszeres gyermekvédelmi pénzbeli ellátás</t>
  </si>
  <si>
    <t>Hosszabb időtartamú közfoglalkoztatás</t>
  </si>
  <si>
    <t>Rövid időtartamú közfoglalkoztatás</t>
  </si>
  <si>
    <t>2012 évi mód</t>
  </si>
  <si>
    <t>Mműködési kiadások összesen</t>
  </si>
  <si>
    <t>Szabadidő, sport tevékenység támogatása</t>
  </si>
  <si>
    <t>Egészségügyi, szociális feladatok összesen</t>
  </si>
  <si>
    <t>Üdülő és szálláshely szolgáltatás</t>
  </si>
  <si>
    <t>Család és nővédelmi egészségügyi ellátás</t>
  </si>
  <si>
    <t>Ellátottak pénzbeli juttatásai (szociális ellátások)</t>
  </si>
  <si>
    <t xml:space="preserve"> Működési célú pénzeszközátadás Áht-n kívülre összesen</t>
  </si>
  <si>
    <t>Térfigyelő kamerarendszer bővítése</t>
  </si>
  <si>
    <t>Közcélú munkaprogram eszközei</t>
  </si>
  <si>
    <t>2012. év</t>
  </si>
  <si>
    <t>1. oldal</t>
  </si>
  <si>
    <t>ezer Ft-ban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</si>
  <si>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</si>
  <si>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</si>
  <si>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</si>
  <si>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</si>
  <si>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</si>
  <si>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</si>
  <si>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</si>
  <si>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</si>
  <si>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</si>
  <si>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</si>
  <si>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</si>
  <si>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</si>
  <si>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Összes</t>
  </si>
  <si>
    <t>Működési célú bevételek</t>
  </si>
  <si>
    <t>Közhatalmi bevételek</t>
  </si>
  <si>
    <t>Önkormányzatok költségvetési támogatása</t>
  </si>
  <si>
    <t>Felhalmozási célú bevételek</t>
  </si>
  <si>
    <t>Egyéb vagyonhasznosításból származó bevétel</t>
  </si>
  <si>
    <t>Támogatási kölcsönök visszatérülése</t>
  </si>
  <si>
    <t>KÖLTSÉGVETÉSI BEVÉTELEK ÖSSZ</t>
  </si>
  <si>
    <t>BEVÉTELEK MINDÖSSZESEN</t>
  </si>
  <si>
    <t>Támogatás értékű működési kiadás</t>
  </si>
  <si>
    <t>Működési célú pénzeszközátadás</t>
  </si>
  <si>
    <t>Társadalom-, szociálpolitikai juttatások</t>
  </si>
  <si>
    <t>Pénzforgalom nélküli kiadások (tartalék)</t>
  </si>
  <si>
    <t>Kölcsönök nyújtása, törlesztése, kamatkiadás</t>
  </si>
  <si>
    <t>Finanszírozási kiadások</t>
  </si>
  <si>
    <t>KIADÁSOK MINDÖSSZESEN</t>
  </si>
  <si>
    <t>12. melléklet</t>
  </si>
  <si>
    <t>Felhalmozási célú támogatásértékű kiadás</t>
  </si>
  <si>
    <t>Működési célú támogatásértékű bevétel</t>
  </si>
  <si>
    <t>Felhalmozási célú támogatásértékű bevétel</t>
  </si>
  <si>
    <t>Hitelek, egyéb finanszírozási kiadás</t>
  </si>
  <si>
    <t>Finanszírozási bevételek, hitelek összesen</t>
  </si>
  <si>
    <t>2013. évi eredeti előirányzat</t>
  </si>
  <si>
    <t>2013. évi módosított előirányzat</t>
  </si>
  <si>
    <t>2013. évi teljesítés</t>
  </si>
  <si>
    <t>2.2. Átengedett központi adók-gépjárműadó</t>
  </si>
  <si>
    <t>2.3. Bírság, egyéb közhatalmi bevétel</t>
  </si>
  <si>
    <t>2.4. Igazgatási szolgáltatási díj</t>
  </si>
  <si>
    <t>1.1. Önkormányzatok működésének támogatása</t>
  </si>
  <si>
    <t>1.2. Óvodapedagógusok és segítők bértámogatása</t>
  </si>
  <si>
    <t>1.3.Óvodaműködtetési kiadás</t>
  </si>
  <si>
    <t>1.4. Gyermekétkeztetés támogatása</t>
  </si>
  <si>
    <t>1.5. Jövelempótló támogatások kiegészítése</t>
  </si>
  <si>
    <t>1.6. Hozzájárulás a pénzbeli szociális juttatásokhoz</t>
  </si>
  <si>
    <t>1.7. Könyvtári, közművelődési támogatás</t>
  </si>
  <si>
    <t>1.8. Központosított működési célú előirányzat</t>
  </si>
  <si>
    <t>1.9. Szerkezetátalakítási tartalék</t>
  </si>
  <si>
    <t>1.10. Egyéb működési célú központi támogatás</t>
  </si>
  <si>
    <t>1.11. Központosított felhalmozási célú előirányzat</t>
  </si>
  <si>
    <t>1.12. Működőképesség megőrzését szolgáló kieg támog.</t>
  </si>
  <si>
    <t>1. Személyi juttatások</t>
  </si>
  <si>
    <t>3. Egyéb felhalmozási célú kiadás</t>
  </si>
  <si>
    <t xml:space="preserve">V. </t>
  </si>
  <si>
    <t>Ellátottak pénzbeli juttatásai</t>
  </si>
  <si>
    <t xml:space="preserve">1.1. Hosszú lejáratú hitelek </t>
  </si>
  <si>
    <t>1.2. Egyéb finanszírozási kiadások</t>
  </si>
  <si>
    <t>Egyéb kiadások</t>
  </si>
  <si>
    <t>3. Működési célú kölcsönök nyújtása</t>
  </si>
  <si>
    <t>Egyéb kiadások összesen</t>
  </si>
  <si>
    <t>2013.évi eredeti ei.</t>
  </si>
  <si>
    <t>2013.évi módosított</t>
  </si>
  <si>
    <t xml:space="preserve">2013.évi teljesítés </t>
  </si>
  <si>
    <t>Közös Önkormányzati Hivatal</t>
  </si>
  <si>
    <t>2.3. Bírság, egyéb közhatlami bevétel</t>
  </si>
  <si>
    <t>3.1. Önkormányzatok működésének támogatása</t>
  </si>
  <si>
    <t>3.2. Óvodapedagógusok és segítők bértámogatása</t>
  </si>
  <si>
    <t>3.3.Óvodaműködtetési kiadás</t>
  </si>
  <si>
    <t>3.4. Gyermekétkeztetés támogatása</t>
  </si>
  <si>
    <t>3.5. Jövelempótló támogatások kiegészítése</t>
  </si>
  <si>
    <t>3.6. Hozzájárulás a pénzbeli szociális juttatásokhoz</t>
  </si>
  <si>
    <t>3.7. Könyvtári, közművelődési támogatás</t>
  </si>
  <si>
    <t>3.8. Központosított működési célú előirányzat</t>
  </si>
  <si>
    <t>3..9. Szerkezetátalakítási tartalék</t>
  </si>
  <si>
    <t>3.10. Egyéb működési célú központi támogatás</t>
  </si>
  <si>
    <t>Működési célú támogatások ÁH belülről</t>
  </si>
  <si>
    <t>Működési célú támogatások összesen</t>
  </si>
  <si>
    <t>Egyéb felhalmozási bevétel</t>
  </si>
  <si>
    <t>Felhalmozási költségvetési támogatás</t>
  </si>
  <si>
    <t>Felhlamozási kölcsön visszatérülés</t>
  </si>
  <si>
    <t>Felhalmozási célú pénzeszközátvétel</t>
  </si>
  <si>
    <t>Maradvány igénybevétele</t>
  </si>
  <si>
    <t>3.11. Működőképesség megőrzését szolgáló kieg támog.</t>
  </si>
  <si>
    <t>3.12. Működési célú támogatásértékű bevételek</t>
  </si>
  <si>
    <t>Működési célú átvett pénzeszközök</t>
  </si>
  <si>
    <t>2.2. Munkaadókat terhelő járulékok</t>
  </si>
  <si>
    <t>Közös Önkormányz Hivatal összesen</t>
  </si>
  <si>
    <t>Működési célú támogatásértékű kiadás</t>
  </si>
  <si>
    <t>Egyéb felhalmozási célú kiadás</t>
  </si>
  <si>
    <t>Működési célú kölcsönök nyújtása</t>
  </si>
  <si>
    <t>2013. évi eredetei  előirányzat</t>
  </si>
  <si>
    <t>2.3.Bírság, egyéb közhatalmi  bevételek</t>
  </si>
  <si>
    <t>Közhatalmi bevételek összesen</t>
  </si>
  <si>
    <t xml:space="preserve">       - Közös Hivatal finanszírozása</t>
  </si>
  <si>
    <t>1. Maradvány igénybevétel</t>
  </si>
  <si>
    <t xml:space="preserve">       - Falumegújítás </t>
  </si>
  <si>
    <t>1.10. Szerkezetátalakítási tartalék</t>
  </si>
  <si>
    <t>1.11. Egyéb működési célú központi támogatás</t>
  </si>
  <si>
    <t>1.9. Központosított felhalmozási célú előirányzat</t>
  </si>
  <si>
    <t>2013. évi ei.</t>
  </si>
  <si>
    <t>2013. évi mód</t>
  </si>
  <si>
    <t>2013. évi telj.</t>
  </si>
  <si>
    <t>Felhalmozási bevételek</t>
  </si>
  <si>
    <t>Temetési segély</t>
  </si>
  <si>
    <t xml:space="preserve">       - Zalakaros Kistérség elszámolás</t>
  </si>
  <si>
    <t>Területfejlesztési, területrendezési feladatok</t>
  </si>
  <si>
    <t>Általános Iskola 1-4 évfolyam</t>
  </si>
  <si>
    <t>Közutak üzemeltetése, fenntartása</t>
  </si>
  <si>
    <t>2013 évi kiadás összesen</t>
  </si>
  <si>
    <t>Egyxéb kiadások</t>
  </si>
  <si>
    <t>Óvodai ellátás, nevelés</t>
  </si>
  <si>
    <t xml:space="preserve">Általános iskola </t>
  </si>
  <si>
    <t>Fogorvosi ügyelet</t>
  </si>
  <si>
    <t>Idősek nappali ellátása</t>
  </si>
  <si>
    <t>Aktív korúak ellátása</t>
  </si>
  <si>
    <t>Kiegészítő gyermekvédelmi támogatás</t>
  </si>
  <si>
    <t>2013.évi eredeti előir.</t>
  </si>
  <si>
    <t>2013.évi. mód. előir.</t>
  </si>
  <si>
    <t>2013.évi. teljesítés</t>
  </si>
  <si>
    <t>2013. évi</t>
  </si>
  <si>
    <t>Támogatás</t>
  </si>
  <si>
    <t>1.Önkormányzati hivatal működésének támogatása</t>
  </si>
  <si>
    <t>2.Település üzemeltetési feladatok támogatása</t>
  </si>
  <si>
    <t xml:space="preserve"> - 3. beszámítás összege</t>
  </si>
  <si>
    <t>1-3. jogcím összesen</t>
  </si>
  <si>
    <t>Egyéb kötelező önkormányzati feladatok támogatása</t>
  </si>
  <si>
    <t>Óvodapedagógusok elismert létszáma- 8 hó</t>
  </si>
  <si>
    <t>Óvoadped nevelő munkáját közvetlenül segítők - 8 hó</t>
  </si>
  <si>
    <t>Óvodapedagógusok elismert létszáma- 4 hó</t>
  </si>
  <si>
    <t>Óvodaped nevelő munkáját közvetlenül segítők- 4 hó</t>
  </si>
  <si>
    <t>Óvoda ped átlagbérének pótlólagos összege</t>
  </si>
  <si>
    <t>Óvodaműködtetési támogatás - 8 hó</t>
  </si>
  <si>
    <t>Óvodaműködtetési támogatás - 4 hó</t>
  </si>
  <si>
    <t>Óvodai, iskoali étkeztetés támogatása</t>
  </si>
  <si>
    <t>Hozzájárulás a pénzbeli szociális ellátásokhoz</t>
  </si>
  <si>
    <t>Nyilvános könyvtári és közművelődési feladatok</t>
  </si>
  <si>
    <t xml:space="preserve"> Működési célú pénzeszközátadás Áht-n kívülre</t>
  </si>
  <si>
    <t>1.2. Rendőrkapitányság- KMB szolgálat</t>
  </si>
  <si>
    <t>1.3. Zalakaros Hétközi és Hétvégi Orvosi és Fogorvosi Ügyelet</t>
  </si>
  <si>
    <t>1.4. Iskola fenntartási hozzájárulás</t>
  </si>
  <si>
    <t>1.5. Óvodai Társulás finanszírozása</t>
  </si>
  <si>
    <t>Családi támogatások</t>
  </si>
  <si>
    <t>1.1. RGYK-ban részesülők természetbeli támogatása</t>
  </si>
  <si>
    <t>1.2. Pénzben nyújtott óvodáztatási támogatás</t>
  </si>
  <si>
    <t xml:space="preserve">1.3. Helyi megállapítású pénzben nyújtott RGYK </t>
  </si>
  <si>
    <t>1.4. Természetben nyújtott óvodáztatási támogatása</t>
  </si>
  <si>
    <t>Családi támogatások összesen</t>
  </si>
  <si>
    <t>Betegséggel és fogyatékossággal kapcsolatos ellátások</t>
  </si>
  <si>
    <t xml:space="preserve">   2.1. Közgyógyellátás</t>
  </si>
  <si>
    <t>2.2. Helyi megállapítású ápolási díj</t>
  </si>
  <si>
    <t>2.3. Egyéb betegséggel és fogyatékosság kapcsolatos ellátások</t>
  </si>
  <si>
    <t>Betegséggel és fogyatékossággal kapcsolatos ellátások összesen</t>
  </si>
  <si>
    <t>Foglalkoztatással, munkanélküliséggel kapcsolatos ellátások</t>
  </si>
  <si>
    <t>3.1. Foglalkoztatást helyettesítő támogatás</t>
  </si>
  <si>
    <t>Lakhatással kapcsolatos ellátások</t>
  </si>
  <si>
    <t>4.1. Lakásfenntartási támogatás</t>
  </si>
  <si>
    <t>Egyéb nem intézményi ellátások</t>
  </si>
  <si>
    <t>5.1. Időskorúak járadéka</t>
  </si>
  <si>
    <t>5.2. Rendszeres szociális segély</t>
  </si>
  <si>
    <t>5.3. Átmeneti segély</t>
  </si>
  <si>
    <t>Egyéb nem intézményi ellátások összesen</t>
  </si>
  <si>
    <t>Önkormányzati igazgatás</t>
  </si>
  <si>
    <t>Közterület felügyelet</t>
  </si>
  <si>
    <t>Zalakomári Közös Önkormányzati Hivatal</t>
  </si>
  <si>
    <t>2013 évi ei.</t>
  </si>
  <si>
    <t>2013 évi mód</t>
  </si>
  <si>
    <t>2013 évi telj.</t>
  </si>
  <si>
    <t>1.6. Zalakaros Kistérség hozzájárulás</t>
  </si>
  <si>
    <t>Általános iskolai oktatás, nevelés</t>
  </si>
  <si>
    <t xml:space="preserve"> Általános Iskola (Önkormányzat) </t>
  </si>
  <si>
    <t>Egyéb kiadás</t>
  </si>
  <si>
    <t>2013. évi előirányzat</t>
  </si>
  <si>
    <t>2013. évi módosítás</t>
  </si>
  <si>
    <t>Hivatal bútor</t>
  </si>
  <si>
    <t>Hűtő</t>
  </si>
  <si>
    <t>Művelődési Ház eszközbeszerzés</t>
  </si>
  <si>
    <t>Falumegújítás</t>
  </si>
  <si>
    <t>Felumegújítás</t>
  </si>
  <si>
    <t>Utak felújítása</t>
  </si>
  <si>
    <t>Földterületvásárlás</t>
  </si>
  <si>
    <t>316</t>
  </si>
  <si>
    <t>113</t>
  </si>
  <si>
    <t>429</t>
  </si>
  <si>
    <t>költségvetési intézmény</t>
  </si>
  <si>
    <t>Zalakomár Község Önkormányzata és intézményei 2013. évi pénzeszközfelhasználása</t>
  </si>
  <si>
    <t>2013. év</t>
  </si>
  <si>
    <t>Maradvány igénybevétel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</si>
</sst>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mmm\ d/"/>
    <numFmt numFmtId="166" formatCode="#,##0.0"/>
    <numFmt numFmtId="167" formatCode="#,###"/>
    <numFmt numFmtId="168" formatCode="#,##0.00&quot; Ft&quot;"/>
    <numFmt numFmtId="169" formatCode="&quot;H-&quot;0000"/>
    <numFmt numFmtId="170" formatCode="\ #,##0&quot;     &quot;;\-#,##0&quot;     &quot;;&quot; -&quot;#&quot;     &quot;;@\ 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0.0%"/>
  </numFmts>
  <fonts count="57">
    <font>
      <sz val="10"/>
      <name val="Arial CE"/>
      <family val="2"/>
    </font>
    <font>
      <sz val="10"/>
      <name val="Arial"/>
      <family val="0"/>
    </font>
    <font>
      <sz val="12"/>
      <name val="Garamond"/>
      <family val="1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57"/>
      <name val="Times New Roman"/>
      <family val="1"/>
    </font>
    <font>
      <sz val="12"/>
      <color indexed="57"/>
      <name val="Times New Roman"/>
      <family val="1"/>
    </font>
    <font>
      <sz val="10"/>
      <color indexed="57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 CE"/>
      <family val="2"/>
    </font>
    <font>
      <sz val="10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45" fillId="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17" borderId="7" applyNumberFormat="0" applyFont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21" borderId="0" applyNumberFormat="0" applyBorder="0" applyAlignment="0" applyProtection="0"/>
    <xf numFmtId="0" fontId="42" fillId="4" borderId="0" applyNumberFormat="0" applyBorder="0" applyAlignment="0" applyProtection="0"/>
    <xf numFmtId="0" fontId="46" fillId="22" borderId="8" applyNumberFormat="0" applyAlignment="0" applyProtection="0"/>
    <xf numFmtId="0" fontId="5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" borderId="0" applyNumberFormat="0" applyBorder="0" applyAlignment="0" applyProtection="0"/>
    <xf numFmtId="0" fontId="44" fillId="23" borderId="0" applyNumberFormat="0" applyBorder="0" applyAlignment="0" applyProtection="0"/>
    <xf numFmtId="0" fontId="47" fillId="22" borderId="1" applyNumberFormat="0" applyAlignment="0" applyProtection="0"/>
    <xf numFmtId="9" fontId="1" fillId="0" borderId="0" applyFill="0" applyBorder="0" applyAlignment="0" applyProtection="0"/>
  </cellStyleXfs>
  <cellXfs count="759">
    <xf numFmtId="0" fontId="0" fillId="0" borderId="0" xfId="0" applyAlignment="1">
      <alignment/>
    </xf>
    <xf numFmtId="0" fontId="1" fillId="0" borderId="0" xfId="59" applyAlignment="1">
      <alignment/>
      <protection/>
    </xf>
    <xf numFmtId="0" fontId="1" fillId="0" borderId="0" xfId="59">
      <alignment/>
      <protection/>
    </xf>
    <xf numFmtId="0" fontId="1" fillId="0" borderId="0" xfId="59" applyFont="1">
      <alignment/>
      <protection/>
    </xf>
    <xf numFmtId="1" fontId="1" fillId="0" borderId="0" xfId="59" applyNumberFormat="1" applyAlignment="1">
      <alignment/>
      <protection/>
    </xf>
    <xf numFmtId="0" fontId="4" fillId="0" borderId="0" xfId="59" applyFont="1" applyAlignment="1">
      <alignment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24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49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24" borderId="0" xfId="0" applyFont="1" applyFill="1" applyAlignment="1">
      <alignment/>
    </xf>
    <xf numFmtId="0" fontId="7" fillId="0" borderId="0" xfId="0" applyFont="1" applyAlignment="1">
      <alignment/>
    </xf>
    <xf numFmtId="0" fontId="10" fillId="0" borderId="10" xfId="59" applyFont="1" applyBorder="1" applyAlignment="1">
      <alignment horizontal="center" wrapText="1"/>
      <protection/>
    </xf>
    <xf numFmtId="0" fontId="12" fillId="0" borderId="10" xfId="59" applyFont="1" applyBorder="1" applyAlignment="1">
      <alignment horizontal="left"/>
      <protection/>
    </xf>
    <xf numFmtId="0" fontId="10" fillId="0" borderId="10" xfId="59" applyFont="1" applyBorder="1" applyAlignment="1">
      <alignment horizontal="center"/>
      <protection/>
    </xf>
    <xf numFmtId="3" fontId="10" fillId="0" borderId="10" xfId="59" applyNumberFormat="1" applyFont="1" applyBorder="1" applyAlignment="1">
      <alignment horizontal="center"/>
      <protection/>
    </xf>
    <xf numFmtId="0" fontId="12" fillId="0" borderId="10" xfId="59" applyFont="1" applyBorder="1" applyAlignment="1">
      <alignment horizontal="center" wrapText="1"/>
      <protection/>
    </xf>
    <xf numFmtId="3" fontId="12" fillId="0" borderId="10" xfId="59" applyNumberFormat="1" applyFont="1" applyBorder="1" applyAlignment="1">
      <alignment horizontal="right"/>
      <protection/>
    </xf>
    <xf numFmtId="0" fontId="10" fillId="0" borderId="10" xfId="59" applyFont="1" applyBorder="1" applyAlignment="1">
      <alignment horizontal="left"/>
      <protection/>
    </xf>
    <xf numFmtId="3" fontId="10" fillId="0" borderId="10" xfId="59" applyNumberFormat="1" applyFont="1" applyBorder="1" applyAlignment="1">
      <alignment horizontal="right"/>
      <protection/>
    </xf>
    <xf numFmtId="49" fontId="10" fillId="0" borderId="10" xfId="59" applyNumberFormat="1" applyFont="1" applyBorder="1" applyAlignment="1">
      <alignment horizontal="center"/>
      <protection/>
    </xf>
    <xf numFmtId="49" fontId="12" fillId="0" borderId="10" xfId="59" applyNumberFormat="1" applyFont="1" applyBorder="1" applyAlignment="1">
      <alignment horizontal="center"/>
      <protection/>
    </xf>
    <xf numFmtId="0" fontId="13" fillId="0" borderId="10" xfId="59" applyFont="1" applyBorder="1">
      <alignment/>
      <protection/>
    </xf>
    <xf numFmtId="3" fontId="13" fillId="0" borderId="10" xfId="59" applyNumberFormat="1" applyFont="1" applyBorder="1">
      <alignment/>
      <protection/>
    </xf>
    <xf numFmtId="49" fontId="14" fillId="0" borderId="10" xfId="59" applyNumberFormat="1" applyFont="1" applyBorder="1" applyAlignment="1">
      <alignment horizontal="center"/>
      <protection/>
    </xf>
    <xf numFmtId="49" fontId="12" fillId="0" borderId="10" xfId="59" applyNumberFormat="1" applyFont="1" applyBorder="1" applyAlignment="1">
      <alignment horizontal="justify" wrapText="1"/>
      <protection/>
    </xf>
    <xf numFmtId="0" fontId="12" fillId="0" borderId="10" xfId="59" applyFont="1" applyBorder="1" applyAlignment="1">
      <alignment wrapText="1"/>
      <protection/>
    </xf>
    <xf numFmtId="0" fontId="15" fillId="0" borderId="10" xfId="59" applyFont="1" applyBorder="1" applyAlignment="1">
      <alignment horizontal="left"/>
      <protection/>
    </xf>
    <xf numFmtId="3" fontId="14" fillId="0" borderId="10" xfId="59" applyNumberFormat="1" applyFont="1" applyBorder="1" applyAlignment="1">
      <alignment horizontal="right"/>
      <protection/>
    </xf>
    <xf numFmtId="1" fontId="12" fillId="0" borderId="10" xfId="59" applyNumberFormat="1" applyFont="1" applyBorder="1" applyAlignment="1">
      <alignment horizontal="justify" wrapText="1"/>
      <protection/>
    </xf>
    <xf numFmtId="1" fontId="12" fillId="0" borderId="10" xfId="59" applyNumberFormat="1" applyFont="1" applyBorder="1" applyAlignment="1">
      <alignment wrapText="1"/>
      <protection/>
    </xf>
    <xf numFmtId="1" fontId="10" fillId="0" borderId="10" xfId="59" applyNumberFormat="1" applyFont="1" applyBorder="1" applyAlignment="1">
      <alignment horizontal="right"/>
      <protection/>
    </xf>
    <xf numFmtId="49" fontId="10" fillId="0" borderId="10" xfId="59" applyNumberFormat="1" applyFont="1" applyBorder="1" applyAlignment="1">
      <alignment horizontal="justify" wrapText="1"/>
      <protection/>
    </xf>
    <xf numFmtId="0" fontId="10" fillId="0" borderId="10" xfId="59" applyFont="1" applyBorder="1" applyAlignment="1">
      <alignment wrapText="1"/>
      <protection/>
    </xf>
    <xf numFmtId="49" fontId="10" fillId="24" borderId="10" xfId="59" applyNumberFormat="1" applyFont="1" applyFill="1" applyBorder="1" applyAlignment="1">
      <alignment horizontal="center"/>
      <protection/>
    </xf>
    <xf numFmtId="0" fontId="12" fillId="24" borderId="10" xfId="59" applyFont="1" applyFill="1" applyBorder="1" applyAlignment="1">
      <alignment horizontal="left"/>
      <protection/>
    </xf>
    <xf numFmtId="3" fontId="12" fillId="24" borderId="10" xfId="59" applyNumberFormat="1" applyFont="1" applyFill="1" applyBorder="1" applyAlignment="1">
      <alignment horizontal="right"/>
      <protection/>
    </xf>
    <xf numFmtId="0" fontId="10" fillId="0" borderId="0" xfId="59" applyFont="1" applyAlignment="1">
      <alignment/>
      <protection/>
    </xf>
    <xf numFmtId="0" fontId="10" fillId="0" borderId="0" xfId="59" applyFont="1">
      <alignment/>
      <protection/>
    </xf>
    <xf numFmtId="3" fontId="10" fillId="0" borderId="0" xfId="59" applyNumberFormat="1" applyFont="1">
      <alignment/>
      <protection/>
    </xf>
    <xf numFmtId="3" fontId="10" fillId="0" borderId="0" xfId="59" applyNumberFormat="1" applyFont="1" applyAlignment="1">
      <alignment horizontal="right"/>
      <protection/>
    </xf>
    <xf numFmtId="0" fontId="10" fillId="0" borderId="10" xfId="56" applyFont="1" applyBorder="1" applyAlignment="1">
      <alignment/>
      <protection/>
    </xf>
    <xf numFmtId="0" fontId="12" fillId="0" borderId="10" xfId="56" applyFont="1" applyBorder="1" applyAlignment="1">
      <alignment horizontal="left"/>
      <protection/>
    </xf>
    <xf numFmtId="0" fontId="10" fillId="0" borderId="10" xfId="56" applyFont="1" applyBorder="1">
      <alignment/>
      <protection/>
    </xf>
    <xf numFmtId="3" fontId="10" fillId="0" borderId="10" xfId="56" applyNumberFormat="1" applyFont="1" applyBorder="1" applyAlignment="1">
      <alignment horizontal="right"/>
      <protection/>
    </xf>
    <xf numFmtId="0" fontId="12" fillId="0" borderId="10" xfId="56" applyFont="1" applyBorder="1" applyAlignment="1">
      <alignment horizontal="center"/>
      <protection/>
    </xf>
    <xf numFmtId="0" fontId="10" fillId="0" borderId="10" xfId="56" applyFont="1" applyBorder="1" applyAlignment="1">
      <alignment horizontal="left"/>
      <protection/>
    </xf>
    <xf numFmtId="3" fontId="12" fillId="0" borderId="10" xfId="56" applyNumberFormat="1" applyFont="1" applyBorder="1" applyAlignment="1">
      <alignment horizontal="right"/>
      <protection/>
    </xf>
    <xf numFmtId="0" fontId="10" fillId="0" borderId="10" xfId="56" applyFont="1" applyBorder="1" applyAlignment="1">
      <alignment horizontal="center"/>
      <protection/>
    </xf>
    <xf numFmtId="0" fontId="12" fillId="0" borderId="11" xfId="56" applyFont="1" applyBorder="1" applyAlignment="1">
      <alignment horizontal="left"/>
      <protection/>
    </xf>
    <xf numFmtId="0" fontId="10" fillId="0" borderId="12" xfId="56" applyFont="1" applyBorder="1" applyAlignment="1">
      <alignment horizontal="left"/>
      <protection/>
    </xf>
    <xf numFmtId="3" fontId="10" fillId="0" borderId="10" xfId="56" applyNumberFormat="1" applyFont="1" applyBorder="1" applyAlignment="1">
      <alignment horizontal="right" wrapText="1"/>
      <protection/>
    </xf>
    <xf numFmtId="0" fontId="12" fillId="0" borderId="12" xfId="56" applyFont="1" applyBorder="1" applyAlignment="1">
      <alignment horizontal="left"/>
      <protection/>
    </xf>
    <xf numFmtId="0" fontId="10" fillId="0" borderId="11" xfId="56" applyFont="1" applyBorder="1" applyAlignment="1">
      <alignment horizontal="left"/>
      <protection/>
    </xf>
    <xf numFmtId="0" fontId="12" fillId="24" borderId="13" xfId="56" applyFont="1" applyFill="1" applyBorder="1" applyAlignment="1">
      <alignment horizontal="center"/>
      <protection/>
    </xf>
    <xf numFmtId="0" fontId="12" fillId="24" borderId="10" xfId="56" applyFont="1" applyFill="1" applyBorder="1" applyAlignment="1">
      <alignment horizontal="left"/>
      <protection/>
    </xf>
    <xf numFmtId="3" fontId="12" fillId="24" borderId="13" xfId="56" applyNumberFormat="1" applyFont="1" applyFill="1" applyBorder="1">
      <alignment/>
      <protection/>
    </xf>
    <xf numFmtId="0" fontId="10" fillId="24" borderId="11" xfId="56" applyFont="1" applyFill="1" applyBorder="1" applyAlignment="1">
      <alignment/>
      <protection/>
    </xf>
    <xf numFmtId="0" fontId="12" fillId="24" borderId="11" xfId="56" applyFont="1" applyFill="1" applyBorder="1" applyAlignment="1">
      <alignment/>
      <protection/>
    </xf>
    <xf numFmtId="0" fontId="12" fillId="24" borderId="10" xfId="56" applyFont="1" applyFill="1" applyBorder="1">
      <alignment/>
      <protection/>
    </xf>
    <xf numFmtId="0" fontId="9" fillId="0" borderId="0" xfId="56" applyFont="1" applyAlignment="1">
      <alignment/>
      <protection/>
    </xf>
    <xf numFmtId="0" fontId="9" fillId="0" borderId="0" xfId="56" applyFont="1">
      <alignment/>
      <protection/>
    </xf>
    <xf numFmtId="3" fontId="9" fillId="0" borderId="0" xfId="56" applyNumberFormat="1" applyFont="1" applyAlignment="1">
      <alignment horizontal="right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/>
      <protection/>
    </xf>
    <xf numFmtId="3" fontId="13" fillId="0" borderId="0" xfId="59" applyNumberFormat="1" applyFont="1">
      <alignment/>
      <protection/>
    </xf>
    <xf numFmtId="4" fontId="10" fillId="0" borderId="10" xfId="59" applyNumberFormat="1" applyFont="1" applyBorder="1" applyAlignment="1">
      <alignment horizontal="center"/>
      <protection/>
    </xf>
    <xf numFmtId="4" fontId="12" fillId="0" borderId="10" xfId="59" applyNumberFormat="1" applyFont="1" applyBorder="1" applyAlignment="1">
      <alignment horizontal="right"/>
      <protection/>
    </xf>
    <xf numFmtId="4" fontId="10" fillId="0" borderId="10" xfId="59" applyNumberFormat="1" applyFont="1" applyBorder="1" applyAlignment="1">
      <alignment horizontal="right"/>
      <protection/>
    </xf>
    <xf numFmtId="4" fontId="14" fillId="0" borderId="10" xfId="59" applyNumberFormat="1" applyFont="1" applyBorder="1" applyAlignment="1">
      <alignment horizontal="right"/>
      <protection/>
    </xf>
    <xf numFmtId="4" fontId="12" fillId="24" borderId="10" xfId="59" applyNumberFormat="1" applyFont="1" applyFill="1" applyBorder="1" applyAlignment="1">
      <alignment horizontal="right"/>
      <protection/>
    </xf>
    <xf numFmtId="4" fontId="10" fillId="0" borderId="0" xfId="59" applyNumberFormat="1" applyFont="1">
      <alignment/>
      <protection/>
    </xf>
    <xf numFmtId="4" fontId="10" fillId="0" borderId="0" xfId="59" applyNumberFormat="1" applyFont="1" applyAlignment="1">
      <alignment horizontal="right"/>
      <protection/>
    </xf>
    <xf numFmtId="4" fontId="10" fillId="0" borderId="10" xfId="56" applyNumberFormat="1" applyFont="1" applyBorder="1" applyAlignment="1">
      <alignment horizontal="right"/>
      <protection/>
    </xf>
    <xf numFmtId="4" fontId="13" fillId="0" borderId="0" xfId="59" applyNumberFormat="1" applyFont="1">
      <alignment/>
      <protection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3" fontId="10" fillId="0" borderId="10" xfId="0" applyNumberFormat="1" applyFont="1" applyBorder="1" applyAlignment="1">
      <alignment vertical="center"/>
    </xf>
    <xf numFmtId="0" fontId="16" fillId="0" borderId="10" xfId="59" applyFont="1" applyBorder="1" applyAlignment="1">
      <alignment horizontal="left"/>
      <protection/>
    </xf>
    <xf numFmtId="3" fontId="16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3" fontId="16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2" fillId="24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166" fontId="10" fillId="0" borderId="10" xfId="0" applyNumberFormat="1" applyFont="1" applyFill="1" applyBorder="1" applyAlignment="1">
      <alignment vertical="center"/>
    </xf>
    <xf numFmtId="0" fontId="10" fillId="25" borderId="10" xfId="0" applyFont="1" applyFill="1" applyBorder="1" applyAlignment="1">
      <alignment horizontal="right" vertical="center"/>
    </xf>
    <xf numFmtId="0" fontId="10" fillId="25" borderId="10" xfId="0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/>
    </xf>
    <xf numFmtId="166" fontId="10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25" borderId="1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2" fillId="24" borderId="10" xfId="0" applyNumberFormat="1" applyFont="1" applyFill="1" applyBorder="1" applyAlignment="1">
      <alignment/>
    </xf>
    <xf numFmtId="166" fontId="12" fillId="24" borderId="10" xfId="0" applyNumberFormat="1" applyFont="1" applyFill="1" applyBorder="1" applyAlignment="1">
      <alignment vertical="center"/>
    </xf>
    <xf numFmtId="166" fontId="12" fillId="24" borderId="1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166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66" fontId="12" fillId="0" borderId="14" xfId="0" applyNumberFormat="1" applyFont="1" applyFill="1" applyBorder="1" applyAlignment="1">
      <alignment horizontal="left" vertical="center"/>
    </xf>
    <xf numFmtId="166" fontId="10" fillId="0" borderId="14" xfId="0" applyNumberFormat="1" applyFont="1" applyFill="1" applyBorder="1" applyAlignment="1">
      <alignment/>
    </xf>
    <xf numFmtId="166" fontId="10" fillId="0" borderId="10" xfId="0" applyNumberFormat="1" applyFont="1" applyBorder="1" applyAlignment="1">
      <alignment vertical="center"/>
    </xf>
    <xf numFmtId="0" fontId="14" fillId="0" borderId="10" xfId="59" applyFont="1" applyBorder="1" applyAlignment="1">
      <alignment horizontal="left"/>
      <protection/>
    </xf>
    <xf numFmtId="166" fontId="16" fillId="0" borderId="10" xfId="0" applyNumberFormat="1" applyFont="1" applyBorder="1" applyAlignment="1">
      <alignment vertical="center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165" fontId="10" fillId="0" borderId="10" xfId="0" applyNumberFormat="1" applyFont="1" applyBorder="1" applyAlignment="1">
      <alignment horizontal="left" vertical="center"/>
    </xf>
    <xf numFmtId="0" fontId="12" fillId="25" borderId="10" xfId="0" applyFont="1" applyFill="1" applyBorder="1" applyAlignment="1">
      <alignment horizontal="left" vertical="center"/>
    </xf>
    <xf numFmtId="0" fontId="10" fillId="25" borderId="10" xfId="0" applyFont="1" applyFill="1" applyBorder="1" applyAlignment="1">
      <alignment vertical="center"/>
    </xf>
    <xf numFmtId="3" fontId="10" fillId="25" borderId="10" xfId="0" applyNumberFormat="1" applyFont="1" applyFill="1" applyBorder="1" applyAlignment="1">
      <alignment vertical="center"/>
    </xf>
    <xf numFmtId="166" fontId="12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166" fontId="12" fillId="26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12" fillId="25" borderId="10" xfId="0" applyNumberFormat="1" applyFont="1" applyFill="1" applyBorder="1" applyAlignment="1">
      <alignment/>
    </xf>
    <xf numFmtId="166" fontId="12" fillId="25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166" fontId="10" fillId="0" borderId="0" xfId="0" applyNumberFormat="1" applyFont="1" applyBorder="1" applyAlignment="1">
      <alignment/>
    </xf>
    <xf numFmtId="0" fontId="9" fillId="0" borderId="10" xfId="59" applyFont="1" applyBorder="1" applyAlignment="1">
      <alignment horizontal="center" vertical="center" wrapText="1"/>
      <protection/>
    </xf>
    <xf numFmtId="0" fontId="17" fillId="0" borderId="10" xfId="59" applyFont="1" applyBorder="1" applyAlignment="1">
      <alignment horizontal="left"/>
      <protection/>
    </xf>
    <xf numFmtId="0" fontId="9" fillId="0" borderId="10" xfId="59" applyFont="1" applyBorder="1" applyAlignment="1">
      <alignment horizontal="center"/>
      <protection/>
    </xf>
    <xf numFmtId="3" fontId="9" fillId="0" borderId="10" xfId="59" applyNumberFormat="1" applyFont="1" applyBorder="1" applyAlignment="1">
      <alignment horizontal="center"/>
      <protection/>
    </xf>
    <xf numFmtId="0" fontId="17" fillId="0" borderId="10" xfId="59" applyFont="1" applyBorder="1" applyAlignment="1">
      <alignment horizontal="center" vertical="center" wrapText="1"/>
      <protection/>
    </xf>
    <xf numFmtId="3" fontId="17" fillId="0" borderId="10" xfId="59" applyNumberFormat="1" applyFont="1" applyBorder="1" applyAlignment="1">
      <alignment horizontal="right"/>
      <protection/>
    </xf>
    <xf numFmtId="164" fontId="17" fillId="0" borderId="10" xfId="59" applyNumberFormat="1" applyFont="1" applyBorder="1" applyAlignment="1">
      <alignment horizontal="right"/>
      <protection/>
    </xf>
    <xf numFmtId="0" fontId="9" fillId="0" borderId="10" xfId="59" applyFont="1" applyBorder="1" applyAlignment="1">
      <alignment horizontal="left"/>
      <protection/>
    </xf>
    <xf numFmtId="3" fontId="9" fillId="0" borderId="10" xfId="59" applyNumberFormat="1" applyFont="1" applyBorder="1" applyAlignment="1">
      <alignment horizontal="right"/>
      <protection/>
    </xf>
    <xf numFmtId="164" fontId="9" fillId="0" borderId="10" xfId="59" applyNumberFormat="1" applyFont="1" applyBorder="1" applyAlignment="1">
      <alignment horizontal="right"/>
      <protection/>
    </xf>
    <xf numFmtId="0" fontId="9" fillId="0" borderId="11" xfId="59" applyFont="1" applyBorder="1" applyAlignment="1">
      <alignment horizontal="left"/>
      <protection/>
    </xf>
    <xf numFmtId="49" fontId="9" fillId="0" borderId="10" xfId="59" applyNumberFormat="1" applyFont="1" applyBorder="1" applyAlignment="1">
      <alignment horizontal="center"/>
      <protection/>
    </xf>
    <xf numFmtId="0" fontId="18" fillId="0" borderId="11" xfId="59" applyFont="1" applyBorder="1" applyAlignment="1">
      <alignment horizontal="left"/>
      <protection/>
    </xf>
    <xf numFmtId="3" fontId="18" fillId="0" borderId="10" xfId="59" applyNumberFormat="1" applyFont="1" applyBorder="1" applyAlignment="1">
      <alignment horizontal="right"/>
      <protection/>
    </xf>
    <xf numFmtId="49" fontId="17" fillId="0" borderId="10" xfId="59" applyNumberFormat="1" applyFont="1" applyBorder="1" applyAlignment="1">
      <alignment horizontal="center"/>
      <protection/>
    </xf>
    <xf numFmtId="0" fontId="17" fillId="0" borderId="11" xfId="59" applyFont="1" applyBorder="1" applyAlignment="1">
      <alignment horizontal="left"/>
      <protection/>
    </xf>
    <xf numFmtId="0" fontId="9" fillId="0" borderId="10" xfId="59" applyFont="1" applyBorder="1">
      <alignment/>
      <protection/>
    </xf>
    <xf numFmtId="49" fontId="15" fillId="0" borderId="10" xfId="59" applyNumberFormat="1" applyFont="1" applyBorder="1" applyAlignment="1">
      <alignment horizontal="center"/>
      <protection/>
    </xf>
    <xf numFmtId="0" fontId="18" fillId="0" borderId="10" xfId="59" applyFont="1" applyBorder="1" applyAlignment="1">
      <alignment horizontal="left"/>
      <protection/>
    </xf>
    <xf numFmtId="0" fontId="9" fillId="0" borderId="10" xfId="59" applyFont="1" applyBorder="1" applyAlignment="1">
      <alignment horizontal="left" wrapText="1"/>
      <protection/>
    </xf>
    <xf numFmtId="49" fontId="9" fillId="0" borderId="15" xfId="59" applyNumberFormat="1" applyFont="1" applyBorder="1" applyAlignment="1">
      <alignment horizontal="center"/>
      <protection/>
    </xf>
    <xf numFmtId="3" fontId="9" fillId="0" borderId="15" xfId="59" applyNumberFormat="1" applyFont="1" applyBorder="1" applyAlignment="1">
      <alignment horizontal="right"/>
      <protection/>
    </xf>
    <xf numFmtId="3" fontId="18" fillId="0" borderId="15" xfId="59" applyNumberFormat="1" applyFont="1" applyBorder="1" applyAlignment="1">
      <alignment horizontal="right"/>
      <protection/>
    </xf>
    <xf numFmtId="3" fontId="17" fillId="0" borderId="15" xfId="59" applyNumberFormat="1" applyFont="1" applyBorder="1" applyAlignment="1">
      <alignment horizontal="right"/>
      <protection/>
    </xf>
    <xf numFmtId="49" fontId="17" fillId="0" borderId="10" xfId="59" applyNumberFormat="1" applyFont="1" applyBorder="1" applyAlignment="1">
      <alignment horizontal="center" vertical="center"/>
      <protection/>
    </xf>
    <xf numFmtId="49" fontId="17" fillId="0" borderId="15" xfId="59" applyNumberFormat="1" applyFont="1" applyBorder="1" applyAlignment="1">
      <alignment horizontal="center" vertical="center"/>
      <protection/>
    </xf>
    <xf numFmtId="0" fontId="9" fillId="0" borderId="16" xfId="59" applyFont="1" applyBorder="1" applyAlignment="1">
      <alignment horizontal="left"/>
      <protection/>
    </xf>
    <xf numFmtId="49" fontId="9" fillId="0" borderId="14" xfId="59" applyNumberFormat="1" applyFont="1" applyBorder="1" applyAlignment="1">
      <alignment horizontal="justify" vertical="top" wrapText="1"/>
      <protection/>
    </xf>
    <xf numFmtId="3" fontId="9" fillId="0" borderId="14" xfId="59" applyNumberFormat="1" applyFont="1" applyBorder="1" applyAlignment="1">
      <alignment horizontal="right"/>
      <protection/>
    </xf>
    <xf numFmtId="3" fontId="17" fillId="0" borderId="14" xfId="59" applyNumberFormat="1" applyFont="1" applyBorder="1" applyAlignment="1">
      <alignment horizontal="right"/>
      <protection/>
    </xf>
    <xf numFmtId="49" fontId="17" fillId="0" borderId="14" xfId="59" applyNumberFormat="1" applyFont="1" applyBorder="1" applyAlignment="1">
      <alignment horizontal="justify" wrapText="1"/>
      <protection/>
    </xf>
    <xf numFmtId="49" fontId="17" fillId="0" borderId="14" xfId="59" applyNumberFormat="1" applyFont="1" applyBorder="1" applyAlignment="1">
      <alignment horizontal="justify" vertical="top" wrapText="1"/>
      <protection/>
    </xf>
    <xf numFmtId="49" fontId="9" fillId="24" borderId="10" xfId="59" applyNumberFormat="1" applyFont="1" applyFill="1" applyBorder="1" applyAlignment="1">
      <alignment horizontal="center"/>
      <protection/>
    </xf>
    <xf numFmtId="0" fontId="17" fillId="24" borderId="10" xfId="59" applyFont="1" applyFill="1" applyBorder="1" applyAlignment="1">
      <alignment horizontal="left"/>
      <protection/>
    </xf>
    <xf numFmtId="3" fontId="17" fillId="24" borderId="10" xfId="59" applyNumberFormat="1" applyFont="1" applyFill="1" applyBorder="1" applyAlignment="1">
      <alignment horizontal="right"/>
      <protection/>
    </xf>
    <xf numFmtId="164" fontId="17" fillId="24" borderId="10" xfId="59" applyNumberFormat="1" applyFont="1" applyFill="1" applyBorder="1" applyAlignment="1">
      <alignment horizontal="right"/>
      <protection/>
    </xf>
    <xf numFmtId="0" fontId="9" fillId="0" borderId="0" xfId="59" applyFont="1">
      <alignment/>
      <protection/>
    </xf>
    <xf numFmtId="0" fontId="9" fillId="0" borderId="0" xfId="59" applyFont="1" applyAlignment="1">
      <alignment/>
      <protection/>
    </xf>
    <xf numFmtId="3" fontId="9" fillId="0" borderId="0" xfId="59" applyNumberFormat="1" applyFont="1" applyAlignment="1">
      <alignment horizontal="right"/>
      <protection/>
    </xf>
    <xf numFmtId="3" fontId="9" fillId="0" borderId="0" xfId="59" applyNumberFormat="1" applyFont="1" applyAlignment="1">
      <alignment/>
      <protection/>
    </xf>
    <xf numFmtId="0" fontId="11" fillId="0" borderId="0" xfId="59" applyFont="1">
      <alignment/>
      <protection/>
    </xf>
    <xf numFmtId="0" fontId="4" fillId="0" borderId="0" xfId="59" applyFont="1">
      <alignment/>
      <protection/>
    </xf>
    <xf numFmtId="3" fontId="17" fillId="0" borderId="17" xfId="59" applyNumberFormat="1" applyFont="1" applyBorder="1" applyAlignment="1">
      <alignment horizontal="right"/>
      <protection/>
    </xf>
    <xf numFmtId="3" fontId="9" fillId="0" borderId="18" xfId="59" applyNumberFormat="1" applyFont="1" applyBorder="1" applyAlignment="1">
      <alignment horizontal="right"/>
      <protection/>
    </xf>
    <xf numFmtId="3" fontId="17" fillId="0" borderId="18" xfId="59" applyNumberFormat="1" applyFont="1" applyBorder="1" applyAlignment="1">
      <alignment horizontal="right"/>
      <protection/>
    </xf>
    <xf numFmtId="0" fontId="17" fillId="0" borderId="15" xfId="59" applyFont="1" applyBorder="1" applyAlignment="1">
      <alignment horizontal="left"/>
      <protection/>
    </xf>
    <xf numFmtId="0" fontId="17" fillId="0" borderId="12" xfId="59" applyFont="1" applyBorder="1" applyAlignment="1">
      <alignment horizontal="left"/>
      <protection/>
    </xf>
    <xf numFmtId="49" fontId="17" fillId="0" borderId="19" xfId="59" applyNumberFormat="1" applyFont="1" applyBorder="1" applyAlignment="1">
      <alignment horizontal="justify" vertical="top" wrapText="1"/>
      <protection/>
    </xf>
    <xf numFmtId="0" fontId="17" fillId="0" borderId="19" xfId="59" applyFont="1" applyBorder="1" applyAlignment="1">
      <alignment/>
      <protection/>
    </xf>
    <xf numFmtId="49" fontId="9" fillId="0" borderId="19" xfId="59" applyNumberFormat="1" applyFont="1" applyBorder="1" applyAlignment="1">
      <alignment horizontal="justify" vertical="top" wrapText="1"/>
      <protection/>
    </xf>
    <xf numFmtId="0" fontId="9" fillId="0" borderId="19" xfId="59" applyFont="1" applyBorder="1" applyAlignment="1">
      <alignment horizontal="left"/>
      <protection/>
    </xf>
    <xf numFmtId="0" fontId="17" fillId="0" borderId="19" xfId="59" applyFont="1" applyBorder="1" applyAlignment="1">
      <alignment horizontal="left"/>
      <protection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3" fontId="9" fillId="0" borderId="10" xfId="0" applyNumberFormat="1" applyFont="1" applyBorder="1" applyAlignment="1">
      <alignment vertical="center"/>
    </xf>
    <xf numFmtId="166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/>
    </xf>
    <xf numFmtId="3" fontId="17" fillId="0" borderId="10" xfId="0" applyNumberFormat="1" applyFont="1" applyBorder="1" applyAlignment="1">
      <alignment vertical="center"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7" fillId="0" borderId="10" xfId="0" applyFont="1" applyBorder="1" applyAlignment="1">
      <alignment/>
    </xf>
    <xf numFmtId="0" fontId="9" fillId="24" borderId="10" xfId="0" applyFont="1" applyFill="1" applyBorder="1" applyAlignment="1">
      <alignment/>
    </xf>
    <xf numFmtId="3" fontId="22" fillId="24" borderId="1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top" wrapText="1"/>
    </xf>
    <xf numFmtId="166" fontId="12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10" fillId="24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19" xfId="0" applyFont="1" applyBorder="1" applyAlignment="1">
      <alignment/>
    </xf>
    <xf numFmtId="0" fontId="23" fillId="0" borderId="20" xfId="0" applyFont="1" applyBorder="1" applyAlignment="1">
      <alignment horizontal="left" vertical="center"/>
    </xf>
    <xf numFmtId="3" fontId="9" fillId="0" borderId="19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/>
    </xf>
    <xf numFmtId="3" fontId="9" fillId="0" borderId="19" xfId="0" applyNumberFormat="1" applyFont="1" applyFill="1" applyBorder="1" applyAlignment="1">
      <alignment horizontal="right" vertical="center"/>
    </xf>
    <xf numFmtId="166" fontId="9" fillId="0" borderId="19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19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/>
    </xf>
    <xf numFmtId="166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horizontal="left" vertical="center"/>
    </xf>
    <xf numFmtId="3" fontId="17" fillId="0" borderId="19" xfId="0" applyNumberFormat="1" applyFont="1" applyBorder="1" applyAlignment="1">
      <alignment vertical="center"/>
    </xf>
    <xf numFmtId="166" fontId="9" fillId="0" borderId="19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10" fillId="0" borderId="18" xfId="0" applyFont="1" applyBorder="1" applyAlignment="1">
      <alignment horizontal="left" vertical="center"/>
    </xf>
    <xf numFmtId="3" fontId="9" fillId="0" borderId="14" xfId="0" applyNumberFormat="1" applyFont="1" applyBorder="1" applyAlignment="1">
      <alignment vertical="center"/>
    </xf>
    <xf numFmtId="166" fontId="9" fillId="0" borderId="14" xfId="0" applyNumberFormat="1" applyFont="1" applyFill="1" applyBorder="1" applyAlignment="1">
      <alignment horizontal="right" vertical="center"/>
    </xf>
    <xf numFmtId="0" fontId="12" fillId="0" borderId="17" xfId="0" applyFont="1" applyBorder="1" applyAlignment="1">
      <alignment/>
    </xf>
    <xf numFmtId="0" fontId="23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166" fontId="9" fillId="0" borderId="10" xfId="0" applyNumberFormat="1" applyFont="1" applyFill="1" applyBorder="1" applyAlignment="1">
      <alignment horizontal="right" vertical="center"/>
    </xf>
    <xf numFmtId="166" fontId="9" fillId="0" borderId="10" xfId="0" applyNumberFormat="1" applyFont="1" applyFill="1" applyBorder="1" applyAlignment="1">
      <alignment horizontal="left" vertical="center"/>
    </xf>
    <xf numFmtId="166" fontId="9" fillId="0" borderId="0" xfId="0" applyNumberFormat="1" applyFont="1" applyFill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9" fillId="22" borderId="19" xfId="0" applyFont="1" applyFill="1" applyBorder="1" applyAlignment="1">
      <alignment horizontal="center" vertical="top" wrapText="1"/>
    </xf>
    <xf numFmtId="0" fontId="12" fillId="22" borderId="17" xfId="0" applyFont="1" applyFill="1" applyBorder="1" applyAlignment="1">
      <alignment horizontal="left" vertical="center"/>
    </xf>
    <xf numFmtId="3" fontId="17" fillId="24" borderId="10" xfId="0" applyNumberFormat="1" applyFont="1" applyFill="1" applyBorder="1" applyAlignment="1">
      <alignment vertical="center"/>
    </xf>
    <xf numFmtId="3" fontId="17" fillId="24" borderId="10" xfId="0" applyNumberFormat="1" applyFont="1" applyFill="1" applyBorder="1" applyAlignment="1">
      <alignment horizontal="right" vertical="center"/>
    </xf>
    <xf numFmtId="0" fontId="9" fillId="0" borderId="19" xfId="0" applyFont="1" applyBorder="1" applyAlignment="1">
      <alignment horizontal="center"/>
    </xf>
    <xf numFmtId="0" fontId="10" fillId="0" borderId="17" xfId="0" applyFont="1" applyFill="1" applyBorder="1" applyAlignment="1">
      <alignment horizontal="left" vertical="center"/>
    </xf>
    <xf numFmtId="3" fontId="9" fillId="0" borderId="10" xfId="0" applyNumberFormat="1" applyFont="1" applyFill="1" applyBorder="1" applyAlignment="1">
      <alignment horizontal="right" vertical="center"/>
    </xf>
    <xf numFmtId="166" fontId="17" fillId="0" borderId="0" xfId="0" applyNumberFormat="1" applyFont="1" applyFill="1" applyBorder="1" applyAlignment="1">
      <alignment horizontal="left" vertical="center"/>
    </xf>
    <xf numFmtId="166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right" vertical="center"/>
    </xf>
    <xf numFmtId="3" fontId="17" fillId="0" borderId="10" xfId="0" applyNumberFormat="1" applyFont="1" applyFill="1" applyBorder="1" applyAlignment="1">
      <alignment/>
    </xf>
    <xf numFmtId="166" fontId="17" fillId="0" borderId="1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/>
    </xf>
    <xf numFmtId="0" fontId="10" fillId="0" borderId="17" xfId="0" applyFont="1" applyBorder="1" applyAlignment="1">
      <alignment/>
    </xf>
    <xf numFmtId="3" fontId="25" fillId="0" borderId="10" xfId="0" applyNumberFormat="1" applyFont="1" applyFill="1" applyBorder="1" applyAlignment="1">
      <alignment/>
    </xf>
    <xf numFmtId="3" fontId="26" fillId="0" borderId="10" xfId="0" applyNumberFormat="1" applyFont="1" applyFill="1" applyBorder="1" applyAlignment="1">
      <alignment/>
    </xf>
    <xf numFmtId="3" fontId="26" fillId="0" borderId="10" xfId="0" applyNumberFormat="1" applyFont="1" applyBorder="1" applyAlignment="1">
      <alignment vertical="center"/>
    </xf>
    <xf numFmtId="3" fontId="26" fillId="0" borderId="10" xfId="0" applyNumberFormat="1" applyFont="1" applyFill="1" applyBorder="1" applyAlignment="1">
      <alignment horizontal="right" vertical="center"/>
    </xf>
    <xf numFmtId="166" fontId="26" fillId="0" borderId="1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/>
    </xf>
    <xf numFmtId="3" fontId="26" fillId="0" borderId="0" xfId="0" applyNumberFormat="1" applyFont="1" applyFill="1" applyBorder="1" applyAlignment="1">
      <alignment/>
    </xf>
    <xf numFmtId="166" fontId="26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3" fontId="17" fillId="0" borderId="10" xfId="0" applyNumberFormat="1" applyFont="1" applyBorder="1" applyAlignment="1">
      <alignment horizontal="right" vertical="center"/>
    </xf>
    <xf numFmtId="3" fontId="17" fillId="0" borderId="1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3" fontId="9" fillId="0" borderId="10" xfId="0" applyNumberFormat="1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>
      <alignment horizontal="right" vertical="center"/>
    </xf>
    <xf numFmtId="0" fontId="9" fillId="24" borderId="19" xfId="0" applyFont="1" applyFill="1" applyBorder="1" applyAlignment="1">
      <alignment/>
    </xf>
    <xf numFmtId="0" fontId="12" fillId="24" borderId="17" xfId="0" applyFont="1" applyFill="1" applyBorder="1" applyAlignment="1">
      <alignment/>
    </xf>
    <xf numFmtId="3" fontId="9" fillId="24" borderId="10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3" fontId="9" fillId="0" borderId="11" xfId="0" applyNumberFormat="1" applyFont="1" applyBorder="1" applyAlignment="1">
      <alignment vertical="center"/>
    </xf>
    <xf numFmtId="3" fontId="17" fillId="0" borderId="11" xfId="0" applyNumberFormat="1" applyFont="1" applyBorder="1" applyAlignment="1">
      <alignment vertical="center"/>
    </xf>
    <xf numFmtId="166" fontId="9" fillId="0" borderId="17" xfId="0" applyNumberFormat="1" applyFont="1" applyFill="1" applyBorder="1" applyAlignment="1">
      <alignment horizontal="left" vertical="center"/>
    </xf>
    <xf numFmtId="3" fontId="17" fillId="0" borderId="17" xfId="0" applyNumberFormat="1" applyFont="1" applyBorder="1" applyAlignment="1">
      <alignment vertical="center"/>
    </xf>
    <xf numFmtId="166" fontId="9" fillId="0" borderId="17" xfId="0" applyNumberFormat="1" applyFont="1" applyBorder="1" applyAlignment="1">
      <alignment vertical="center"/>
    </xf>
    <xf numFmtId="3" fontId="17" fillId="24" borderId="17" xfId="0" applyNumberFormat="1" applyFont="1" applyFill="1" applyBorder="1" applyAlignment="1">
      <alignment vertical="center"/>
    </xf>
    <xf numFmtId="166" fontId="17" fillId="0" borderId="17" xfId="0" applyNumberFormat="1" applyFont="1" applyFill="1" applyBorder="1" applyAlignment="1">
      <alignment horizontal="right" vertical="center"/>
    </xf>
    <xf numFmtId="3" fontId="9" fillId="0" borderId="15" xfId="0" applyNumberFormat="1" applyFont="1" applyBorder="1" applyAlignment="1">
      <alignment vertical="center"/>
    </xf>
    <xf numFmtId="0" fontId="9" fillId="0" borderId="0" xfId="65" applyFont="1" applyAlignment="1">
      <alignment horizontal="center" vertical="center" wrapText="1"/>
      <protection/>
    </xf>
    <xf numFmtId="0" fontId="9" fillId="0" borderId="0" xfId="65" applyFont="1">
      <alignment/>
      <protection/>
    </xf>
    <xf numFmtId="0" fontId="17" fillId="0" borderId="19" xfId="65" applyFont="1" applyBorder="1" applyAlignment="1">
      <alignment horizontal="center"/>
      <protection/>
    </xf>
    <xf numFmtId="0" fontId="17" fillId="0" borderId="19" xfId="65" applyFont="1" applyBorder="1" applyAlignment="1">
      <alignment horizontal="left"/>
      <protection/>
    </xf>
    <xf numFmtId="0" fontId="9" fillId="0" borderId="19" xfId="65" applyFont="1" applyBorder="1">
      <alignment/>
      <protection/>
    </xf>
    <xf numFmtId="3" fontId="9" fillId="0" borderId="19" xfId="65" applyNumberFormat="1" applyFont="1" applyBorder="1">
      <alignment/>
      <protection/>
    </xf>
    <xf numFmtId="165" fontId="17" fillId="0" borderId="19" xfId="65" applyNumberFormat="1" applyFont="1" applyBorder="1" applyAlignment="1">
      <alignment horizontal="center"/>
      <protection/>
    </xf>
    <xf numFmtId="165" fontId="9" fillId="0" borderId="19" xfId="65" applyNumberFormat="1" applyFont="1" applyBorder="1" applyAlignment="1">
      <alignment horizontal="left"/>
      <protection/>
    </xf>
    <xf numFmtId="166" fontId="9" fillId="0" borderId="19" xfId="65" applyNumberFormat="1" applyFont="1" applyBorder="1">
      <alignment/>
      <protection/>
    </xf>
    <xf numFmtId="3" fontId="17" fillId="0" borderId="19" xfId="65" applyNumberFormat="1" applyFont="1" applyBorder="1">
      <alignment/>
      <protection/>
    </xf>
    <xf numFmtId="166" fontId="17" fillId="0" borderId="19" xfId="65" applyNumberFormat="1" applyFont="1" applyBorder="1">
      <alignment/>
      <protection/>
    </xf>
    <xf numFmtId="0" fontId="9" fillId="0" borderId="19" xfId="65" applyFont="1" applyBorder="1" applyAlignment="1">
      <alignment horizontal="left"/>
      <protection/>
    </xf>
    <xf numFmtId="3" fontId="9" fillId="0" borderId="0" xfId="65" applyNumberFormat="1" applyFont="1">
      <alignment/>
      <protection/>
    </xf>
    <xf numFmtId="3" fontId="9" fillId="0" borderId="19" xfId="0" applyNumberFormat="1" applyFont="1" applyBorder="1" applyAlignment="1">
      <alignment horizontal="left" wrapText="1" indent="1"/>
    </xf>
    <xf numFmtId="167" fontId="9" fillId="0" borderId="19" xfId="0" applyNumberFormat="1" applyFont="1" applyBorder="1" applyAlignment="1">
      <alignment/>
    </xf>
    <xf numFmtId="3" fontId="9" fillId="0" borderId="19" xfId="0" applyNumberFormat="1" applyFont="1" applyBorder="1" applyAlignment="1">
      <alignment horizontal="right"/>
    </xf>
    <xf numFmtId="3" fontId="9" fillId="0" borderId="19" xfId="65" applyNumberFormat="1" applyFont="1" applyBorder="1" applyAlignment="1">
      <alignment/>
      <protection/>
    </xf>
    <xf numFmtId="3" fontId="9" fillId="0" borderId="19" xfId="0" applyNumberFormat="1" applyFont="1" applyBorder="1" applyAlignment="1">
      <alignment horizontal="left" indent="1"/>
    </xf>
    <xf numFmtId="3" fontId="9" fillId="0" borderId="19" xfId="0" applyNumberFormat="1" applyFont="1" applyBorder="1" applyAlignment="1">
      <alignment horizontal="left"/>
    </xf>
    <xf numFmtId="0" fontId="17" fillId="0" borderId="0" xfId="65" applyFont="1">
      <alignment/>
      <protection/>
    </xf>
    <xf numFmtId="0" fontId="17" fillId="0" borderId="0" xfId="65" applyFont="1" applyAlignment="1">
      <alignment horizontal="center"/>
      <protection/>
    </xf>
    <xf numFmtId="0" fontId="9" fillId="0" borderId="0" xfId="65" applyFont="1" applyAlignment="1">
      <alignment horizontal="left"/>
      <protection/>
    </xf>
    <xf numFmtId="0" fontId="9" fillId="0" borderId="19" xfId="65" applyFont="1" applyBorder="1" applyAlignment="1">
      <alignment horizontal="center"/>
      <protection/>
    </xf>
    <xf numFmtId="0" fontId="17" fillId="24" borderId="19" xfId="57" applyFont="1" applyFill="1" applyBorder="1" applyAlignment="1">
      <alignment horizontal="center" vertical="center"/>
      <protection/>
    </xf>
    <xf numFmtId="0" fontId="13" fillId="0" borderId="0" xfId="59" applyFont="1" applyFill="1" applyBorder="1" applyAlignment="1">
      <alignment horizontal="center" vertical="center"/>
      <protection/>
    </xf>
    <xf numFmtId="0" fontId="13" fillId="0" borderId="0" xfId="64" applyFont="1">
      <alignment/>
      <protection/>
    </xf>
    <xf numFmtId="0" fontId="17" fillId="24" borderId="19" xfId="57" applyFont="1" applyFill="1" applyBorder="1" applyAlignment="1">
      <alignment horizontal="right" vertical="center"/>
      <protection/>
    </xf>
    <xf numFmtId="0" fontId="13" fillId="24" borderId="19" xfId="64" applyFont="1" applyFill="1" applyBorder="1">
      <alignment/>
      <protection/>
    </xf>
    <xf numFmtId="0" fontId="13" fillId="24" borderId="19" xfId="64" applyFont="1" applyFill="1" applyBorder="1" applyAlignment="1">
      <alignment horizontal="center"/>
      <protection/>
    </xf>
    <xf numFmtId="0" fontId="9" fillId="24" borderId="19" xfId="64" applyFont="1" applyFill="1" applyBorder="1">
      <alignment/>
      <protection/>
    </xf>
    <xf numFmtId="0" fontId="9" fillId="24" borderId="19" xfId="64" applyFont="1" applyFill="1" applyBorder="1" applyAlignment="1">
      <alignment horizontal="center"/>
      <protection/>
    </xf>
    <xf numFmtId="0" fontId="17" fillId="0" borderId="19" xfId="57" applyFont="1" applyFill="1" applyBorder="1" applyAlignment="1">
      <alignment horizontal="center" vertical="center"/>
      <protection/>
    </xf>
    <xf numFmtId="0" fontId="17" fillId="0" borderId="19" xfId="57" applyFont="1" applyFill="1" applyBorder="1" applyAlignment="1">
      <alignment horizontal="right" vertical="center"/>
      <protection/>
    </xf>
    <xf numFmtId="0" fontId="9" fillId="0" borderId="19" xfId="64" applyFont="1" applyBorder="1">
      <alignment/>
      <protection/>
    </xf>
    <xf numFmtId="0" fontId="9" fillId="0" borderId="19" xfId="57" applyFont="1" applyBorder="1" applyAlignment="1">
      <alignment horizontal="left" vertical="center"/>
      <protection/>
    </xf>
    <xf numFmtId="3" fontId="9" fillId="0" borderId="19" xfId="57" applyNumberFormat="1" applyFont="1" applyBorder="1" applyAlignment="1">
      <alignment vertical="center"/>
      <protection/>
    </xf>
    <xf numFmtId="3" fontId="9" fillId="0" borderId="19" xfId="64" applyNumberFormat="1" applyFont="1" applyBorder="1">
      <alignment/>
      <protection/>
    </xf>
    <xf numFmtId="3" fontId="9" fillId="0" borderId="19" xfId="57" applyNumberFormat="1" applyFont="1" applyBorder="1" applyAlignment="1">
      <alignment horizontal="right" vertical="center"/>
      <protection/>
    </xf>
    <xf numFmtId="3" fontId="17" fillId="0" borderId="19" xfId="57" applyNumberFormat="1" applyFont="1" applyBorder="1" applyAlignment="1">
      <alignment vertical="center"/>
      <protection/>
    </xf>
    <xf numFmtId="0" fontId="9" fillId="0" borderId="0" xfId="64" applyFont="1">
      <alignment/>
      <protection/>
    </xf>
    <xf numFmtId="0" fontId="13" fillId="0" borderId="0" xfId="59" applyFont="1" applyFill="1" applyBorder="1" applyAlignment="1">
      <alignment horizontal="center" vertical="center" wrapText="1"/>
      <protection/>
    </xf>
    <xf numFmtId="0" fontId="19" fillId="0" borderId="0" xfId="59" applyFont="1" applyFill="1" applyBorder="1" applyAlignment="1">
      <alignment horizontal="center" vertical="center" wrapText="1"/>
      <protection/>
    </xf>
    <xf numFmtId="0" fontId="13" fillId="0" borderId="0" xfId="59" applyFont="1" applyAlignment="1">
      <alignment horizontal="center" vertical="center"/>
      <protection/>
    </xf>
    <xf numFmtId="0" fontId="13" fillId="0" borderId="0" xfId="59" applyFont="1" applyFill="1" applyBorder="1" applyAlignment="1">
      <alignment horizontal="center" vertical="center" textRotation="90" wrapText="1"/>
      <protection/>
    </xf>
    <xf numFmtId="0" fontId="28" fillId="24" borderId="1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7" fillId="0" borderId="0" xfId="59" applyFont="1" applyFill="1" applyBorder="1" applyAlignment="1">
      <alignment horizontal="center" vertical="center" wrapText="1"/>
      <protection/>
    </xf>
    <xf numFmtId="0" fontId="9" fillId="0" borderId="0" xfId="59" applyFont="1" applyFill="1" applyBorder="1" applyAlignment="1">
      <alignment vertical="center" wrapText="1"/>
      <protection/>
    </xf>
    <xf numFmtId="0" fontId="9" fillId="0" borderId="0" xfId="59" applyFont="1" applyAlignment="1">
      <alignment vertical="center"/>
      <protection/>
    </xf>
    <xf numFmtId="0" fontId="9" fillId="0" borderId="19" xfId="59" applyFont="1" applyFill="1" applyBorder="1" applyAlignment="1">
      <alignment horizontal="center" vertical="center" wrapText="1"/>
      <protection/>
    </xf>
    <xf numFmtId="0" fontId="17" fillId="0" borderId="19" xfId="59" applyFont="1" applyFill="1" applyBorder="1" applyAlignment="1">
      <alignment vertical="center" wrapText="1"/>
      <protection/>
    </xf>
    <xf numFmtId="0" fontId="9" fillId="0" borderId="19" xfId="59" applyFont="1" applyFill="1" applyBorder="1" applyAlignment="1">
      <alignment vertical="center" wrapText="1"/>
      <protection/>
    </xf>
    <xf numFmtId="0" fontId="9" fillId="0" borderId="0" xfId="59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vertical="center" wrapText="1"/>
      <protection/>
    </xf>
    <xf numFmtId="0" fontId="11" fillId="0" borderId="19" xfId="59" applyFont="1" applyFill="1" applyBorder="1" applyAlignment="1">
      <alignment vertical="center" wrapText="1"/>
      <protection/>
    </xf>
    <xf numFmtId="0" fontId="13" fillId="0" borderId="19" xfId="59" applyFont="1" applyBorder="1" applyAlignment="1">
      <alignment vertical="center"/>
      <protection/>
    </xf>
    <xf numFmtId="3" fontId="9" fillId="0" borderId="19" xfId="59" applyNumberFormat="1" applyFont="1" applyBorder="1" applyAlignment="1">
      <alignment vertical="center"/>
      <protection/>
    </xf>
    <xf numFmtId="3" fontId="9" fillId="0" borderId="0" xfId="59" applyNumberFormat="1" applyFont="1" applyFill="1" applyBorder="1" applyAlignment="1">
      <alignment vertical="center"/>
      <protection/>
    </xf>
    <xf numFmtId="0" fontId="9" fillId="0" borderId="0" xfId="59" applyFont="1" applyFill="1" applyBorder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3" fontId="9" fillId="0" borderId="0" xfId="59" applyNumberFormat="1" applyFont="1" applyBorder="1" applyAlignment="1">
      <alignment vertical="center"/>
      <protection/>
    </xf>
    <xf numFmtId="164" fontId="9" fillId="0" borderId="0" xfId="59" applyNumberFormat="1" applyFont="1" applyBorder="1" applyAlignment="1">
      <alignment vertical="center"/>
      <protection/>
    </xf>
    <xf numFmtId="49" fontId="9" fillId="0" borderId="19" xfId="59" applyNumberFormat="1" applyFont="1" applyBorder="1" applyAlignment="1">
      <alignment horizontal="center" vertical="center"/>
      <protection/>
    </xf>
    <xf numFmtId="0" fontId="11" fillId="0" borderId="19" xfId="59" applyFont="1" applyBorder="1" applyAlignment="1">
      <alignment vertical="center"/>
      <protection/>
    </xf>
    <xf numFmtId="3" fontId="17" fillId="0" borderId="19" xfId="59" applyNumberFormat="1" applyFont="1" applyBorder="1" applyAlignment="1">
      <alignment vertical="center"/>
      <protection/>
    </xf>
    <xf numFmtId="3" fontId="17" fillId="0" borderId="0" xfId="59" applyNumberFormat="1" applyFont="1" applyFill="1" applyBorder="1" applyAlignment="1">
      <alignment vertical="center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17" fillId="0" borderId="0" xfId="59" applyFont="1" applyFill="1" applyBorder="1" applyAlignment="1">
      <alignment vertical="center"/>
      <protection/>
    </xf>
    <xf numFmtId="3" fontId="17" fillId="0" borderId="0" xfId="59" applyNumberFormat="1" applyFont="1" applyBorder="1" applyAlignment="1">
      <alignment vertical="center"/>
      <protection/>
    </xf>
    <xf numFmtId="0" fontId="29" fillId="0" borderId="19" xfId="59" applyFont="1" applyBorder="1" applyAlignment="1">
      <alignment vertical="center"/>
      <protection/>
    </xf>
    <xf numFmtId="3" fontId="15" fillId="0" borderId="19" xfId="59" applyNumberFormat="1" applyFont="1" applyBorder="1" applyAlignment="1">
      <alignment vertical="center"/>
      <protection/>
    </xf>
    <xf numFmtId="3" fontId="15" fillId="0" borderId="0" xfId="59" applyNumberFormat="1" applyFont="1" applyFill="1" applyBorder="1" applyAlignment="1">
      <alignment vertical="center"/>
      <protection/>
    </xf>
    <xf numFmtId="0" fontId="15" fillId="0" borderId="0" xfId="59" applyFont="1" applyFill="1" applyBorder="1" applyAlignment="1">
      <alignment vertical="center"/>
      <protection/>
    </xf>
    <xf numFmtId="0" fontId="15" fillId="0" borderId="0" xfId="59" applyFont="1" applyBorder="1" applyAlignment="1">
      <alignment vertical="center"/>
      <protection/>
    </xf>
    <xf numFmtId="3" fontId="15" fillId="0" borderId="0" xfId="59" applyNumberFormat="1" applyFont="1" applyBorder="1" applyAlignment="1">
      <alignment vertical="center"/>
      <protection/>
    </xf>
    <xf numFmtId="49" fontId="17" fillId="0" borderId="19" xfId="59" applyNumberFormat="1" applyFont="1" applyBorder="1" applyAlignment="1">
      <alignment horizontal="center" vertical="center"/>
      <protection/>
    </xf>
    <xf numFmtId="49" fontId="17" fillId="0" borderId="0" xfId="59" applyNumberFormat="1" applyFont="1" applyFill="1" applyBorder="1" applyAlignment="1">
      <alignment horizontal="center" vertical="center"/>
      <protection/>
    </xf>
    <xf numFmtId="166" fontId="17" fillId="0" borderId="19" xfId="59" applyNumberFormat="1" applyFont="1" applyBorder="1" applyAlignment="1">
      <alignment horizontal="center" vertical="center"/>
      <protection/>
    </xf>
    <xf numFmtId="166" fontId="11" fillId="0" borderId="19" xfId="59" applyNumberFormat="1" applyFont="1" applyBorder="1" applyAlignment="1">
      <alignment vertical="center"/>
      <protection/>
    </xf>
    <xf numFmtId="166" fontId="9" fillId="0" borderId="19" xfId="59" applyNumberFormat="1" applyFont="1" applyBorder="1" applyAlignment="1">
      <alignment vertical="center"/>
      <protection/>
    </xf>
    <xf numFmtId="166" fontId="17" fillId="0" borderId="0" xfId="59" applyNumberFormat="1" applyFont="1" applyFill="1" applyBorder="1" applyAlignment="1">
      <alignment vertical="center"/>
      <protection/>
    </xf>
    <xf numFmtId="166" fontId="17" fillId="0" borderId="0" xfId="59" applyNumberFormat="1" applyFont="1" applyFill="1" applyBorder="1" applyAlignment="1">
      <alignment horizontal="center" vertical="center"/>
      <protection/>
    </xf>
    <xf numFmtId="166" fontId="17" fillId="0" borderId="0" xfId="59" applyNumberFormat="1" applyFont="1" applyBorder="1" applyAlignment="1">
      <alignment vertical="center"/>
      <protection/>
    </xf>
    <xf numFmtId="166" fontId="17" fillId="0" borderId="0" xfId="59" applyNumberFormat="1" applyFont="1" applyAlignment="1">
      <alignment vertical="center"/>
      <protection/>
    </xf>
    <xf numFmtId="49" fontId="11" fillId="0" borderId="0" xfId="59" applyNumberFormat="1" applyFont="1" applyBorder="1" applyAlignment="1">
      <alignment horizontal="center" vertical="center"/>
      <protection/>
    </xf>
    <xf numFmtId="0" fontId="13" fillId="0" borderId="0" xfId="59" applyFont="1" applyBorder="1" applyAlignment="1">
      <alignment vertical="center"/>
      <protection/>
    </xf>
    <xf numFmtId="0" fontId="13" fillId="0" borderId="0" xfId="59" applyFont="1" applyFill="1" applyBorder="1" applyAlignment="1">
      <alignment vertical="center"/>
      <protection/>
    </xf>
    <xf numFmtId="49" fontId="11" fillId="0" borderId="0" xfId="59" applyNumberFormat="1" applyFont="1" applyFill="1" applyBorder="1" applyAlignment="1">
      <alignment vertical="center"/>
      <protection/>
    </xf>
    <xf numFmtId="0" fontId="11" fillId="0" borderId="0" xfId="59" applyFont="1" applyBorder="1" applyAlignment="1">
      <alignment vertical="center"/>
      <protection/>
    </xf>
    <xf numFmtId="3" fontId="13" fillId="0" borderId="0" xfId="59" applyNumberFormat="1" applyFont="1" applyBorder="1" applyAlignment="1">
      <alignment vertical="center"/>
      <protection/>
    </xf>
    <xf numFmtId="164" fontId="13" fillId="0" borderId="0" xfId="59" applyNumberFormat="1" applyFont="1" applyBorder="1" applyAlignment="1">
      <alignment vertical="center"/>
      <protection/>
    </xf>
    <xf numFmtId="0" fontId="13" fillId="0" borderId="0" xfId="59" applyFont="1" applyAlignment="1">
      <alignment vertical="center"/>
      <protection/>
    </xf>
    <xf numFmtId="3" fontId="13" fillId="0" borderId="0" xfId="59" applyNumberFormat="1" applyFont="1" applyFill="1" applyBorder="1" applyAlignment="1">
      <alignment vertical="center"/>
      <protection/>
    </xf>
    <xf numFmtId="49" fontId="13" fillId="0" borderId="0" xfId="59" applyNumberFormat="1" applyFont="1" applyBorder="1" applyAlignment="1">
      <alignment vertical="center"/>
      <protection/>
    </xf>
    <xf numFmtId="3" fontId="10" fillId="0" borderId="0" xfId="59" applyNumberFormat="1" applyFont="1" applyBorder="1" applyAlignment="1">
      <alignment vertical="center"/>
      <protection/>
    </xf>
    <xf numFmtId="3" fontId="11" fillId="0" borderId="0" xfId="59" applyNumberFormat="1" applyFont="1" applyBorder="1" applyAlignment="1">
      <alignment vertical="center"/>
      <protection/>
    </xf>
    <xf numFmtId="3" fontId="11" fillId="0" borderId="0" xfId="59" applyNumberFormat="1" applyFont="1" applyBorder="1" applyAlignment="1">
      <alignment horizontal="center" vertical="center"/>
      <protection/>
    </xf>
    <xf numFmtId="49" fontId="11" fillId="0" borderId="0" xfId="59" applyNumberFormat="1" applyFont="1" applyBorder="1" applyAlignment="1">
      <alignment vertical="center"/>
      <protection/>
    </xf>
    <xf numFmtId="3" fontId="12" fillId="0" borderId="0" xfId="59" applyNumberFormat="1" applyFont="1" applyBorder="1" applyAlignment="1">
      <alignment vertical="center"/>
      <protection/>
    </xf>
    <xf numFmtId="0" fontId="13" fillId="0" borderId="0" xfId="59" applyFont="1" applyBorder="1" applyAlignment="1">
      <alignment horizontal="center" vertical="center"/>
      <protection/>
    </xf>
    <xf numFmtId="3" fontId="13" fillId="0" borderId="0" xfId="59" applyNumberFormat="1" applyFont="1" applyBorder="1" applyAlignment="1">
      <alignment horizontal="center" vertical="center"/>
      <protection/>
    </xf>
    <xf numFmtId="49" fontId="17" fillId="0" borderId="0" xfId="59" applyNumberFormat="1" applyFont="1" applyBorder="1" applyAlignment="1">
      <alignment horizontal="center" vertical="center"/>
      <protection/>
    </xf>
    <xf numFmtId="164" fontId="17" fillId="0" borderId="19" xfId="59" applyNumberFormat="1" applyFont="1" applyBorder="1" applyAlignment="1">
      <alignment horizontal="center" vertical="center"/>
      <protection/>
    </xf>
    <xf numFmtId="164" fontId="11" fillId="0" borderId="19" xfId="59" applyNumberFormat="1" applyFont="1" applyBorder="1" applyAlignment="1">
      <alignment vertical="center"/>
      <protection/>
    </xf>
    <xf numFmtId="164" fontId="9" fillId="0" borderId="19" xfId="59" applyNumberFormat="1" applyFont="1" applyBorder="1" applyAlignment="1">
      <alignment vertical="center"/>
      <protection/>
    </xf>
    <xf numFmtId="164" fontId="17" fillId="0" borderId="0" xfId="59" applyNumberFormat="1" applyFont="1" applyBorder="1" applyAlignment="1">
      <alignment vertical="center"/>
      <protection/>
    </xf>
    <xf numFmtId="164" fontId="17" fillId="0" borderId="0" xfId="59" applyNumberFormat="1" applyFont="1" applyBorder="1" applyAlignment="1">
      <alignment horizontal="center" vertical="center"/>
      <protection/>
    </xf>
    <xf numFmtId="164" fontId="17" fillId="0" borderId="0" xfId="59" applyNumberFormat="1" applyFont="1" applyBorder="1" applyAlignment="1">
      <alignment vertical="center" wrapText="1"/>
      <protection/>
    </xf>
    <xf numFmtId="164" fontId="17" fillId="0" borderId="0" xfId="59" applyNumberFormat="1" applyFont="1" applyAlignment="1">
      <alignment vertical="center"/>
      <protection/>
    </xf>
    <xf numFmtId="49" fontId="9" fillId="0" borderId="0" xfId="59" applyNumberFormat="1" applyFont="1" applyBorder="1" applyAlignment="1">
      <alignment horizontal="center" vertical="center" wrapText="1"/>
      <protection/>
    </xf>
    <xf numFmtId="3" fontId="9" fillId="0" borderId="0" xfId="59" applyNumberFormat="1" applyFont="1" applyBorder="1" applyAlignment="1">
      <alignment horizontal="center" vertical="center"/>
      <protection/>
    </xf>
    <xf numFmtId="49" fontId="9" fillId="0" borderId="0" xfId="59" applyNumberFormat="1" applyFont="1" applyBorder="1" applyAlignment="1">
      <alignment vertical="center" wrapText="1"/>
      <protection/>
    </xf>
    <xf numFmtId="3" fontId="30" fillId="0" borderId="0" xfId="59" applyNumberFormat="1" applyFont="1" applyBorder="1" applyAlignment="1">
      <alignment vertical="center"/>
      <protection/>
    </xf>
    <xf numFmtId="3" fontId="30" fillId="0" borderId="0" xfId="59" applyNumberFormat="1" applyFont="1" applyBorder="1" applyAlignment="1">
      <alignment horizontal="center" vertical="center"/>
      <protection/>
    </xf>
    <xf numFmtId="49" fontId="13" fillId="0" borderId="0" xfId="59" applyNumberFormat="1" applyFont="1" applyBorder="1" applyAlignment="1">
      <alignment vertical="center" wrapText="1"/>
      <protection/>
    </xf>
    <xf numFmtId="3" fontId="16" fillId="0" borderId="0" xfId="59" applyNumberFormat="1" applyFont="1" applyBorder="1" applyAlignment="1">
      <alignment vertical="center"/>
      <protection/>
    </xf>
    <xf numFmtId="3" fontId="11" fillId="0" borderId="0" xfId="59" applyNumberFormat="1" applyFont="1" applyFill="1" applyBorder="1" applyAlignment="1">
      <alignment vertical="center"/>
      <protection/>
    </xf>
    <xf numFmtId="3" fontId="11" fillId="0" borderId="0" xfId="59" applyNumberFormat="1" applyFont="1" applyFill="1" applyBorder="1" applyAlignment="1">
      <alignment horizontal="center" vertical="center"/>
      <protection/>
    </xf>
    <xf numFmtId="49" fontId="13" fillId="0" borderId="0" xfId="59" applyNumberFormat="1" applyFont="1" applyFill="1" applyBorder="1" applyAlignment="1">
      <alignment vertical="center"/>
      <protection/>
    </xf>
    <xf numFmtId="0" fontId="30" fillId="0" borderId="0" xfId="59" applyFont="1" applyFill="1" applyBorder="1" applyAlignment="1">
      <alignment vertical="center"/>
      <protection/>
    </xf>
    <xf numFmtId="3" fontId="12" fillId="0" borderId="0" xfId="59" applyNumberFormat="1" applyFont="1" applyFill="1" applyBorder="1" applyAlignment="1">
      <alignment vertical="center"/>
      <protection/>
    </xf>
    <xf numFmtId="164" fontId="13" fillId="0" borderId="0" xfId="59" applyNumberFormat="1" applyFont="1" applyFill="1" applyBorder="1" applyAlignment="1">
      <alignment vertical="center"/>
      <protection/>
    </xf>
    <xf numFmtId="164" fontId="11" fillId="0" borderId="0" xfId="59" applyNumberFormat="1" applyFont="1" applyFill="1" applyBorder="1" applyAlignment="1">
      <alignment vertical="center"/>
      <protection/>
    </xf>
    <xf numFmtId="0" fontId="13" fillId="0" borderId="0" xfId="59" applyFont="1" applyBorder="1">
      <alignment/>
      <protection/>
    </xf>
    <xf numFmtId="0" fontId="13" fillId="0" borderId="0" xfId="59" applyFont="1" applyBorder="1" applyAlignment="1">
      <alignment horizontal="center"/>
      <protection/>
    </xf>
    <xf numFmtId="0" fontId="13" fillId="0" borderId="0" xfId="59" applyFont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13" fillId="0" borderId="0" xfId="61" applyFont="1">
      <alignment/>
      <protection/>
    </xf>
    <xf numFmtId="0" fontId="32" fillId="0" borderId="17" xfId="61" applyFont="1" applyBorder="1" applyAlignment="1">
      <alignment horizontal="center"/>
      <protection/>
    </xf>
    <xf numFmtId="0" fontId="32" fillId="0" borderId="11" xfId="61" applyFont="1" applyBorder="1" applyAlignment="1">
      <alignment horizontal="left"/>
      <protection/>
    </xf>
    <xf numFmtId="0" fontId="22" fillId="0" borderId="14" xfId="61" applyFont="1" applyBorder="1" applyAlignment="1">
      <alignment/>
      <protection/>
    </xf>
    <xf numFmtId="0" fontId="22" fillId="0" borderId="10" xfId="61" applyFont="1" applyBorder="1" applyAlignment="1">
      <alignment/>
      <protection/>
    </xf>
    <xf numFmtId="3" fontId="22" fillId="0" borderId="10" xfId="61" applyNumberFormat="1" applyFont="1" applyBorder="1" applyAlignment="1">
      <alignment/>
      <protection/>
    </xf>
    <xf numFmtId="0" fontId="22" fillId="0" borderId="11" xfId="61" applyFont="1" applyBorder="1" applyAlignment="1">
      <alignment horizontal="left"/>
      <protection/>
    </xf>
    <xf numFmtId="0" fontId="33" fillId="0" borderId="17" xfId="61" applyNumberFormat="1" applyFont="1" applyBorder="1" applyAlignment="1">
      <alignment horizontal="center"/>
      <protection/>
    </xf>
    <xf numFmtId="0" fontId="9" fillId="0" borderId="10" xfId="58" applyFont="1" applyBorder="1" applyAlignment="1">
      <alignment horizontal="left"/>
      <protection/>
    </xf>
    <xf numFmtId="3" fontId="9" fillId="0" borderId="10" xfId="58" applyNumberFormat="1" applyFont="1" applyBorder="1" applyAlignment="1">
      <alignment/>
      <protection/>
    </xf>
    <xf numFmtId="3" fontId="21" fillId="0" borderId="10" xfId="61" applyNumberFormat="1" applyFont="1" applyBorder="1" applyAlignment="1">
      <alignment/>
      <protection/>
    </xf>
    <xf numFmtId="3" fontId="9" fillId="0" borderId="10" xfId="61" applyNumberFormat="1" applyFont="1" applyBorder="1" applyAlignment="1">
      <alignment/>
      <protection/>
    </xf>
    <xf numFmtId="0" fontId="33" fillId="0" borderId="17" xfId="61" applyFont="1" applyBorder="1" applyAlignment="1">
      <alignment horizontal="center"/>
      <protection/>
    </xf>
    <xf numFmtId="0" fontId="17" fillId="0" borderId="10" xfId="58" applyFont="1" applyBorder="1" applyAlignment="1">
      <alignment horizontal="left"/>
      <protection/>
    </xf>
    <xf numFmtId="3" fontId="17" fillId="0" borderId="10" xfId="58" applyNumberFormat="1" applyFont="1" applyBorder="1" applyAlignment="1">
      <alignment/>
      <protection/>
    </xf>
    <xf numFmtId="3" fontId="13" fillId="0" borderId="0" xfId="61" applyNumberFormat="1" applyFont="1">
      <alignment/>
      <protection/>
    </xf>
    <xf numFmtId="0" fontId="33" fillId="0" borderId="11" xfId="61" applyFont="1" applyBorder="1" applyAlignment="1">
      <alignment horizontal="left"/>
      <protection/>
    </xf>
    <xf numFmtId="0" fontId="33" fillId="24" borderId="17" xfId="61" applyFont="1" applyFill="1" applyBorder="1" applyAlignment="1">
      <alignment horizontal="center"/>
      <protection/>
    </xf>
    <xf numFmtId="0" fontId="32" fillId="24" borderId="11" xfId="61" applyFont="1" applyFill="1" applyBorder="1" applyAlignment="1">
      <alignment horizontal="left"/>
      <protection/>
    </xf>
    <xf numFmtId="3" fontId="22" fillId="24" borderId="10" xfId="61" applyNumberFormat="1" applyFont="1" applyFill="1" applyBorder="1" applyAlignment="1">
      <alignment/>
      <protection/>
    </xf>
    <xf numFmtId="0" fontId="13" fillId="0" borderId="0" xfId="61" applyFont="1" applyAlignment="1">
      <alignment horizontal="center"/>
      <protection/>
    </xf>
    <xf numFmtId="0" fontId="9" fillId="0" borderId="0" xfId="61" applyFont="1" applyAlignment="1">
      <alignment/>
      <protection/>
    </xf>
    <xf numFmtId="3" fontId="9" fillId="0" borderId="0" xfId="61" applyNumberFormat="1" applyFont="1" applyAlignment="1">
      <alignment/>
      <protection/>
    </xf>
    <xf numFmtId="0" fontId="31" fillId="0" borderId="0" xfId="55" applyFont="1" applyAlignment="1">
      <alignment horizontal="center"/>
      <protection/>
    </xf>
    <xf numFmtId="0" fontId="11" fillId="0" borderId="0" xfId="55" applyFont="1" applyAlignment="1">
      <alignment horizontal="center"/>
      <protection/>
    </xf>
    <xf numFmtId="0" fontId="13" fillId="0" borderId="0" xfId="55" applyFont="1">
      <alignment/>
      <protection/>
    </xf>
    <xf numFmtId="0" fontId="9" fillId="0" borderId="0" xfId="55" applyFont="1" applyAlignment="1">
      <alignment/>
      <protection/>
    </xf>
    <xf numFmtId="0" fontId="13" fillId="0" borderId="0" xfId="55" applyFont="1" applyAlignment="1">
      <alignment horizontal="right"/>
      <protection/>
    </xf>
    <xf numFmtId="0" fontId="17" fillId="24" borderId="10" xfId="55" applyFont="1" applyFill="1" applyBorder="1" applyAlignment="1">
      <alignment horizontal="center" vertical="center"/>
      <protection/>
    </xf>
    <xf numFmtId="0" fontId="21" fillId="0" borderId="10" xfId="55" applyFont="1" applyBorder="1" applyAlignment="1">
      <alignment horizontal="center"/>
      <protection/>
    </xf>
    <xf numFmtId="0" fontId="21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3" fontId="9" fillId="0" borderId="10" xfId="55" applyNumberFormat="1" applyFont="1" applyBorder="1">
      <alignment/>
      <protection/>
    </xf>
    <xf numFmtId="0" fontId="22" fillId="0" borderId="10" xfId="55" applyFont="1" applyBorder="1" applyAlignment="1">
      <alignment horizontal="center"/>
      <protection/>
    </xf>
    <xf numFmtId="0" fontId="22" fillId="0" borderId="10" xfId="55" applyFont="1" applyBorder="1" applyAlignment="1">
      <alignment horizontal="left"/>
      <protection/>
    </xf>
    <xf numFmtId="3" fontId="17" fillId="0" borderId="10" xfId="55" applyNumberFormat="1" applyFont="1" applyBorder="1">
      <alignment/>
      <protection/>
    </xf>
    <xf numFmtId="0" fontId="22" fillId="0" borderId="10" xfId="55" applyFont="1" applyBorder="1">
      <alignment/>
      <protection/>
    </xf>
    <xf numFmtId="0" fontId="11" fillId="0" borderId="0" xfId="55" applyFont="1">
      <alignment/>
      <protection/>
    </xf>
    <xf numFmtId="0" fontId="9" fillId="0" borderId="10" xfId="55" applyFont="1" applyBorder="1" applyAlignment="1">
      <alignment/>
      <protection/>
    </xf>
    <xf numFmtId="0" fontId="21" fillId="0" borderId="10" xfId="55" applyFont="1" applyBorder="1">
      <alignment/>
      <protection/>
    </xf>
    <xf numFmtId="0" fontId="9" fillId="0" borderId="0" xfId="55" applyFont="1">
      <alignment/>
      <protection/>
    </xf>
    <xf numFmtId="0" fontId="13" fillId="0" borderId="0" xfId="66" applyFont="1">
      <alignment/>
      <protection/>
    </xf>
    <xf numFmtId="0" fontId="28" fillId="0" borderId="0" xfId="66" applyFont="1" applyAlignment="1">
      <alignment horizontal="right"/>
      <protection/>
    </xf>
    <xf numFmtId="0" fontId="13" fillId="0" borderId="10" xfId="66" applyFont="1" applyBorder="1" applyAlignment="1">
      <alignment horizontal="center"/>
      <protection/>
    </xf>
    <xf numFmtId="3" fontId="9" fillId="0" borderId="10" xfId="66" applyNumberFormat="1" applyFont="1" applyBorder="1">
      <alignment/>
      <protection/>
    </xf>
    <xf numFmtId="3" fontId="17" fillId="0" borderId="10" xfId="66" applyNumberFormat="1" applyFont="1" applyBorder="1" applyAlignment="1">
      <alignment/>
      <protection/>
    </xf>
    <xf numFmtId="0" fontId="13" fillId="0" borderId="10" xfId="66" applyFont="1" applyFill="1" applyBorder="1" applyAlignment="1">
      <alignment horizontal="center"/>
      <protection/>
    </xf>
    <xf numFmtId="0" fontId="34" fillId="0" borderId="10" xfId="66" applyFont="1" applyBorder="1" applyAlignment="1">
      <alignment horizontal="center"/>
      <protection/>
    </xf>
    <xf numFmtId="0" fontId="34" fillId="0" borderId="10" xfId="66" applyFont="1" applyBorder="1">
      <alignment/>
      <protection/>
    </xf>
    <xf numFmtId="3" fontId="17" fillId="0" borderId="10" xfId="66" applyNumberFormat="1" applyFont="1" applyBorder="1">
      <alignment/>
      <protection/>
    </xf>
    <xf numFmtId="0" fontId="13" fillId="0" borderId="0" xfId="66" applyFont="1" applyBorder="1" applyAlignment="1">
      <alignment horizontal="center"/>
      <protection/>
    </xf>
    <xf numFmtId="0" fontId="10" fillId="0" borderId="0" xfId="62" applyFont="1">
      <alignment/>
      <protection/>
    </xf>
    <xf numFmtId="0" fontId="10" fillId="0" borderId="0" xfId="62" applyFont="1" applyAlignment="1">
      <alignment horizontal="right"/>
      <protection/>
    </xf>
    <xf numFmtId="0" fontId="9" fillId="0" borderId="0" xfId="62" applyFont="1">
      <alignment/>
      <protection/>
    </xf>
    <xf numFmtId="0" fontId="9" fillId="0" borderId="0" xfId="62" applyFont="1" applyAlignment="1">
      <alignment vertical="center"/>
      <protection/>
    </xf>
    <xf numFmtId="0" fontId="17" fillId="0" borderId="10" xfId="62" applyFont="1" applyBorder="1">
      <alignment/>
      <protection/>
    </xf>
    <xf numFmtId="3" fontId="17" fillId="0" borderId="10" xfId="62" applyNumberFormat="1" applyFont="1" applyBorder="1" applyAlignment="1">
      <alignment horizontal="right"/>
      <protection/>
    </xf>
    <xf numFmtId="0" fontId="9" fillId="0" borderId="10" xfId="62" applyFont="1" applyBorder="1">
      <alignment/>
      <protection/>
    </xf>
    <xf numFmtId="3" fontId="9" fillId="0" borderId="10" xfId="62" applyNumberFormat="1" applyFont="1" applyBorder="1" applyAlignment="1">
      <alignment horizontal="right"/>
      <protection/>
    </xf>
    <xf numFmtId="2" fontId="9" fillId="0" borderId="10" xfId="62" applyNumberFormat="1" applyFont="1" applyBorder="1" applyAlignment="1">
      <alignment wrapText="1"/>
      <protection/>
    </xf>
    <xf numFmtId="169" fontId="9" fillId="0" borderId="10" xfId="62" applyNumberFormat="1" applyFont="1" applyBorder="1">
      <alignment/>
      <protection/>
    </xf>
    <xf numFmtId="0" fontId="17" fillId="24" borderId="10" xfId="62" applyFont="1" applyFill="1" applyBorder="1" applyAlignment="1">
      <alignment horizontal="left" vertical="center"/>
      <protection/>
    </xf>
    <xf numFmtId="3" fontId="17" fillId="24" borderId="10" xfId="62" applyNumberFormat="1" applyFont="1" applyFill="1" applyBorder="1" applyAlignment="1">
      <alignment horizontal="right" vertical="center"/>
      <protection/>
    </xf>
    <xf numFmtId="0" fontId="14" fillId="0" borderId="0" xfId="62" applyFont="1" applyFill="1" applyBorder="1" applyAlignment="1">
      <alignment horizontal="left" vertical="center"/>
      <protection/>
    </xf>
    <xf numFmtId="3" fontId="14" fillId="0" borderId="0" xfId="62" applyNumberFormat="1" applyFont="1" applyFill="1" applyBorder="1" applyAlignment="1">
      <alignment horizontal="right" vertical="center"/>
      <protection/>
    </xf>
    <xf numFmtId="0" fontId="14" fillId="0" borderId="0" xfId="62" applyFont="1" applyFill="1" applyBorder="1" applyAlignment="1">
      <alignment vertical="center"/>
      <protection/>
    </xf>
    <xf numFmtId="3" fontId="14" fillId="0" borderId="0" xfId="62" applyNumberFormat="1" applyFont="1" applyFill="1" applyBorder="1" applyAlignment="1">
      <alignment vertical="center"/>
      <protection/>
    </xf>
    <xf numFmtId="0" fontId="9" fillId="0" borderId="0" xfId="62" applyFont="1" applyAlignment="1">
      <alignment/>
      <protection/>
    </xf>
    <xf numFmtId="0" fontId="10" fillId="0" borderId="0" xfId="62" applyFont="1" applyAlignment="1">
      <alignment horizontal="center"/>
      <protection/>
    </xf>
    <xf numFmtId="3" fontId="17" fillId="0" borderId="10" xfId="0" applyNumberFormat="1" applyFont="1" applyBorder="1" applyAlignment="1">
      <alignment horizontal="right"/>
    </xf>
    <xf numFmtId="3" fontId="17" fillId="24" borderId="10" xfId="62" applyNumberFormat="1" applyFont="1" applyFill="1" applyBorder="1" applyAlignment="1">
      <alignment horizontal="right"/>
      <protection/>
    </xf>
    <xf numFmtId="0" fontId="9" fillId="0" borderId="0" xfId="62" applyFont="1" applyAlignment="1">
      <alignment horizontal="center"/>
      <protection/>
    </xf>
    <xf numFmtId="0" fontId="9" fillId="0" borderId="0" xfId="62" applyFont="1" applyBorder="1" applyAlignment="1">
      <alignment horizontal="left" vertical="center"/>
      <protection/>
    </xf>
    <xf numFmtId="3" fontId="9" fillId="0" borderId="0" xfId="62" applyNumberFormat="1" applyFont="1" applyBorder="1" applyAlignment="1">
      <alignment horizontal="right" vertical="center"/>
      <protection/>
    </xf>
    <xf numFmtId="0" fontId="9" fillId="0" borderId="0" xfId="62" applyFont="1" applyBorder="1">
      <alignment/>
      <protection/>
    </xf>
    <xf numFmtId="2" fontId="9" fillId="22" borderId="21" xfId="62" applyNumberFormat="1" applyFont="1" applyFill="1" applyBorder="1" applyAlignment="1">
      <alignment horizontal="center" vertical="center"/>
      <protection/>
    </xf>
    <xf numFmtId="2" fontId="9" fillId="22" borderId="22" xfId="62" applyNumberFormat="1" applyFont="1" applyFill="1" applyBorder="1" applyAlignment="1">
      <alignment horizontal="center" vertical="center"/>
      <protection/>
    </xf>
    <xf numFmtId="2" fontId="9" fillId="0" borderId="0" xfId="0" applyNumberFormat="1" applyFont="1" applyAlignment="1">
      <alignment vertical="center"/>
    </xf>
    <xf numFmtId="0" fontId="9" fillId="0" borderId="23" xfId="62" applyFont="1" applyBorder="1" applyAlignment="1">
      <alignment horizontal="center"/>
      <protection/>
    </xf>
    <xf numFmtId="0" fontId="9" fillId="0" borderId="19" xfId="62" applyFont="1" applyBorder="1">
      <alignment/>
      <protection/>
    </xf>
    <xf numFmtId="3" fontId="9" fillId="0" borderId="19" xfId="62" applyNumberFormat="1" applyFont="1" applyBorder="1" applyAlignment="1">
      <alignment horizontal="right"/>
      <protection/>
    </xf>
    <xf numFmtId="3" fontId="9" fillId="0" borderId="24" xfId="62" applyNumberFormat="1" applyFont="1" applyBorder="1" applyAlignment="1">
      <alignment horizontal="right"/>
      <protection/>
    </xf>
    <xf numFmtId="169" fontId="9" fillId="0" borderId="19" xfId="62" applyNumberFormat="1" applyFont="1" applyBorder="1">
      <alignment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9" fillId="0" borderId="19" xfId="62" applyNumberFormat="1" applyFont="1" applyBorder="1" applyAlignment="1">
      <alignment horizontal="right" vertical="center"/>
      <protection/>
    </xf>
    <xf numFmtId="3" fontId="9" fillId="0" borderId="24" xfId="62" applyNumberFormat="1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right"/>
      <protection/>
    </xf>
    <xf numFmtId="0" fontId="9" fillId="0" borderId="24" xfId="62" applyFont="1" applyBorder="1" applyAlignment="1">
      <alignment horizontal="right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9" fillId="0" borderId="26" xfId="62" applyNumberFormat="1" applyFont="1" applyBorder="1" applyAlignment="1">
      <alignment horizontal="right"/>
      <protection/>
    </xf>
    <xf numFmtId="0" fontId="9" fillId="0" borderId="26" xfId="62" applyFont="1" applyBorder="1" applyAlignment="1">
      <alignment horizontal="right"/>
      <protection/>
    </xf>
    <xf numFmtId="0" fontId="9" fillId="0" borderId="26" xfId="62" applyFont="1" applyBorder="1" applyAlignment="1">
      <alignment horizontal="right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0" fillId="0" borderId="10" xfId="62" applyFont="1" applyBorder="1">
      <alignment/>
      <protection/>
    </xf>
    <xf numFmtId="169" fontId="10" fillId="0" borderId="10" xfId="62" applyNumberFormat="1" applyFont="1" applyBorder="1">
      <alignment/>
      <protection/>
    </xf>
    <xf numFmtId="3" fontId="17" fillId="0" borderId="0" xfId="62" applyNumberFormat="1" applyFont="1" applyFill="1" applyBorder="1" applyAlignment="1">
      <alignment horizontal="right" vertical="center"/>
      <protection/>
    </xf>
    <xf numFmtId="0" fontId="9" fillId="0" borderId="0" xfId="62" applyFont="1" applyFill="1" applyBorder="1">
      <alignment/>
      <protection/>
    </xf>
    <xf numFmtId="3" fontId="9" fillId="0" borderId="10" xfId="62" applyNumberFormat="1" applyFont="1" applyFill="1" applyBorder="1" applyAlignment="1">
      <alignment horizontal="right"/>
      <protection/>
    </xf>
    <xf numFmtId="0" fontId="17" fillId="0" borderId="0" xfId="62" applyFont="1" applyBorder="1" applyAlignment="1">
      <alignment horizontal="right"/>
      <protection/>
    </xf>
    <xf numFmtId="0" fontId="17" fillId="0" borderId="0" xfId="62" applyFont="1" applyBorder="1">
      <alignment/>
      <protection/>
    </xf>
    <xf numFmtId="3" fontId="17" fillId="0" borderId="0" xfId="62" applyNumberFormat="1" applyFont="1" applyBorder="1" applyAlignment="1">
      <alignment horizontal="right"/>
      <protection/>
    </xf>
    <xf numFmtId="0" fontId="15" fillId="0" borderId="0" xfId="62" applyFont="1" applyFill="1" applyBorder="1" applyAlignment="1">
      <alignment vertical="center"/>
      <protection/>
    </xf>
    <xf numFmtId="0" fontId="15" fillId="0" borderId="0" xfId="62" applyFont="1" applyFill="1" applyBorder="1" applyAlignment="1">
      <alignment horizontal="center" vertical="center"/>
      <protection/>
    </xf>
    <xf numFmtId="3" fontId="15" fillId="0" borderId="0" xfId="62" applyNumberFormat="1" applyFont="1" applyFill="1" applyBorder="1" applyAlignment="1">
      <alignment vertical="center"/>
      <protection/>
    </xf>
    <xf numFmtId="0" fontId="13" fillId="0" borderId="0" xfId="62" applyFont="1" applyBorder="1">
      <alignment/>
      <protection/>
    </xf>
    <xf numFmtId="3" fontId="15" fillId="0" borderId="0" xfId="62" applyNumberFormat="1" applyFont="1" applyFill="1" applyBorder="1" applyAlignment="1">
      <alignment horizontal="center" vertical="center"/>
      <protection/>
    </xf>
    <xf numFmtId="0" fontId="13" fillId="0" borderId="0" xfId="62" applyFont="1" applyBorder="1" applyAlignment="1">
      <alignment horizontal="center"/>
      <protection/>
    </xf>
    <xf numFmtId="3" fontId="15" fillId="0" borderId="0" xfId="62" applyNumberFormat="1" applyFont="1" applyFill="1" applyBorder="1" applyAlignment="1">
      <alignment horizontal="right" vertical="center"/>
      <protection/>
    </xf>
    <xf numFmtId="3" fontId="15" fillId="0" borderId="0" xfId="62" applyNumberFormat="1" applyFont="1" applyFill="1" applyBorder="1" applyAlignment="1">
      <alignment horizontal="left" vertical="center"/>
      <protection/>
    </xf>
    <xf numFmtId="0" fontId="15" fillId="0" borderId="0" xfId="62" applyFont="1" applyFill="1" applyBorder="1" applyAlignment="1">
      <alignment horizontal="left" vertical="center"/>
      <protection/>
    </xf>
    <xf numFmtId="3" fontId="9" fillId="0" borderId="0" xfId="62" applyNumberFormat="1" applyFont="1" applyBorder="1" applyAlignment="1">
      <alignment horizontal="left" vertical="center"/>
      <protection/>
    </xf>
    <xf numFmtId="3" fontId="9" fillId="0" borderId="0" xfId="62" applyNumberFormat="1" applyFont="1">
      <alignment/>
      <protection/>
    </xf>
    <xf numFmtId="3" fontId="9" fillId="0" borderId="0" xfId="62" applyNumberFormat="1" applyFont="1" applyAlignment="1">
      <alignment horizontal="center"/>
      <protection/>
    </xf>
    <xf numFmtId="3" fontId="9" fillId="0" borderId="0" xfId="62" applyNumberFormat="1" applyFont="1" applyBorder="1">
      <alignment/>
      <protection/>
    </xf>
    <xf numFmtId="3" fontId="17" fillId="24" borderId="10" xfId="62" applyNumberFormat="1" applyFont="1" applyFill="1" applyBorder="1" applyAlignment="1">
      <alignment horizontal="center"/>
      <protection/>
    </xf>
    <xf numFmtId="0" fontId="9" fillId="0" borderId="10" xfId="62" applyFont="1" applyBorder="1" applyAlignment="1">
      <alignment horizontal="right"/>
      <protection/>
    </xf>
    <xf numFmtId="169" fontId="17" fillId="0" borderId="10" xfId="62" applyNumberFormat="1" applyFont="1" applyBorder="1">
      <alignment/>
      <protection/>
    </xf>
    <xf numFmtId="0" fontId="17" fillId="0" borderId="10" xfId="62" applyFont="1" applyFill="1" applyBorder="1">
      <alignment/>
      <protection/>
    </xf>
    <xf numFmtId="3" fontId="17" fillId="0" borderId="10" xfId="62" applyNumberFormat="1" applyFont="1" applyFill="1" applyBorder="1" applyAlignment="1">
      <alignment horizontal="right"/>
      <protection/>
    </xf>
    <xf numFmtId="0" fontId="9" fillId="0" borderId="10" xfId="62" applyFont="1" applyBorder="1" applyAlignment="1">
      <alignment horizontal="left"/>
      <protection/>
    </xf>
    <xf numFmtId="3" fontId="9" fillId="0" borderId="10" xfId="62" applyNumberFormat="1" applyFont="1" applyBorder="1">
      <alignment/>
      <protection/>
    </xf>
    <xf numFmtId="0" fontId="9" fillId="0" borderId="10" xfId="62" applyFont="1" applyBorder="1" applyAlignment="1">
      <alignment horizontal="right" vertical="center"/>
      <protection/>
    </xf>
    <xf numFmtId="0" fontId="10" fillId="0" borderId="10" xfId="62" applyFont="1" applyBorder="1" applyAlignment="1">
      <alignment horizontal="left" vertical="center"/>
      <protection/>
    </xf>
    <xf numFmtId="0" fontId="13" fillId="0" borderId="0" xfId="54" applyFont="1" applyAlignment="1">
      <alignment horizontal="center"/>
      <protection/>
    </xf>
    <xf numFmtId="0" fontId="13" fillId="0" borderId="0" xfId="54" applyFont="1">
      <alignment/>
      <protection/>
    </xf>
    <xf numFmtId="0" fontId="11" fillId="24" borderId="10" xfId="54" applyFont="1" applyFill="1" applyBorder="1" applyAlignment="1">
      <alignment horizontal="center"/>
      <protection/>
    </xf>
    <xf numFmtId="0" fontId="11" fillId="0" borderId="10" xfId="54" applyFont="1" applyFill="1" applyBorder="1" applyAlignment="1">
      <alignment horizontal="center" wrapText="1"/>
      <protection/>
    </xf>
    <xf numFmtId="0" fontId="11" fillId="0" borderId="10" xfId="54" applyFont="1" applyFill="1" applyBorder="1" applyAlignment="1">
      <alignment horizontal="center"/>
      <protection/>
    </xf>
    <xf numFmtId="0" fontId="13" fillId="0" borderId="0" xfId="54" applyFont="1" applyAlignment="1">
      <alignment/>
      <protection/>
    </xf>
    <xf numFmtId="0" fontId="13" fillId="0" borderId="10" xfId="54" applyFont="1" applyBorder="1" applyAlignment="1">
      <alignment horizontal="center"/>
      <protection/>
    </xf>
    <xf numFmtId="0" fontId="13" fillId="0" borderId="10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justify" wrapText="1"/>
      <protection/>
    </xf>
    <xf numFmtId="3" fontId="13" fillId="0" borderId="10" xfId="54" applyNumberFormat="1" applyFont="1" applyBorder="1" applyAlignment="1">
      <alignment horizontal="center" wrapText="1"/>
      <protection/>
    </xf>
    <xf numFmtId="0" fontId="13" fillId="0" borderId="10" xfId="54" applyNumberFormat="1" applyFont="1" applyBorder="1" applyAlignment="1">
      <alignment horizontal="center"/>
      <protection/>
    </xf>
    <xf numFmtId="9" fontId="13" fillId="0" borderId="10" xfId="54" applyNumberFormat="1" applyFont="1" applyBorder="1" applyAlignment="1">
      <alignment horizontal="center"/>
      <protection/>
    </xf>
    <xf numFmtId="0" fontId="17" fillId="0" borderId="10" xfId="54" applyFont="1" applyBorder="1" applyAlignment="1">
      <alignment horizontal="center"/>
      <protection/>
    </xf>
    <xf numFmtId="0" fontId="17" fillId="0" borderId="10" xfId="54" applyFont="1" applyBorder="1" applyAlignment="1">
      <alignment horizontal="center" wrapText="1"/>
      <protection/>
    </xf>
    <xf numFmtId="3" fontId="17" fillId="0" borderId="10" xfId="54" applyNumberFormat="1" applyFont="1" applyBorder="1" applyAlignment="1">
      <alignment horizontal="center" wrapText="1"/>
      <protection/>
    </xf>
    <xf numFmtId="9" fontId="17" fillId="0" borderId="10" xfId="54" applyNumberFormat="1" applyFont="1" applyBorder="1" applyAlignment="1">
      <alignment horizontal="center" wrapText="1"/>
      <protection/>
    </xf>
    <xf numFmtId="0" fontId="9" fillId="0" borderId="0" xfId="54" applyFont="1" applyAlignment="1">
      <alignment horizontal="center"/>
      <protection/>
    </xf>
    <xf numFmtId="0" fontId="13" fillId="0" borderId="0" xfId="54" applyFont="1" applyAlignment="1">
      <alignment horizontal="right"/>
      <protection/>
    </xf>
    <xf numFmtId="0" fontId="13" fillId="0" borderId="0" xfId="60" applyFont="1">
      <alignment/>
      <protection/>
    </xf>
    <xf numFmtId="0" fontId="10" fillId="0" borderId="0" xfId="60" applyFont="1">
      <alignment/>
      <protection/>
    </xf>
    <xf numFmtId="0" fontId="9" fillId="0" borderId="11" xfId="60" applyFont="1" applyBorder="1" applyAlignment="1">
      <alignment horizontal="center" wrapText="1"/>
      <protection/>
    </xf>
    <xf numFmtId="0" fontId="9" fillId="0" borderId="19" xfId="60" applyFont="1" applyBorder="1" applyAlignment="1">
      <alignment horizontal="left" wrapText="1"/>
      <protection/>
    </xf>
    <xf numFmtId="3" fontId="9" fillId="0" borderId="19" xfId="60" applyNumberFormat="1" applyFont="1" applyBorder="1" applyAlignment="1">
      <alignment horizontal="right" wrapText="1"/>
      <protection/>
    </xf>
    <xf numFmtId="0" fontId="13" fillId="0" borderId="0" xfId="60" applyFont="1" applyAlignment="1">
      <alignment horizontal="left"/>
      <protection/>
    </xf>
    <xf numFmtId="0" fontId="9" fillId="0" borderId="11" xfId="60" applyFont="1" applyBorder="1" applyAlignment="1">
      <alignment horizontal="center"/>
      <protection/>
    </xf>
    <xf numFmtId="0" fontId="9" fillId="0" borderId="0" xfId="60" applyFont="1" applyAlignment="1">
      <alignment horizontal="left"/>
      <protection/>
    </xf>
    <xf numFmtId="0" fontId="15" fillId="0" borderId="11" xfId="60" applyFont="1" applyBorder="1" applyAlignment="1">
      <alignment horizontal="center" vertical="top" wrapText="1"/>
      <protection/>
    </xf>
    <xf numFmtId="0" fontId="15" fillId="0" borderId="19" xfId="60" applyFont="1" applyBorder="1" applyAlignment="1">
      <alignment vertical="top" wrapText="1"/>
      <protection/>
    </xf>
    <xf numFmtId="3" fontId="9" fillId="0" borderId="19" xfId="60" applyNumberFormat="1" applyFont="1" applyBorder="1" applyAlignment="1">
      <alignment horizontal="right" vertical="top" wrapText="1"/>
      <protection/>
    </xf>
    <xf numFmtId="0" fontId="17" fillId="0" borderId="11" xfId="60" applyFont="1" applyBorder="1" applyAlignment="1">
      <alignment horizontal="left"/>
      <protection/>
    </xf>
    <xf numFmtId="0" fontId="17" fillId="0" borderId="19" xfId="60" applyFont="1" applyBorder="1" applyAlignment="1">
      <alignment horizontal="left" wrapText="1"/>
      <protection/>
    </xf>
    <xf numFmtId="3" fontId="17" fillId="0" borderId="19" xfId="60" applyNumberFormat="1" applyFont="1" applyBorder="1" applyAlignment="1">
      <alignment horizontal="right" wrapText="1"/>
      <protection/>
    </xf>
    <xf numFmtId="3" fontId="17" fillId="0" borderId="19" xfId="0" applyNumberFormat="1" applyFont="1" applyBorder="1" applyAlignment="1">
      <alignment horizontal="right" wrapText="1"/>
    </xf>
    <xf numFmtId="0" fontId="11" fillId="0" borderId="0" xfId="60" applyFont="1" applyAlignment="1">
      <alignment horizontal="left"/>
      <protection/>
    </xf>
    <xf numFmtId="0" fontId="13" fillId="0" borderId="0" xfId="60" applyFont="1" applyAlignment="1">
      <alignment horizontal="right"/>
      <protection/>
    </xf>
    <xf numFmtId="166" fontId="17" fillId="0" borderId="19" xfId="59" applyNumberFormat="1" applyFont="1" applyBorder="1" applyAlignment="1">
      <alignment vertical="center"/>
      <protection/>
    </xf>
    <xf numFmtId="3" fontId="35" fillId="0" borderId="10" xfId="0" applyNumberFormat="1" applyFont="1" applyBorder="1" applyAlignment="1">
      <alignment vertical="center"/>
    </xf>
    <xf numFmtId="3" fontId="17" fillId="24" borderId="10" xfId="0" applyNumberFormat="1" applyFont="1" applyFill="1" applyBorder="1" applyAlignment="1">
      <alignment/>
    </xf>
    <xf numFmtId="2" fontId="13" fillId="22" borderId="28" xfId="62" applyNumberFormat="1" applyFont="1" applyFill="1" applyBorder="1" applyAlignment="1">
      <alignment horizontal="center" vertical="center" wrapText="1"/>
      <protection/>
    </xf>
    <xf numFmtId="2" fontId="13" fillId="22" borderId="29" xfId="62" applyNumberFormat="1" applyFont="1" applyFill="1" applyBorder="1" applyAlignment="1">
      <alignment horizontal="center" vertical="center" wrapText="1"/>
      <protection/>
    </xf>
    <xf numFmtId="0" fontId="9" fillId="0" borderId="19" xfId="0" applyFont="1" applyBorder="1" applyAlignment="1">
      <alignment horizontal="center" vertical="center"/>
    </xf>
    <xf numFmtId="0" fontId="36" fillId="0" borderId="0" xfId="63" applyFont="1" applyBorder="1" applyAlignment="1">
      <alignment horizontal="center"/>
      <protection/>
    </xf>
    <xf numFmtId="0" fontId="36" fillId="0" borderId="0" xfId="63" applyFont="1" applyAlignment="1">
      <alignment horizontal="center"/>
      <protection/>
    </xf>
    <xf numFmtId="0" fontId="28" fillId="0" borderId="0" xfId="0" applyFont="1" applyBorder="1" applyAlignment="1">
      <alignment horizontal="right"/>
    </xf>
    <xf numFmtId="0" fontId="28" fillId="0" borderId="0" xfId="63" applyFont="1" applyBorder="1" applyAlignment="1">
      <alignment horizontal="right"/>
      <protection/>
    </xf>
    <xf numFmtId="0" fontId="9" fillId="0" borderId="0" xfId="63" applyFont="1" applyAlignment="1">
      <alignment/>
      <protection/>
    </xf>
    <xf numFmtId="170" fontId="9" fillId="0" borderId="0" xfId="40" applyNumberFormat="1" applyFont="1" applyFill="1" applyBorder="1" applyAlignment="1" applyProtection="1">
      <alignment horizontal="right"/>
      <protection/>
    </xf>
    <xf numFmtId="170" fontId="28" fillId="0" borderId="0" xfId="40" applyNumberFormat="1" applyFont="1" applyFill="1" applyBorder="1" applyAlignment="1" applyProtection="1">
      <alignment horizontal="right"/>
      <protection/>
    </xf>
    <xf numFmtId="0" fontId="17" fillId="24" borderId="19" xfId="0" applyFont="1" applyFill="1" applyBorder="1" applyAlignment="1">
      <alignment horizontal="center" vertical="center"/>
    </xf>
    <xf numFmtId="3" fontId="17" fillId="24" borderId="19" xfId="63" applyNumberFormat="1" applyFont="1" applyFill="1" applyBorder="1" applyAlignment="1">
      <alignment horizontal="center" vertical="center"/>
      <protection/>
    </xf>
    <xf numFmtId="170" fontId="17" fillId="24" borderId="19" xfId="40" applyNumberFormat="1" applyFont="1" applyFill="1" applyBorder="1" applyAlignment="1" applyProtection="1">
      <alignment horizontal="center" vertical="center"/>
      <protection/>
    </xf>
    <xf numFmtId="0" fontId="11" fillId="24" borderId="1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3" fontId="37" fillId="0" borderId="19" xfId="63" applyNumberFormat="1" applyFont="1" applyFill="1" applyBorder="1" applyAlignment="1">
      <alignment horizontal="left" vertical="center"/>
      <protection/>
    </xf>
    <xf numFmtId="3" fontId="17" fillId="0" borderId="19" xfId="40" applyNumberFormat="1" applyFont="1" applyFill="1" applyBorder="1" applyAlignment="1" applyProtection="1">
      <alignment horizontal="center" vertical="center"/>
      <protection/>
    </xf>
    <xf numFmtId="3" fontId="13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3" fontId="37" fillId="0" borderId="19" xfId="63" applyNumberFormat="1" applyFont="1" applyBorder="1" applyAlignment="1">
      <alignment/>
      <protection/>
    </xf>
    <xf numFmtId="3" fontId="13" fillId="0" borderId="19" xfId="40" applyNumberFormat="1" applyFont="1" applyFill="1" applyBorder="1" applyAlignment="1" applyProtection="1">
      <alignment horizontal="right"/>
      <protection/>
    </xf>
    <xf numFmtId="3" fontId="13" fillId="0" borderId="19" xfId="0" applyNumberFormat="1" applyFont="1" applyBorder="1" applyAlignment="1">
      <alignment/>
    </xf>
    <xf numFmtId="0" fontId="13" fillId="0" borderId="19" xfId="0" applyFont="1" applyBorder="1" applyAlignment="1">
      <alignment horizontal="center"/>
    </xf>
    <xf numFmtId="3" fontId="19" fillId="0" borderId="19" xfId="63" applyNumberFormat="1" applyFont="1" applyBorder="1" applyAlignment="1">
      <alignment vertical="center"/>
      <protection/>
    </xf>
    <xf numFmtId="3" fontId="13" fillId="0" borderId="19" xfId="63" applyNumberFormat="1" applyFont="1" applyBorder="1" applyAlignment="1">
      <alignment horizontal="right"/>
      <protection/>
    </xf>
    <xf numFmtId="3" fontId="37" fillId="0" borderId="19" xfId="63" applyNumberFormat="1" applyFont="1" applyBorder="1" applyAlignment="1">
      <alignment vertical="center"/>
      <protection/>
    </xf>
    <xf numFmtId="3" fontId="11" fillId="0" borderId="19" xfId="63" applyNumberFormat="1" applyFont="1" applyBorder="1" applyAlignment="1">
      <alignment horizontal="right"/>
      <protection/>
    </xf>
    <xf numFmtId="3" fontId="19" fillId="25" borderId="19" xfId="63" applyNumberFormat="1" applyFont="1" applyFill="1" applyBorder="1" applyAlignment="1">
      <alignment vertical="center"/>
      <protection/>
    </xf>
    <xf numFmtId="3" fontId="13" fillId="25" borderId="19" xfId="40" applyNumberFormat="1" applyFont="1" applyFill="1" applyBorder="1" applyAlignment="1" applyProtection="1">
      <alignment horizontal="right"/>
      <protection/>
    </xf>
    <xf numFmtId="3" fontId="11" fillId="0" borderId="19" xfId="0" applyNumberFormat="1" applyFont="1" applyBorder="1" applyAlignment="1">
      <alignment/>
    </xf>
    <xf numFmtId="0" fontId="13" fillId="0" borderId="19" xfId="0" applyFont="1" applyBorder="1" applyAlignment="1">
      <alignment horizontal="left"/>
    </xf>
    <xf numFmtId="3" fontId="13" fillId="0" borderId="19" xfId="40" applyNumberFormat="1" applyFont="1" applyFill="1" applyBorder="1" applyAlignment="1" applyProtection="1">
      <alignment/>
      <protection/>
    </xf>
    <xf numFmtId="0" fontId="37" fillId="0" borderId="19" xfId="0" applyFont="1" applyBorder="1" applyAlignment="1">
      <alignment/>
    </xf>
    <xf numFmtId="3" fontId="13" fillId="0" borderId="19" xfId="0" applyNumberFormat="1" applyFont="1" applyBorder="1" applyAlignment="1">
      <alignment horizontal="right"/>
    </xf>
    <xf numFmtId="0" fontId="19" fillId="0" borderId="19" xfId="0" applyFont="1" applyBorder="1" applyAlignment="1">
      <alignment/>
    </xf>
    <xf numFmtId="3" fontId="11" fillId="0" borderId="19" xfId="0" applyNumberFormat="1" applyFont="1" applyBorder="1" applyAlignment="1">
      <alignment horizontal="right"/>
    </xf>
    <xf numFmtId="49" fontId="13" fillId="0" borderId="19" xfId="0" applyNumberFormat="1" applyFont="1" applyBorder="1" applyAlignment="1">
      <alignment horizontal="center"/>
    </xf>
    <xf numFmtId="3" fontId="28" fillId="0" borderId="19" xfId="63" applyNumberFormat="1" applyFont="1" applyBorder="1" applyAlignment="1">
      <alignment horizontal="left" vertical="center" wrapText="1"/>
      <protection/>
    </xf>
    <xf numFmtId="49" fontId="10" fillId="0" borderId="10" xfId="59" applyNumberFormat="1" applyFont="1" applyBorder="1" applyAlignment="1">
      <alignment horizontal="left"/>
      <protection/>
    </xf>
    <xf numFmtId="16" fontId="10" fillId="0" borderId="10" xfId="59" applyNumberFormat="1" applyFont="1" applyBorder="1" applyAlignment="1">
      <alignment horizontal="left"/>
      <protection/>
    </xf>
    <xf numFmtId="0" fontId="12" fillId="0" borderId="10" xfId="0" applyFont="1" applyBorder="1" applyAlignment="1">
      <alignment horizontal="right" vertical="center"/>
    </xf>
    <xf numFmtId="16" fontId="10" fillId="0" borderId="10" xfId="0" applyNumberFormat="1" applyFont="1" applyBorder="1" applyAlignment="1">
      <alignment horizontal="left" vertical="center"/>
    </xf>
    <xf numFmtId="0" fontId="16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0" fontId="16" fillId="25" borderId="10" xfId="0" applyFont="1" applyFill="1" applyBorder="1" applyAlignment="1">
      <alignment horizontal="right" vertical="center"/>
    </xf>
    <xf numFmtId="0" fontId="55" fillId="0" borderId="0" xfId="0" applyFont="1" applyFill="1" applyAlignment="1">
      <alignment/>
    </xf>
    <xf numFmtId="3" fontId="16" fillId="25" borderId="10" xfId="0" applyNumberFormat="1" applyFont="1" applyFill="1" applyBorder="1" applyAlignment="1">
      <alignment vertical="center"/>
    </xf>
    <xf numFmtId="0" fontId="16" fillId="0" borderId="10" xfId="0" applyFont="1" applyBorder="1" applyAlignment="1">
      <alignment horizontal="right"/>
    </xf>
    <xf numFmtId="166" fontId="16" fillId="25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left" vertical="center"/>
    </xf>
    <xf numFmtId="3" fontId="17" fillId="0" borderId="10" xfId="0" applyNumberFormat="1" applyFont="1" applyFill="1" applyBorder="1" applyAlignment="1">
      <alignment vertical="center"/>
    </xf>
    <xf numFmtId="174" fontId="17" fillId="0" borderId="10" xfId="59" applyNumberFormat="1" applyFont="1" applyBorder="1" applyAlignment="1">
      <alignment horizontal="right"/>
      <protection/>
    </xf>
    <xf numFmtId="0" fontId="35" fillId="0" borderId="0" xfId="0" applyFont="1" applyAlignment="1">
      <alignment/>
    </xf>
    <xf numFmtId="0" fontId="56" fillId="0" borderId="0" xfId="0" applyFont="1" applyAlignment="1">
      <alignment/>
    </xf>
    <xf numFmtId="166" fontId="35" fillId="0" borderId="10" xfId="0" applyNumberFormat="1" applyFont="1" applyBorder="1" applyAlignment="1">
      <alignment vertical="center"/>
    </xf>
    <xf numFmtId="0" fontId="17" fillId="24" borderId="10" xfId="0" applyFont="1" applyFill="1" applyBorder="1" applyAlignment="1">
      <alignment/>
    </xf>
    <xf numFmtId="3" fontId="17" fillId="22" borderId="10" xfId="0" applyNumberFormat="1" applyFont="1" applyFill="1" applyBorder="1" applyAlignment="1">
      <alignment vertical="center"/>
    </xf>
    <xf numFmtId="3" fontId="17" fillId="22" borderId="19" xfId="0" applyNumberFormat="1" applyFont="1" applyFill="1" applyBorder="1" applyAlignment="1">
      <alignment vertical="center"/>
    </xf>
    <xf numFmtId="0" fontId="17" fillId="0" borderId="19" xfId="57" applyFont="1" applyBorder="1" applyAlignment="1">
      <alignment horizontal="left" vertical="center"/>
      <protection/>
    </xf>
    <xf numFmtId="3" fontId="17" fillId="0" borderId="19" xfId="57" applyNumberFormat="1" applyFont="1" applyBorder="1" applyAlignment="1">
      <alignment horizontal="right" vertical="center"/>
      <protection/>
    </xf>
    <xf numFmtId="3" fontId="17" fillId="0" borderId="19" xfId="64" applyNumberFormat="1" applyFont="1" applyBorder="1">
      <alignment/>
      <protection/>
    </xf>
    <xf numFmtId="0" fontId="17" fillId="0" borderId="30" xfId="59" applyFont="1" applyFill="1" applyBorder="1" applyAlignment="1">
      <alignment horizontal="center" vertical="center" wrapText="1"/>
      <protection/>
    </xf>
    <xf numFmtId="0" fontId="17" fillId="0" borderId="20" xfId="59" applyFont="1" applyFill="1" applyBorder="1" applyAlignment="1">
      <alignment horizontal="center" vertical="center" wrapText="1"/>
      <protection/>
    </xf>
    <xf numFmtId="0" fontId="17" fillId="0" borderId="31" xfId="59" applyFont="1" applyFill="1" applyBorder="1" applyAlignment="1">
      <alignment horizontal="center" vertical="center" wrapText="1"/>
      <protection/>
    </xf>
    <xf numFmtId="0" fontId="13" fillId="24" borderId="19" xfId="59" applyFont="1" applyFill="1" applyBorder="1" applyAlignment="1">
      <alignment horizontal="center" vertical="center"/>
      <protection/>
    </xf>
    <xf numFmtId="0" fontId="13" fillId="0" borderId="0" xfId="59" applyFont="1" applyFill="1" applyBorder="1" applyAlignment="1">
      <alignment horizontal="center" vertical="center" wrapText="1"/>
      <protection/>
    </xf>
    <xf numFmtId="0" fontId="13" fillId="0" borderId="19" xfId="0" applyFont="1" applyBorder="1" applyAlignment="1">
      <alignment horizontal="center" vertical="center"/>
    </xf>
    <xf numFmtId="0" fontId="30" fillId="0" borderId="0" xfId="59" applyFont="1" applyBorder="1" applyAlignment="1">
      <alignment vertical="center"/>
      <protection/>
    </xf>
    <xf numFmtId="0" fontId="13" fillId="0" borderId="0" xfId="59" applyFont="1" applyFill="1" applyBorder="1" applyAlignment="1">
      <alignment horizontal="center" vertical="center"/>
      <protection/>
    </xf>
    <xf numFmtId="0" fontId="9" fillId="0" borderId="0" xfId="59" applyFont="1" applyBorder="1" applyAlignment="1">
      <alignment vertical="center"/>
      <protection/>
    </xf>
    <xf numFmtId="166" fontId="17" fillId="0" borderId="0" xfId="59" applyNumberFormat="1" applyFont="1" applyBorder="1" applyAlignment="1">
      <alignment vertical="center"/>
      <protection/>
    </xf>
    <xf numFmtId="0" fontId="11" fillId="0" borderId="0" xfId="59" applyFont="1" applyBorder="1" applyAlignment="1">
      <alignment vertical="center"/>
      <protection/>
    </xf>
    <xf numFmtId="0" fontId="0" fillId="0" borderId="19" xfId="0" applyBorder="1" applyAlignment="1">
      <alignment horizontal="center" vertical="center"/>
    </xf>
    <xf numFmtId="0" fontId="13" fillId="0" borderId="0" xfId="59" applyFont="1" applyBorder="1" applyAlignment="1">
      <alignment vertical="center"/>
      <protection/>
    </xf>
    <xf numFmtId="0" fontId="11" fillId="0" borderId="0" xfId="59" applyFont="1" applyFill="1" applyBorder="1" applyAlignment="1">
      <alignment vertical="center"/>
      <protection/>
    </xf>
    <xf numFmtId="49" fontId="17" fillId="0" borderId="31" xfId="59" applyNumberFormat="1" applyFont="1" applyBorder="1" applyAlignment="1">
      <alignment horizontal="center" vertical="center"/>
      <protection/>
    </xf>
    <xf numFmtId="0" fontId="13" fillId="0" borderId="3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7" fillId="0" borderId="19" xfId="59" applyFont="1" applyFill="1" applyBorder="1" applyAlignment="1">
      <alignment horizontal="center" vertical="center" wrapText="1"/>
      <protection/>
    </xf>
    <xf numFmtId="0" fontId="13" fillId="0" borderId="19" xfId="0" applyFont="1" applyBorder="1" applyAlignment="1">
      <alignment horizontal="center" vertical="center" wrapText="1"/>
    </xf>
    <xf numFmtId="0" fontId="13" fillId="24" borderId="19" xfId="59" applyFont="1" applyFill="1" applyBorder="1" applyAlignment="1">
      <alignment horizontal="center" vertical="center" wrapText="1"/>
      <protection/>
    </xf>
    <xf numFmtId="3" fontId="11" fillId="24" borderId="10" xfId="59" applyNumberFormat="1" applyFont="1" applyFill="1" applyBorder="1" applyAlignment="1">
      <alignment horizontal="center" vertical="center" wrapText="1"/>
      <protection/>
    </xf>
    <xf numFmtId="0" fontId="11" fillId="24" borderId="10" xfId="59" applyFont="1" applyFill="1" applyBorder="1" applyAlignment="1">
      <alignment horizontal="center" vertical="center" wrapText="1"/>
      <protection/>
    </xf>
    <xf numFmtId="3" fontId="12" fillId="24" borderId="10" xfId="59" applyNumberFormat="1" applyFont="1" applyFill="1" applyBorder="1" applyAlignment="1">
      <alignment horizontal="center" vertical="center" wrapText="1"/>
      <protection/>
    </xf>
    <xf numFmtId="4" fontId="12" fillId="24" borderId="10" xfId="59" applyNumberFormat="1" applyFont="1" applyFill="1" applyBorder="1" applyAlignment="1">
      <alignment horizontal="center" vertical="center" wrapText="1"/>
      <protection/>
    </xf>
    <xf numFmtId="0" fontId="11" fillId="24" borderId="10" xfId="59" applyFont="1" applyFill="1" applyBorder="1" applyAlignment="1">
      <alignment horizontal="center" vertical="center"/>
      <protection/>
    </xf>
    <xf numFmtId="0" fontId="11" fillId="24" borderId="10" xfId="56" applyFont="1" applyFill="1" applyBorder="1" applyAlignment="1">
      <alignment horizontal="center" vertical="center" wrapText="1"/>
      <protection/>
    </xf>
    <xf numFmtId="0" fontId="11" fillId="24" borderId="10" xfId="56" applyFont="1" applyFill="1" applyBorder="1" applyAlignment="1">
      <alignment horizontal="center" vertical="center"/>
      <protection/>
    </xf>
    <xf numFmtId="0" fontId="12" fillId="24" borderId="10" xfId="59" applyFont="1" applyFill="1" applyBorder="1" applyAlignment="1">
      <alignment horizontal="center" vertical="center" wrapText="1"/>
      <protection/>
    </xf>
    <xf numFmtId="0" fontId="12" fillId="24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24" borderId="10" xfId="0" applyFont="1" applyFill="1" applyBorder="1" applyAlignment="1">
      <alignment/>
    </xf>
    <xf numFmtId="0" fontId="12" fillId="24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24" borderId="11" xfId="0" applyFont="1" applyFill="1" applyBorder="1" applyAlignment="1">
      <alignment horizontal="center" vertical="center" wrapText="1"/>
    </xf>
    <xf numFmtId="166" fontId="12" fillId="24" borderId="10" xfId="0" applyNumberFormat="1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3" fontId="17" fillId="24" borderId="10" xfId="59" applyNumberFormat="1" applyFont="1" applyFill="1" applyBorder="1" applyAlignment="1">
      <alignment horizontal="center" vertical="center" wrapText="1"/>
      <protection/>
    </xf>
    <xf numFmtId="0" fontId="17" fillId="24" borderId="10" xfId="59" applyFont="1" applyFill="1" applyBorder="1" applyAlignment="1">
      <alignment horizontal="center" vertical="center" wrapText="1"/>
      <protection/>
    </xf>
    <xf numFmtId="0" fontId="17" fillId="24" borderId="10" xfId="59" applyFont="1" applyFill="1" applyBorder="1" applyAlignment="1">
      <alignment horizontal="center" vertical="center"/>
      <protection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top" wrapText="1"/>
    </xf>
    <xf numFmtId="0" fontId="10" fillId="24" borderId="10" xfId="0" applyFont="1" applyFill="1" applyBorder="1" applyAlignment="1">
      <alignment horizontal="center" vertical="center"/>
    </xf>
    <xf numFmtId="0" fontId="10" fillId="24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6" fontId="10" fillId="24" borderId="19" xfId="0" applyNumberFormat="1" applyFont="1" applyFill="1" applyBorder="1" applyAlignment="1">
      <alignment horizontal="center" vertical="center" wrapText="1"/>
    </xf>
    <xf numFmtId="0" fontId="9" fillId="24" borderId="19" xfId="0" applyFont="1" applyFill="1" applyBorder="1" applyAlignment="1">
      <alignment horizontal="center" vertical="center"/>
    </xf>
    <xf numFmtId="0" fontId="10" fillId="24" borderId="20" xfId="0" applyFont="1" applyFill="1" applyBorder="1" applyAlignment="1">
      <alignment horizontal="center" vertical="center"/>
    </xf>
    <xf numFmtId="3" fontId="17" fillId="24" borderId="19" xfId="65" applyNumberFormat="1" applyFont="1" applyFill="1" applyBorder="1" applyAlignment="1">
      <alignment horizontal="center" vertical="center" wrapText="1"/>
      <protection/>
    </xf>
    <xf numFmtId="0" fontId="17" fillId="24" borderId="19" xfId="65" applyFont="1" applyFill="1" applyBorder="1" applyAlignment="1">
      <alignment horizontal="center" vertical="center" wrapText="1"/>
      <protection/>
    </xf>
    <xf numFmtId="0" fontId="17" fillId="24" borderId="19" xfId="57" applyFont="1" applyFill="1" applyBorder="1" applyAlignment="1">
      <alignment horizontal="center" vertical="center"/>
      <protection/>
    </xf>
    <xf numFmtId="0" fontId="17" fillId="24" borderId="19" xfId="57" applyFont="1" applyFill="1" applyBorder="1" applyAlignment="1">
      <alignment horizontal="center" vertical="top" wrapText="1"/>
      <protection/>
    </xf>
    <xf numFmtId="0" fontId="17" fillId="0" borderId="0" xfId="59" applyFont="1" applyBorder="1" applyAlignment="1">
      <alignment vertical="center"/>
      <protection/>
    </xf>
    <xf numFmtId="0" fontId="17" fillId="0" borderId="0" xfId="59" applyFont="1" applyFill="1" applyBorder="1" applyAlignment="1">
      <alignment horizontal="center" vertical="center" wrapText="1"/>
      <protection/>
    </xf>
    <xf numFmtId="0" fontId="13" fillId="24" borderId="31" xfId="59" applyFont="1" applyFill="1" applyBorder="1" applyAlignment="1">
      <alignment horizontal="center" vertical="center" wrapText="1"/>
      <protection/>
    </xf>
    <xf numFmtId="0" fontId="13" fillId="24" borderId="30" xfId="59" applyFont="1" applyFill="1" applyBorder="1" applyAlignment="1">
      <alignment horizontal="center" vertical="center" wrapText="1"/>
      <protection/>
    </xf>
    <xf numFmtId="0" fontId="13" fillId="24" borderId="20" xfId="59" applyFont="1" applyFill="1" applyBorder="1" applyAlignment="1">
      <alignment horizontal="center" vertical="center" wrapText="1"/>
      <protection/>
    </xf>
    <xf numFmtId="0" fontId="13" fillId="24" borderId="32" xfId="59" applyFont="1" applyFill="1" applyBorder="1" applyAlignment="1">
      <alignment horizontal="center" vertical="center" wrapText="1"/>
      <protection/>
    </xf>
    <xf numFmtId="0" fontId="13" fillId="24" borderId="33" xfId="59" applyFont="1" applyFill="1" applyBorder="1" applyAlignment="1">
      <alignment horizontal="center" vertical="center" wrapText="1"/>
      <protection/>
    </xf>
    <xf numFmtId="0" fontId="13" fillId="24" borderId="34" xfId="59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" fontId="12" fillId="24" borderId="10" xfId="0" applyNumberFormat="1" applyFont="1" applyFill="1" applyBorder="1" applyAlignment="1">
      <alignment horizontal="center" vertical="center" wrapText="1"/>
    </xf>
    <xf numFmtId="0" fontId="31" fillId="24" borderId="17" xfId="61" applyFont="1" applyFill="1" applyBorder="1" applyAlignment="1">
      <alignment horizontal="center" vertical="center" wrapText="1"/>
      <protection/>
    </xf>
    <xf numFmtId="0" fontId="32" fillId="24" borderId="11" xfId="61" applyFont="1" applyFill="1" applyBorder="1" applyAlignment="1">
      <alignment horizontal="center" vertical="center"/>
      <protection/>
    </xf>
    <xf numFmtId="0" fontId="12" fillId="24" borderId="11" xfId="60" applyFont="1" applyFill="1" applyBorder="1" applyAlignment="1">
      <alignment horizontal="center" vertical="center" wrapText="1"/>
      <protection/>
    </xf>
    <xf numFmtId="0" fontId="12" fillId="24" borderId="19" xfId="60" applyFont="1" applyFill="1" applyBorder="1" applyAlignment="1">
      <alignment horizontal="center" vertical="center" wrapText="1"/>
      <protection/>
    </xf>
    <xf numFmtId="0" fontId="28" fillId="0" borderId="0" xfId="60" applyFont="1" applyBorder="1" applyAlignment="1">
      <alignment horizontal="right"/>
      <protection/>
    </xf>
    <xf numFmtId="0" fontId="17" fillId="24" borderId="10" xfId="55" applyFont="1" applyFill="1" applyBorder="1" applyAlignment="1">
      <alignment horizontal="center" vertical="center"/>
      <protection/>
    </xf>
    <xf numFmtId="0" fontId="22" fillId="0" borderId="10" xfId="55" applyFont="1" applyBorder="1" applyAlignment="1">
      <alignment horizontal="left"/>
      <protection/>
    </xf>
    <xf numFmtId="0" fontId="22" fillId="0" borderId="0" xfId="55" applyFont="1" applyBorder="1" applyAlignment="1">
      <alignment horizontal="left"/>
      <protection/>
    </xf>
    <xf numFmtId="0" fontId="22" fillId="24" borderId="10" xfId="55" applyFont="1" applyFill="1" applyBorder="1" applyAlignment="1">
      <alignment horizontal="center" vertical="center" wrapText="1"/>
      <protection/>
    </xf>
    <xf numFmtId="0" fontId="22" fillId="24" borderId="10" xfId="55" applyFont="1" applyFill="1" applyBorder="1" applyAlignment="1">
      <alignment horizontal="center" vertical="center"/>
      <protection/>
    </xf>
    <xf numFmtId="0" fontId="11" fillId="24" borderId="10" xfId="54" applyFont="1" applyFill="1" applyBorder="1" applyAlignment="1">
      <alignment horizontal="center" vertical="center" wrapText="1"/>
      <protection/>
    </xf>
    <xf numFmtId="0" fontId="11" fillId="24" borderId="10" xfId="54" applyFont="1" applyFill="1" applyBorder="1" applyAlignment="1">
      <alignment horizontal="center" vertical="center"/>
      <protection/>
    </xf>
    <xf numFmtId="0" fontId="11" fillId="0" borderId="10" xfId="54" applyFont="1" applyFill="1" applyBorder="1" applyAlignment="1">
      <alignment horizontal="left" wrapText="1"/>
      <protection/>
    </xf>
    <xf numFmtId="0" fontId="13" fillId="0" borderId="10" xfId="54" applyFont="1" applyBorder="1" applyAlignment="1">
      <alignment horizontal="left" wrapText="1"/>
      <protection/>
    </xf>
    <xf numFmtId="0" fontId="17" fillId="0" borderId="10" xfId="54" applyFont="1" applyBorder="1" applyAlignment="1">
      <alignment horizontal="center" wrapText="1"/>
      <protection/>
    </xf>
    <xf numFmtId="0" fontId="13" fillId="0" borderId="0" xfId="54" applyFont="1" applyBorder="1" applyAlignment="1">
      <alignment horizontal="center"/>
      <protection/>
    </xf>
    <xf numFmtId="0" fontId="13" fillId="0" borderId="0" xfId="54" applyFont="1" applyBorder="1" applyAlignment="1">
      <alignment horizontal="right"/>
      <protection/>
    </xf>
    <xf numFmtId="0" fontId="11" fillId="24" borderId="10" xfId="54" applyFont="1" applyFill="1" applyBorder="1" applyAlignment="1">
      <alignment horizontal="center"/>
      <protection/>
    </xf>
    <xf numFmtId="3" fontId="9" fillId="0" borderId="10" xfId="66" applyNumberFormat="1" applyFont="1" applyBorder="1">
      <alignment/>
      <protection/>
    </xf>
    <xf numFmtId="0" fontId="13" fillId="0" borderId="10" xfId="66" applyFont="1" applyBorder="1" applyAlignment="1">
      <alignment horizontal="left"/>
      <protection/>
    </xf>
    <xf numFmtId="0" fontId="34" fillId="0" borderId="10" xfId="66" applyFont="1" applyBorder="1" applyAlignment="1">
      <alignment horizontal="left"/>
      <protection/>
    </xf>
    <xf numFmtId="0" fontId="13" fillId="0" borderId="10" xfId="66" applyFont="1" applyBorder="1" applyAlignment="1">
      <alignment horizontal="center" vertical="center"/>
      <protection/>
    </xf>
    <xf numFmtId="0" fontId="31" fillId="0" borderId="10" xfId="66" applyFont="1" applyBorder="1" applyAlignment="1">
      <alignment horizontal="left"/>
      <protection/>
    </xf>
    <xf numFmtId="0" fontId="11" fillId="0" borderId="10" xfId="66" applyFont="1" applyBorder="1" applyAlignment="1">
      <alignment horizontal="left"/>
      <protection/>
    </xf>
    <xf numFmtId="0" fontId="11" fillId="24" borderId="10" xfId="66" applyFont="1" applyFill="1" applyBorder="1" applyAlignment="1">
      <alignment horizontal="center" vertical="center" wrapText="1"/>
      <protection/>
    </xf>
    <xf numFmtId="0" fontId="11" fillId="24" borderId="10" xfId="66" applyFont="1" applyFill="1" applyBorder="1" applyAlignment="1">
      <alignment horizontal="center" vertical="center"/>
      <protection/>
    </xf>
    <xf numFmtId="0" fontId="15" fillId="0" borderId="0" xfId="62" applyFont="1" applyBorder="1" applyAlignment="1">
      <alignment horizontal="center" vertical="center"/>
      <protection/>
    </xf>
    <xf numFmtId="0" fontId="11" fillId="24" borderId="10" xfId="62" applyFont="1" applyFill="1" applyBorder="1" applyAlignment="1">
      <alignment horizontal="center" vertical="center" wrapText="1"/>
      <protection/>
    </xf>
    <xf numFmtId="3" fontId="14" fillId="0" borderId="0" xfId="62" applyNumberFormat="1" applyFont="1" applyFill="1" applyBorder="1" applyAlignment="1">
      <alignment vertical="center"/>
      <protection/>
    </xf>
    <xf numFmtId="169" fontId="17" fillId="24" borderId="10" xfId="62" applyNumberFormat="1" applyFont="1" applyFill="1" applyBorder="1" applyAlignment="1">
      <alignment horizontal="center" vertical="center"/>
      <protection/>
    </xf>
    <xf numFmtId="0" fontId="11" fillId="24" borderId="10" xfId="62" applyFont="1" applyFill="1" applyBorder="1" applyAlignment="1">
      <alignment horizontal="center" wrapText="1"/>
      <protection/>
    </xf>
    <xf numFmtId="3" fontId="9" fillId="0" borderId="0" xfId="62" applyNumberFormat="1" applyFont="1" applyBorder="1" applyAlignment="1">
      <alignment horizontal="center"/>
      <protection/>
    </xf>
    <xf numFmtId="3" fontId="15" fillId="0" borderId="0" xfId="62" applyNumberFormat="1" applyFont="1" applyFill="1" applyBorder="1" applyAlignment="1">
      <alignment vertical="center"/>
      <protection/>
    </xf>
    <xf numFmtId="3" fontId="15" fillId="0" borderId="0" xfId="62" applyNumberFormat="1" applyFont="1" applyFill="1" applyBorder="1" applyAlignment="1">
      <alignment horizontal="center" vertical="center"/>
      <protection/>
    </xf>
    <xf numFmtId="3" fontId="15" fillId="0" borderId="0" xfId="62" applyNumberFormat="1" applyFont="1" applyBorder="1" applyAlignment="1">
      <alignment horizontal="left" vertical="center"/>
      <protection/>
    </xf>
    <xf numFmtId="3" fontId="17" fillId="24" borderId="10" xfId="62" applyNumberFormat="1" applyFont="1" applyFill="1" applyBorder="1" applyAlignment="1">
      <alignment horizontal="center" vertical="center"/>
      <protection/>
    </xf>
    <xf numFmtId="3" fontId="17" fillId="24" borderId="10" xfId="62" applyNumberFormat="1" applyFont="1" applyFill="1" applyBorder="1" applyAlignment="1">
      <alignment horizontal="center"/>
      <protection/>
    </xf>
    <xf numFmtId="0" fontId="15" fillId="0" borderId="0" xfId="62" applyFont="1" applyFill="1" applyBorder="1" applyAlignment="1">
      <alignment horizontal="center" vertical="center"/>
      <protection/>
    </xf>
    <xf numFmtId="169" fontId="12" fillId="24" borderId="10" xfId="62" applyNumberFormat="1" applyFont="1" applyFill="1" applyBorder="1" applyAlignment="1">
      <alignment horizontal="center" vertical="center"/>
      <protection/>
    </xf>
    <xf numFmtId="2" fontId="36" fillId="0" borderId="0" xfId="63" applyNumberFormat="1" applyFont="1" applyBorder="1" applyAlignment="1">
      <alignment horizontal="center"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10szm" xfId="54"/>
    <cellStyle name="Normál_13. mell. helyett" xfId="55"/>
    <cellStyle name="Normál_1szm" xfId="56"/>
    <cellStyle name="Normál_2004.évi normatívák" xfId="57"/>
    <cellStyle name="Normál_2010.évi tervezett beruházás, felújítás" xfId="58"/>
    <cellStyle name="Normál_3aszm" xfId="59"/>
    <cellStyle name="Normál_5szm" xfId="60"/>
    <cellStyle name="Normál_6szm" xfId="61"/>
    <cellStyle name="Normál_EGYSZERŰSÍTETT MÉRLEG" xfId="62"/>
    <cellStyle name="Normál_előirányzat-felhasználási ütemterv 2010." xfId="63"/>
    <cellStyle name="Normál_költségvetés módosítás I." xfId="64"/>
    <cellStyle name="Normál_pe.átadások, támogatások 2003.évben" xfId="65"/>
    <cellStyle name="Normál_pénzmaradvány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8"/>
  <sheetViews>
    <sheetView zoomScale="68" zoomScaleNormal="68" zoomScaleSheetLayoutView="56" zoomScalePageLayoutView="0" workbookViewId="0" topLeftCell="A37">
      <selection activeCell="K66" sqref="K66"/>
    </sheetView>
  </sheetViews>
  <sheetFormatPr defaultColWidth="9.00390625" defaultRowHeight="12.75"/>
  <cols>
    <col min="1" max="1" width="5.00390625" style="72" customWidth="1"/>
    <col min="2" max="2" width="49.75390625" style="72" customWidth="1"/>
    <col min="3" max="3" width="12.375" style="71" customWidth="1"/>
    <col min="4" max="4" width="12.625" style="71" customWidth="1"/>
    <col min="5" max="5" width="11.375" style="73" customWidth="1"/>
    <col min="6" max="6" width="9.75390625" style="71" customWidth="1"/>
    <col min="7" max="16384" width="9.125" style="2" customWidth="1"/>
  </cols>
  <sheetData>
    <row r="1" spans="1:6" s="3" customFormat="1" ht="24.75" customHeight="1">
      <c r="A1" s="673" t="s">
        <v>36</v>
      </c>
      <c r="B1" s="676" t="s">
        <v>37</v>
      </c>
      <c r="C1" s="673" t="s">
        <v>662</v>
      </c>
      <c r="D1" s="673" t="s">
        <v>663</v>
      </c>
      <c r="E1" s="672" t="s">
        <v>664</v>
      </c>
      <c r="F1" s="673" t="s">
        <v>38</v>
      </c>
    </row>
    <row r="2" spans="1:6" ht="15" customHeight="1">
      <c r="A2" s="673"/>
      <c r="B2" s="676"/>
      <c r="C2" s="673"/>
      <c r="D2" s="673"/>
      <c r="E2" s="672"/>
      <c r="F2" s="673"/>
    </row>
    <row r="3" spans="1:6" ht="15">
      <c r="A3" s="20"/>
      <c r="B3" s="21" t="s">
        <v>39</v>
      </c>
      <c r="C3" s="22"/>
      <c r="D3" s="22"/>
      <c r="E3" s="23"/>
      <c r="F3" s="74"/>
    </row>
    <row r="4" spans="1:6" ht="18" customHeight="1">
      <c r="A4" s="24" t="s">
        <v>40</v>
      </c>
      <c r="B4" s="21" t="s">
        <v>41</v>
      </c>
      <c r="C4" s="25"/>
      <c r="D4" s="25"/>
      <c r="E4" s="25"/>
      <c r="F4" s="75"/>
    </row>
    <row r="5" spans="1:6" ht="18" customHeight="1">
      <c r="A5" s="22" t="s">
        <v>42</v>
      </c>
      <c r="B5" s="26" t="s">
        <v>155</v>
      </c>
      <c r="C5" s="27">
        <v>14614</v>
      </c>
      <c r="D5" s="27">
        <v>11964</v>
      </c>
      <c r="E5" s="27">
        <v>21959</v>
      </c>
      <c r="F5" s="76">
        <f>E5/D5*100</f>
        <v>183.5422935473086</v>
      </c>
    </row>
    <row r="6" spans="1:6" ht="15">
      <c r="A6" s="22" t="s">
        <v>44</v>
      </c>
      <c r="B6" s="26" t="s">
        <v>642</v>
      </c>
      <c r="C6" s="27"/>
      <c r="D6" s="27"/>
      <c r="E6" s="27"/>
      <c r="F6" s="76"/>
    </row>
    <row r="7" spans="1:6" ht="15">
      <c r="A7" s="28"/>
      <c r="B7" s="26" t="s">
        <v>45</v>
      </c>
      <c r="C7" s="27">
        <v>47000</v>
      </c>
      <c r="D7" s="27">
        <v>47000</v>
      </c>
      <c r="E7" s="27">
        <v>65366</v>
      </c>
      <c r="F7" s="76">
        <f aca="true" t="shared" si="0" ref="F7:F30">E7/D7*100</f>
        <v>139.07659574468084</v>
      </c>
    </row>
    <row r="8" spans="1:6" ht="15">
      <c r="A8" s="29"/>
      <c r="B8" s="26" t="s">
        <v>665</v>
      </c>
      <c r="C8" s="27">
        <v>4800</v>
      </c>
      <c r="D8" s="27">
        <v>4800</v>
      </c>
      <c r="E8" s="27">
        <v>5015</v>
      </c>
      <c r="F8" s="76">
        <f t="shared" si="0"/>
        <v>104.47916666666666</v>
      </c>
    </row>
    <row r="9" spans="1:6" ht="15">
      <c r="A9" s="28"/>
      <c r="B9" s="26" t="s">
        <v>666</v>
      </c>
      <c r="C9" s="27"/>
      <c r="D9" s="27"/>
      <c r="E9" s="27">
        <v>43321</v>
      </c>
      <c r="F9" s="76">
        <v>0</v>
      </c>
    </row>
    <row r="10" spans="1:6" ht="15">
      <c r="A10" s="28"/>
      <c r="B10" s="26" t="s">
        <v>667</v>
      </c>
      <c r="C10" s="27"/>
      <c r="D10" s="27"/>
      <c r="E10" s="27">
        <v>33</v>
      </c>
      <c r="F10" s="76"/>
    </row>
    <row r="11" spans="1:6" ht="18" customHeight="1">
      <c r="A11" s="28"/>
      <c r="B11" s="21" t="s">
        <v>721</v>
      </c>
      <c r="C11" s="25">
        <f>C7+C8+C9</f>
        <v>51800</v>
      </c>
      <c r="D11" s="25">
        <f>D7+D8+D9</f>
        <v>51800</v>
      </c>
      <c r="E11" s="25">
        <f>E7+E8+E9+E10</f>
        <v>113735</v>
      </c>
      <c r="F11" s="75">
        <f t="shared" si="0"/>
        <v>219.56563706563705</v>
      </c>
    </row>
    <row r="12" spans="1:6" ht="18" customHeight="1">
      <c r="A12" s="28"/>
      <c r="B12" s="21" t="s">
        <v>47</v>
      </c>
      <c r="C12" s="25">
        <f>C5+C11</f>
        <v>66414</v>
      </c>
      <c r="D12" s="25">
        <f>D5+D11</f>
        <v>63764</v>
      </c>
      <c r="E12" s="25">
        <f>E5+E11</f>
        <v>135694</v>
      </c>
      <c r="F12" s="75">
        <f t="shared" si="0"/>
        <v>212.806599335048</v>
      </c>
    </row>
    <row r="13" spans="1:6" ht="15" customHeight="1">
      <c r="A13" s="29" t="s">
        <v>48</v>
      </c>
      <c r="B13" s="21" t="s">
        <v>49</v>
      </c>
      <c r="C13" s="27"/>
      <c r="D13" s="27"/>
      <c r="E13" s="27"/>
      <c r="F13" s="76"/>
    </row>
    <row r="14" spans="1:6" ht="18" customHeight="1">
      <c r="A14" s="28" t="s">
        <v>42</v>
      </c>
      <c r="B14" s="26" t="s">
        <v>50</v>
      </c>
      <c r="C14" s="27"/>
      <c r="D14" s="27"/>
      <c r="E14" s="27"/>
      <c r="F14" s="76"/>
    </row>
    <row r="15" spans="1:6" ht="18" customHeight="1">
      <c r="A15" s="28"/>
      <c r="B15" s="26" t="s">
        <v>668</v>
      </c>
      <c r="C15" s="27">
        <v>53816</v>
      </c>
      <c r="D15" s="27">
        <v>53603</v>
      </c>
      <c r="E15" s="27">
        <v>53603</v>
      </c>
      <c r="F15" s="76">
        <f t="shared" si="0"/>
        <v>100</v>
      </c>
    </row>
    <row r="16" spans="1:6" ht="18" customHeight="1">
      <c r="A16" s="28"/>
      <c r="B16" s="26" t="s">
        <v>669</v>
      </c>
      <c r="C16" s="27">
        <v>67712</v>
      </c>
      <c r="D16" s="27">
        <v>71369</v>
      </c>
      <c r="E16" s="27">
        <v>71369</v>
      </c>
      <c r="F16" s="76">
        <f t="shared" si="0"/>
        <v>100</v>
      </c>
    </row>
    <row r="17" spans="1:6" ht="18" customHeight="1">
      <c r="A17" s="28"/>
      <c r="B17" s="629" t="s">
        <v>670</v>
      </c>
      <c r="C17" s="27">
        <v>10494</v>
      </c>
      <c r="D17" s="27">
        <v>10494</v>
      </c>
      <c r="E17" s="27">
        <v>10494</v>
      </c>
      <c r="F17" s="76">
        <f t="shared" si="0"/>
        <v>100</v>
      </c>
    </row>
    <row r="18" spans="1:6" ht="18" customHeight="1">
      <c r="A18" s="28"/>
      <c r="B18" s="629" t="s">
        <v>671</v>
      </c>
      <c r="C18" s="27">
        <v>34680</v>
      </c>
      <c r="D18" s="27">
        <v>34680</v>
      </c>
      <c r="E18" s="27">
        <v>34680</v>
      </c>
      <c r="F18" s="76">
        <f t="shared" si="0"/>
        <v>100</v>
      </c>
    </row>
    <row r="19" spans="1:6" ht="18" customHeight="1">
      <c r="A19" s="28"/>
      <c r="B19" s="629" t="s">
        <v>672</v>
      </c>
      <c r="C19" s="27">
        <v>61015</v>
      </c>
      <c r="D19" s="27">
        <v>57990</v>
      </c>
      <c r="E19" s="27">
        <v>57990</v>
      </c>
      <c r="F19" s="76">
        <f t="shared" si="0"/>
        <v>100</v>
      </c>
    </row>
    <row r="20" spans="1:6" ht="18" customHeight="1">
      <c r="A20" s="28"/>
      <c r="B20" s="629" t="s">
        <v>673</v>
      </c>
      <c r="C20" s="27">
        <v>29025</v>
      </c>
      <c r="D20" s="27">
        <v>29025</v>
      </c>
      <c r="E20" s="27">
        <v>29025</v>
      </c>
      <c r="F20" s="76">
        <f t="shared" si="0"/>
        <v>100</v>
      </c>
    </row>
    <row r="21" spans="1:6" ht="18" customHeight="1">
      <c r="A21" s="28"/>
      <c r="B21" s="629" t="s">
        <v>674</v>
      </c>
      <c r="C21" s="27">
        <v>3529</v>
      </c>
      <c r="D21" s="27">
        <v>3529</v>
      </c>
      <c r="E21" s="27">
        <v>3529</v>
      </c>
      <c r="F21" s="76">
        <f t="shared" si="0"/>
        <v>100</v>
      </c>
    </row>
    <row r="22" spans="1:6" ht="18" customHeight="1">
      <c r="A22" s="28"/>
      <c r="B22" s="629" t="s">
        <v>675</v>
      </c>
      <c r="C22" s="27">
        <v>78</v>
      </c>
      <c r="D22" s="27">
        <v>522</v>
      </c>
      <c r="E22" s="27">
        <v>522</v>
      </c>
      <c r="F22" s="76">
        <f t="shared" si="0"/>
        <v>100</v>
      </c>
    </row>
    <row r="23" spans="1:6" ht="18" customHeight="1">
      <c r="A23" s="28"/>
      <c r="B23" s="629" t="s">
        <v>676</v>
      </c>
      <c r="C23" s="27"/>
      <c r="D23" s="27">
        <v>8218</v>
      </c>
      <c r="E23" s="27">
        <v>8218</v>
      </c>
      <c r="F23" s="76">
        <f t="shared" si="0"/>
        <v>100</v>
      </c>
    </row>
    <row r="24" spans="1:6" ht="18" customHeight="1">
      <c r="A24" s="28"/>
      <c r="B24" s="629" t="s">
        <v>677</v>
      </c>
      <c r="C24" s="27"/>
      <c r="D24" s="27">
        <v>11847</v>
      </c>
      <c r="E24" s="27">
        <v>11841</v>
      </c>
      <c r="F24" s="76">
        <f t="shared" si="0"/>
        <v>99.94935426690301</v>
      </c>
    </row>
    <row r="25" spans="1:6" ht="18" customHeight="1">
      <c r="A25" s="28"/>
      <c r="B25" s="629" t="s">
        <v>678</v>
      </c>
      <c r="C25" s="27"/>
      <c r="D25" s="27">
        <v>272</v>
      </c>
      <c r="E25" s="27">
        <v>272</v>
      </c>
      <c r="F25" s="76">
        <f t="shared" si="0"/>
        <v>100</v>
      </c>
    </row>
    <row r="26" spans="1:6" ht="18" customHeight="1">
      <c r="A26" s="28"/>
      <c r="B26" s="629" t="s">
        <v>679</v>
      </c>
      <c r="C26" s="27">
        <v>17492</v>
      </c>
      <c r="D26" s="27">
        <v>9750</v>
      </c>
      <c r="E26" s="27">
        <v>9750</v>
      </c>
      <c r="F26" s="76">
        <f t="shared" si="0"/>
        <v>100</v>
      </c>
    </row>
    <row r="27" spans="1:6" ht="18" customHeight="1">
      <c r="A27" s="28"/>
      <c r="B27" s="21" t="s">
        <v>51</v>
      </c>
      <c r="C27" s="25">
        <f>SUM(C15:C26)</f>
        <v>277841</v>
      </c>
      <c r="D27" s="25">
        <f>SUM(D15:D26)</f>
        <v>291299</v>
      </c>
      <c r="E27" s="25">
        <f>SUM(E15:E26)</f>
        <v>291293</v>
      </c>
      <c r="F27" s="75">
        <f t="shared" si="0"/>
        <v>99.99794026069434</v>
      </c>
    </row>
    <row r="28" spans="1:6" ht="18" customHeight="1">
      <c r="A28" s="29" t="s">
        <v>52</v>
      </c>
      <c r="B28" s="21" t="s">
        <v>53</v>
      </c>
      <c r="C28" s="30"/>
      <c r="D28" s="30"/>
      <c r="E28" s="31"/>
      <c r="F28" s="76"/>
    </row>
    <row r="29" spans="1:6" ht="18" customHeight="1">
      <c r="A29" s="28"/>
      <c r="B29" s="26" t="s">
        <v>54</v>
      </c>
      <c r="C29" s="27">
        <v>360</v>
      </c>
      <c r="D29" s="27">
        <v>360</v>
      </c>
      <c r="E29" s="27">
        <v>360</v>
      </c>
      <c r="F29" s="76"/>
    </row>
    <row r="30" spans="1:6" ht="18" customHeight="1">
      <c r="A30" s="28"/>
      <c r="B30" s="26" t="s">
        <v>55</v>
      </c>
      <c r="C30" s="27">
        <v>6300</v>
      </c>
      <c r="D30" s="27">
        <v>4800</v>
      </c>
      <c r="E30" s="27"/>
      <c r="F30" s="76">
        <f t="shared" si="0"/>
        <v>0</v>
      </c>
    </row>
    <row r="31" spans="1:6" ht="18" customHeight="1">
      <c r="A31" s="28"/>
      <c r="B31" s="21" t="s">
        <v>56</v>
      </c>
      <c r="C31" s="25">
        <f>C29+C30</f>
        <v>6660</v>
      </c>
      <c r="D31" s="25">
        <f>D29+D30</f>
        <v>5160</v>
      </c>
      <c r="E31" s="25">
        <f>E29+E30</f>
        <v>360</v>
      </c>
      <c r="F31" s="75">
        <f>F29+F30</f>
        <v>0</v>
      </c>
    </row>
    <row r="32" spans="1:6" ht="18" customHeight="1">
      <c r="A32" s="29" t="s">
        <v>57</v>
      </c>
      <c r="B32" s="21" t="s">
        <v>58</v>
      </c>
      <c r="C32" s="25"/>
      <c r="D32" s="25"/>
      <c r="E32" s="25"/>
      <c r="F32" s="76"/>
    </row>
    <row r="33" spans="1:6" ht="18" customHeight="1">
      <c r="A33" s="32"/>
      <c r="B33" s="26" t="s">
        <v>59</v>
      </c>
      <c r="C33" s="27">
        <v>95142</v>
      </c>
      <c r="D33" s="27">
        <v>97331</v>
      </c>
      <c r="E33" s="27">
        <v>124997</v>
      </c>
      <c r="F33" s="76">
        <f>E33/D33*100</f>
        <v>128.42465401567847</v>
      </c>
    </row>
    <row r="34" spans="1:6" ht="18" customHeight="1">
      <c r="A34" s="32"/>
      <c r="B34" s="26" t="s">
        <v>60</v>
      </c>
      <c r="C34" s="27"/>
      <c r="D34" s="27"/>
      <c r="E34" s="27">
        <v>11693</v>
      </c>
      <c r="F34" s="76"/>
    </row>
    <row r="35" spans="1:6" ht="18" customHeight="1">
      <c r="A35" s="28"/>
      <c r="B35" s="26" t="s">
        <v>61</v>
      </c>
      <c r="C35" s="27">
        <v>2489</v>
      </c>
      <c r="D35" s="27">
        <v>28414</v>
      </c>
      <c r="E35" s="27">
        <v>6256</v>
      </c>
      <c r="F35" s="76">
        <f>E35/D35*100</f>
        <v>22.017315407897513</v>
      </c>
    </row>
    <row r="36" spans="1:6" ht="18" customHeight="1">
      <c r="A36" s="28"/>
      <c r="B36" s="21" t="s">
        <v>62</v>
      </c>
      <c r="C36" s="25">
        <f>C33+C35</f>
        <v>97631</v>
      </c>
      <c r="D36" s="25">
        <f>D33+D35</f>
        <v>125745</v>
      </c>
      <c r="E36" s="25">
        <f>E33+E35</f>
        <v>131253</v>
      </c>
      <c r="F36" s="75">
        <f>F33+F35</f>
        <v>150.44196942357598</v>
      </c>
    </row>
    <row r="37" spans="1:6" ht="18" customHeight="1">
      <c r="A37" s="29" t="s">
        <v>63</v>
      </c>
      <c r="B37" s="21" t="s">
        <v>64</v>
      </c>
      <c r="C37" s="25"/>
      <c r="D37" s="25"/>
      <c r="E37" s="25"/>
      <c r="F37" s="75"/>
    </row>
    <row r="38" spans="1:6" ht="18" customHeight="1">
      <c r="A38" s="29"/>
      <c r="B38" s="26" t="s">
        <v>65</v>
      </c>
      <c r="C38" s="27"/>
      <c r="D38" s="27"/>
      <c r="E38" s="27">
        <v>16</v>
      </c>
      <c r="F38" s="76"/>
    </row>
    <row r="39" spans="1:6" ht="18" customHeight="1">
      <c r="A39" s="29"/>
      <c r="B39" s="26" t="s">
        <v>66</v>
      </c>
      <c r="C39" s="27"/>
      <c r="D39" s="27"/>
      <c r="E39" s="27">
        <v>60</v>
      </c>
      <c r="F39" s="76"/>
    </row>
    <row r="40" spans="1:6" ht="18" customHeight="1">
      <c r="A40" s="29"/>
      <c r="B40" s="21" t="s">
        <v>67</v>
      </c>
      <c r="C40" s="25">
        <f>C38+C39</f>
        <v>0</v>
      </c>
      <c r="D40" s="25">
        <f>D38+D39</f>
        <v>0</v>
      </c>
      <c r="E40" s="25">
        <f>E38+E39</f>
        <v>76</v>
      </c>
      <c r="F40" s="75"/>
    </row>
    <row r="41" spans="1:6" s="1" customFormat="1" ht="18" customHeight="1">
      <c r="A41" s="33" t="s">
        <v>68</v>
      </c>
      <c r="B41" s="34" t="s">
        <v>69</v>
      </c>
      <c r="C41" s="25">
        <v>60</v>
      </c>
      <c r="D41" s="25">
        <v>60</v>
      </c>
      <c r="E41" s="25">
        <v>418</v>
      </c>
      <c r="F41" s="75">
        <f>E41/D41*100</f>
        <v>696.6666666666666</v>
      </c>
    </row>
    <row r="42" spans="1:6" ht="18" customHeight="1">
      <c r="A42" s="33"/>
      <c r="B42" s="35" t="s">
        <v>70</v>
      </c>
      <c r="C42" s="36">
        <f>C12+C27+C31+C36+C40+C41</f>
        <v>448606</v>
      </c>
      <c r="D42" s="36">
        <f>D12+D27+D31+D36+D40+D41</f>
        <v>486028</v>
      </c>
      <c r="E42" s="36">
        <f>E12+E27+E31+E36+E40+E41</f>
        <v>559094</v>
      </c>
      <c r="F42" s="77">
        <f>E42/D42*100</f>
        <v>115.03329026311242</v>
      </c>
    </row>
    <row r="43" spans="1:6" s="4" customFormat="1" ht="15">
      <c r="A43" s="37" t="s">
        <v>71</v>
      </c>
      <c r="B43" s="38" t="s">
        <v>72</v>
      </c>
      <c r="C43" s="39"/>
      <c r="D43" s="39"/>
      <c r="E43" s="39"/>
      <c r="F43" s="75"/>
    </row>
    <row r="44" spans="1:6" s="3" customFormat="1" ht="18" customHeight="1">
      <c r="A44" s="40"/>
      <c r="B44" s="41" t="s">
        <v>73</v>
      </c>
      <c r="C44" s="27"/>
      <c r="D44" s="27"/>
      <c r="E44" s="27"/>
      <c r="F44" s="76"/>
    </row>
    <row r="45" spans="1:6" s="3" customFormat="1" ht="18" customHeight="1">
      <c r="A45" s="40"/>
      <c r="B45" s="41" t="s">
        <v>152</v>
      </c>
      <c r="C45" s="27"/>
      <c r="D45" s="27"/>
      <c r="E45" s="27">
        <v>-10</v>
      </c>
      <c r="F45" s="76"/>
    </row>
    <row r="46" spans="1:6" s="5" customFormat="1" ht="15.75" customHeight="1">
      <c r="A46" s="33"/>
      <c r="B46" s="34" t="s">
        <v>74</v>
      </c>
      <c r="C46" s="25">
        <f>C44+C45</f>
        <v>0</v>
      </c>
      <c r="D46" s="25">
        <f>D44+D45</f>
        <v>0</v>
      </c>
      <c r="E46" s="25">
        <f>E44+E45</f>
        <v>-10</v>
      </c>
      <c r="F46" s="75"/>
    </row>
    <row r="47" spans="1:6" ht="17.25" customHeight="1">
      <c r="A47" s="29" t="s">
        <v>75</v>
      </c>
      <c r="B47" s="21" t="s">
        <v>76</v>
      </c>
      <c r="C47" s="27"/>
      <c r="D47" s="27"/>
      <c r="E47" s="27"/>
      <c r="F47" s="76"/>
    </row>
    <row r="48" spans="1:6" ht="15.75" customHeight="1">
      <c r="A48" s="28"/>
      <c r="B48" s="26" t="s">
        <v>596</v>
      </c>
      <c r="C48" s="27">
        <v>20419</v>
      </c>
      <c r="D48" s="27">
        <v>36139</v>
      </c>
      <c r="E48" s="27">
        <v>36139</v>
      </c>
      <c r="F48" s="76">
        <f>E48/D48*100</f>
        <v>100</v>
      </c>
    </row>
    <row r="49" spans="1:6" ht="15.75" customHeight="1">
      <c r="A49" s="28"/>
      <c r="B49" s="26" t="s">
        <v>77</v>
      </c>
      <c r="C49" s="27">
        <v>39290</v>
      </c>
      <c r="D49" s="27">
        <v>28014</v>
      </c>
      <c r="E49" s="27">
        <v>28014</v>
      </c>
      <c r="F49" s="76">
        <v>0</v>
      </c>
    </row>
    <row r="50" spans="1:6" ht="18" customHeight="1">
      <c r="A50" s="28"/>
      <c r="B50" s="21" t="s">
        <v>78</v>
      </c>
      <c r="C50" s="25">
        <f>C48+C49</f>
        <v>59709</v>
      </c>
      <c r="D50" s="25">
        <f>D48+D49</f>
        <v>64153</v>
      </c>
      <c r="E50" s="25">
        <f>E48+E49</f>
        <v>64153</v>
      </c>
      <c r="F50" s="75">
        <f>E50/D50*100</f>
        <v>100</v>
      </c>
    </row>
    <row r="51" spans="1:6" ht="17.25" customHeight="1">
      <c r="A51" s="42"/>
      <c r="B51" s="43" t="s">
        <v>79</v>
      </c>
      <c r="C51" s="44">
        <f>C42+C46+C50</f>
        <v>508315</v>
      </c>
      <c r="D51" s="44">
        <f>D42+D46+D50</f>
        <v>550181</v>
      </c>
      <c r="E51" s="44">
        <f>E42+E46+E50</f>
        <v>623237</v>
      </c>
      <c r="F51" s="78">
        <f>E51/D51*100</f>
        <v>113.27853924435776</v>
      </c>
    </row>
    <row r="52" spans="1:6" ht="15">
      <c r="A52" s="45"/>
      <c r="B52" s="45"/>
      <c r="C52" s="46"/>
      <c r="D52" s="46"/>
      <c r="E52" s="47"/>
      <c r="F52" s="79"/>
    </row>
    <row r="53" spans="1:6" ht="15">
      <c r="A53" s="45"/>
      <c r="B53" s="45"/>
      <c r="C53" s="46"/>
      <c r="D53" s="46"/>
      <c r="E53" s="48"/>
      <c r="F53" s="80"/>
    </row>
    <row r="54" spans="1:6" ht="15">
      <c r="A54" s="45"/>
      <c r="B54" s="45"/>
      <c r="C54" s="46"/>
      <c r="D54" s="46"/>
      <c r="E54" s="47"/>
      <c r="F54" s="79"/>
    </row>
    <row r="55" spans="1:6" ht="24.75" customHeight="1">
      <c r="A55" s="677" t="s">
        <v>36</v>
      </c>
      <c r="B55" s="678" t="s">
        <v>37</v>
      </c>
      <c r="C55" s="679" t="s">
        <v>662</v>
      </c>
      <c r="D55" s="679" t="s">
        <v>663</v>
      </c>
      <c r="E55" s="674" t="s">
        <v>664</v>
      </c>
      <c r="F55" s="675" t="s">
        <v>38</v>
      </c>
    </row>
    <row r="56" spans="1:6" ht="24.75" customHeight="1">
      <c r="A56" s="677"/>
      <c r="B56" s="678"/>
      <c r="C56" s="679"/>
      <c r="D56" s="679"/>
      <c r="E56" s="674"/>
      <c r="F56" s="675"/>
    </row>
    <row r="57" spans="1:6" ht="19.5" customHeight="1">
      <c r="A57" s="49"/>
      <c r="B57" s="50" t="s">
        <v>80</v>
      </c>
      <c r="C57" s="51"/>
      <c r="D57" s="51"/>
      <c r="E57" s="52"/>
      <c r="F57" s="81"/>
    </row>
    <row r="58" spans="1:6" ht="19.5" customHeight="1">
      <c r="A58" s="53" t="s">
        <v>81</v>
      </c>
      <c r="B58" s="54" t="s">
        <v>82</v>
      </c>
      <c r="C58" s="51"/>
      <c r="D58" s="51"/>
      <c r="E58" s="52"/>
      <c r="F58" s="81"/>
    </row>
    <row r="59" spans="1:6" ht="19.5" customHeight="1">
      <c r="A59" s="53"/>
      <c r="B59" s="54" t="s">
        <v>680</v>
      </c>
      <c r="C59" s="52">
        <v>187489</v>
      </c>
      <c r="D59" s="52">
        <v>127378</v>
      </c>
      <c r="E59" s="27">
        <v>134356</v>
      </c>
      <c r="F59" s="76">
        <f>E59/D59*100</f>
        <v>105.47818304573788</v>
      </c>
    </row>
    <row r="60" spans="1:6" ht="19.5" customHeight="1">
      <c r="A60" s="53"/>
      <c r="B60" s="54" t="s">
        <v>83</v>
      </c>
      <c r="C60" s="52">
        <v>42493</v>
      </c>
      <c r="D60" s="52">
        <v>26617</v>
      </c>
      <c r="E60" s="27">
        <v>25781</v>
      </c>
      <c r="F60" s="76">
        <f>E60/D60*100</f>
        <v>96.85915016718639</v>
      </c>
    </row>
    <row r="61" spans="1:6" ht="19.5" customHeight="1">
      <c r="A61" s="53"/>
      <c r="B61" s="54" t="s">
        <v>84</v>
      </c>
      <c r="C61" s="52">
        <v>128439</v>
      </c>
      <c r="D61" s="52">
        <v>112205</v>
      </c>
      <c r="E61" s="27">
        <v>106919</v>
      </c>
      <c r="F61" s="76">
        <f>E61/D61*100</f>
        <v>95.28897999197898</v>
      </c>
    </row>
    <row r="62" spans="1:6" ht="19.5" customHeight="1">
      <c r="A62" s="53"/>
      <c r="B62" s="50" t="s">
        <v>85</v>
      </c>
      <c r="C62" s="55">
        <f>C59+C60+C61</f>
        <v>358421</v>
      </c>
      <c r="D62" s="55">
        <f>D59+D60+D61</f>
        <v>266200</v>
      </c>
      <c r="E62" s="55">
        <f>E59+E60+E61</f>
        <v>267056</v>
      </c>
      <c r="F62" s="75">
        <f>E62/D62*100</f>
        <v>100.32156273478587</v>
      </c>
    </row>
    <row r="63" spans="1:6" ht="19.5" customHeight="1">
      <c r="A63" s="53" t="s">
        <v>48</v>
      </c>
      <c r="B63" s="54" t="s">
        <v>86</v>
      </c>
      <c r="C63" s="52"/>
      <c r="D63" s="52"/>
      <c r="E63" s="27"/>
      <c r="F63" s="76"/>
    </row>
    <row r="64" spans="1:6" ht="19.5" customHeight="1">
      <c r="A64" s="53"/>
      <c r="B64" s="54" t="s">
        <v>87</v>
      </c>
      <c r="C64" s="52">
        <v>20500</v>
      </c>
      <c r="D64" s="52">
        <v>26503</v>
      </c>
      <c r="E64" s="27">
        <v>22230</v>
      </c>
      <c r="F64" s="76">
        <f>E64/D64*100</f>
        <v>83.8772969097838</v>
      </c>
    </row>
    <row r="65" spans="1:6" ht="19.5" customHeight="1">
      <c r="A65" s="56"/>
      <c r="B65" s="54" t="s">
        <v>88</v>
      </c>
      <c r="C65" s="52">
        <v>16623</v>
      </c>
      <c r="D65" s="52">
        <v>30675</v>
      </c>
      <c r="E65" s="27">
        <v>32892</v>
      </c>
      <c r="F65" s="76">
        <f>E65/D65*100</f>
        <v>107.22738386308069</v>
      </c>
    </row>
    <row r="66" spans="1:6" ht="19.5" customHeight="1">
      <c r="A66" s="56"/>
      <c r="B66" s="61" t="s">
        <v>681</v>
      </c>
      <c r="C66" s="52">
        <v>100</v>
      </c>
      <c r="D66" s="52">
        <v>100</v>
      </c>
      <c r="E66" s="27">
        <v>500</v>
      </c>
      <c r="F66" s="76">
        <f>E66/D66*100</f>
        <v>500</v>
      </c>
    </row>
    <row r="67" spans="1:6" ht="19.5" customHeight="1">
      <c r="A67" s="56"/>
      <c r="B67" s="57" t="s">
        <v>89</v>
      </c>
      <c r="C67" s="55">
        <f>C64+C65+C66</f>
        <v>37223</v>
      </c>
      <c r="D67" s="55">
        <f>D64+D65+D66</f>
        <v>57278</v>
      </c>
      <c r="E67" s="55">
        <f>E64+E65+E66</f>
        <v>55622</v>
      </c>
      <c r="F67" s="75">
        <f>E67/D67*100</f>
        <v>97.10883759907819</v>
      </c>
    </row>
    <row r="68" spans="1:6" ht="19.5" customHeight="1">
      <c r="A68" s="53" t="s">
        <v>52</v>
      </c>
      <c r="B68" s="58" t="s">
        <v>90</v>
      </c>
      <c r="C68" s="55"/>
      <c r="D68" s="55"/>
      <c r="E68" s="55"/>
      <c r="F68" s="76"/>
    </row>
    <row r="69" spans="1:6" ht="19.5" customHeight="1">
      <c r="A69" s="56"/>
      <c r="B69" s="54" t="s">
        <v>91</v>
      </c>
      <c r="C69" s="52">
        <v>28761</v>
      </c>
      <c r="D69" s="52">
        <v>141213</v>
      </c>
      <c r="E69" s="27">
        <v>135202</v>
      </c>
      <c r="F69" s="76">
        <f>E69/D69*100</f>
        <v>95.74330975193503</v>
      </c>
    </row>
    <row r="70" spans="1:6" ht="19.5" customHeight="1">
      <c r="A70" s="56"/>
      <c r="B70" s="54" t="s">
        <v>92</v>
      </c>
      <c r="C70" s="59"/>
      <c r="D70" s="59"/>
      <c r="E70" s="27">
        <v>183</v>
      </c>
      <c r="F70" s="76">
        <v>0</v>
      </c>
    </row>
    <row r="71" spans="1:6" ht="19.5" customHeight="1">
      <c r="A71" s="56"/>
      <c r="B71" s="60" t="s">
        <v>93</v>
      </c>
      <c r="C71" s="55">
        <f>C69+C70</f>
        <v>28761</v>
      </c>
      <c r="D71" s="55">
        <f>D69+D70</f>
        <v>141213</v>
      </c>
      <c r="E71" s="55">
        <f>E69+E70</f>
        <v>135385</v>
      </c>
      <c r="F71" s="75">
        <f>E71/D71*100</f>
        <v>95.87290122014262</v>
      </c>
    </row>
    <row r="72" spans="1:6" ht="19.5" customHeight="1">
      <c r="A72" s="53" t="s">
        <v>57</v>
      </c>
      <c r="B72" s="58" t="s">
        <v>686</v>
      </c>
      <c r="C72" s="52"/>
      <c r="D72" s="52"/>
      <c r="E72" s="27"/>
      <c r="F72" s="76"/>
    </row>
    <row r="73" spans="1:6" ht="19.5" customHeight="1">
      <c r="A73" s="53"/>
      <c r="B73" s="58" t="s">
        <v>94</v>
      </c>
      <c r="C73" s="52">
        <v>7976</v>
      </c>
      <c r="D73" s="52">
        <v>7976</v>
      </c>
      <c r="E73" s="27">
        <v>7715</v>
      </c>
      <c r="F73" s="76">
        <f>E73/D73*100</f>
        <v>96.72768304914744</v>
      </c>
    </row>
    <row r="74" spans="1:6" ht="19.5" customHeight="1">
      <c r="A74" s="53"/>
      <c r="B74" s="58" t="s">
        <v>20</v>
      </c>
      <c r="C74" s="52"/>
      <c r="D74" s="52"/>
      <c r="E74" s="27"/>
      <c r="F74" s="76">
        <v>0</v>
      </c>
    </row>
    <row r="75" spans="1:6" ht="19.5" customHeight="1">
      <c r="A75" s="53"/>
      <c r="B75" s="58" t="s">
        <v>687</v>
      </c>
      <c r="C75" s="52"/>
      <c r="D75" s="52"/>
      <c r="E75" s="27">
        <v>290</v>
      </c>
      <c r="F75" s="76"/>
    </row>
    <row r="76" spans="1:6" ht="19.5" customHeight="1">
      <c r="A76" s="53"/>
      <c r="B76" s="60" t="s">
        <v>688</v>
      </c>
      <c r="C76" s="55">
        <f>C73+C74</f>
        <v>7976</v>
      </c>
      <c r="D76" s="55">
        <f>D73+D74</f>
        <v>7976</v>
      </c>
      <c r="E76" s="55">
        <f>E73+E74+E75</f>
        <v>8005</v>
      </c>
      <c r="F76" s="75">
        <f>E76/D76*100</f>
        <v>100.36359077231695</v>
      </c>
    </row>
    <row r="77" spans="1:6" ht="19.5" customHeight="1">
      <c r="A77" s="53" t="s">
        <v>682</v>
      </c>
      <c r="B77" s="60" t="s">
        <v>683</v>
      </c>
      <c r="C77" s="55">
        <v>75934</v>
      </c>
      <c r="D77" s="55">
        <v>77514</v>
      </c>
      <c r="E77" s="55">
        <v>76091</v>
      </c>
      <c r="F77" s="75">
        <f>E77/D77*100</f>
        <v>98.16420259566014</v>
      </c>
    </row>
    <row r="78" spans="1:6" ht="19.5" customHeight="1">
      <c r="A78" s="53" t="s">
        <v>68</v>
      </c>
      <c r="B78" s="57" t="s">
        <v>95</v>
      </c>
      <c r="C78" s="55">
        <v>0</v>
      </c>
      <c r="D78" s="55">
        <v>0</v>
      </c>
      <c r="E78" s="25">
        <v>0</v>
      </c>
      <c r="F78" s="75"/>
    </row>
    <row r="79" spans="1:6" ht="19.5" customHeight="1">
      <c r="A79" s="56"/>
      <c r="B79" s="57" t="s">
        <v>96</v>
      </c>
      <c r="C79" s="55">
        <f>C62+C67+C71+C76+C77+C78</f>
        <v>508315</v>
      </c>
      <c r="D79" s="55">
        <f>D62+D67+D71+D76+D77+D78</f>
        <v>550181</v>
      </c>
      <c r="E79" s="55">
        <f>E62+E67+E71+E76+E77+E78</f>
        <v>542159</v>
      </c>
      <c r="F79" s="75">
        <f>E79/D79*100</f>
        <v>98.54193438159442</v>
      </c>
    </row>
    <row r="80" spans="1:6" ht="19.5" customHeight="1">
      <c r="A80" s="53" t="s">
        <v>81</v>
      </c>
      <c r="B80" s="57" t="s">
        <v>97</v>
      </c>
      <c r="C80" s="55"/>
      <c r="D80" s="55"/>
      <c r="E80" s="27"/>
      <c r="F80" s="75"/>
    </row>
    <row r="81" spans="1:6" ht="19.5" customHeight="1">
      <c r="A81" s="56"/>
      <c r="B81" s="54" t="s">
        <v>684</v>
      </c>
      <c r="C81" s="52"/>
      <c r="D81" s="52"/>
      <c r="E81" s="27"/>
      <c r="F81" s="76"/>
    </row>
    <row r="82" spans="1:6" ht="19.5" customHeight="1">
      <c r="A82" s="56"/>
      <c r="B82" s="61" t="s">
        <v>685</v>
      </c>
      <c r="C82" s="52"/>
      <c r="D82" s="52"/>
      <c r="E82" s="27">
        <v>-3405</v>
      </c>
      <c r="F82" s="76"/>
    </row>
    <row r="83" spans="1:6" ht="19.5" customHeight="1">
      <c r="A83" s="56"/>
      <c r="B83" s="57" t="s">
        <v>98</v>
      </c>
      <c r="C83" s="55">
        <f>C81+C82</f>
        <v>0</v>
      </c>
      <c r="D83" s="55">
        <f>D81+D82</f>
        <v>0</v>
      </c>
      <c r="E83" s="55">
        <f>E81+E82</f>
        <v>-3405</v>
      </c>
      <c r="F83" s="55">
        <f>F81+F82</f>
        <v>0</v>
      </c>
    </row>
    <row r="84" spans="1:6" ht="19.5" customHeight="1">
      <c r="A84" s="62"/>
      <c r="B84" s="63" t="s">
        <v>99</v>
      </c>
      <c r="C84" s="64">
        <f>C79+C83</f>
        <v>508315</v>
      </c>
      <c r="D84" s="64">
        <f>D79+D83</f>
        <v>550181</v>
      </c>
      <c r="E84" s="64">
        <f>E79+E83</f>
        <v>538754</v>
      </c>
      <c r="F84" s="78">
        <f>E84/D84*100</f>
        <v>97.9230471426676</v>
      </c>
    </row>
    <row r="85" spans="1:6" ht="19.5" customHeight="1">
      <c r="A85" s="65"/>
      <c r="B85" s="66" t="s">
        <v>100</v>
      </c>
      <c r="C85" s="67">
        <v>120</v>
      </c>
      <c r="D85" s="67">
        <v>87</v>
      </c>
      <c r="E85" s="44">
        <v>94</v>
      </c>
      <c r="F85" s="78">
        <f>E85/D85*100</f>
        <v>108.04597701149426</v>
      </c>
    </row>
    <row r="86" spans="1:6" ht="15.75">
      <c r="A86" s="68"/>
      <c r="B86" s="68"/>
      <c r="C86" s="69"/>
      <c r="D86" s="69"/>
      <c r="E86" s="70"/>
      <c r="F86" s="82"/>
    </row>
    <row r="87" spans="1:6" ht="15">
      <c r="A87" s="45"/>
      <c r="B87" s="45"/>
      <c r="C87" s="46"/>
      <c r="D87" s="46"/>
      <c r="E87" s="47"/>
      <c r="F87" s="82"/>
    </row>
    <row r="88" spans="1:6" ht="15">
      <c r="A88" s="45"/>
      <c r="B88" s="45"/>
      <c r="C88" s="46"/>
      <c r="D88" s="46"/>
      <c r="E88" s="47"/>
      <c r="F88" s="82"/>
    </row>
    <row r="89" spans="1:5" ht="15">
      <c r="A89" s="45"/>
      <c r="B89" s="45"/>
      <c r="C89" s="46"/>
      <c r="D89" s="46"/>
      <c r="E89" s="47"/>
    </row>
    <row r="90" spans="1:5" ht="15">
      <c r="A90" s="45"/>
      <c r="B90" s="45"/>
      <c r="C90" s="46"/>
      <c r="D90" s="46"/>
      <c r="E90" s="47"/>
    </row>
    <row r="91" spans="1:5" ht="15">
      <c r="A91" s="45"/>
      <c r="B91" s="45"/>
      <c r="C91" s="46"/>
      <c r="D91" s="46"/>
      <c r="E91" s="47"/>
    </row>
    <row r="92" spans="1:5" ht="15">
      <c r="A92" s="45"/>
      <c r="B92" s="45"/>
      <c r="C92" s="46"/>
      <c r="D92" s="46"/>
      <c r="E92" s="47"/>
    </row>
    <row r="93" spans="1:5" ht="15">
      <c r="A93" s="45"/>
      <c r="B93" s="45"/>
      <c r="C93" s="46"/>
      <c r="D93" s="46"/>
      <c r="E93" s="47"/>
    </row>
    <row r="94" spans="1:5" ht="15">
      <c r="A94" s="45"/>
      <c r="B94" s="45"/>
      <c r="C94" s="46"/>
      <c r="D94" s="46"/>
      <c r="E94" s="47"/>
    </row>
    <row r="95" spans="1:5" ht="15">
      <c r="A95" s="45"/>
      <c r="B95" s="45"/>
      <c r="C95" s="46"/>
      <c r="D95" s="46"/>
      <c r="E95" s="47"/>
    </row>
    <row r="96" spans="1:5" ht="15">
      <c r="A96" s="45"/>
      <c r="B96" s="45"/>
      <c r="C96" s="46"/>
      <c r="D96" s="46"/>
      <c r="E96" s="47"/>
    </row>
    <row r="97" spans="1:5" ht="15">
      <c r="A97" s="45"/>
      <c r="B97" s="45"/>
      <c r="C97" s="46"/>
      <c r="D97" s="46"/>
      <c r="E97" s="47"/>
    </row>
    <row r="98" spans="1:5" ht="15">
      <c r="A98" s="45"/>
      <c r="B98" s="45"/>
      <c r="C98" s="46"/>
      <c r="D98" s="46"/>
      <c r="E98" s="47"/>
    </row>
    <row r="99" spans="1:5" ht="15">
      <c r="A99" s="45"/>
      <c r="B99" s="45"/>
      <c r="C99" s="46"/>
      <c r="D99" s="46"/>
      <c r="E99" s="47"/>
    </row>
    <row r="100" spans="1:5" ht="15">
      <c r="A100" s="45"/>
      <c r="B100" s="45"/>
      <c r="C100" s="46"/>
      <c r="D100" s="46"/>
      <c r="E100" s="47"/>
    </row>
    <row r="101" spans="1:5" ht="15">
      <c r="A101" s="45"/>
      <c r="B101" s="45"/>
      <c r="C101" s="46"/>
      <c r="D101" s="46"/>
      <c r="E101" s="47"/>
    </row>
    <row r="102" spans="1:5" ht="15">
      <c r="A102" s="45"/>
      <c r="B102" s="45"/>
      <c r="C102" s="46"/>
      <c r="D102" s="46"/>
      <c r="E102" s="47"/>
    </row>
    <row r="103" spans="1:5" ht="15">
      <c r="A103" s="45"/>
      <c r="B103" s="45"/>
      <c r="C103" s="46"/>
      <c r="D103" s="46"/>
      <c r="E103" s="47"/>
    </row>
    <row r="104" spans="1:5" ht="15">
      <c r="A104" s="45"/>
      <c r="B104" s="45"/>
      <c r="C104" s="46"/>
      <c r="D104" s="46"/>
      <c r="E104" s="47"/>
    </row>
    <row r="105" spans="1:5" ht="15">
      <c r="A105" s="45"/>
      <c r="B105" s="45"/>
      <c r="C105" s="46"/>
      <c r="D105" s="46"/>
      <c r="E105" s="47"/>
    </row>
    <row r="106" spans="1:5" ht="15">
      <c r="A106" s="45"/>
      <c r="B106" s="45"/>
      <c r="C106" s="46"/>
      <c r="D106" s="46"/>
      <c r="E106" s="47"/>
    </row>
    <row r="107" spans="1:5" ht="15">
      <c r="A107" s="45"/>
      <c r="B107" s="45"/>
      <c r="C107" s="46"/>
      <c r="D107" s="46"/>
      <c r="E107" s="47"/>
    </row>
    <row r="108" spans="1:5" ht="15">
      <c r="A108" s="45"/>
      <c r="B108" s="45"/>
      <c r="C108" s="46"/>
      <c r="D108" s="46"/>
      <c r="E108" s="47"/>
    </row>
    <row r="109" spans="1:5" ht="15">
      <c r="A109" s="45"/>
      <c r="B109" s="45"/>
      <c r="C109" s="46"/>
      <c r="D109" s="46"/>
      <c r="E109" s="47"/>
    </row>
    <row r="110" spans="1:5" ht="15">
      <c r="A110" s="45"/>
      <c r="B110" s="45"/>
      <c r="C110" s="46"/>
      <c r="D110" s="46"/>
      <c r="E110" s="47"/>
    </row>
    <row r="111" spans="1:5" ht="15">
      <c r="A111" s="45"/>
      <c r="B111" s="45"/>
      <c r="C111" s="46"/>
      <c r="D111" s="46"/>
      <c r="E111" s="47"/>
    </row>
    <row r="112" spans="1:5" ht="15">
      <c r="A112" s="45"/>
      <c r="B112" s="45"/>
      <c r="C112" s="46"/>
      <c r="D112" s="46"/>
      <c r="E112" s="47"/>
    </row>
    <row r="113" spans="1:5" ht="15">
      <c r="A113" s="45"/>
      <c r="B113" s="45"/>
      <c r="C113" s="46"/>
      <c r="D113" s="46"/>
      <c r="E113" s="48"/>
    </row>
    <row r="114" spans="1:5" ht="15">
      <c r="A114" s="45"/>
      <c r="B114" s="45"/>
      <c r="C114" s="46"/>
      <c r="D114" s="46"/>
      <c r="E114" s="47"/>
    </row>
    <row r="115" spans="1:5" ht="15">
      <c r="A115" s="45"/>
      <c r="B115" s="45"/>
      <c r="C115" s="46"/>
      <c r="D115" s="46"/>
      <c r="E115" s="47"/>
    </row>
    <row r="116" spans="1:5" ht="15">
      <c r="A116" s="45"/>
      <c r="B116" s="45"/>
      <c r="C116" s="46"/>
      <c r="D116" s="46"/>
      <c r="E116" s="47"/>
    </row>
    <row r="117" spans="1:5" ht="15">
      <c r="A117" s="45"/>
      <c r="B117" s="45"/>
      <c r="C117" s="46"/>
      <c r="D117" s="46"/>
      <c r="E117" s="47"/>
    </row>
    <row r="118" spans="1:5" ht="15">
      <c r="A118" s="45"/>
      <c r="B118" s="45"/>
      <c r="C118" s="46"/>
      <c r="D118" s="46"/>
      <c r="E118" s="47"/>
    </row>
    <row r="119" spans="1:5" ht="15">
      <c r="A119" s="45"/>
      <c r="B119" s="45"/>
      <c r="C119" s="46"/>
      <c r="D119" s="46"/>
      <c r="E119" s="47"/>
    </row>
    <row r="120" spans="1:5" ht="15">
      <c r="A120" s="45"/>
      <c r="B120" s="45"/>
      <c r="C120" s="46"/>
      <c r="D120" s="46"/>
      <c r="E120" s="47"/>
    </row>
    <row r="121" spans="1:5" ht="15">
      <c r="A121" s="45"/>
      <c r="B121" s="45"/>
      <c r="C121" s="46"/>
      <c r="D121" s="46"/>
      <c r="E121" s="47"/>
    </row>
    <row r="122" spans="1:5" ht="15">
      <c r="A122" s="45"/>
      <c r="B122" s="45"/>
      <c r="C122" s="46"/>
      <c r="D122" s="46"/>
      <c r="E122" s="47"/>
    </row>
    <row r="123" spans="1:5" ht="15">
      <c r="A123" s="45"/>
      <c r="B123" s="45"/>
      <c r="C123" s="46"/>
      <c r="D123" s="46"/>
      <c r="E123" s="47"/>
    </row>
    <row r="124" spans="1:5" ht="15">
      <c r="A124" s="45"/>
      <c r="B124" s="45"/>
      <c r="C124" s="46"/>
      <c r="D124" s="46"/>
      <c r="E124" s="47"/>
    </row>
    <row r="125" spans="1:5" ht="15">
      <c r="A125" s="45"/>
      <c r="B125" s="45"/>
      <c r="C125" s="46"/>
      <c r="D125" s="46"/>
      <c r="E125" s="47"/>
    </row>
    <row r="126" spans="1:5" ht="15">
      <c r="A126" s="45"/>
      <c r="B126" s="45"/>
      <c r="C126" s="46"/>
      <c r="D126" s="46"/>
      <c r="E126" s="47"/>
    </row>
    <row r="127" spans="1:5" ht="15">
      <c r="A127" s="45"/>
      <c r="B127" s="45"/>
      <c r="C127" s="46"/>
      <c r="D127" s="46"/>
      <c r="E127" s="47"/>
    </row>
    <row r="128" spans="1:5" ht="15">
      <c r="A128" s="45"/>
      <c r="B128" s="45"/>
      <c r="C128" s="46"/>
      <c r="D128" s="46"/>
      <c r="E128" s="47"/>
    </row>
    <row r="129" spans="1:5" ht="15">
      <c r="A129" s="45"/>
      <c r="B129" s="45"/>
      <c r="C129" s="46"/>
      <c r="D129" s="46"/>
      <c r="E129" s="47"/>
    </row>
    <row r="130" spans="1:5" ht="15">
      <c r="A130" s="45"/>
      <c r="B130" s="45"/>
      <c r="C130" s="46"/>
      <c r="D130" s="46"/>
      <c r="E130" s="47"/>
    </row>
    <row r="131" spans="1:5" ht="15">
      <c r="A131" s="45"/>
      <c r="B131" s="45"/>
      <c r="C131" s="46"/>
      <c r="D131" s="46"/>
      <c r="E131" s="47"/>
    </row>
    <row r="132" spans="1:5" ht="15">
      <c r="A132" s="45"/>
      <c r="B132" s="45"/>
      <c r="C132" s="46"/>
      <c r="D132" s="46"/>
      <c r="E132" s="47"/>
    </row>
    <row r="133" spans="1:5" ht="15">
      <c r="A133" s="45"/>
      <c r="B133" s="45"/>
      <c r="C133" s="46"/>
      <c r="D133" s="46"/>
      <c r="E133" s="47"/>
    </row>
    <row r="134" spans="1:5" ht="15">
      <c r="A134" s="45"/>
      <c r="B134" s="45"/>
      <c r="C134" s="46"/>
      <c r="D134" s="46"/>
      <c r="E134" s="47"/>
    </row>
    <row r="135" spans="1:5" ht="15">
      <c r="A135" s="45"/>
      <c r="B135" s="45"/>
      <c r="C135" s="46"/>
      <c r="D135" s="46"/>
      <c r="E135" s="47"/>
    </row>
    <row r="136" spans="1:5" ht="15">
      <c r="A136" s="45"/>
      <c r="B136" s="45"/>
      <c r="C136" s="46"/>
      <c r="D136" s="46"/>
      <c r="E136" s="47"/>
    </row>
    <row r="137" spans="1:5" ht="15">
      <c r="A137" s="45"/>
      <c r="B137" s="45"/>
      <c r="C137" s="46"/>
      <c r="D137" s="46"/>
      <c r="E137" s="47"/>
    </row>
    <row r="138" spans="1:5" ht="15">
      <c r="A138" s="45"/>
      <c r="B138" s="45"/>
      <c r="C138" s="46"/>
      <c r="D138" s="46"/>
      <c r="E138" s="47"/>
    </row>
    <row r="139" spans="1:5" ht="15">
      <c r="A139" s="45"/>
      <c r="B139" s="45"/>
      <c r="C139" s="46"/>
      <c r="D139" s="46"/>
      <c r="E139" s="47"/>
    </row>
    <row r="140" spans="1:5" ht="15">
      <c r="A140" s="45"/>
      <c r="B140" s="45"/>
      <c r="C140" s="46"/>
      <c r="D140" s="46"/>
      <c r="E140" s="47"/>
    </row>
    <row r="141" spans="1:5" ht="15">
      <c r="A141" s="45"/>
      <c r="B141" s="45"/>
      <c r="C141" s="46"/>
      <c r="D141" s="46"/>
      <c r="E141" s="47"/>
    </row>
    <row r="142" spans="1:5" ht="15">
      <c r="A142" s="45"/>
      <c r="B142" s="45"/>
      <c r="C142" s="46"/>
      <c r="D142" s="46"/>
      <c r="E142" s="47"/>
    </row>
    <row r="143" spans="1:5" ht="15">
      <c r="A143" s="45"/>
      <c r="B143" s="45"/>
      <c r="C143" s="46"/>
      <c r="D143" s="46"/>
      <c r="E143" s="47"/>
    </row>
    <row r="144" spans="1:5" ht="15">
      <c r="A144" s="45"/>
      <c r="B144" s="45"/>
      <c r="C144" s="46"/>
      <c r="D144" s="46"/>
      <c r="E144" s="47"/>
    </row>
    <row r="145" spans="1:5" ht="15">
      <c r="A145" s="45"/>
      <c r="B145" s="45"/>
      <c r="C145" s="46"/>
      <c r="D145" s="46"/>
      <c r="E145" s="47"/>
    </row>
    <row r="146" spans="1:5" ht="15">
      <c r="A146" s="45"/>
      <c r="B146" s="45"/>
      <c r="C146" s="46"/>
      <c r="D146" s="46"/>
      <c r="E146" s="47"/>
    </row>
    <row r="147" spans="1:5" ht="15">
      <c r="A147" s="45"/>
      <c r="B147" s="45"/>
      <c r="C147" s="46"/>
      <c r="D147" s="46"/>
      <c r="E147" s="47"/>
    </row>
    <row r="148" spans="1:5" ht="15">
      <c r="A148" s="45"/>
      <c r="B148" s="45"/>
      <c r="C148" s="46"/>
      <c r="D148" s="46"/>
      <c r="E148" s="47"/>
    </row>
    <row r="149" spans="1:5" ht="15">
      <c r="A149" s="45"/>
      <c r="B149" s="45"/>
      <c r="C149" s="46"/>
      <c r="D149" s="46"/>
      <c r="E149" s="47"/>
    </row>
    <row r="150" spans="1:5" ht="15">
      <c r="A150" s="45"/>
      <c r="B150" s="45"/>
      <c r="C150" s="46"/>
      <c r="D150" s="46"/>
      <c r="E150" s="47"/>
    </row>
    <row r="151" spans="1:5" ht="15">
      <c r="A151" s="45"/>
      <c r="B151" s="45"/>
      <c r="C151" s="46"/>
      <c r="D151" s="46"/>
      <c r="E151" s="47"/>
    </row>
    <row r="152" spans="1:5" ht="15">
      <c r="A152" s="45"/>
      <c r="B152" s="45"/>
      <c r="C152" s="46"/>
      <c r="D152" s="46"/>
      <c r="E152" s="47"/>
    </row>
    <row r="153" spans="1:5" ht="15">
      <c r="A153" s="45"/>
      <c r="B153" s="45"/>
      <c r="C153" s="46"/>
      <c r="D153" s="46"/>
      <c r="E153" s="47"/>
    </row>
    <row r="154" spans="1:5" ht="15">
      <c r="A154" s="45"/>
      <c r="B154" s="45"/>
      <c r="C154" s="46"/>
      <c r="D154" s="46"/>
      <c r="E154" s="47"/>
    </row>
    <row r="155" spans="1:5" ht="15">
      <c r="A155" s="45"/>
      <c r="B155" s="45"/>
      <c r="C155" s="46"/>
      <c r="D155" s="46"/>
      <c r="E155" s="47"/>
    </row>
    <row r="156" spans="1:5" ht="15">
      <c r="A156" s="45"/>
      <c r="B156" s="45"/>
      <c r="C156" s="46"/>
      <c r="D156" s="46"/>
      <c r="E156" s="47"/>
    </row>
    <row r="157" spans="1:5" ht="15">
      <c r="A157" s="45"/>
      <c r="B157" s="45"/>
      <c r="C157" s="46"/>
      <c r="D157" s="46"/>
      <c r="E157" s="47"/>
    </row>
    <row r="158" spans="1:5" ht="15">
      <c r="A158" s="45"/>
      <c r="B158" s="45"/>
      <c r="C158" s="46"/>
      <c r="D158" s="46"/>
      <c r="E158" s="47"/>
    </row>
    <row r="159" spans="1:5" ht="15">
      <c r="A159" s="45"/>
      <c r="B159" s="45"/>
      <c r="C159" s="46"/>
      <c r="D159" s="46"/>
      <c r="E159" s="47"/>
    </row>
    <row r="160" spans="1:5" ht="15">
      <c r="A160" s="45"/>
      <c r="B160" s="45"/>
      <c r="C160" s="46"/>
      <c r="D160" s="46"/>
      <c r="E160" s="47"/>
    </row>
    <row r="161" spans="1:5" ht="15">
      <c r="A161" s="45"/>
      <c r="B161" s="45"/>
      <c r="C161" s="46"/>
      <c r="D161" s="46"/>
      <c r="E161" s="47"/>
    </row>
    <row r="162" spans="1:5" ht="15">
      <c r="A162" s="45"/>
      <c r="B162" s="45"/>
      <c r="C162" s="46"/>
      <c r="D162" s="46"/>
      <c r="E162" s="47"/>
    </row>
    <row r="163" spans="1:5" ht="15">
      <c r="A163" s="45"/>
      <c r="B163" s="45"/>
      <c r="C163" s="46"/>
      <c r="D163" s="46"/>
      <c r="E163" s="47"/>
    </row>
    <row r="164" spans="1:5" ht="15">
      <c r="A164" s="45"/>
      <c r="B164" s="45"/>
      <c r="C164" s="46"/>
      <c r="D164" s="46"/>
      <c r="E164" s="47"/>
    </row>
    <row r="165" spans="1:5" ht="15">
      <c r="A165" s="45"/>
      <c r="B165" s="45"/>
      <c r="C165" s="46"/>
      <c r="D165" s="46"/>
      <c r="E165" s="47"/>
    </row>
    <row r="166" spans="1:5" ht="15">
      <c r="A166" s="45"/>
      <c r="B166" s="45"/>
      <c r="C166" s="46"/>
      <c r="D166" s="46"/>
      <c r="E166" s="47"/>
    </row>
    <row r="167" spans="1:5" ht="15">
      <c r="A167" s="45"/>
      <c r="B167" s="45"/>
      <c r="C167" s="46"/>
      <c r="D167" s="46"/>
      <c r="E167" s="47"/>
    </row>
    <row r="168" spans="1:5" ht="15">
      <c r="A168" s="45"/>
      <c r="B168" s="45"/>
      <c r="C168" s="46"/>
      <c r="D168" s="46"/>
      <c r="E168" s="47"/>
    </row>
    <row r="169" spans="1:5" ht="15">
      <c r="A169" s="45"/>
      <c r="B169" s="45"/>
      <c r="C169" s="46"/>
      <c r="D169" s="46"/>
      <c r="E169" s="47"/>
    </row>
    <row r="170" spans="1:5" ht="15">
      <c r="A170" s="45"/>
      <c r="B170" s="45"/>
      <c r="C170" s="46"/>
      <c r="D170" s="46"/>
      <c r="E170" s="47"/>
    </row>
    <row r="171" spans="1:5" ht="15">
      <c r="A171" s="45"/>
      <c r="B171" s="45"/>
      <c r="C171" s="46"/>
      <c r="D171" s="46"/>
      <c r="E171" s="47"/>
    </row>
    <row r="172" spans="1:5" ht="15">
      <c r="A172" s="45"/>
      <c r="B172" s="45"/>
      <c r="C172" s="46"/>
      <c r="D172" s="46"/>
      <c r="E172" s="47"/>
    </row>
    <row r="173" spans="1:5" ht="15">
      <c r="A173" s="45"/>
      <c r="B173" s="45"/>
      <c r="C173" s="46"/>
      <c r="D173" s="46"/>
      <c r="E173" s="47"/>
    </row>
    <row r="174" spans="1:5" ht="15">
      <c r="A174" s="45"/>
      <c r="B174" s="45"/>
      <c r="C174" s="46"/>
      <c r="D174" s="46"/>
      <c r="E174" s="47"/>
    </row>
    <row r="175" spans="1:5" ht="15">
      <c r="A175" s="45"/>
      <c r="B175" s="45"/>
      <c r="C175" s="46"/>
      <c r="D175" s="46"/>
      <c r="E175" s="47"/>
    </row>
    <row r="176" spans="1:5" ht="15">
      <c r="A176" s="45"/>
      <c r="B176" s="45"/>
      <c r="C176" s="46"/>
      <c r="D176" s="46"/>
      <c r="E176" s="47"/>
    </row>
    <row r="177" spans="1:5" ht="15">
      <c r="A177" s="45"/>
      <c r="B177" s="45"/>
      <c r="C177" s="46"/>
      <c r="D177" s="46"/>
      <c r="E177" s="47"/>
    </row>
    <row r="178" spans="1:5" ht="15">
      <c r="A178" s="45"/>
      <c r="B178" s="45"/>
      <c r="C178" s="46"/>
      <c r="D178" s="46"/>
      <c r="E178" s="47"/>
    </row>
    <row r="179" spans="1:5" ht="15">
      <c r="A179" s="45"/>
      <c r="B179" s="45"/>
      <c r="C179" s="46"/>
      <c r="D179" s="46"/>
      <c r="E179" s="47"/>
    </row>
    <row r="180" spans="1:5" ht="15">
      <c r="A180" s="45"/>
      <c r="B180" s="45"/>
      <c r="C180" s="46"/>
      <c r="D180" s="46"/>
      <c r="E180" s="47"/>
    </row>
    <row r="181" spans="1:5" ht="15">
      <c r="A181" s="45"/>
      <c r="B181" s="45"/>
      <c r="C181" s="46"/>
      <c r="D181" s="46"/>
      <c r="E181" s="47"/>
    </row>
    <row r="182" spans="1:5" ht="15">
      <c r="A182" s="45"/>
      <c r="B182" s="45"/>
      <c r="C182" s="46"/>
      <c r="D182" s="46"/>
      <c r="E182" s="47"/>
    </row>
    <row r="183" spans="1:5" ht="15">
      <c r="A183" s="45"/>
      <c r="B183" s="45"/>
      <c r="C183" s="46"/>
      <c r="D183" s="46"/>
      <c r="E183" s="47"/>
    </row>
    <row r="184" spans="1:5" ht="15">
      <c r="A184" s="45"/>
      <c r="B184" s="45"/>
      <c r="C184" s="46"/>
      <c r="D184" s="46"/>
      <c r="E184" s="47"/>
    </row>
    <row r="185" spans="1:5" ht="15">
      <c r="A185" s="45"/>
      <c r="B185" s="45"/>
      <c r="C185" s="46"/>
      <c r="D185" s="46"/>
      <c r="E185" s="47"/>
    </row>
    <row r="186" spans="1:5" ht="15">
      <c r="A186" s="45"/>
      <c r="B186" s="45"/>
      <c r="C186" s="46"/>
      <c r="D186" s="46"/>
      <c r="E186" s="47"/>
    </row>
    <row r="187" spans="1:5" ht="15">
      <c r="A187" s="45"/>
      <c r="B187" s="45"/>
      <c r="C187" s="46"/>
      <c r="D187" s="46"/>
      <c r="E187" s="47"/>
    </row>
    <row r="188" spans="1:5" ht="15">
      <c r="A188" s="45"/>
      <c r="B188" s="45"/>
      <c r="C188" s="46"/>
      <c r="D188" s="46"/>
      <c r="E188" s="47"/>
    </row>
    <row r="189" spans="1:5" ht="15">
      <c r="A189" s="45"/>
      <c r="B189" s="45"/>
      <c r="C189" s="46"/>
      <c r="D189" s="46"/>
      <c r="E189" s="47"/>
    </row>
    <row r="190" spans="1:5" ht="15">
      <c r="A190" s="45"/>
      <c r="B190" s="45"/>
      <c r="C190" s="46"/>
      <c r="D190" s="46"/>
      <c r="E190" s="47"/>
    </row>
    <row r="191" spans="1:5" ht="15">
      <c r="A191" s="45"/>
      <c r="B191" s="45"/>
      <c r="C191" s="46"/>
      <c r="D191" s="46"/>
      <c r="E191" s="47"/>
    </row>
    <row r="192" spans="1:5" ht="15">
      <c r="A192" s="45"/>
      <c r="B192" s="45"/>
      <c r="C192" s="46"/>
      <c r="D192" s="46"/>
      <c r="E192" s="47"/>
    </row>
    <row r="193" spans="1:5" ht="15">
      <c r="A193" s="45"/>
      <c r="B193" s="45"/>
      <c r="C193" s="46"/>
      <c r="D193" s="46"/>
      <c r="E193" s="47"/>
    </row>
    <row r="194" spans="1:5" ht="15">
      <c r="A194" s="45"/>
      <c r="B194" s="45"/>
      <c r="C194" s="46"/>
      <c r="D194" s="46"/>
      <c r="E194" s="47"/>
    </row>
    <row r="195" spans="1:5" ht="15">
      <c r="A195" s="45"/>
      <c r="B195" s="45"/>
      <c r="C195" s="46"/>
      <c r="D195" s="46"/>
      <c r="E195" s="47"/>
    </row>
    <row r="196" spans="1:5" ht="15">
      <c r="A196" s="45"/>
      <c r="B196" s="45"/>
      <c r="C196" s="46"/>
      <c r="D196" s="46"/>
      <c r="E196" s="47"/>
    </row>
    <row r="197" spans="1:5" ht="15">
      <c r="A197" s="45"/>
      <c r="B197" s="45"/>
      <c r="C197" s="46"/>
      <c r="D197" s="46"/>
      <c r="E197" s="47"/>
    </row>
    <row r="198" spans="1:5" ht="15">
      <c r="A198" s="45"/>
      <c r="B198" s="45"/>
      <c r="C198" s="46"/>
      <c r="D198" s="46"/>
      <c r="E198" s="47"/>
    </row>
    <row r="199" spans="1:5" ht="15">
      <c r="A199" s="45"/>
      <c r="B199" s="45"/>
      <c r="C199" s="46"/>
      <c r="D199" s="46"/>
      <c r="E199" s="47"/>
    </row>
    <row r="200" spans="1:5" ht="15">
      <c r="A200" s="45"/>
      <c r="B200" s="45"/>
      <c r="C200" s="46"/>
      <c r="D200" s="46"/>
      <c r="E200" s="47"/>
    </row>
    <row r="201" spans="1:5" ht="15">
      <c r="A201" s="45"/>
      <c r="B201" s="45"/>
      <c r="C201" s="46"/>
      <c r="D201" s="46"/>
      <c r="E201" s="47"/>
    </row>
    <row r="202" spans="1:5" ht="15">
      <c r="A202" s="45"/>
      <c r="B202" s="45"/>
      <c r="C202" s="46"/>
      <c r="D202" s="46"/>
      <c r="E202" s="47"/>
    </row>
    <row r="203" spans="1:5" ht="15">
      <c r="A203" s="45"/>
      <c r="B203" s="45"/>
      <c r="C203" s="46"/>
      <c r="D203" s="46"/>
      <c r="E203" s="47"/>
    </row>
    <row r="204" spans="1:5" ht="15">
      <c r="A204" s="45"/>
      <c r="B204" s="45"/>
      <c r="C204" s="46"/>
      <c r="D204" s="46"/>
      <c r="E204" s="47"/>
    </row>
    <row r="205" spans="1:5" ht="15">
      <c r="A205" s="45"/>
      <c r="B205" s="45"/>
      <c r="C205" s="46"/>
      <c r="D205" s="46"/>
      <c r="E205" s="47"/>
    </row>
    <row r="206" spans="1:5" ht="15">
      <c r="A206" s="45"/>
      <c r="B206" s="45"/>
      <c r="C206" s="46"/>
      <c r="D206" s="46"/>
      <c r="E206" s="47"/>
    </row>
    <row r="207" spans="1:5" ht="15">
      <c r="A207" s="45"/>
      <c r="B207" s="45"/>
      <c r="C207" s="46"/>
      <c r="D207" s="46"/>
      <c r="E207" s="47"/>
    </row>
    <row r="208" spans="1:5" ht="15">
      <c r="A208" s="45"/>
      <c r="B208" s="45"/>
      <c r="C208" s="46"/>
      <c r="D208" s="46"/>
      <c r="E208" s="47"/>
    </row>
  </sheetData>
  <sheetProtection selectLockedCells="1" selectUnlockedCells="1"/>
  <mergeCells count="12">
    <mergeCell ref="C55:C56"/>
    <mergeCell ref="D55:D56"/>
    <mergeCell ref="C1:C2"/>
    <mergeCell ref="D1:D2"/>
    <mergeCell ref="A1:A2"/>
    <mergeCell ref="B1:B2"/>
    <mergeCell ref="A55:A56"/>
    <mergeCell ref="B55:B56"/>
    <mergeCell ref="E1:E2"/>
    <mergeCell ref="F1:F2"/>
    <mergeCell ref="E55:E56"/>
    <mergeCell ref="F55:F56"/>
  </mergeCells>
  <printOptions horizontalCentered="1"/>
  <pageMargins left="0.1673611111111111" right="0.3034722222222222" top="1.04" bottom="0.041666666666666664" header="0.25" footer="0.041666666666666664"/>
  <pageSetup horizontalDpi="300" verticalDpi="300" orientation="portrait" paperSize="9" scale="99" r:id="rId1"/>
  <headerFooter alignWithMargins="0">
    <oddHeader>&amp;C&amp;"Garamond,Félkövér"&amp;12 
/2014. (     ) számú zárszámadási rendelethez
Zalakomár Község Önkormányzat és intézményei
 2013. évi bevételeinek és kiadásainak teljesítése  &amp;R&amp;9&amp;A
&amp;P.oldal
ezer Ft-ban</oddHeader>
  </headerFooter>
  <rowBreaks count="1" manualBreakCount="1">
    <brk id="5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I36"/>
  <sheetViews>
    <sheetView zoomScale="68" zoomScaleNormal="68" zoomScaleSheetLayoutView="56" zoomScalePageLayoutView="0" workbookViewId="0" topLeftCell="B1">
      <selection activeCell="M22" sqref="M22"/>
    </sheetView>
  </sheetViews>
  <sheetFormatPr defaultColWidth="9.00390625" defaultRowHeight="12.75"/>
  <cols>
    <col min="1" max="1" width="8.75390625" style="571" customWidth="1"/>
    <col min="2" max="2" width="42.75390625" style="571" customWidth="1"/>
    <col min="3" max="6" width="13.625" style="571" customWidth="1"/>
    <col min="7" max="7" width="13.75390625" style="571" customWidth="1"/>
    <col min="8" max="8" width="13.625" style="571" customWidth="1"/>
    <col min="9" max="16384" width="9.125" style="571" customWidth="1"/>
  </cols>
  <sheetData>
    <row r="3" spans="4:8" ht="12.75" customHeight="1">
      <c r="D3" s="723"/>
      <c r="E3" s="723"/>
      <c r="F3" s="723"/>
      <c r="G3" s="723"/>
      <c r="H3" s="723"/>
    </row>
    <row r="4" spans="1:8" s="572" customFormat="1" ht="21.75" customHeight="1">
      <c r="A4" s="721" t="s">
        <v>240</v>
      </c>
      <c r="B4" s="722" t="s">
        <v>249</v>
      </c>
      <c r="C4" s="722" t="s">
        <v>250</v>
      </c>
      <c r="D4" s="722"/>
      <c r="E4" s="722"/>
      <c r="F4" s="722" t="s">
        <v>251</v>
      </c>
      <c r="G4" s="722"/>
      <c r="H4" s="722"/>
    </row>
    <row r="5" spans="1:8" s="572" customFormat="1" ht="15" customHeight="1">
      <c r="A5" s="721"/>
      <c r="B5" s="722"/>
      <c r="C5" s="722" t="s">
        <v>5</v>
      </c>
      <c r="D5" s="722" t="s">
        <v>252</v>
      </c>
      <c r="E5" s="722" t="s">
        <v>253</v>
      </c>
      <c r="F5" s="722" t="s">
        <v>254</v>
      </c>
      <c r="G5" s="722" t="s">
        <v>255</v>
      </c>
      <c r="H5" s="722" t="s">
        <v>256</v>
      </c>
    </row>
    <row r="6" spans="1:8" s="572" customFormat="1" ht="15" customHeight="1">
      <c r="A6" s="721"/>
      <c r="B6" s="722"/>
      <c r="C6" s="722"/>
      <c r="D6" s="722"/>
      <c r="E6" s="722"/>
      <c r="F6" s="722"/>
      <c r="G6" s="722"/>
      <c r="H6" s="722"/>
    </row>
    <row r="7" spans="1:8" ht="15" customHeight="1">
      <c r="A7" s="721"/>
      <c r="B7" s="722"/>
      <c r="C7" s="722"/>
      <c r="D7" s="722"/>
      <c r="E7" s="722"/>
      <c r="F7" s="722"/>
      <c r="G7" s="722"/>
      <c r="H7" s="722"/>
    </row>
    <row r="8" spans="1:8" s="576" customFormat="1" ht="39.75" customHeight="1">
      <c r="A8" s="573">
        <v>1</v>
      </c>
      <c r="B8" s="574"/>
      <c r="C8" s="575"/>
      <c r="D8" s="575"/>
      <c r="E8" s="575"/>
      <c r="F8" s="575"/>
      <c r="G8" s="575"/>
      <c r="H8" s="575"/>
    </row>
    <row r="9" spans="1:8" s="578" customFormat="1" ht="39.75" customHeight="1">
      <c r="A9" s="577">
        <v>2</v>
      </c>
      <c r="B9" s="574"/>
      <c r="C9" s="575"/>
      <c r="D9" s="575"/>
      <c r="E9" s="575"/>
      <c r="F9" s="575"/>
      <c r="G9" s="575"/>
      <c r="H9" s="575"/>
    </row>
    <row r="10" spans="1:8" ht="39.75" customHeight="1">
      <c r="A10" s="579"/>
      <c r="B10" s="580"/>
      <c r="C10" s="581"/>
      <c r="D10" s="581"/>
      <c r="E10" s="581"/>
      <c r="F10" s="581"/>
      <c r="G10" s="581"/>
      <c r="H10" s="581"/>
    </row>
    <row r="11" spans="1:8" s="586" customFormat="1" ht="39.75" customHeight="1">
      <c r="A11" s="582"/>
      <c r="B11" s="583" t="s">
        <v>158</v>
      </c>
      <c r="C11" s="584">
        <f aca="true" t="shared" si="0" ref="C11:H11">C8+C9</f>
        <v>0</v>
      </c>
      <c r="D11" s="584">
        <f t="shared" si="0"/>
        <v>0</v>
      </c>
      <c r="E11" s="585">
        <f t="shared" si="0"/>
        <v>0</v>
      </c>
      <c r="F11" s="585">
        <f t="shared" si="0"/>
        <v>0</v>
      </c>
      <c r="G11" s="585">
        <f t="shared" si="0"/>
        <v>0</v>
      </c>
      <c r="H11" s="585">
        <f t="shared" si="0"/>
        <v>0</v>
      </c>
    </row>
    <row r="36" ht="12.75">
      <c r="I36" s="587"/>
    </row>
  </sheetData>
  <sheetProtection selectLockedCells="1" selectUnlockedCells="1"/>
  <mergeCells count="11">
    <mergeCell ref="D3:H3"/>
    <mergeCell ref="A4:A7"/>
    <mergeCell ref="B4:B7"/>
    <mergeCell ref="C4:E4"/>
    <mergeCell ref="F4:H4"/>
    <mergeCell ref="C5:C7"/>
    <mergeCell ref="D5:D7"/>
    <mergeCell ref="E5:E7"/>
    <mergeCell ref="F5:F7"/>
    <mergeCell ref="G5:G7"/>
    <mergeCell ref="H5:H7"/>
  </mergeCells>
  <printOptions horizontalCentered="1"/>
  <pageMargins left="0.43333333333333335" right="0.41805555555555557" top="1.8159722222222223" bottom="0.19652777777777777" header="0.5902777777777778" footer="0.5118055555555555"/>
  <pageSetup horizontalDpi="300" verticalDpi="300" orientation="landscape" paperSize="9" r:id="rId1"/>
  <headerFooter alignWithMargins="0">
    <oddHeader>&amp;C&amp;"Garamond,Félkövér"&amp;14 
/2014. (   ) számú zárszámadási rendelethez
Zalakomár Község Önkormányzat és intézményei 2013
 évi Európai Uniós projekt bevételeinek és kiadásainak teljesítése&amp;R&amp;A
&amp;P.oldal
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2"/>
  <sheetViews>
    <sheetView zoomScale="68" zoomScaleNormal="68" zoomScaleSheetLayoutView="56" zoomScalePageLayoutView="0" workbookViewId="0" topLeftCell="A103">
      <selection activeCell="M103" sqref="M103"/>
    </sheetView>
  </sheetViews>
  <sheetFormatPr defaultColWidth="9.00390625" defaultRowHeight="12.75"/>
  <cols>
    <col min="1" max="1" width="8.625" style="451" customWidth="1"/>
    <col min="2" max="2" width="59.625" style="451" customWidth="1"/>
    <col min="3" max="3" width="16.00390625" style="451" customWidth="1"/>
    <col min="4" max="4" width="17.00390625" style="451" customWidth="1"/>
    <col min="5" max="16384" width="9.125" style="451" customWidth="1"/>
  </cols>
  <sheetData>
    <row r="1" spans="1:4" ht="12.75" customHeight="1">
      <c r="A1" s="449"/>
      <c r="B1" s="449"/>
      <c r="C1" s="450"/>
      <c r="D1" s="450"/>
    </row>
    <row r="2" spans="1:4" ht="12.75" customHeight="1">
      <c r="A2" s="449"/>
      <c r="B2" s="449"/>
      <c r="C2" s="450"/>
      <c r="D2" s="450"/>
    </row>
    <row r="3" spans="1:4" ht="12.75" customHeight="1">
      <c r="A3" s="449"/>
      <c r="B3" s="449"/>
      <c r="C3" s="450"/>
      <c r="D3" s="450"/>
    </row>
    <row r="4" spans="1:4" ht="16.5" customHeight="1">
      <c r="A4" s="726" t="s">
        <v>257</v>
      </c>
      <c r="B4" s="726"/>
      <c r="C4" s="452"/>
      <c r="D4" s="453" t="s">
        <v>627</v>
      </c>
    </row>
    <row r="5" spans="1:4" ht="16.5" customHeight="1">
      <c r="A5" s="727" t="s">
        <v>240</v>
      </c>
      <c r="B5" s="728" t="s">
        <v>37</v>
      </c>
      <c r="C5" s="724" t="s">
        <v>18</v>
      </c>
      <c r="D5" s="724"/>
    </row>
    <row r="6" spans="1:4" ht="16.5" customHeight="1">
      <c r="A6" s="727"/>
      <c r="B6" s="728"/>
      <c r="C6" s="454">
        <v>2012</v>
      </c>
      <c r="D6" s="454">
        <v>2013</v>
      </c>
    </row>
    <row r="7" spans="1:4" ht="15.75">
      <c r="A7" s="455" t="s">
        <v>42</v>
      </c>
      <c r="B7" s="456" t="s">
        <v>258</v>
      </c>
      <c r="C7" s="457">
        <v>0</v>
      </c>
      <c r="D7" s="457">
        <v>0</v>
      </c>
    </row>
    <row r="8" spans="1:4" ht="15.75">
      <c r="A8" s="455" t="s">
        <v>44</v>
      </c>
      <c r="B8" s="456" t="s">
        <v>259</v>
      </c>
      <c r="C8" s="457">
        <v>0</v>
      </c>
      <c r="D8" s="457">
        <v>0</v>
      </c>
    </row>
    <row r="9" spans="1:4" ht="15.75">
      <c r="A9" s="455" t="s">
        <v>111</v>
      </c>
      <c r="B9" s="456" t="s">
        <v>260</v>
      </c>
      <c r="C9" s="458">
        <v>0</v>
      </c>
      <c r="D9" s="458">
        <v>0</v>
      </c>
    </row>
    <row r="10" spans="1:4" ht="15.75">
      <c r="A10" s="455" t="s">
        <v>115</v>
      </c>
      <c r="B10" s="456" t="s">
        <v>261</v>
      </c>
      <c r="C10" s="458">
        <v>786</v>
      </c>
      <c r="D10" s="458">
        <v>1375</v>
      </c>
    </row>
    <row r="11" spans="1:4" ht="15.75">
      <c r="A11" s="455" t="s">
        <v>120</v>
      </c>
      <c r="B11" s="456" t="s">
        <v>262</v>
      </c>
      <c r="C11" s="458">
        <v>0</v>
      </c>
      <c r="D11" s="458">
        <v>0</v>
      </c>
    </row>
    <row r="12" spans="1:4" ht="15.75">
      <c r="A12" s="455" t="s">
        <v>123</v>
      </c>
      <c r="B12" s="456" t="s">
        <v>263</v>
      </c>
      <c r="C12" s="458">
        <v>0</v>
      </c>
      <c r="D12" s="458">
        <v>0</v>
      </c>
    </row>
    <row r="13" spans="1:4" ht="15.75">
      <c r="A13" s="459" t="s">
        <v>81</v>
      </c>
      <c r="B13" s="460" t="s">
        <v>264</v>
      </c>
      <c r="C13" s="461">
        <f>C7+C8+C9+C10+C11+C12</f>
        <v>786</v>
      </c>
      <c r="D13" s="461">
        <f>D7+D8+D9+D10+D11+D12</f>
        <v>1375</v>
      </c>
    </row>
    <row r="14" spans="1:4" ht="15.75">
      <c r="A14" s="455" t="s">
        <v>124</v>
      </c>
      <c r="B14" s="456" t="s">
        <v>265</v>
      </c>
      <c r="C14" s="458">
        <v>1151080</v>
      </c>
      <c r="D14" s="458">
        <v>933432</v>
      </c>
    </row>
    <row r="15" spans="1:4" ht="15.75">
      <c r="A15" s="455" t="s">
        <v>215</v>
      </c>
      <c r="B15" s="456" t="s">
        <v>266</v>
      </c>
      <c r="C15" s="458">
        <v>36239</v>
      </c>
      <c r="D15" s="458">
        <v>43940</v>
      </c>
    </row>
    <row r="16" spans="1:4" ht="15.75">
      <c r="A16" s="455" t="s">
        <v>216</v>
      </c>
      <c r="B16" s="456" t="s">
        <v>267</v>
      </c>
      <c r="C16" s="458">
        <v>2418</v>
      </c>
      <c r="D16" s="458">
        <v>619</v>
      </c>
    </row>
    <row r="17" spans="1:4" ht="15.75">
      <c r="A17" s="455" t="s">
        <v>217</v>
      </c>
      <c r="B17" s="456" t="s">
        <v>268</v>
      </c>
      <c r="C17" s="458">
        <v>0</v>
      </c>
      <c r="D17" s="458">
        <v>0</v>
      </c>
    </row>
    <row r="18" spans="1:4" ht="15.75">
      <c r="A18" s="455" t="s">
        <v>218</v>
      </c>
      <c r="B18" s="456" t="s">
        <v>269</v>
      </c>
      <c r="C18" s="458">
        <v>0</v>
      </c>
      <c r="D18" s="458">
        <v>28856</v>
      </c>
    </row>
    <row r="19" spans="1:4" ht="15.75">
      <c r="A19" s="455" t="s">
        <v>219</v>
      </c>
      <c r="B19" s="456" t="s">
        <v>270</v>
      </c>
      <c r="C19" s="458">
        <v>0</v>
      </c>
      <c r="D19" s="458">
        <v>0</v>
      </c>
    </row>
    <row r="20" spans="1:4" ht="15.75">
      <c r="A20" s="455" t="s">
        <v>271</v>
      </c>
      <c r="B20" s="456" t="s">
        <v>272</v>
      </c>
      <c r="C20" s="458">
        <v>0</v>
      </c>
      <c r="D20" s="458">
        <v>0</v>
      </c>
    </row>
    <row r="21" spans="1:4" ht="15.75">
      <c r="A21" s="455" t="s">
        <v>273</v>
      </c>
      <c r="B21" s="456" t="s">
        <v>274</v>
      </c>
      <c r="C21" s="458">
        <v>0</v>
      </c>
      <c r="D21" s="458">
        <v>0</v>
      </c>
    </row>
    <row r="22" spans="1:4" ht="15.75">
      <c r="A22" s="459" t="s">
        <v>48</v>
      </c>
      <c r="B22" s="460" t="s">
        <v>275</v>
      </c>
      <c r="C22" s="461">
        <f>C14+C15+C16+C17+C18+C19+C20+C21</f>
        <v>1189737</v>
      </c>
      <c r="D22" s="461">
        <f>D14+D15+D16+D17+D18+D19+D20+D21</f>
        <v>1006847</v>
      </c>
    </row>
    <row r="23" spans="1:4" ht="15.75">
      <c r="A23" s="455" t="s">
        <v>276</v>
      </c>
      <c r="B23" s="456" t="s">
        <v>277</v>
      </c>
      <c r="C23" s="458">
        <v>21788</v>
      </c>
      <c r="D23" s="458">
        <v>22288</v>
      </c>
    </row>
    <row r="24" spans="1:4" ht="15.75">
      <c r="A24" s="455" t="s">
        <v>278</v>
      </c>
      <c r="B24" s="456" t="s">
        <v>279</v>
      </c>
      <c r="C24" s="458">
        <v>0</v>
      </c>
      <c r="D24" s="458">
        <v>0</v>
      </c>
    </row>
    <row r="25" spans="1:4" ht="15.75">
      <c r="A25" s="455" t="s">
        <v>280</v>
      </c>
      <c r="B25" s="456" t="s">
        <v>281</v>
      </c>
      <c r="C25" s="458">
        <v>590</v>
      </c>
      <c r="D25" s="458">
        <v>374</v>
      </c>
    </row>
    <row r="26" spans="1:4" ht="15.75">
      <c r="A26" s="455" t="s">
        <v>282</v>
      </c>
      <c r="B26" s="456" t="s">
        <v>283</v>
      </c>
      <c r="C26" s="458">
        <v>0</v>
      </c>
      <c r="D26" s="458">
        <v>0</v>
      </c>
    </row>
    <row r="27" spans="1:4" ht="15.75">
      <c r="A27" s="455" t="s">
        <v>284</v>
      </c>
      <c r="B27" s="456" t="s">
        <v>285</v>
      </c>
      <c r="C27" s="458">
        <v>0</v>
      </c>
      <c r="D27" s="458">
        <v>0</v>
      </c>
    </row>
    <row r="28" spans="1:4" ht="15.75">
      <c r="A28" s="455" t="s">
        <v>286</v>
      </c>
      <c r="B28" s="456" t="s">
        <v>287</v>
      </c>
      <c r="C28" s="458">
        <v>0</v>
      </c>
      <c r="D28" s="458">
        <v>0</v>
      </c>
    </row>
    <row r="29" spans="1:4" ht="15.75">
      <c r="A29" s="459" t="s">
        <v>52</v>
      </c>
      <c r="B29" s="460" t="s">
        <v>288</v>
      </c>
      <c r="C29" s="461">
        <f>C23+C24+C25+C26+C27+C28</f>
        <v>22378</v>
      </c>
      <c r="D29" s="461">
        <f>D23+D24+D25+D26+D27+D28</f>
        <v>22662</v>
      </c>
    </row>
    <row r="30" spans="1:4" ht="15.75">
      <c r="A30" s="459" t="s">
        <v>57</v>
      </c>
      <c r="B30" s="460" t="s">
        <v>289</v>
      </c>
      <c r="C30" s="461">
        <v>143412</v>
      </c>
      <c r="D30" s="461">
        <v>253289</v>
      </c>
    </row>
    <row r="31" spans="1:4" ht="15.75">
      <c r="A31" s="462" t="s">
        <v>290</v>
      </c>
      <c r="B31" s="460" t="s">
        <v>291</v>
      </c>
      <c r="C31" s="461"/>
      <c r="D31" s="461">
        <v>0</v>
      </c>
    </row>
    <row r="32" spans="1:4" ht="15.75">
      <c r="A32" s="459" t="s">
        <v>292</v>
      </c>
      <c r="B32" s="460" t="s">
        <v>293</v>
      </c>
      <c r="C32" s="461">
        <f>C13+C22+C29+C30+C31</f>
        <v>1356313</v>
      </c>
      <c r="D32" s="461">
        <f>D13+D22+D29+D30+D31</f>
        <v>1284173</v>
      </c>
    </row>
    <row r="33" spans="1:4" ht="15.75">
      <c r="A33" s="455" t="s">
        <v>286</v>
      </c>
      <c r="B33" s="456" t="s">
        <v>294</v>
      </c>
      <c r="C33" s="458">
        <v>0</v>
      </c>
      <c r="D33" s="458">
        <v>0</v>
      </c>
    </row>
    <row r="34" spans="1:4" ht="15.75">
      <c r="A34" s="455" t="s">
        <v>295</v>
      </c>
      <c r="B34" s="456" t="s">
        <v>296</v>
      </c>
      <c r="C34" s="458">
        <v>0</v>
      </c>
      <c r="D34" s="458">
        <v>0</v>
      </c>
    </row>
    <row r="35" spans="1:4" ht="15.75">
      <c r="A35" s="455" t="s">
        <v>297</v>
      </c>
      <c r="B35" s="456" t="s">
        <v>298</v>
      </c>
      <c r="C35" s="458">
        <v>0</v>
      </c>
      <c r="D35" s="458">
        <v>0</v>
      </c>
    </row>
    <row r="36" spans="1:4" ht="15.75">
      <c r="A36" s="455" t="s">
        <v>299</v>
      </c>
      <c r="B36" s="456" t="s">
        <v>300</v>
      </c>
      <c r="C36" s="458">
        <v>0</v>
      </c>
      <c r="D36" s="458">
        <v>0</v>
      </c>
    </row>
    <row r="37" spans="1:4" ht="15.75">
      <c r="A37" s="455" t="s">
        <v>301</v>
      </c>
      <c r="B37" s="456" t="s">
        <v>302</v>
      </c>
      <c r="C37" s="458">
        <v>0</v>
      </c>
      <c r="D37" s="458">
        <v>0</v>
      </c>
    </row>
    <row r="38" spans="1:4" ht="15.75">
      <c r="A38" s="455" t="s">
        <v>303</v>
      </c>
      <c r="B38" s="456" t="s">
        <v>304</v>
      </c>
      <c r="C38" s="458">
        <v>0</v>
      </c>
      <c r="D38" s="458">
        <v>0</v>
      </c>
    </row>
    <row r="39" spans="1:4" ht="15.75">
      <c r="A39" s="459" t="s">
        <v>81</v>
      </c>
      <c r="B39" s="460" t="s">
        <v>305</v>
      </c>
      <c r="C39" s="461">
        <f>C33+C34+C35+C36+C37+C38</f>
        <v>0</v>
      </c>
      <c r="D39" s="461">
        <f>D33+D34+D35+D36+D37+D38</f>
        <v>0</v>
      </c>
    </row>
    <row r="40" spans="1:4" ht="15.75">
      <c r="A40" s="455" t="s">
        <v>306</v>
      </c>
      <c r="B40" s="456" t="s">
        <v>307</v>
      </c>
      <c r="C40" s="458">
        <v>8743</v>
      </c>
      <c r="D40" s="458">
        <v>9470</v>
      </c>
    </row>
    <row r="41" spans="1:4" ht="15.75">
      <c r="A41" s="455" t="s">
        <v>308</v>
      </c>
      <c r="B41" s="456" t="s">
        <v>309</v>
      </c>
      <c r="C41" s="458">
        <v>9608</v>
      </c>
      <c r="D41" s="458">
        <v>15504</v>
      </c>
    </row>
    <row r="42" spans="1:4" ht="15.75">
      <c r="A42" s="455" t="s">
        <v>310</v>
      </c>
      <c r="B42" s="456" t="s">
        <v>311</v>
      </c>
      <c r="C42" s="458">
        <v>102</v>
      </c>
      <c r="D42" s="458">
        <v>113</v>
      </c>
    </row>
    <row r="43" spans="1:4" ht="15.75">
      <c r="A43" s="455" t="s">
        <v>312</v>
      </c>
      <c r="B43" s="456" t="s">
        <v>313</v>
      </c>
      <c r="C43" s="458">
        <v>2589</v>
      </c>
      <c r="D43" s="458">
        <v>2801</v>
      </c>
    </row>
    <row r="44" spans="1:4" ht="15.75">
      <c r="A44" s="455"/>
      <c r="B44" s="456" t="s">
        <v>314</v>
      </c>
      <c r="C44" s="458">
        <v>0</v>
      </c>
      <c r="D44" s="458">
        <v>0</v>
      </c>
    </row>
    <row r="45" spans="1:4" s="463" customFormat="1" ht="15.75">
      <c r="A45" s="459" t="s">
        <v>48</v>
      </c>
      <c r="B45" s="460" t="s">
        <v>315</v>
      </c>
      <c r="C45" s="461">
        <f>C40+C41+C42+C43</f>
        <v>21042</v>
      </c>
      <c r="D45" s="461">
        <f>D40+D41+D42+D43</f>
        <v>27888</v>
      </c>
    </row>
    <row r="46" spans="1:4" ht="15.75">
      <c r="A46" s="455" t="s">
        <v>316</v>
      </c>
      <c r="B46" s="456" t="s">
        <v>317</v>
      </c>
      <c r="C46" s="458">
        <v>0</v>
      </c>
      <c r="D46" s="458">
        <v>0</v>
      </c>
    </row>
    <row r="47" spans="1:4" ht="15.75">
      <c r="A47" s="455" t="s">
        <v>318</v>
      </c>
      <c r="B47" s="456" t="s">
        <v>319</v>
      </c>
      <c r="C47" s="458">
        <v>0</v>
      </c>
      <c r="D47" s="458">
        <v>0</v>
      </c>
    </row>
    <row r="48" spans="1:4" ht="15.75">
      <c r="A48" s="459" t="s">
        <v>52</v>
      </c>
      <c r="B48" s="460" t="s">
        <v>320</v>
      </c>
      <c r="C48" s="461">
        <v>0</v>
      </c>
      <c r="D48" s="461">
        <v>0</v>
      </c>
    </row>
    <row r="49" spans="1:4" ht="15.75">
      <c r="A49" s="455" t="s">
        <v>321</v>
      </c>
      <c r="B49" s="456" t="s">
        <v>322</v>
      </c>
      <c r="C49" s="458">
        <v>29</v>
      </c>
      <c r="D49" s="458">
        <v>232</v>
      </c>
    </row>
    <row r="50" spans="1:4" ht="15.75">
      <c r="A50" s="455" t="s">
        <v>323</v>
      </c>
      <c r="B50" s="456" t="s">
        <v>324</v>
      </c>
      <c r="C50" s="458">
        <v>59681</v>
      </c>
      <c r="D50" s="458">
        <v>79401</v>
      </c>
    </row>
    <row r="51" spans="1:4" ht="15.75">
      <c r="A51" s="455" t="s">
        <v>325</v>
      </c>
      <c r="B51" s="456" t="s">
        <v>326</v>
      </c>
      <c r="C51" s="458">
        <v>0</v>
      </c>
      <c r="D51" s="458">
        <v>0</v>
      </c>
    </row>
    <row r="52" spans="1:4" ht="15.75">
      <c r="A52" s="455" t="s">
        <v>327</v>
      </c>
      <c r="B52" s="456" t="s">
        <v>328</v>
      </c>
      <c r="C52" s="458">
        <v>410</v>
      </c>
      <c r="D52" s="458">
        <v>540</v>
      </c>
    </row>
    <row r="53" spans="1:4" ht="15.75">
      <c r="A53" s="459" t="s">
        <v>57</v>
      </c>
      <c r="B53" s="460" t="s">
        <v>329</v>
      </c>
      <c r="C53" s="461">
        <f>C49+C50+C51+C52</f>
        <v>60120</v>
      </c>
      <c r="D53" s="461">
        <f>D49+D50+D51+D52</f>
        <v>80173</v>
      </c>
    </row>
    <row r="54" spans="1:4" ht="15.75">
      <c r="A54" s="455" t="s">
        <v>330</v>
      </c>
      <c r="B54" s="456" t="s">
        <v>331</v>
      </c>
      <c r="C54" s="458">
        <v>62</v>
      </c>
      <c r="D54" s="458">
        <v>62</v>
      </c>
    </row>
    <row r="55" spans="1:4" ht="15.75">
      <c r="A55" s="455" t="s">
        <v>332</v>
      </c>
      <c r="B55" s="456" t="s">
        <v>333</v>
      </c>
      <c r="C55" s="458">
        <v>6287</v>
      </c>
      <c r="D55" s="458">
        <v>790</v>
      </c>
    </row>
    <row r="56" spans="1:4" ht="15.75">
      <c r="A56" s="455" t="s">
        <v>334</v>
      </c>
      <c r="B56" s="456" t="s">
        <v>335</v>
      </c>
      <c r="C56" s="458">
        <v>0</v>
      </c>
      <c r="D56" s="458">
        <v>0</v>
      </c>
    </row>
    <row r="57" spans="1:4" ht="15.75">
      <c r="A57" s="455" t="s">
        <v>336</v>
      </c>
      <c r="B57" s="456" t="s">
        <v>337</v>
      </c>
      <c r="C57" s="458">
        <v>0</v>
      </c>
      <c r="D57" s="458">
        <v>0</v>
      </c>
    </row>
    <row r="58" spans="1:4" ht="15.75">
      <c r="A58" s="459" t="s">
        <v>63</v>
      </c>
      <c r="B58" s="460" t="s">
        <v>338</v>
      </c>
      <c r="C58" s="461">
        <f>C54+C55+C56+C57</f>
        <v>6349</v>
      </c>
      <c r="D58" s="461">
        <f>D54+D55+D56+D57</f>
        <v>852</v>
      </c>
    </row>
    <row r="59" spans="1:4" ht="15.75">
      <c r="A59" s="459" t="s">
        <v>339</v>
      </c>
      <c r="B59" s="460" t="s">
        <v>340</v>
      </c>
      <c r="C59" s="461">
        <f>C39+C45+C48+C53+C58</f>
        <v>87511</v>
      </c>
      <c r="D59" s="461">
        <f>D39+D45+D48+D53+D58</f>
        <v>108913</v>
      </c>
    </row>
    <row r="60" spans="1:4" ht="15.75">
      <c r="A60" s="455"/>
      <c r="B60" s="460" t="s">
        <v>341</v>
      </c>
      <c r="C60" s="461">
        <f>C32+C59</f>
        <v>1443824</v>
      </c>
      <c r="D60" s="461">
        <f>D32+D59</f>
        <v>1393086</v>
      </c>
    </row>
    <row r="61" spans="1:4" ht="15.75">
      <c r="A61" s="725" t="s">
        <v>342</v>
      </c>
      <c r="B61" s="725"/>
      <c r="C61" s="464"/>
      <c r="D61" s="464"/>
    </row>
    <row r="62" spans="1:4" ht="15.75">
      <c r="A62" s="455" t="s">
        <v>42</v>
      </c>
      <c r="B62" s="456" t="s">
        <v>19</v>
      </c>
      <c r="C62" s="458">
        <v>1645347</v>
      </c>
      <c r="D62" s="458">
        <v>1439700</v>
      </c>
    </row>
    <row r="63" spans="1:4" ht="15.75">
      <c r="A63" s="455" t="s">
        <v>44</v>
      </c>
      <c r="B63" s="456" t="s">
        <v>343</v>
      </c>
      <c r="C63" s="458">
        <v>-307896</v>
      </c>
      <c r="D63" s="458">
        <v>-170036</v>
      </c>
    </row>
    <row r="64" spans="1:4" ht="15.75">
      <c r="A64" s="455" t="s">
        <v>111</v>
      </c>
      <c r="B64" s="456" t="s">
        <v>344</v>
      </c>
      <c r="C64" s="458">
        <v>0</v>
      </c>
      <c r="D64" s="458">
        <v>0</v>
      </c>
    </row>
    <row r="65" spans="1:4" ht="15.75">
      <c r="A65" s="459" t="s">
        <v>345</v>
      </c>
      <c r="B65" s="460" t="s">
        <v>346</v>
      </c>
      <c r="C65" s="461">
        <f>C62+C63+C64</f>
        <v>1337451</v>
      </c>
      <c r="D65" s="461">
        <f>D62+D63+D64</f>
        <v>1269664</v>
      </c>
    </row>
    <row r="66" spans="1:4" ht="15.75">
      <c r="A66" s="455" t="s">
        <v>115</v>
      </c>
      <c r="B66" s="456" t="s">
        <v>347</v>
      </c>
      <c r="C66" s="458">
        <v>66025</v>
      </c>
      <c r="D66" s="458">
        <v>80461</v>
      </c>
    </row>
    <row r="67" spans="1:4" ht="15.75">
      <c r="A67" s="455"/>
      <c r="B67" s="456" t="s">
        <v>348</v>
      </c>
      <c r="C67" s="458">
        <v>66025</v>
      </c>
      <c r="D67" s="458">
        <v>80461</v>
      </c>
    </row>
    <row r="68" spans="1:4" ht="15.75">
      <c r="A68" s="455"/>
      <c r="B68" s="456" t="s">
        <v>349</v>
      </c>
      <c r="C68" s="458">
        <v>0</v>
      </c>
      <c r="D68" s="458">
        <v>0</v>
      </c>
    </row>
    <row r="69" spans="1:4" ht="15.75">
      <c r="A69" s="455" t="s">
        <v>120</v>
      </c>
      <c r="B69" s="456" t="s">
        <v>350</v>
      </c>
      <c r="C69" s="458">
        <v>0</v>
      </c>
      <c r="D69" s="458">
        <v>0</v>
      </c>
    </row>
    <row r="70" spans="1:4" ht="15.75">
      <c r="A70" s="455" t="s">
        <v>123</v>
      </c>
      <c r="B70" s="456" t="s">
        <v>351</v>
      </c>
      <c r="C70" s="458">
        <v>0</v>
      </c>
      <c r="D70" s="458">
        <v>0</v>
      </c>
    </row>
    <row r="71" spans="1:4" ht="15.75">
      <c r="A71" s="455" t="s">
        <v>124</v>
      </c>
      <c r="B71" s="456" t="s">
        <v>352</v>
      </c>
      <c r="C71" s="458">
        <v>0</v>
      </c>
      <c r="D71" s="458">
        <v>0</v>
      </c>
    </row>
    <row r="72" spans="1:4" ht="15.75">
      <c r="A72" s="455" t="s">
        <v>215</v>
      </c>
      <c r="B72" s="456" t="s">
        <v>353</v>
      </c>
      <c r="C72" s="458">
        <v>0</v>
      </c>
      <c r="D72" s="458">
        <v>0</v>
      </c>
    </row>
    <row r="73" spans="1:4" ht="15.75">
      <c r="A73" s="459" t="s">
        <v>81</v>
      </c>
      <c r="B73" s="460" t="s">
        <v>354</v>
      </c>
      <c r="C73" s="461">
        <f>C66+C69+C70+C71+C72</f>
        <v>66025</v>
      </c>
      <c r="D73" s="461">
        <f>D66+D69+D70+D71+D72</f>
        <v>80461</v>
      </c>
    </row>
    <row r="74" spans="1:4" ht="15.75">
      <c r="A74" s="455" t="s">
        <v>216</v>
      </c>
      <c r="B74" s="456" t="s">
        <v>355</v>
      </c>
      <c r="C74" s="458">
        <v>0</v>
      </c>
      <c r="D74" s="458">
        <v>0</v>
      </c>
    </row>
    <row r="75" spans="1:4" ht="15.75">
      <c r="A75" s="455"/>
      <c r="B75" s="456" t="s">
        <v>356</v>
      </c>
      <c r="C75" s="458">
        <v>0</v>
      </c>
      <c r="D75" s="458">
        <v>0</v>
      </c>
    </row>
    <row r="76" spans="1:4" ht="15.75">
      <c r="A76" s="465"/>
      <c r="B76" s="456" t="s">
        <v>357</v>
      </c>
      <c r="C76" s="458">
        <v>0</v>
      </c>
      <c r="D76" s="458">
        <v>0</v>
      </c>
    </row>
    <row r="77" spans="1:4" ht="15.75">
      <c r="A77" s="455" t="s">
        <v>217</v>
      </c>
      <c r="B77" s="456" t="s">
        <v>358</v>
      </c>
      <c r="C77" s="458">
        <v>0</v>
      </c>
      <c r="D77" s="458">
        <v>0</v>
      </c>
    </row>
    <row r="78" spans="1:4" ht="15.75">
      <c r="A78" s="455" t="s">
        <v>218</v>
      </c>
      <c r="B78" s="456" t="s">
        <v>359</v>
      </c>
      <c r="C78" s="458">
        <v>0</v>
      </c>
      <c r="D78" s="458">
        <v>0</v>
      </c>
    </row>
    <row r="79" spans="1:4" ht="15.75">
      <c r="A79" s="455" t="s">
        <v>219</v>
      </c>
      <c r="B79" s="456" t="s">
        <v>360</v>
      </c>
      <c r="C79" s="458">
        <v>0</v>
      </c>
      <c r="D79" s="458">
        <v>0</v>
      </c>
    </row>
    <row r="80" spans="1:4" ht="15.75">
      <c r="A80" s="459" t="s">
        <v>48</v>
      </c>
      <c r="B80" s="460" t="s">
        <v>361</v>
      </c>
      <c r="C80" s="461">
        <v>0</v>
      </c>
      <c r="D80" s="461">
        <v>0</v>
      </c>
    </row>
    <row r="81" spans="1:4" ht="15.75">
      <c r="A81" s="459" t="s">
        <v>362</v>
      </c>
      <c r="B81" s="460" t="s">
        <v>363</v>
      </c>
      <c r="C81" s="461">
        <f>C73+C80</f>
        <v>66025</v>
      </c>
      <c r="D81" s="461">
        <f>D73+D80</f>
        <v>80461</v>
      </c>
    </row>
    <row r="82" spans="1:4" ht="15.75">
      <c r="A82" s="455" t="s">
        <v>271</v>
      </c>
      <c r="B82" s="456" t="s">
        <v>364</v>
      </c>
      <c r="C82" s="458">
        <v>0</v>
      </c>
      <c r="D82" s="458">
        <v>0</v>
      </c>
    </row>
    <row r="83" spans="1:4" ht="15.75">
      <c r="A83" s="455" t="s">
        <v>273</v>
      </c>
      <c r="B83" s="456" t="s">
        <v>365</v>
      </c>
      <c r="C83" s="458">
        <v>0</v>
      </c>
      <c r="D83" s="458">
        <v>0</v>
      </c>
    </row>
    <row r="84" spans="1:4" ht="15.75">
      <c r="A84" s="455" t="s">
        <v>276</v>
      </c>
      <c r="B84" s="456" t="s">
        <v>366</v>
      </c>
      <c r="C84" s="458">
        <v>0</v>
      </c>
      <c r="D84" s="458">
        <v>0</v>
      </c>
    </row>
    <row r="85" spans="1:4" ht="15.75">
      <c r="A85" s="455" t="s">
        <v>278</v>
      </c>
      <c r="B85" s="456" t="s">
        <v>367</v>
      </c>
      <c r="C85" s="458">
        <v>0</v>
      </c>
      <c r="D85" s="458">
        <v>0</v>
      </c>
    </row>
    <row r="86" spans="1:4" ht="15.75">
      <c r="A86" s="455" t="s">
        <v>280</v>
      </c>
      <c r="B86" s="456" t="s">
        <v>368</v>
      </c>
      <c r="C86" s="458">
        <v>0</v>
      </c>
      <c r="D86" s="458">
        <v>0</v>
      </c>
    </row>
    <row r="87" spans="1:4" ht="15.75">
      <c r="A87" s="455" t="s">
        <v>282</v>
      </c>
      <c r="B87" s="456" t="s">
        <v>369</v>
      </c>
      <c r="C87" s="458">
        <v>0</v>
      </c>
      <c r="D87" s="458">
        <v>0</v>
      </c>
    </row>
    <row r="88" spans="1:4" ht="15.75">
      <c r="A88" s="459" t="s">
        <v>81</v>
      </c>
      <c r="B88" s="460" t="s">
        <v>370</v>
      </c>
      <c r="C88" s="461">
        <f>C82+C83+C84+C85+C86+C87</f>
        <v>0</v>
      </c>
      <c r="D88" s="461">
        <v>0</v>
      </c>
    </row>
    <row r="89" spans="1:4" ht="15.75">
      <c r="A89" s="455" t="s">
        <v>280</v>
      </c>
      <c r="B89" s="456" t="s">
        <v>311</v>
      </c>
      <c r="C89" s="458">
        <v>0</v>
      </c>
      <c r="D89" s="458">
        <v>0</v>
      </c>
    </row>
    <row r="90" spans="1:4" ht="15.75">
      <c r="A90" s="455" t="s">
        <v>282</v>
      </c>
      <c r="B90" s="456" t="s">
        <v>371</v>
      </c>
      <c r="C90" s="458">
        <v>0</v>
      </c>
      <c r="D90" s="458">
        <v>0</v>
      </c>
    </row>
    <row r="91" spans="1:4" ht="15.75">
      <c r="A91" s="455" t="s">
        <v>284</v>
      </c>
      <c r="B91" s="456" t="s">
        <v>372</v>
      </c>
      <c r="C91" s="458">
        <v>440</v>
      </c>
      <c r="D91" s="458">
        <v>2500</v>
      </c>
    </row>
    <row r="92" spans="1:4" ht="15.75">
      <c r="A92" s="455"/>
      <c r="B92" s="456" t="s">
        <v>373</v>
      </c>
      <c r="C92" s="458">
        <v>440</v>
      </c>
      <c r="D92" s="458">
        <v>2500</v>
      </c>
    </row>
    <row r="93" spans="1:4" ht="15.75">
      <c r="A93" s="455"/>
      <c r="B93" s="456" t="s">
        <v>374</v>
      </c>
      <c r="C93" s="458">
        <v>0</v>
      </c>
      <c r="D93" s="458">
        <v>0</v>
      </c>
    </row>
    <row r="94" spans="1:4" ht="15.75">
      <c r="A94" s="455" t="s">
        <v>286</v>
      </c>
      <c r="B94" s="456" t="s">
        <v>375</v>
      </c>
      <c r="C94" s="458">
        <v>39464</v>
      </c>
      <c r="D94" s="458">
        <v>39897</v>
      </c>
    </row>
    <row r="95" spans="1:4" ht="15.75">
      <c r="A95" s="455"/>
      <c r="B95" s="456" t="s">
        <v>376</v>
      </c>
      <c r="C95" s="458">
        <v>0</v>
      </c>
      <c r="D95" s="458">
        <v>0</v>
      </c>
    </row>
    <row r="96" spans="1:4" ht="15.75">
      <c r="A96" s="455"/>
      <c r="B96" s="456" t="s">
        <v>377</v>
      </c>
      <c r="C96" s="458">
        <v>0</v>
      </c>
      <c r="D96" s="458">
        <v>0</v>
      </c>
    </row>
    <row r="97" spans="1:4" ht="15.75">
      <c r="A97" s="455"/>
      <c r="B97" s="456" t="s">
        <v>378</v>
      </c>
      <c r="C97" s="458">
        <v>0</v>
      </c>
      <c r="D97" s="458">
        <v>0</v>
      </c>
    </row>
    <row r="98" spans="1:4" ht="15.75">
      <c r="A98" s="455"/>
      <c r="B98" s="456" t="s">
        <v>379</v>
      </c>
      <c r="C98" s="458">
        <v>0</v>
      </c>
      <c r="D98" s="458">
        <v>0</v>
      </c>
    </row>
    <row r="99" spans="1:4" ht="15.75">
      <c r="A99" s="455"/>
      <c r="B99" s="456" t="s">
        <v>380</v>
      </c>
      <c r="C99" s="458">
        <v>39334</v>
      </c>
      <c r="D99" s="458">
        <v>39862</v>
      </c>
    </row>
    <row r="100" spans="1:4" ht="15.75">
      <c r="A100" s="455"/>
      <c r="B100" s="456" t="s">
        <v>381</v>
      </c>
      <c r="C100" s="458">
        <v>0</v>
      </c>
      <c r="D100" s="458">
        <v>0</v>
      </c>
    </row>
    <row r="101" spans="1:4" ht="15.75">
      <c r="A101" s="455"/>
      <c r="B101" s="456" t="s">
        <v>382</v>
      </c>
      <c r="C101" s="458">
        <v>0</v>
      </c>
      <c r="D101" s="458">
        <v>0</v>
      </c>
    </row>
    <row r="102" spans="1:4" ht="15.75">
      <c r="A102" s="455"/>
      <c r="B102" s="456" t="s">
        <v>383</v>
      </c>
      <c r="C102" s="458">
        <v>0</v>
      </c>
      <c r="D102" s="458">
        <v>0</v>
      </c>
    </row>
    <row r="103" spans="1:4" ht="15.75">
      <c r="A103" s="455"/>
      <c r="B103" s="456" t="s">
        <v>384</v>
      </c>
      <c r="C103" s="458">
        <v>0</v>
      </c>
      <c r="D103" s="458">
        <v>0</v>
      </c>
    </row>
    <row r="104" spans="1:4" ht="15.75">
      <c r="A104" s="455"/>
      <c r="B104" s="456" t="s">
        <v>385</v>
      </c>
      <c r="C104" s="458">
        <v>0</v>
      </c>
      <c r="D104" s="458">
        <v>0</v>
      </c>
    </row>
    <row r="105" spans="1:4" ht="15.75">
      <c r="A105" s="455"/>
      <c r="B105" s="456" t="s">
        <v>386</v>
      </c>
      <c r="C105" s="458">
        <v>0</v>
      </c>
      <c r="D105" s="458">
        <v>0</v>
      </c>
    </row>
    <row r="106" spans="1:4" ht="15.75">
      <c r="A106" s="455"/>
      <c r="B106" s="456" t="s">
        <v>387</v>
      </c>
      <c r="C106" s="458">
        <v>0</v>
      </c>
      <c r="D106" s="458">
        <v>0</v>
      </c>
    </row>
    <row r="107" spans="1:4" ht="15.75">
      <c r="A107" s="455"/>
      <c r="B107" s="456" t="s">
        <v>388</v>
      </c>
      <c r="C107" s="458">
        <v>0</v>
      </c>
      <c r="D107" s="458">
        <v>0</v>
      </c>
    </row>
    <row r="108" spans="1:4" ht="15.75">
      <c r="A108" s="455"/>
      <c r="B108" s="456" t="s">
        <v>389</v>
      </c>
      <c r="C108" s="458">
        <v>0</v>
      </c>
      <c r="D108" s="458">
        <v>0</v>
      </c>
    </row>
    <row r="109" spans="1:4" ht="15.75">
      <c r="A109" s="455"/>
      <c r="B109" s="456" t="s">
        <v>390</v>
      </c>
      <c r="C109" s="458">
        <v>0</v>
      </c>
      <c r="D109" s="458">
        <v>0</v>
      </c>
    </row>
    <row r="110" spans="1:4" ht="15.75">
      <c r="A110" s="455"/>
      <c r="B110" s="456" t="s">
        <v>391</v>
      </c>
      <c r="C110" s="458">
        <v>130</v>
      </c>
      <c r="D110" s="458">
        <v>35</v>
      </c>
    </row>
    <row r="111" spans="1:4" ht="15.75">
      <c r="A111" s="455"/>
      <c r="B111" s="456" t="s">
        <v>392</v>
      </c>
      <c r="C111" s="458">
        <v>0</v>
      </c>
      <c r="D111" s="458">
        <v>0</v>
      </c>
    </row>
    <row r="112" spans="1:6" ht="15.75">
      <c r="A112" s="455"/>
      <c r="B112" s="456" t="s">
        <v>393</v>
      </c>
      <c r="C112" s="458">
        <v>0</v>
      </c>
      <c r="D112" s="458">
        <v>0</v>
      </c>
      <c r="F112" s="466"/>
    </row>
    <row r="113" spans="1:4" ht="15.75">
      <c r="A113" s="459" t="s">
        <v>48</v>
      </c>
      <c r="B113" s="460" t="s">
        <v>394</v>
      </c>
      <c r="C113" s="461">
        <f>C89+C90+C91+C94</f>
        <v>39904</v>
      </c>
      <c r="D113" s="461">
        <f>D89+D90+D91+D94</f>
        <v>42397</v>
      </c>
    </row>
    <row r="114" spans="1:4" ht="15.75">
      <c r="A114" s="455" t="s">
        <v>295</v>
      </c>
      <c r="B114" s="456" t="s">
        <v>395</v>
      </c>
      <c r="C114" s="458">
        <v>0</v>
      </c>
      <c r="D114" s="458"/>
    </row>
    <row r="115" spans="1:4" ht="15.75">
      <c r="A115" s="455" t="s">
        <v>297</v>
      </c>
      <c r="B115" s="456" t="s">
        <v>396</v>
      </c>
      <c r="C115" s="458">
        <v>34</v>
      </c>
      <c r="D115" s="458">
        <v>24</v>
      </c>
    </row>
    <row r="116" spans="1:4" ht="15.75">
      <c r="A116" s="455" t="s">
        <v>299</v>
      </c>
      <c r="B116" s="456" t="s">
        <v>397</v>
      </c>
      <c r="C116" s="458">
        <v>0</v>
      </c>
      <c r="D116" s="458">
        <v>0</v>
      </c>
    </row>
    <row r="117" spans="1:4" ht="15.75">
      <c r="A117" s="455" t="s">
        <v>398</v>
      </c>
      <c r="B117" s="456" t="s">
        <v>399</v>
      </c>
      <c r="C117" s="458">
        <v>410</v>
      </c>
      <c r="D117" s="458">
        <v>540</v>
      </c>
    </row>
    <row r="118" spans="1:4" ht="15.75">
      <c r="A118" s="455"/>
      <c r="B118" s="456" t="s">
        <v>400</v>
      </c>
      <c r="C118" s="458">
        <v>214</v>
      </c>
      <c r="D118" s="458">
        <v>223</v>
      </c>
    </row>
    <row r="119" spans="1:4" ht="15.75">
      <c r="A119" s="455"/>
      <c r="B119" s="455" t="s">
        <v>401</v>
      </c>
      <c r="C119" s="458">
        <v>0</v>
      </c>
      <c r="D119" s="458">
        <v>0</v>
      </c>
    </row>
    <row r="120" spans="1:4" ht="15.75">
      <c r="A120" s="459" t="s">
        <v>52</v>
      </c>
      <c r="B120" s="460" t="s">
        <v>402</v>
      </c>
      <c r="C120" s="461">
        <f>C114+C115+C116+C117</f>
        <v>444</v>
      </c>
      <c r="D120" s="461">
        <f>D114+D115+D116+D117</f>
        <v>564</v>
      </c>
    </row>
    <row r="121" spans="1:4" ht="15.75">
      <c r="A121" s="459" t="s">
        <v>403</v>
      </c>
      <c r="B121" s="460" t="s">
        <v>404</v>
      </c>
      <c r="C121" s="461">
        <f>C88+C113+C120</f>
        <v>40348</v>
      </c>
      <c r="D121" s="461">
        <f>D88+D113+D120</f>
        <v>42961</v>
      </c>
    </row>
    <row r="122" spans="1:4" ht="15.75">
      <c r="A122" s="465"/>
      <c r="B122" s="460" t="s">
        <v>405</v>
      </c>
      <c r="C122" s="461">
        <f>C121+C81+C65</f>
        <v>1443824</v>
      </c>
      <c r="D122" s="461">
        <f>D121+D81+D65</f>
        <v>1393086</v>
      </c>
    </row>
  </sheetData>
  <sheetProtection selectLockedCells="1" selectUnlockedCells="1"/>
  <mergeCells count="5">
    <mergeCell ref="C5:D5"/>
    <mergeCell ref="A61:B61"/>
    <mergeCell ref="A4:B4"/>
    <mergeCell ref="A5:A6"/>
    <mergeCell ref="B5:B6"/>
  </mergeCells>
  <printOptions/>
  <pageMargins left="0.36180555555555555" right="0.2902777777777778" top="2.5930555555555554" bottom="0.3298611111111111" header="0.6076388888888888" footer="0.5118055555555555"/>
  <pageSetup horizontalDpi="300" verticalDpi="300" orientation="portrait" paperSize="9" scale="97" r:id="rId1"/>
  <headerFooter alignWithMargins="0">
    <oddHeader>&amp;C&amp;"Arial CE,Félkövér"&amp;12
    /2014. (        ) számú zárszámadási rendelethez
Zalakomár Község Önkormányzat és intézményei vagyonmérlege 2013
. év december 31-én&amp;R&amp;A
&amp;P.oldal
ezer  Ft-ban</oddHeader>
  </headerFooter>
  <rowBreaks count="3" manualBreakCount="3">
    <brk id="32" max="255" man="1"/>
    <brk id="60" max="255" man="1"/>
    <brk id="9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="68" zoomScaleNormal="68" zoomScaleSheetLayoutView="56" zoomScalePageLayoutView="0" workbookViewId="0" topLeftCell="A1">
      <selection activeCell="Q28" sqref="Q28"/>
    </sheetView>
  </sheetViews>
  <sheetFormatPr defaultColWidth="9.00390625" defaultRowHeight="12.75"/>
  <cols>
    <col min="1" max="1" width="4.875" style="553" customWidth="1"/>
    <col min="2" max="2" width="9.125" style="554" customWidth="1"/>
    <col min="3" max="3" width="8.375" style="554" customWidth="1"/>
    <col min="4" max="4" width="22.875" style="554" customWidth="1"/>
    <col min="5" max="5" width="16.75390625" style="554" customWidth="1"/>
    <col min="6" max="6" width="14.375" style="554" customWidth="1"/>
    <col min="7" max="7" width="11.125" style="553" customWidth="1"/>
    <col min="8" max="8" width="16.75390625" style="554" customWidth="1"/>
    <col min="9" max="9" width="9.125" style="554" customWidth="1"/>
    <col min="10" max="10" width="11.125" style="554" customWidth="1"/>
    <col min="11" max="11" width="11.375" style="553" customWidth="1"/>
    <col min="12" max="16384" width="9.125" style="554" customWidth="1"/>
  </cols>
  <sheetData>
    <row r="1" spans="10:11" ht="12.75">
      <c r="J1" s="735"/>
      <c r="K1" s="735"/>
    </row>
    <row r="2" spans="1:11" ht="24.75" customHeight="1">
      <c r="A2" s="729" t="s">
        <v>406</v>
      </c>
      <c r="B2" s="729" t="s">
        <v>407</v>
      </c>
      <c r="C2" s="729"/>
      <c r="D2" s="729"/>
      <c r="E2" s="736" t="s">
        <v>408</v>
      </c>
      <c r="F2" s="736"/>
      <c r="G2" s="736"/>
      <c r="H2" s="736" t="s">
        <v>409</v>
      </c>
      <c r="I2" s="736"/>
      <c r="J2" s="736"/>
      <c r="K2" s="555" t="s">
        <v>158</v>
      </c>
    </row>
    <row r="3" spans="1:11" ht="24.75" customHeight="1">
      <c r="A3" s="729"/>
      <c r="B3" s="729"/>
      <c r="C3" s="729"/>
      <c r="D3" s="729"/>
      <c r="E3" s="729" t="s">
        <v>410</v>
      </c>
      <c r="F3" s="729" t="s">
        <v>411</v>
      </c>
      <c r="G3" s="729" t="s">
        <v>412</v>
      </c>
      <c r="H3" s="729" t="s">
        <v>410</v>
      </c>
      <c r="I3" s="729" t="s">
        <v>411</v>
      </c>
      <c r="J3" s="729" t="s">
        <v>412</v>
      </c>
      <c r="K3" s="730" t="s">
        <v>228</v>
      </c>
    </row>
    <row r="4" spans="1:11" ht="24.75" customHeight="1">
      <c r="A4" s="729"/>
      <c r="B4" s="729"/>
      <c r="C4" s="729"/>
      <c r="D4" s="729"/>
      <c r="E4" s="729"/>
      <c r="F4" s="729"/>
      <c r="G4" s="729"/>
      <c r="H4" s="729"/>
      <c r="I4" s="729"/>
      <c r="J4" s="729"/>
      <c r="K4" s="730"/>
    </row>
    <row r="5" spans="1:11" s="558" customFormat="1" ht="24.75" customHeight="1">
      <c r="A5" s="556" t="s">
        <v>81</v>
      </c>
      <c r="B5" s="731" t="s">
        <v>413</v>
      </c>
      <c r="C5" s="731"/>
      <c r="D5" s="731"/>
      <c r="E5" s="556"/>
      <c r="F5" s="556"/>
      <c r="G5" s="556"/>
      <c r="H5" s="556"/>
      <c r="I5" s="556"/>
      <c r="J5" s="556"/>
      <c r="K5" s="557"/>
    </row>
    <row r="6" spans="1:11" s="558" customFormat="1" ht="29.25" customHeight="1">
      <c r="A6" s="559">
        <v>1</v>
      </c>
      <c r="B6" s="732" t="s">
        <v>414</v>
      </c>
      <c r="C6" s="732"/>
      <c r="D6" s="732"/>
      <c r="E6" s="560"/>
      <c r="F6" s="561"/>
      <c r="G6" s="562" t="s">
        <v>415</v>
      </c>
      <c r="H6" s="559"/>
      <c r="I6" s="559"/>
      <c r="J6" s="559" t="s">
        <v>415</v>
      </c>
      <c r="K6" s="562" t="s">
        <v>415</v>
      </c>
    </row>
    <row r="7" spans="1:11" s="558" customFormat="1" ht="30" customHeight="1">
      <c r="A7" s="559">
        <v>2</v>
      </c>
      <c r="B7" s="732" t="s">
        <v>416</v>
      </c>
      <c r="C7" s="732"/>
      <c r="D7" s="732"/>
      <c r="E7" s="559"/>
      <c r="F7" s="559"/>
      <c r="G7" s="559" t="s">
        <v>415</v>
      </c>
      <c r="H7" s="559"/>
      <c r="I7" s="559"/>
      <c r="J7" s="559" t="s">
        <v>415</v>
      </c>
      <c r="K7" s="559" t="s">
        <v>415</v>
      </c>
    </row>
    <row r="8" spans="1:11" s="558" customFormat="1" ht="30" customHeight="1">
      <c r="A8" s="563">
        <v>3</v>
      </c>
      <c r="B8" s="732" t="s">
        <v>417</v>
      </c>
      <c r="C8" s="732"/>
      <c r="D8" s="732"/>
      <c r="E8" s="559"/>
      <c r="F8" s="564"/>
      <c r="G8" s="562" t="s">
        <v>415</v>
      </c>
      <c r="H8" s="559"/>
      <c r="I8" s="559"/>
      <c r="J8" s="559" t="s">
        <v>415</v>
      </c>
      <c r="K8" s="562" t="s">
        <v>415</v>
      </c>
    </row>
    <row r="9" spans="1:11" s="558" customFormat="1" ht="30" customHeight="1">
      <c r="A9" s="559">
        <v>4</v>
      </c>
      <c r="B9" s="732" t="s">
        <v>418</v>
      </c>
      <c r="C9" s="732"/>
      <c r="D9" s="732"/>
      <c r="E9" s="559"/>
      <c r="F9" s="559"/>
      <c r="G9" s="559" t="s">
        <v>415</v>
      </c>
      <c r="H9" s="559"/>
      <c r="I9" s="559"/>
      <c r="J9" s="559" t="s">
        <v>415</v>
      </c>
      <c r="K9" s="560" t="s">
        <v>415</v>
      </c>
    </row>
    <row r="10" spans="1:11" s="558" customFormat="1" ht="29.25" customHeight="1">
      <c r="A10" s="559">
        <v>5</v>
      </c>
      <c r="B10" s="732" t="s">
        <v>419</v>
      </c>
      <c r="C10" s="732"/>
      <c r="D10" s="732"/>
      <c r="E10" s="13" t="s">
        <v>420</v>
      </c>
      <c r="F10" s="13" t="s">
        <v>421</v>
      </c>
      <c r="G10" s="14" t="s">
        <v>809</v>
      </c>
      <c r="H10" s="15" t="s">
        <v>812</v>
      </c>
      <c r="I10" s="14" t="s">
        <v>422</v>
      </c>
      <c r="J10" s="14" t="s">
        <v>810</v>
      </c>
      <c r="K10" s="14" t="s">
        <v>811</v>
      </c>
    </row>
    <row r="11" spans="1:11" s="569" customFormat="1" ht="33" customHeight="1">
      <c r="A11" s="565"/>
      <c r="B11" s="733" t="s">
        <v>423</v>
      </c>
      <c r="C11" s="733"/>
      <c r="D11" s="733"/>
      <c r="E11" s="566"/>
      <c r="F11" s="566"/>
      <c r="G11" s="567">
        <v>316</v>
      </c>
      <c r="H11" s="566"/>
      <c r="I11" s="568"/>
      <c r="J11" s="566">
        <v>113</v>
      </c>
      <c r="K11" s="567">
        <v>429</v>
      </c>
    </row>
    <row r="12" spans="2:4" ht="12.75">
      <c r="B12" s="734"/>
      <c r="C12" s="734"/>
      <c r="D12" s="734"/>
    </row>
    <row r="20" ht="12.75">
      <c r="D20" s="570"/>
    </row>
  </sheetData>
  <sheetProtection selectLockedCells="1" selectUnlockedCells="1"/>
  <mergeCells count="20">
    <mergeCell ref="J1:K1"/>
    <mergeCell ref="A2:A4"/>
    <mergeCell ref="B2:D4"/>
    <mergeCell ref="E2:G2"/>
    <mergeCell ref="H2:J2"/>
    <mergeCell ref="E3:E4"/>
    <mergeCell ref="F3:F4"/>
    <mergeCell ref="G3:G4"/>
    <mergeCell ref="H3:H4"/>
    <mergeCell ref="I3:I4"/>
    <mergeCell ref="B11:D11"/>
    <mergeCell ref="B12:D12"/>
    <mergeCell ref="B7:D7"/>
    <mergeCell ref="B8:D8"/>
    <mergeCell ref="B9:D9"/>
    <mergeCell ref="B10:D10"/>
    <mergeCell ref="J3:J4"/>
    <mergeCell ref="K3:K4"/>
    <mergeCell ref="B5:D5"/>
    <mergeCell ref="B6:D6"/>
  </mergeCells>
  <printOptions horizontalCentered="1"/>
  <pageMargins left="0.2361111111111111" right="0.2361111111111111" top="1.890277777777778" bottom="0.19027777777777777" header="0.63125" footer="0.5118055555555555"/>
  <pageSetup horizontalDpi="300" verticalDpi="300" orientation="landscape" paperSize="9" r:id="rId1"/>
  <headerFooter alignWithMargins="0">
    <oddHeader>&amp;C&amp;"Garamond,Félkövér"&amp;12 
/2013. (    ) számú zárszámadási rendelethez
Zalakomár Község Önkormányzata
2012. évi közvetett támogatásai&amp;R&amp;A
&amp;P.oldal
ezer Ft-ban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0"/>
  <sheetViews>
    <sheetView zoomScale="68" zoomScaleNormal="68" zoomScaleSheetLayoutView="56" zoomScalePageLayoutView="0" workbookViewId="0" topLeftCell="A22">
      <selection activeCell="M25" sqref="M25"/>
    </sheetView>
  </sheetViews>
  <sheetFormatPr defaultColWidth="9.00390625" defaultRowHeight="12.75"/>
  <cols>
    <col min="1" max="1" width="7.25390625" style="467" customWidth="1"/>
    <col min="2" max="2" width="11.25390625" style="467" customWidth="1"/>
    <col min="3" max="3" width="10.625" style="467" customWidth="1"/>
    <col min="4" max="4" width="13.125" style="467" customWidth="1"/>
    <col min="5" max="5" width="24.625" style="467" customWidth="1"/>
    <col min="6" max="6" width="13.375" style="467" customWidth="1"/>
    <col min="7" max="7" width="13.25390625" style="467" customWidth="1"/>
    <col min="8" max="255" width="9.125" style="467" customWidth="1"/>
    <col min="256" max="16384" width="9.125" style="191" customWidth="1"/>
  </cols>
  <sheetData>
    <row r="1" spans="6:7" ht="12.75">
      <c r="F1" s="468"/>
      <c r="G1" s="468"/>
    </row>
    <row r="2" spans="1:7" ht="21.75" customHeight="1">
      <c r="A2" s="743" t="s">
        <v>240</v>
      </c>
      <c r="B2" s="744" t="s">
        <v>37</v>
      </c>
      <c r="C2" s="744"/>
      <c r="D2" s="744"/>
      <c r="E2" s="744"/>
      <c r="F2" s="744" t="s">
        <v>625</v>
      </c>
      <c r="G2" s="744" t="s">
        <v>814</v>
      </c>
    </row>
    <row r="3" spans="1:7" ht="21.75" customHeight="1">
      <c r="A3" s="743"/>
      <c r="B3" s="744"/>
      <c r="C3" s="744"/>
      <c r="D3" s="744"/>
      <c r="E3" s="744"/>
      <c r="F3" s="744"/>
      <c r="G3" s="744"/>
    </row>
    <row r="4" spans="1:7" ht="21.75" customHeight="1">
      <c r="A4" s="469" t="s">
        <v>42</v>
      </c>
      <c r="B4" s="739" t="s">
        <v>424</v>
      </c>
      <c r="C4" s="739"/>
      <c r="D4" s="739"/>
      <c r="E4" s="739"/>
      <c r="F4" s="470">
        <v>59681</v>
      </c>
      <c r="G4" s="470">
        <v>79401</v>
      </c>
    </row>
    <row r="5" spans="1:7" ht="21.75" customHeight="1">
      <c r="A5" s="469" t="s">
        <v>44</v>
      </c>
      <c r="B5" s="738" t="s">
        <v>425</v>
      </c>
      <c r="C5" s="738"/>
      <c r="D5" s="738"/>
      <c r="E5" s="738"/>
      <c r="F5" s="470">
        <v>29</v>
      </c>
      <c r="G5" s="470">
        <v>232</v>
      </c>
    </row>
    <row r="6" spans="1:7" ht="21.75" customHeight="1">
      <c r="A6" s="469" t="s">
        <v>111</v>
      </c>
      <c r="B6" s="742" t="s">
        <v>426</v>
      </c>
      <c r="C6" s="742"/>
      <c r="D6" s="742"/>
      <c r="E6" s="742"/>
      <c r="F6" s="471">
        <f>F4+F5</f>
        <v>59710</v>
      </c>
      <c r="G6" s="471">
        <f>G4+G5</f>
        <v>79633</v>
      </c>
    </row>
    <row r="7" spans="1:7" ht="21.75" customHeight="1">
      <c r="A7" s="469" t="s">
        <v>115</v>
      </c>
      <c r="B7" s="738" t="s">
        <v>427</v>
      </c>
      <c r="C7" s="738"/>
      <c r="D7" s="738"/>
      <c r="E7" s="738"/>
      <c r="F7" s="470">
        <v>0</v>
      </c>
      <c r="G7" s="470">
        <v>0</v>
      </c>
    </row>
    <row r="8" spans="1:7" ht="21.75" customHeight="1">
      <c r="A8" s="469" t="s">
        <v>120</v>
      </c>
      <c r="B8" s="738" t="s">
        <v>428</v>
      </c>
      <c r="C8" s="738"/>
      <c r="D8" s="738"/>
      <c r="E8" s="738"/>
      <c r="F8" s="470">
        <v>0</v>
      </c>
      <c r="G8" s="470">
        <v>0</v>
      </c>
    </row>
    <row r="9" spans="1:7" ht="21.75" customHeight="1">
      <c r="A9" s="469" t="s">
        <v>123</v>
      </c>
      <c r="B9" s="738" t="s">
        <v>429</v>
      </c>
      <c r="C9" s="738"/>
      <c r="D9" s="738"/>
      <c r="E9" s="738"/>
      <c r="F9" s="470">
        <v>6287</v>
      </c>
      <c r="G9" s="470">
        <v>790</v>
      </c>
    </row>
    <row r="10" spans="1:7" ht="21.75" customHeight="1">
      <c r="A10" s="469" t="s">
        <v>124</v>
      </c>
      <c r="B10" s="738" t="s">
        <v>430</v>
      </c>
      <c r="C10" s="738"/>
      <c r="D10" s="738"/>
      <c r="E10" s="738"/>
      <c r="F10" s="470">
        <v>34</v>
      </c>
      <c r="G10" s="470">
        <v>24</v>
      </c>
    </row>
    <row r="11" spans="1:7" ht="21.75" customHeight="1">
      <c r="A11" s="469" t="s">
        <v>215</v>
      </c>
      <c r="B11" s="738" t="s">
        <v>431</v>
      </c>
      <c r="C11" s="738"/>
      <c r="D11" s="738"/>
      <c r="E11" s="738"/>
      <c r="F11" s="470">
        <v>62</v>
      </c>
      <c r="G11" s="470">
        <v>62</v>
      </c>
    </row>
    <row r="12" spans="1:7" ht="21.75" customHeight="1">
      <c r="A12" s="469" t="s">
        <v>216</v>
      </c>
      <c r="B12" s="738" t="s">
        <v>432</v>
      </c>
      <c r="C12" s="738"/>
      <c r="D12" s="738"/>
      <c r="E12" s="738"/>
      <c r="F12" s="470">
        <v>0</v>
      </c>
      <c r="G12" s="470">
        <v>0</v>
      </c>
    </row>
    <row r="13" spans="1:7" ht="21.75" customHeight="1">
      <c r="A13" s="469" t="s">
        <v>217</v>
      </c>
      <c r="B13" s="742" t="s">
        <v>433</v>
      </c>
      <c r="C13" s="742"/>
      <c r="D13" s="742"/>
      <c r="E13" s="742"/>
      <c r="F13" s="471">
        <f>F7-F8+F9-F10+F11-F12</f>
        <v>6315</v>
      </c>
      <c r="G13" s="471">
        <f>G7-G8+G9-G10+G11-G12</f>
        <v>828</v>
      </c>
    </row>
    <row r="14" spans="1:7" ht="21.75" customHeight="1">
      <c r="A14" s="469" t="s">
        <v>218</v>
      </c>
      <c r="B14" s="738" t="s">
        <v>434</v>
      </c>
      <c r="C14" s="738"/>
      <c r="D14" s="738"/>
      <c r="E14" s="738"/>
      <c r="F14" s="470">
        <v>0</v>
      </c>
      <c r="G14" s="470">
        <v>0</v>
      </c>
    </row>
    <row r="15" spans="1:7" ht="21.75" customHeight="1">
      <c r="A15" s="472" t="s">
        <v>219</v>
      </c>
      <c r="B15" s="738" t="s">
        <v>435</v>
      </c>
      <c r="C15" s="738"/>
      <c r="D15" s="738"/>
      <c r="E15" s="738"/>
      <c r="F15" s="470">
        <v>0</v>
      </c>
      <c r="G15" s="470">
        <v>0</v>
      </c>
    </row>
    <row r="16" spans="1:7" ht="21.75" customHeight="1">
      <c r="A16" s="472" t="s">
        <v>271</v>
      </c>
      <c r="B16" s="742" t="s">
        <v>436</v>
      </c>
      <c r="C16" s="742"/>
      <c r="D16" s="742"/>
      <c r="E16" s="742"/>
      <c r="F16" s="471">
        <f>F6+F13-F14-F15</f>
        <v>66025</v>
      </c>
      <c r="G16" s="471">
        <f>G6+G13-G14-G15</f>
        <v>80461</v>
      </c>
    </row>
    <row r="17" spans="1:7" ht="21.75" customHeight="1">
      <c r="A17" s="472" t="s">
        <v>273</v>
      </c>
      <c r="B17" s="738" t="s">
        <v>437</v>
      </c>
      <c r="C17" s="738"/>
      <c r="D17" s="738"/>
      <c r="E17" s="738"/>
      <c r="F17" s="470">
        <v>0</v>
      </c>
      <c r="G17" s="470">
        <v>0</v>
      </c>
    </row>
    <row r="18" spans="1:7" ht="21.75" customHeight="1">
      <c r="A18" s="472" t="s">
        <v>276</v>
      </c>
      <c r="B18" s="738" t="s">
        <v>438</v>
      </c>
      <c r="C18" s="738"/>
      <c r="D18" s="738"/>
      <c r="E18" s="738"/>
      <c r="F18" s="470">
        <v>-1872</v>
      </c>
      <c r="G18" s="470">
        <v>0</v>
      </c>
    </row>
    <row r="19" spans="1:7" ht="21.75" customHeight="1">
      <c r="A19" s="472" t="s">
        <v>278</v>
      </c>
      <c r="B19" s="738" t="s">
        <v>439</v>
      </c>
      <c r="C19" s="738"/>
      <c r="D19" s="738"/>
      <c r="E19" s="738"/>
      <c r="F19" s="470">
        <v>0</v>
      </c>
      <c r="G19" s="470">
        <v>0</v>
      </c>
    </row>
    <row r="20" spans="1:7" ht="21.75" customHeight="1">
      <c r="A20" s="472" t="s">
        <v>280</v>
      </c>
      <c r="B20" s="738" t="s">
        <v>440</v>
      </c>
      <c r="C20" s="738"/>
      <c r="D20" s="738"/>
      <c r="E20" s="738"/>
      <c r="F20" s="470">
        <v>0</v>
      </c>
      <c r="G20" s="470">
        <v>78</v>
      </c>
    </row>
    <row r="21" spans="1:7" ht="21.75" customHeight="1">
      <c r="A21" s="469" t="s">
        <v>282</v>
      </c>
      <c r="B21" s="738" t="s">
        <v>441</v>
      </c>
      <c r="C21" s="738"/>
      <c r="D21" s="738"/>
      <c r="E21" s="738"/>
      <c r="F21" s="470">
        <v>0</v>
      </c>
      <c r="G21" s="470">
        <v>0</v>
      </c>
    </row>
    <row r="22" spans="1:7" ht="21.75" customHeight="1">
      <c r="A22" s="469" t="s">
        <v>284</v>
      </c>
      <c r="B22" s="742" t="s">
        <v>442</v>
      </c>
      <c r="C22" s="742"/>
      <c r="D22" s="742"/>
      <c r="E22" s="742"/>
      <c r="F22" s="471">
        <f>F17+F18+F19+F20+F21+F16</f>
        <v>64153</v>
      </c>
      <c r="G22" s="471">
        <f>G17+G18+G19+G20+G21+G16</f>
        <v>80539</v>
      </c>
    </row>
    <row r="23" spans="1:7" ht="21.75" customHeight="1">
      <c r="A23" s="740" t="s">
        <v>286</v>
      </c>
      <c r="B23" s="738" t="s">
        <v>443</v>
      </c>
      <c r="C23" s="738"/>
      <c r="D23" s="738"/>
      <c r="E23" s="738"/>
      <c r="F23" s="737">
        <v>0</v>
      </c>
      <c r="G23" s="737">
        <v>0</v>
      </c>
    </row>
    <row r="24" spans="1:7" ht="21.75" customHeight="1">
      <c r="A24" s="740"/>
      <c r="B24" s="738" t="s">
        <v>444</v>
      </c>
      <c r="C24" s="738"/>
      <c r="D24" s="738"/>
      <c r="E24" s="738"/>
      <c r="F24" s="737"/>
      <c r="G24" s="737"/>
    </row>
    <row r="25" spans="1:7" ht="21.75" customHeight="1">
      <c r="A25" s="740" t="s">
        <v>295</v>
      </c>
      <c r="B25" s="738" t="s">
        <v>445</v>
      </c>
      <c r="C25" s="738"/>
      <c r="D25" s="738"/>
      <c r="E25" s="738"/>
      <c r="F25" s="737">
        <v>0</v>
      </c>
      <c r="G25" s="737">
        <v>0</v>
      </c>
    </row>
    <row r="26" spans="1:7" ht="21.75" customHeight="1">
      <c r="A26" s="740"/>
      <c r="B26" s="739" t="s">
        <v>446</v>
      </c>
      <c r="C26" s="739"/>
      <c r="D26" s="739"/>
      <c r="E26" s="739"/>
      <c r="F26" s="737"/>
      <c r="G26" s="737"/>
    </row>
    <row r="27" spans="1:7" ht="21.75" customHeight="1">
      <c r="A27" s="473" t="s">
        <v>297</v>
      </c>
      <c r="B27" s="741" t="s">
        <v>447</v>
      </c>
      <c r="C27" s="741"/>
      <c r="D27" s="741"/>
      <c r="E27" s="741"/>
      <c r="F27" s="471">
        <f>F22+F23+F25</f>
        <v>64153</v>
      </c>
      <c r="G27" s="471">
        <f>G22+G23+G25</f>
        <v>80539</v>
      </c>
    </row>
    <row r="28" spans="1:7" ht="21.75" customHeight="1">
      <c r="A28" s="473" t="s">
        <v>299</v>
      </c>
      <c r="B28" s="739" t="s">
        <v>448</v>
      </c>
      <c r="C28" s="739"/>
      <c r="D28" s="739"/>
      <c r="E28" s="739"/>
      <c r="F28" s="737">
        <v>0</v>
      </c>
      <c r="G28" s="737">
        <v>0</v>
      </c>
    </row>
    <row r="29" spans="1:7" ht="21.75" customHeight="1">
      <c r="A29" s="474"/>
      <c r="B29" s="739" t="s">
        <v>449</v>
      </c>
      <c r="C29" s="739"/>
      <c r="D29" s="739"/>
      <c r="E29" s="739"/>
      <c r="F29" s="737"/>
      <c r="G29" s="737"/>
    </row>
    <row r="30" spans="1:7" ht="21.75" customHeight="1">
      <c r="A30" s="473" t="s">
        <v>398</v>
      </c>
      <c r="B30" s="739" t="s">
        <v>450</v>
      </c>
      <c r="C30" s="739"/>
      <c r="D30" s="739"/>
      <c r="E30" s="739"/>
      <c r="F30" s="475">
        <v>64153</v>
      </c>
      <c r="G30" s="475">
        <v>80539</v>
      </c>
    </row>
    <row r="31" spans="1:7" ht="21.75" customHeight="1">
      <c r="A31" s="473" t="s">
        <v>306</v>
      </c>
      <c r="B31" s="739" t="s">
        <v>451</v>
      </c>
      <c r="C31" s="739"/>
      <c r="D31" s="739"/>
      <c r="E31" s="739"/>
      <c r="F31" s="470">
        <v>0</v>
      </c>
      <c r="G31" s="470">
        <v>0</v>
      </c>
    </row>
    <row r="40" spans="1:6" ht="12.75">
      <c r="A40" s="476"/>
      <c r="B40" s="476"/>
      <c r="C40" s="476"/>
      <c r="D40" s="476"/>
      <c r="E40" s="476"/>
      <c r="F40" s="476"/>
    </row>
  </sheetData>
  <sheetProtection selectLockedCells="1" selectUnlockedCells="1"/>
  <mergeCells count="40">
    <mergeCell ref="F2:F3"/>
    <mergeCell ref="G2:G3"/>
    <mergeCell ref="B4:E4"/>
    <mergeCell ref="B5:E5"/>
    <mergeCell ref="B10:E10"/>
    <mergeCell ref="B11:E11"/>
    <mergeCell ref="A2:A3"/>
    <mergeCell ref="B2:E3"/>
    <mergeCell ref="B6:E6"/>
    <mergeCell ref="B7:E7"/>
    <mergeCell ref="B8:E8"/>
    <mergeCell ref="B9:E9"/>
    <mergeCell ref="A23:A24"/>
    <mergeCell ref="B23:E23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31:E31"/>
    <mergeCell ref="B27:E27"/>
    <mergeCell ref="B28:E28"/>
    <mergeCell ref="B22:E22"/>
    <mergeCell ref="A25:A26"/>
    <mergeCell ref="B25:E25"/>
    <mergeCell ref="B26:E26"/>
    <mergeCell ref="B29:E29"/>
    <mergeCell ref="F23:F24"/>
    <mergeCell ref="G23:G24"/>
    <mergeCell ref="B24:E24"/>
    <mergeCell ref="B30:E30"/>
    <mergeCell ref="F25:F26"/>
    <mergeCell ref="G25:G26"/>
    <mergeCell ref="F28:F29"/>
    <mergeCell ref="G28:G29"/>
  </mergeCells>
  <printOptions/>
  <pageMargins left="0.5354166666666667" right="0.3798611111111111" top="2.15" bottom="0.35" header="0.5118055555555555" footer="0.5118055555555555"/>
  <pageSetup horizontalDpi="300" verticalDpi="300" orientation="portrait" paperSize="9" scale="96" r:id="rId1"/>
  <headerFooter alignWithMargins="0">
    <oddHeader>&amp;C&amp;"Garamond,Félkövér"&amp;14 
    /2014. (   ) számú zárszámadási rendelethez 
Zalakomár Község Önkormányzata és intézményei pénzmaradványa 2013
. évben&amp;R&amp;A
&amp;P.oldal
ezer Ft-ban</oddHeader>
  </headerFooter>
  <rowBreaks count="1" manualBreakCount="1">
    <brk id="3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4:K43"/>
  <sheetViews>
    <sheetView zoomScale="68" zoomScaleNormal="68" zoomScaleSheetLayoutView="56" zoomScalePageLayoutView="0" workbookViewId="0" topLeftCell="A22">
      <selection activeCell="N40" sqref="N40"/>
    </sheetView>
  </sheetViews>
  <sheetFormatPr defaultColWidth="10.25390625" defaultRowHeight="12.75"/>
  <cols>
    <col min="1" max="1" width="62.25390625" style="479" customWidth="1"/>
    <col min="2" max="2" width="16.875" style="479" customWidth="1"/>
    <col min="3" max="3" width="14.75390625" style="479" customWidth="1"/>
    <col min="4" max="4" width="17.625" style="479" customWidth="1"/>
    <col min="5" max="5" width="14.375" style="479" customWidth="1"/>
    <col min="6" max="6" width="13.375" style="479" customWidth="1"/>
    <col min="7" max="7" width="16.625" style="479" customWidth="1"/>
    <col min="8" max="16384" width="10.25390625" style="479" customWidth="1"/>
  </cols>
  <sheetData>
    <row r="4" spans="1:7" ht="15.75">
      <c r="A4" s="477"/>
      <c r="B4" s="477"/>
      <c r="C4" s="477"/>
      <c r="D4" s="477"/>
      <c r="E4" s="477"/>
      <c r="F4" s="477"/>
      <c r="G4" s="478"/>
    </row>
    <row r="5" spans="1:7" s="480" customFormat="1" ht="14.25" customHeight="1">
      <c r="A5" s="748" t="s">
        <v>452</v>
      </c>
      <c r="B5" s="746" t="s">
        <v>453</v>
      </c>
      <c r="C5" s="746" t="s">
        <v>454</v>
      </c>
      <c r="D5" s="746" t="s">
        <v>455</v>
      </c>
      <c r="E5" s="746" t="s">
        <v>456</v>
      </c>
      <c r="F5" s="746" t="s">
        <v>454</v>
      </c>
      <c r="G5" s="746" t="s">
        <v>457</v>
      </c>
    </row>
    <row r="6" spans="1:7" s="480" customFormat="1" ht="15" customHeight="1">
      <c r="A6" s="748" t="s">
        <v>452</v>
      </c>
      <c r="B6" s="746"/>
      <c r="C6" s="746"/>
      <c r="D6" s="746"/>
      <c r="E6" s="746"/>
      <c r="F6" s="746"/>
      <c r="G6" s="746"/>
    </row>
    <row r="7" spans="1:7" s="480" customFormat="1" ht="16.5" customHeight="1">
      <c r="A7" s="748"/>
      <c r="B7" s="746"/>
      <c r="C7" s="746"/>
      <c r="D7" s="746"/>
      <c r="E7" s="746"/>
      <c r="F7" s="746"/>
      <c r="G7" s="746"/>
    </row>
    <row r="8" spans="1:7" s="480" customFormat="1" ht="7.5" customHeight="1">
      <c r="A8" s="748"/>
      <c r="B8" s="746"/>
      <c r="C8" s="746"/>
      <c r="D8" s="746"/>
      <c r="E8" s="746"/>
      <c r="F8" s="746"/>
      <c r="G8" s="746"/>
    </row>
    <row r="9" spans="1:7" ht="24.75" customHeight="1">
      <c r="A9" s="481" t="s">
        <v>458</v>
      </c>
      <c r="B9" s="482"/>
      <c r="C9" s="481"/>
      <c r="D9" s="482"/>
      <c r="E9" s="482"/>
      <c r="F9" s="481"/>
      <c r="G9" s="482"/>
    </row>
    <row r="10" spans="1:7" ht="24.75" customHeight="1">
      <c r="A10" s="483" t="s">
        <v>459</v>
      </c>
      <c r="B10" s="484">
        <v>786</v>
      </c>
      <c r="C10" s="483"/>
      <c r="D10" s="484">
        <v>786</v>
      </c>
      <c r="E10" s="484">
        <v>1375</v>
      </c>
      <c r="F10" s="483"/>
      <c r="G10" s="484">
        <v>1375</v>
      </c>
    </row>
    <row r="11" spans="1:7" ht="24.75" customHeight="1">
      <c r="A11" s="483" t="s">
        <v>460</v>
      </c>
      <c r="B11" s="484">
        <v>1189737</v>
      </c>
      <c r="C11" s="483"/>
      <c r="D11" s="484">
        <v>1189737</v>
      </c>
      <c r="E11" s="484">
        <v>1006847</v>
      </c>
      <c r="F11" s="483"/>
      <c r="G11" s="484">
        <v>1006847</v>
      </c>
    </row>
    <row r="12" spans="1:7" ht="24.75" customHeight="1">
      <c r="A12" s="483" t="s">
        <v>461</v>
      </c>
      <c r="B12" s="484">
        <v>22378</v>
      </c>
      <c r="C12" s="483"/>
      <c r="D12" s="484">
        <v>22378</v>
      </c>
      <c r="E12" s="484">
        <v>22662</v>
      </c>
      <c r="F12" s="483"/>
      <c r="G12" s="484">
        <v>22662</v>
      </c>
    </row>
    <row r="13" spans="1:7" ht="34.5" customHeight="1">
      <c r="A13" s="485" t="s">
        <v>23</v>
      </c>
      <c r="B13" s="484">
        <v>143412</v>
      </c>
      <c r="C13" s="483"/>
      <c r="D13" s="484">
        <v>143412</v>
      </c>
      <c r="E13" s="484">
        <v>253289</v>
      </c>
      <c r="F13" s="483"/>
      <c r="G13" s="484">
        <v>253289</v>
      </c>
    </row>
    <row r="14" spans="1:7" ht="24.75" customHeight="1">
      <c r="A14" s="481" t="s">
        <v>462</v>
      </c>
      <c r="B14" s="482"/>
      <c r="C14" s="482"/>
      <c r="D14" s="482"/>
      <c r="E14" s="482"/>
      <c r="F14" s="482"/>
      <c r="G14" s="482"/>
    </row>
    <row r="15" spans="1:7" ht="24.75" customHeight="1">
      <c r="A15" s="486" t="s">
        <v>463</v>
      </c>
      <c r="B15" s="484">
        <v>0</v>
      </c>
      <c r="C15" s="483"/>
      <c r="D15" s="484">
        <v>0</v>
      </c>
      <c r="E15" s="484">
        <v>0</v>
      </c>
      <c r="F15" s="483"/>
      <c r="G15" s="484">
        <v>0</v>
      </c>
    </row>
    <row r="16" spans="1:7" ht="24.75" customHeight="1">
      <c r="A16" s="483" t="s">
        <v>464</v>
      </c>
      <c r="B16" s="484">
        <v>21042</v>
      </c>
      <c r="C16" s="483"/>
      <c r="D16" s="484">
        <v>21042</v>
      </c>
      <c r="E16" s="484">
        <v>27888</v>
      </c>
      <c r="F16" s="483"/>
      <c r="G16" s="484">
        <v>27888</v>
      </c>
    </row>
    <row r="17" spans="1:7" ht="24.75" customHeight="1">
      <c r="A17" s="483" t="s">
        <v>465</v>
      </c>
      <c r="B17" s="484">
        <v>0</v>
      </c>
      <c r="C17" s="483"/>
      <c r="D17" s="484">
        <v>0</v>
      </c>
      <c r="E17" s="484">
        <v>0</v>
      </c>
      <c r="F17" s="483"/>
      <c r="G17" s="484">
        <v>0</v>
      </c>
    </row>
    <row r="18" spans="1:7" ht="24.75" customHeight="1">
      <c r="A18" s="483" t="s">
        <v>466</v>
      </c>
      <c r="B18" s="484">
        <v>60120</v>
      </c>
      <c r="C18" s="483"/>
      <c r="D18" s="484">
        <v>60120</v>
      </c>
      <c r="E18" s="484">
        <v>80173</v>
      </c>
      <c r="F18" s="483"/>
      <c r="G18" s="484">
        <v>80173</v>
      </c>
    </row>
    <row r="19" spans="1:7" ht="24.75" customHeight="1">
      <c r="A19" s="483" t="s">
        <v>467</v>
      </c>
      <c r="B19" s="484">
        <v>6349</v>
      </c>
      <c r="C19" s="483"/>
      <c r="D19" s="484">
        <v>6349</v>
      </c>
      <c r="E19" s="484">
        <v>852</v>
      </c>
      <c r="F19" s="483"/>
      <c r="G19" s="484">
        <v>852</v>
      </c>
    </row>
    <row r="20" spans="1:7" ht="24.75" customHeight="1">
      <c r="A20" s="487" t="s">
        <v>468</v>
      </c>
      <c r="B20" s="488">
        <f>SUM(B10:B19)</f>
        <v>1443824</v>
      </c>
      <c r="C20" s="488"/>
      <c r="D20" s="488">
        <f>SUM(D10:D19)</f>
        <v>1443824</v>
      </c>
      <c r="E20" s="488">
        <f>SUM(E10:E19)</f>
        <v>1393086</v>
      </c>
      <c r="F20" s="488"/>
      <c r="G20" s="488">
        <f>SUM(G10:G19)</f>
        <v>1393086</v>
      </c>
    </row>
    <row r="21" spans="1:7" ht="15" customHeight="1">
      <c r="A21" s="489"/>
      <c r="B21" s="490"/>
      <c r="C21" s="489"/>
      <c r="D21" s="489"/>
      <c r="E21" s="490"/>
      <c r="F21" s="490"/>
      <c r="G21" s="490"/>
    </row>
    <row r="22" spans="1:7" ht="15" customHeight="1">
      <c r="A22" s="489"/>
      <c r="B22" s="490"/>
      <c r="C22" s="489"/>
      <c r="D22" s="489"/>
      <c r="E22" s="490"/>
      <c r="F22" s="490"/>
      <c r="G22" s="490"/>
    </row>
    <row r="23" spans="1:11" ht="15" customHeight="1">
      <c r="A23" s="491"/>
      <c r="B23" s="492"/>
      <c r="C23" s="491"/>
      <c r="D23" s="491"/>
      <c r="E23" s="492"/>
      <c r="F23" s="747"/>
      <c r="G23" s="747"/>
      <c r="H23" s="493"/>
      <c r="I23" s="493"/>
      <c r="J23" s="493"/>
      <c r="K23" s="493"/>
    </row>
    <row r="24" spans="1:7" ht="15.75">
      <c r="A24" s="477"/>
      <c r="B24" s="494"/>
      <c r="C24" s="477"/>
      <c r="D24" s="477"/>
      <c r="E24" s="494"/>
      <c r="F24" s="477"/>
      <c r="G24" s="478"/>
    </row>
    <row r="25" spans="1:7" ht="12.75" customHeight="1">
      <c r="A25" s="748" t="s">
        <v>452</v>
      </c>
      <c r="B25" s="749" t="s">
        <v>453</v>
      </c>
      <c r="C25" s="746" t="s">
        <v>454</v>
      </c>
      <c r="D25" s="749" t="s">
        <v>455</v>
      </c>
      <c r="E25" s="749" t="s">
        <v>456</v>
      </c>
      <c r="F25" s="746" t="s">
        <v>454</v>
      </c>
      <c r="G25" s="749" t="s">
        <v>457</v>
      </c>
    </row>
    <row r="26" spans="1:7" ht="12.75" customHeight="1">
      <c r="A26" s="748" t="s">
        <v>452</v>
      </c>
      <c r="B26" s="749"/>
      <c r="C26" s="746"/>
      <c r="D26" s="749"/>
      <c r="E26" s="749"/>
      <c r="F26" s="746"/>
      <c r="G26" s="749"/>
    </row>
    <row r="27" spans="1:7" ht="12.75" customHeight="1">
      <c r="A27" s="748"/>
      <c r="B27" s="749"/>
      <c r="C27" s="746"/>
      <c r="D27" s="749"/>
      <c r="E27" s="749"/>
      <c r="F27" s="746"/>
      <c r="G27" s="749"/>
    </row>
    <row r="28" spans="1:7" ht="12.75" customHeight="1">
      <c r="A28" s="748"/>
      <c r="B28" s="749"/>
      <c r="C28" s="746"/>
      <c r="D28" s="749"/>
      <c r="E28" s="749"/>
      <c r="F28" s="746"/>
      <c r="G28" s="749"/>
    </row>
    <row r="29" spans="1:7" ht="24.75" customHeight="1">
      <c r="A29" s="481" t="s">
        <v>469</v>
      </c>
      <c r="B29" s="482"/>
      <c r="C29" s="482"/>
      <c r="D29" s="482"/>
      <c r="E29" s="482"/>
      <c r="F29" s="482"/>
      <c r="G29" s="482"/>
    </row>
    <row r="30" spans="1:7" ht="24.75" customHeight="1">
      <c r="A30" s="483" t="s">
        <v>22</v>
      </c>
      <c r="B30" s="484">
        <v>1645347</v>
      </c>
      <c r="C30" s="483"/>
      <c r="D30" s="484">
        <v>1645347</v>
      </c>
      <c r="E30" s="484">
        <v>1439700</v>
      </c>
      <c r="F30" s="483"/>
      <c r="G30" s="484">
        <v>1439700</v>
      </c>
    </row>
    <row r="31" spans="1:7" ht="24.75" customHeight="1">
      <c r="A31" s="483" t="s">
        <v>470</v>
      </c>
      <c r="B31" s="484">
        <v>-307896</v>
      </c>
      <c r="C31" s="483"/>
      <c r="D31" s="484">
        <v>-307896</v>
      </c>
      <c r="E31" s="484">
        <v>-170036</v>
      </c>
      <c r="F31" s="483"/>
      <c r="G31" s="484">
        <v>-170036</v>
      </c>
    </row>
    <row r="32" spans="1:7" ht="24.75" customHeight="1">
      <c r="A32" s="483" t="s">
        <v>471</v>
      </c>
      <c r="B32" s="484">
        <v>0</v>
      </c>
      <c r="C32" s="483"/>
      <c r="D32" s="484">
        <v>0</v>
      </c>
      <c r="E32" s="484">
        <v>0</v>
      </c>
      <c r="F32" s="483"/>
      <c r="G32" s="484">
        <v>0</v>
      </c>
    </row>
    <row r="33" spans="1:7" ht="24.75" customHeight="1">
      <c r="A33" s="481" t="s">
        <v>472</v>
      </c>
      <c r="B33" s="495"/>
      <c r="C33" s="482"/>
      <c r="D33" s="482"/>
      <c r="E33" s="495"/>
      <c r="F33" s="482"/>
      <c r="G33" s="482"/>
    </row>
    <row r="34" spans="1:7" ht="24.75" customHeight="1">
      <c r="A34" s="483" t="s">
        <v>473</v>
      </c>
      <c r="B34" s="484">
        <v>66025</v>
      </c>
      <c r="C34" s="483"/>
      <c r="D34" s="484">
        <v>66025</v>
      </c>
      <c r="E34" s="484">
        <v>80461</v>
      </c>
      <c r="F34" s="483"/>
      <c r="G34" s="484">
        <v>80461</v>
      </c>
    </row>
    <row r="35" spans="1:7" ht="24.75" customHeight="1">
      <c r="A35" s="483" t="s">
        <v>474</v>
      </c>
      <c r="B35" s="484">
        <v>0</v>
      </c>
      <c r="C35" s="483"/>
      <c r="D35" s="484">
        <v>0</v>
      </c>
      <c r="E35" s="484">
        <v>0</v>
      </c>
      <c r="F35" s="483"/>
      <c r="G35" s="484">
        <v>0</v>
      </c>
    </row>
    <row r="36" spans="1:7" ht="24.75" customHeight="1">
      <c r="A36" s="481" t="s">
        <v>475</v>
      </c>
      <c r="B36" s="482"/>
      <c r="C36" s="482"/>
      <c r="D36" s="482"/>
      <c r="E36" s="482"/>
      <c r="F36" s="482"/>
      <c r="G36" s="482"/>
    </row>
    <row r="37" spans="1:7" ht="24.75" customHeight="1">
      <c r="A37" s="483" t="s">
        <v>476</v>
      </c>
      <c r="B37" s="484">
        <v>0</v>
      </c>
      <c r="C37" s="483"/>
      <c r="D37" s="484">
        <v>0</v>
      </c>
      <c r="E37" s="484">
        <v>0</v>
      </c>
      <c r="F37" s="483"/>
      <c r="G37" s="484">
        <v>0</v>
      </c>
    </row>
    <row r="38" spans="1:7" ht="24.75" customHeight="1">
      <c r="A38" s="483" t="s">
        <v>477</v>
      </c>
      <c r="B38" s="484">
        <v>39904</v>
      </c>
      <c r="C38" s="483"/>
      <c r="D38" s="484">
        <v>39904</v>
      </c>
      <c r="E38" s="484">
        <v>42397</v>
      </c>
      <c r="F38" s="483"/>
      <c r="G38" s="484">
        <v>42397</v>
      </c>
    </row>
    <row r="39" spans="1:7" ht="24.75" customHeight="1">
      <c r="A39" s="483" t="s">
        <v>478</v>
      </c>
      <c r="B39" s="484">
        <v>444</v>
      </c>
      <c r="C39" s="483"/>
      <c r="D39" s="484">
        <v>444</v>
      </c>
      <c r="E39" s="484">
        <v>564</v>
      </c>
      <c r="F39" s="483"/>
      <c r="G39" s="484">
        <v>564</v>
      </c>
    </row>
    <row r="40" spans="1:7" ht="24.75" customHeight="1">
      <c r="A40" s="487" t="s">
        <v>479</v>
      </c>
      <c r="B40" s="496">
        <f>SUM(B30:B39)</f>
        <v>1443824</v>
      </c>
      <c r="C40" s="496"/>
      <c r="D40" s="496">
        <f>SUM(D30:D39)</f>
        <v>1443824</v>
      </c>
      <c r="E40" s="496">
        <f>SUM(E30:E39)</f>
        <v>1393086</v>
      </c>
      <c r="F40" s="496"/>
      <c r="G40" s="496">
        <f>SUM(G30:G39)</f>
        <v>1393086</v>
      </c>
    </row>
    <row r="41" ht="15.75">
      <c r="E41" s="497"/>
    </row>
    <row r="42" ht="15.75">
      <c r="E42" s="497"/>
    </row>
    <row r="43" spans="1:7" ht="15.75">
      <c r="A43" s="498"/>
      <c r="B43" s="499"/>
      <c r="C43" s="498"/>
      <c r="D43" s="745"/>
      <c r="E43" s="745"/>
      <c r="F43" s="745"/>
      <c r="G43" s="500"/>
    </row>
  </sheetData>
  <sheetProtection selectLockedCells="1" selectUnlockedCells="1"/>
  <mergeCells count="16">
    <mergeCell ref="E5:E8"/>
    <mergeCell ref="F5:F8"/>
    <mergeCell ref="A5:A8"/>
    <mergeCell ref="B5:B8"/>
    <mergeCell ref="C5:C8"/>
    <mergeCell ref="D5:D8"/>
    <mergeCell ref="D43:F43"/>
    <mergeCell ref="G5:G8"/>
    <mergeCell ref="F23:G23"/>
    <mergeCell ref="A25:A28"/>
    <mergeCell ref="B25:B28"/>
    <mergeCell ref="C25:C28"/>
    <mergeCell ref="D25:D28"/>
    <mergeCell ref="E25:E28"/>
    <mergeCell ref="F25:F28"/>
    <mergeCell ref="G25:G28"/>
  </mergeCells>
  <printOptions horizontalCentered="1"/>
  <pageMargins left="0.43333333333333335" right="0.27569444444444446" top="1.69" bottom="0.31527777777777777" header="0.63125" footer="0.5118055555555555"/>
  <pageSetup horizontalDpi="300" verticalDpi="300" orientation="landscape" paperSize="9" scale="89" r:id="rId1"/>
  <headerFooter alignWithMargins="0">
    <oddHeader>&amp;C&amp;"Garamond,Félkövér"&amp;14 
/2014. (   ) számú zárszámadási rendelet 
Zalakomár Község Önkormányzat és intézményei egyszerűsített mérlege 2013. évről
 &amp;R&amp;A
2.oldal
ezer Ft-ban</oddHeader>
  </headerFooter>
  <rowBreaks count="1" manualBreakCount="1">
    <brk id="2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P73"/>
  <sheetViews>
    <sheetView zoomScale="68" zoomScaleNormal="68" zoomScaleSheetLayoutView="56" zoomScalePageLayoutView="0" workbookViewId="0" topLeftCell="A28">
      <selection activeCell="N62" sqref="N62"/>
    </sheetView>
  </sheetViews>
  <sheetFormatPr defaultColWidth="10.25390625" defaultRowHeight="12.75"/>
  <cols>
    <col min="1" max="1" width="5.375" style="479" customWidth="1"/>
    <col min="2" max="2" width="64.875" style="479" customWidth="1"/>
    <col min="3" max="3" width="15.125" style="541" customWidth="1"/>
    <col min="4" max="4" width="14.125" style="541" customWidth="1"/>
    <col min="5" max="5" width="13.625" style="541" customWidth="1"/>
    <col min="6" max="16384" width="10.25390625" style="479" customWidth="1"/>
  </cols>
  <sheetData>
    <row r="1" spans="1:5" ht="19.5" customHeight="1">
      <c r="A1" s="748" t="s">
        <v>480</v>
      </c>
      <c r="B1" s="748" t="s">
        <v>37</v>
      </c>
      <c r="C1" s="544" t="s">
        <v>481</v>
      </c>
      <c r="D1" s="544" t="s">
        <v>482</v>
      </c>
      <c r="E1" s="754" t="s">
        <v>483</v>
      </c>
    </row>
    <row r="2" spans="1:5" ht="21" customHeight="1">
      <c r="A2" s="748"/>
      <c r="B2" s="748"/>
      <c r="C2" s="755" t="s">
        <v>484</v>
      </c>
      <c r="D2" s="755"/>
      <c r="E2" s="754"/>
    </row>
    <row r="3" spans="1:5" ht="21.75" customHeight="1">
      <c r="A3" s="545" t="s">
        <v>105</v>
      </c>
      <c r="B3" s="483" t="s">
        <v>232</v>
      </c>
      <c r="C3" s="484">
        <v>187489</v>
      </c>
      <c r="D3" s="484">
        <v>127378</v>
      </c>
      <c r="E3" s="484">
        <v>134356</v>
      </c>
    </row>
    <row r="4" spans="1:5" ht="21.75" customHeight="1">
      <c r="A4" s="545" t="s">
        <v>110</v>
      </c>
      <c r="B4" s="483" t="s">
        <v>485</v>
      </c>
      <c r="C4" s="484">
        <v>42493</v>
      </c>
      <c r="D4" s="484">
        <v>26617</v>
      </c>
      <c r="E4" s="484">
        <v>25781</v>
      </c>
    </row>
    <row r="5" spans="1:5" ht="21.75" customHeight="1">
      <c r="A5" s="545" t="s">
        <v>486</v>
      </c>
      <c r="B5" s="483" t="s">
        <v>487</v>
      </c>
      <c r="C5" s="484">
        <v>128439</v>
      </c>
      <c r="D5" s="484">
        <v>112205</v>
      </c>
      <c r="E5" s="484">
        <v>106919</v>
      </c>
    </row>
    <row r="6" spans="1:5" ht="21.75" customHeight="1">
      <c r="A6" s="545" t="s">
        <v>488</v>
      </c>
      <c r="B6" s="483" t="s">
        <v>489</v>
      </c>
      <c r="C6" s="484">
        <v>28761</v>
      </c>
      <c r="D6" s="484">
        <v>141213</v>
      </c>
      <c r="E6" s="484">
        <v>135202</v>
      </c>
    </row>
    <row r="7" spans="1:5" ht="21.75" customHeight="1">
      <c r="A7" s="545" t="s">
        <v>490</v>
      </c>
      <c r="B7" s="483" t="s">
        <v>491</v>
      </c>
      <c r="C7" s="484">
        <v>7976</v>
      </c>
      <c r="D7" s="484">
        <v>7976</v>
      </c>
      <c r="E7" s="484">
        <v>7715</v>
      </c>
    </row>
    <row r="8" spans="1:5" ht="21.75" customHeight="1">
      <c r="A8" s="545" t="s">
        <v>492</v>
      </c>
      <c r="B8" s="483" t="s">
        <v>3</v>
      </c>
      <c r="C8" s="484">
        <v>75934</v>
      </c>
      <c r="D8" s="484">
        <v>77514</v>
      </c>
      <c r="E8" s="484">
        <v>76091</v>
      </c>
    </row>
    <row r="9" spans="1:5" ht="21.75" customHeight="1">
      <c r="A9" s="545" t="s">
        <v>493</v>
      </c>
      <c r="B9" s="483" t="s">
        <v>494</v>
      </c>
      <c r="C9" s="484">
        <v>20500</v>
      </c>
      <c r="D9" s="484">
        <v>26503</v>
      </c>
      <c r="E9" s="484">
        <v>22230</v>
      </c>
    </row>
    <row r="10" spans="1:5" ht="21.75" customHeight="1">
      <c r="A10" s="545" t="s">
        <v>495</v>
      </c>
      <c r="B10" s="486" t="s">
        <v>4</v>
      </c>
      <c r="C10" s="484">
        <v>16623</v>
      </c>
      <c r="D10" s="484">
        <v>30675</v>
      </c>
      <c r="E10" s="484">
        <v>32892</v>
      </c>
    </row>
    <row r="11" spans="1:5" ht="21.75" customHeight="1">
      <c r="A11" s="545" t="s">
        <v>496</v>
      </c>
      <c r="B11" s="486" t="s">
        <v>497</v>
      </c>
      <c r="C11" s="484"/>
      <c r="D11" s="484"/>
      <c r="E11" s="484">
        <v>183</v>
      </c>
    </row>
    <row r="12" spans="1:5" ht="21.75" customHeight="1">
      <c r="A12" s="545" t="s">
        <v>498</v>
      </c>
      <c r="B12" s="486" t="s">
        <v>499</v>
      </c>
      <c r="C12" s="484"/>
      <c r="D12" s="484"/>
      <c r="E12" s="484"/>
    </row>
    <row r="13" spans="1:5" ht="21.75" customHeight="1">
      <c r="A13" s="545" t="s">
        <v>500</v>
      </c>
      <c r="B13" s="486" t="s">
        <v>501</v>
      </c>
      <c r="C13" s="484"/>
      <c r="D13" s="484"/>
      <c r="E13" s="484"/>
    </row>
    <row r="14" spans="1:5" ht="21.75" customHeight="1">
      <c r="A14" s="545" t="s">
        <v>502</v>
      </c>
      <c r="B14" s="486" t="s">
        <v>503</v>
      </c>
      <c r="C14" s="484">
        <v>100</v>
      </c>
      <c r="D14" s="484">
        <v>100</v>
      </c>
      <c r="E14" s="484">
        <v>290</v>
      </c>
    </row>
    <row r="15" spans="1:5" ht="21.75" customHeight="1">
      <c r="A15" s="545" t="s">
        <v>504</v>
      </c>
      <c r="B15" s="546" t="s">
        <v>505</v>
      </c>
      <c r="C15" s="482">
        <f>C3+C4+C5+C6+C8+C7+C9+C10+C11+C12+C13+C14</f>
        <v>508315</v>
      </c>
      <c r="D15" s="482">
        <f>D3+D4+D5+D6+D8+D7+D9+D10+D11+D12+D13+D14</f>
        <v>550181</v>
      </c>
      <c r="E15" s="482">
        <f>E3+E4+E5+E6+E8+E7+E9+E10+E11+E12+E13+E14</f>
        <v>541659</v>
      </c>
    </row>
    <row r="16" spans="1:5" ht="21.75" customHeight="1">
      <c r="A16" s="545" t="s">
        <v>506</v>
      </c>
      <c r="B16" s="483" t="s">
        <v>507</v>
      </c>
      <c r="C16" s="484"/>
      <c r="D16" s="484"/>
      <c r="E16" s="484"/>
    </row>
    <row r="17" spans="1:5" ht="21.75" customHeight="1">
      <c r="A17" s="545" t="s">
        <v>508</v>
      </c>
      <c r="B17" s="483" t="s">
        <v>509</v>
      </c>
      <c r="C17" s="484"/>
      <c r="D17" s="484"/>
      <c r="E17" s="484"/>
    </row>
    <row r="18" spans="1:5" ht="21.75" customHeight="1">
      <c r="A18" s="545" t="s">
        <v>510</v>
      </c>
      <c r="B18" s="483" t="s">
        <v>511</v>
      </c>
      <c r="C18" s="484"/>
      <c r="D18" s="484"/>
      <c r="E18" s="484">
        <v>500</v>
      </c>
    </row>
    <row r="19" spans="1:5" ht="21.75" customHeight="1">
      <c r="A19" s="545" t="s">
        <v>512</v>
      </c>
      <c r="B19" s="483" t="s">
        <v>513</v>
      </c>
      <c r="C19" s="484"/>
      <c r="D19" s="484"/>
      <c r="E19" s="484"/>
    </row>
    <row r="20" spans="1:5" ht="21.75" customHeight="1">
      <c r="A20" s="545" t="s">
        <v>514</v>
      </c>
      <c r="B20" s="547" t="s">
        <v>515</v>
      </c>
      <c r="C20" s="548">
        <f>C16+C17+C18+C19</f>
        <v>0</v>
      </c>
      <c r="D20" s="548">
        <f>D16+D17+D18+D19</f>
        <v>0</v>
      </c>
      <c r="E20" s="548">
        <f>E16+E17+E18+E19</f>
        <v>500</v>
      </c>
    </row>
    <row r="21" spans="1:5" ht="21.75" customHeight="1">
      <c r="A21" s="545" t="s">
        <v>516</v>
      </c>
      <c r="B21" s="547" t="s">
        <v>517</v>
      </c>
      <c r="C21" s="548">
        <f>C15+C20</f>
        <v>508315</v>
      </c>
      <c r="D21" s="548">
        <f>D15+D20</f>
        <v>550181</v>
      </c>
      <c r="E21" s="548">
        <f>E15+E20</f>
        <v>542159</v>
      </c>
    </row>
    <row r="22" spans="1:5" ht="21.75" customHeight="1">
      <c r="A22" s="545" t="s">
        <v>518</v>
      </c>
      <c r="B22" s="483" t="s">
        <v>519</v>
      </c>
      <c r="C22" s="484"/>
      <c r="D22" s="484"/>
      <c r="E22" s="484"/>
    </row>
    <row r="23" spans="1:5" ht="21.75" customHeight="1">
      <c r="A23" s="545" t="s">
        <v>520</v>
      </c>
      <c r="B23" s="483" t="s">
        <v>521</v>
      </c>
      <c r="C23" s="484"/>
      <c r="D23" s="484"/>
      <c r="E23" s="484"/>
    </row>
    <row r="24" spans="1:5" ht="21.75" customHeight="1">
      <c r="A24" s="545" t="s">
        <v>522</v>
      </c>
      <c r="B24" s="483" t="s">
        <v>523</v>
      </c>
      <c r="C24" s="484"/>
      <c r="D24" s="484"/>
      <c r="E24" s="484">
        <v>-3405</v>
      </c>
    </row>
    <row r="25" spans="1:5" ht="21.75" customHeight="1">
      <c r="A25" s="545" t="s">
        <v>524</v>
      </c>
      <c r="B25" s="547" t="s">
        <v>525</v>
      </c>
      <c r="C25" s="548">
        <f>C22+C23+C24+C21</f>
        <v>508315</v>
      </c>
      <c r="D25" s="548">
        <f>D22+D23+D24+D21</f>
        <v>550181</v>
      </c>
      <c r="E25" s="548">
        <f>E22+E23+E24+E21</f>
        <v>538754</v>
      </c>
    </row>
    <row r="26" spans="1:5" ht="21.75" customHeight="1">
      <c r="A26" s="545" t="s">
        <v>526</v>
      </c>
      <c r="B26" s="483" t="s">
        <v>527</v>
      </c>
      <c r="C26" s="484">
        <v>14614</v>
      </c>
      <c r="D26" s="484">
        <v>11964</v>
      </c>
      <c r="E26" s="484">
        <v>21959</v>
      </c>
    </row>
    <row r="27" spans="1:5" ht="21.75" customHeight="1">
      <c r="A27" s="545" t="s">
        <v>528</v>
      </c>
      <c r="B27" s="483" t="s">
        <v>642</v>
      </c>
      <c r="C27" s="484">
        <v>51800</v>
      </c>
      <c r="D27" s="484">
        <v>51800</v>
      </c>
      <c r="E27" s="484">
        <v>113735</v>
      </c>
    </row>
    <row r="28" spans="1:5" ht="21.75" customHeight="1">
      <c r="A28" s="545" t="s">
        <v>529</v>
      </c>
      <c r="B28" s="483" t="s">
        <v>530</v>
      </c>
      <c r="C28" s="484">
        <v>95142</v>
      </c>
      <c r="D28" s="484">
        <v>97331</v>
      </c>
      <c r="E28" s="484">
        <v>124997</v>
      </c>
    </row>
    <row r="29" spans="1:5" ht="21.75" customHeight="1">
      <c r="A29" s="545" t="s">
        <v>531</v>
      </c>
      <c r="B29" s="486" t="s">
        <v>532</v>
      </c>
      <c r="C29" s="484">
        <v>0</v>
      </c>
      <c r="D29" s="484">
        <v>0</v>
      </c>
      <c r="E29" s="484">
        <v>16</v>
      </c>
    </row>
    <row r="30" spans="1:5" ht="21.75" customHeight="1">
      <c r="A30" s="545" t="s">
        <v>533</v>
      </c>
      <c r="B30" s="483" t="s">
        <v>53</v>
      </c>
      <c r="C30" s="484">
        <v>6660</v>
      </c>
      <c r="D30" s="484">
        <v>5160</v>
      </c>
      <c r="E30" s="484">
        <v>360</v>
      </c>
    </row>
    <row r="31" spans="1:5" s="493" customFormat="1" ht="21.75" customHeight="1">
      <c r="A31" s="545" t="s">
        <v>534</v>
      </c>
      <c r="B31" s="549" t="s">
        <v>535</v>
      </c>
      <c r="C31" s="484">
        <v>0</v>
      </c>
      <c r="D31" s="484">
        <v>0</v>
      </c>
      <c r="E31" s="484">
        <v>0</v>
      </c>
    </row>
    <row r="32" spans="1:5" ht="21.75" customHeight="1">
      <c r="A32" s="545" t="s">
        <v>536</v>
      </c>
      <c r="B32" s="483" t="s">
        <v>537</v>
      </c>
      <c r="C32" s="484">
        <v>2489</v>
      </c>
      <c r="D32" s="484">
        <v>28414</v>
      </c>
      <c r="E32" s="484">
        <v>6256</v>
      </c>
    </row>
    <row r="33" spans="1:5" ht="21.75" customHeight="1">
      <c r="A33" s="545" t="s">
        <v>538</v>
      </c>
      <c r="B33" s="486" t="s">
        <v>539</v>
      </c>
      <c r="C33" s="484">
        <v>0</v>
      </c>
      <c r="D33" s="484">
        <v>0</v>
      </c>
      <c r="E33" s="484">
        <v>60</v>
      </c>
    </row>
    <row r="34" spans="1:5" ht="21.75" customHeight="1">
      <c r="A34" s="545" t="s">
        <v>540</v>
      </c>
      <c r="B34" s="483" t="s">
        <v>541</v>
      </c>
      <c r="C34" s="484">
        <v>277841</v>
      </c>
      <c r="D34" s="484">
        <v>291299</v>
      </c>
      <c r="E34" s="484">
        <v>291293</v>
      </c>
    </row>
    <row r="35" spans="1:5" ht="21.75" customHeight="1">
      <c r="A35" s="545" t="s">
        <v>542</v>
      </c>
      <c r="B35" s="483" t="s">
        <v>543</v>
      </c>
      <c r="C35" s="484">
        <v>277841</v>
      </c>
      <c r="D35" s="484">
        <v>291299</v>
      </c>
      <c r="E35" s="484">
        <v>291293</v>
      </c>
    </row>
    <row r="36" spans="1:5" ht="21.75" customHeight="1">
      <c r="A36" s="545" t="s">
        <v>544</v>
      </c>
      <c r="B36" s="483" t="s">
        <v>545</v>
      </c>
      <c r="C36" s="484">
        <v>0</v>
      </c>
      <c r="D36" s="484">
        <v>0</v>
      </c>
      <c r="E36" s="484">
        <v>0</v>
      </c>
    </row>
    <row r="37" spans="1:5" ht="21.75" customHeight="1">
      <c r="A37" s="545" t="s">
        <v>546</v>
      </c>
      <c r="B37" s="483" t="s">
        <v>547</v>
      </c>
      <c r="C37" s="484">
        <v>60</v>
      </c>
      <c r="D37" s="484">
        <v>60</v>
      </c>
      <c r="E37" s="484">
        <v>418</v>
      </c>
    </row>
    <row r="38" spans="1:5" ht="21.75" customHeight="1">
      <c r="A38" s="545" t="s">
        <v>548</v>
      </c>
      <c r="B38" s="481" t="s">
        <v>549</v>
      </c>
      <c r="C38" s="482">
        <f>C26+C27+C28+C29+C30+C32+C33+C34+C36+C37</f>
        <v>448606</v>
      </c>
      <c r="D38" s="482">
        <f>D26+D27+D28+D29+D30+D32+D33+D34+D36+D37</f>
        <v>486028</v>
      </c>
      <c r="E38" s="482">
        <f>E26+E27+E28+E29+E30+E32+E33+E34+E36+E37</f>
        <v>559094</v>
      </c>
    </row>
    <row r="39" spans="1:5" ht="19.5" customHeight="1">
      <c r="A39" s="748" t="s">
        <v>480</v>
      </c>
      <c r="B39" s="748" t="s">
        <v>37</v>
      </c>
      <c r="C39" s="544" t="s">
        <v>481</v>
      </c>
      <c r="D39" s="544" t="s">
        <v>482</v>
      </c>
      <c r="E39" s="754" t="s">
        <v>483</v>
      </c>
    </row>
    <row r="40" spans="1:5" ht="18" customHeight="1">
      <c r="A40" s="748"/>
      <c r="B40" s="748"/>
      <c r="C40" s="755" t="s">
        <v>484</v>
      </c>
      <c r="D40" s="755"/>
      <c r="E40" s="754"/>
    </row>
    <row r="41" spans="1:5" ht="21.75" customHeight="1">
      <c r="A41" s="545" t="s">
        <v>334</v>
      </c>
      <c r="B41" s="483" t="s">
        <v>550</v>
      </c>
      <c r="C41" s="484">
        <v>0</v>
      </c>
      <c r="D41" s="484">
        <v>0</v>
      </c>
      <c r="E41" s="484">
        <v>0</v>
      </c>
    </row>
    <row r="42" spans="1:5" ht="21.75" customHeight="1">
      <c r="A42" s="545" t="s">
        <v>336</v>
      </c>
      <c r="B42" s="483" t="s">
        <v>551</v>
      </c>
      <c r="C42" s="484">
        <v>0</v>
      </c>
      <c r="D42" s="484">
        <v>0</v>
      </c>
      <c r="E42" s="484">
        <v>0</v>
      </c>
    </row>
    <row r="43" spans="1:5" ht="21.75" customHeight="1">
      <c r="A43" s="545" t="s">
        <v>552</v>
      </c>
      <c r="B43" s="483" t="s">
        <v>553</v>
      </c>
      <c r="C43" s="484">
        <v>0</v>
      </c>
      <c r="D43" s="484">
        <v>0</v>
      </c>
      <c r="E43" s="484">
        <v>0</v>
      </c>
    </row>
    <row r="44" spans="1:5" ht="21.75" customHeight="1">
      <c r="A44" s="545" t="s">
        <v>554</v>
      </c>
      <c r="B44" s="483" t="s">
        <v>555</v>
      </c>
      <c r="C44" s="484">
        <v>0</v>
      </c>
      <c r="D44" s="484">
        <v>0</v>
      </c>
      <c r="E44" s="484">
        <v>0</v>
      </c>
    </row>
    <row r="45" spans="1:146" ht="21.75" customHeight="1">
      <c r="A45" s="545" t="s">
        <v>556</v>
      </c>
      <c r="B45" s="547" t="s">
        <v>557</v>
      </c>
      <c r="C45" s="548">
        <f>C41+C42+C43+C44</f>
        <v>0</v>
      </c>
      <c r="D45" s="548">
        <f>D41+D42+D43+D44</f>
        <v>0</v>
      </c>
      <c r="E45" s="548">
        <f>E41+E42+E43+E44</f>
        <v>0</v>
      </c>
      <c r="F45" s="525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  <c r="S45" s="525"/>
      <c r="T45" s="525"/>
      <c r="U45" s="525"/>
      <c r="V45" s="525"/>
      <c r="W45" s="525"/>
      <c r="X45" s="525"/>
      <c r="Y45" s="525"/>
      <c r="Z45" s="525"/>
      <c r="AA45" s="525"/>
      <c r="AB45" s="525"/>
      <c r="AC45" s="525"/>
      <c r="AD45" s="525"/>
      <c r="AE45" s="525"/>
      <c r="AF45" s="525"/>
      <c r="AG45" s="525"/>
      <c r="AH45" s="525"/>
      <c r="AI45" s="525"/>
      <c r="AJ45" s="525"/>
      <c r="AK45" s="525"/>
      <c r="AL45" s="525"/>
      <c r="AM45" s="525"/>
      <c r="AN45" s="525"/>
      <c r="AO45" s="525"/>
      <c r="AP45" s="525"/>
      <c r="AQ45" s="525"/>
      <c r="AR45" s="525"/>
      <c r="AS45" s="525"/>
      <c r="AT45" s="525"/>
      <c r="AU45" s="525"/>
      <c r="AV45" s="525"/>
      <c r="AW45" s="525"/>
      <c r="AX45" s="525"/>
      <c r="AY45" s="525"/>
      <c r="AZ45" s="525"/>
      <c r="BA45" s="525"/>
      <c r="BB45" s="525"/>
      <c r="BC45" s="525"/>
      <c r="BD45" s="525"/>
      <c r="BE45" s="525"/>
      <c r="BF45" s="525"/>
      <c r="BG45" s="525"/>
      <c r="BH45" s="525"/>
      <c r="BI45" s="525"/>
      <c r="BJ45" s="525"/>
      <c r="BK45" s="525"/>
      <c r="BL45" s="525"/>
      <c r="BM45" s="525"/>
      <c r="BN45" s="525"/>
      <c r="BO45" s="526"/>
      <c r="BP45" s="526"/>
      <c r="BQ45" s="526"/>
      <c r="BR45" s="526"/>
      <c r="BS45" s="526"/>
      <c r="BT45" s="526"/>
      <c r="BU45" s="526"/>
      <c r="BV45" s="526"/>
      <c r="BW45" s="526"/>
      <c r="BX45" s="526"/>
      <c r="BY45" s="526"/>
      <c r="BZ45" s="526"/>
      <c r="CA45" s="526"/>
      <c r="CB45" s="526"/>
      <c r="CC45" s="526"/>
      <c r="CD45" s="526"/>
      <c r="CE45" s="526"/>
      <c r="CF45" s="526"/>
      <c r="CG45" s="526"/>
      <c r="CH45" s="526"/>
      <c r="CI45" s="526"/>
      <c r="CJ45" s="526"/>
      <c r="CK45" s="526"/>
      <c r="CL45" s="526"/>
      <c r="CM45" s="526"/>
      <c r="CN45" s="526"/>
      <c r="CO45" s="526"/>
      <c r="CP45" s="526"/>
      <c r="CQ45" s="526"/>
      <c r="CR45" s="526"/>
      <c r="CS45" s="526"/>
      <c r="CT45" s="526"/>
      <c r="CU45" s="526"/>
      <c r="CV45" s="526"/>
      <c r="CW45" s="526"/>
      <c r="CX45" s="526"/>
      <c r="CY45" s="526"/>
      <c r="CZ45" s="526"/>
      <c r="DA45" s="526"/>
      <c r="DB45" s="526"/>
      <c r="DC45" s="526"/>
      <c r="DD45" s="526"/>
      <c r="DE45" s="526"/>
      <c r="DF45" s="526"/>
      <c r="DG45" s="526"/>
      <c r="DH45" s="526"/>
      <c r="DI45" s="526"/>
      <c r="DJ45" s="526"/>
      <c r="DK45" s="526"/>
      <c r="DL45" s="526"/>
      <c r="DM45" s="526"/>
      <c r="DN45" s="526"/>
      <c r="DO45" s="526"/>
      <c r="DP45" s="526"/>
      <c r="DQ45" s="526"/>
      <c r="DR45" s="526"/>
      <c r="DS45" s="526"/>
      <c r="DT45" s="526"/>
      <c r="DU45" s="526"/>
      <c r="DV45" s="526"/>
      <c r="DW45" s="526"/>
      <c r="DX45" s="526"/>
      <c r="DY45" s="526"/>
      <c r="DZ45" s="526"/>
      <c r="EA45" s="526"/>
      <c r="EB45" s="526"/>
      <c r="EC45" s="526"/>
      <c r="ED45" s="526"/>
      <c r="EE45" s="526"/>
      <c r="EF45" s="526"/>
      <c r="EG45" s="526"/>
      <c r="EH45" s="526"/>
      <c r="EI45" s="526"/>
      <c r="EJ45" s="526"/>
      <c r="EK45" s="526"/>
      <c r="EL45" s="526"/>
      <c r="EM45" s="526"/>
      <c r="EN45" s="526"/>
      <c r="EO45" s="526"/>
      <c r="EP45" s="526"/>
    </row>
    <row r="46" spans="1:146" ht="21.75" customHeight="1">
      <c r="A46" s="545" t="s">
        <v>558</v>
      </c>
      <c r="B46" s="547" t="s">
        <v>559</v>
      </c>
      <c r="C46" s="548">
        <f>C38+C45</f>
        <v>448606</v>
      </c>
      <c r="D46" s="548">
        <f>D38+D45</f>
        <v>486028</v>
      </c>
      <c r="E46" s="548">
        <f>E38+E45</f>
        <v>559094</v>
      </c>
      <c r="F46" s="525"/>
      <c r="G46" s="525"/>
      <c r="H46" s="525"/>
      <c r="I46" s="525"/>
      <c r="J46" s="525"/>
      <c r="K46" s="525"/>
      <c r="L46" s="525"/>
      <c r="M46" s="525"/>
      <c r="N46" s="525"/>
      <c r="O46" s="525"/>
      <c r="P46" s="525"/>
      <c r="Q46" s="525"/>
      <c r="R46" s="525"/>
      <c r="S46" s="525"/>
      <c r="T46" s="525"/>
      <c r="U46" s="525"/>
      <c r="V46" s="525"/>
      <c r="W46" s="525"/>
      <c r="X46" s="525"/>
      <c r="Y46" s="525"/>
      <c r="Z46" s="525"/>
      <c r="AA46" s="525"/>
      <c r="AB46" s="525"/>
      <c r="AC46" s="525"/>
      <c r="AD46" s="525"/>
      <c r="AE46" s="525"/>
      <c r="AF46" s="525"/>
      <c r="AG46" s="525"/>
      <c r="AH46" s="525"/>
      <c r="AI46" s="525"/>
      <c r="AJ46" s="525"/>
      <c r="AK46" s="525"/>
      <c r="AL46" s="525"/>
      <c r="AM46" s="525"/>
      <c r="AN46" s="525"/>
      <c r="AO46" s="525"/>
      <c r="AP46" s="525"/>
      <c r="AQ46" s="525"/>
      <c r="AR46" s="525"/>
      <c r="AS46" s="525"/>
      <c r="AT46" s="525"/>
      <c r="AU46" s="525"/>
      <c r="AV46" s="525"/>
      <c r="AW46" s="525"/>
      <c r="AX46" s="525"/>
      <c r="AY46" s="525"/>
      <c r="AZ46" s="525"/>
      <c r="BA46" s="525"/>
      <c r="BB46" s="525"/>
      <c r="BC46" s="525"/>
      <c r="BD46" s="525"/>
      <c r="BE46" s="525"/>
      <c r="BF46" s="525"/>
      <c r="BG46" s="525"/>
      <c r="BH46" s="525"/>
      <c r="BI46" s="525"/>
      <c r="BJ46" s="525"/>
      <c r="BK46" s="525"/>
      <c r="BL46" s="525"/>
      <c r="BM46" s="525"/>
      <c r="BN46" s="525"/>
      <c r="BO46" s="526"/>
      <c r="BP46" s="526"/>
      <c r="BQ46" s="526"/>
      <c r="BR46" s="526"/>
      <c r="BS46" s="526"/>
      <c r="BT46" s="526"/>
      <c r="BU46" s="526"/>
      <c r="BV46" s="526"/>
      <c r="BW46" s="526"/>
      <c r="BX46" s="526"/>
      <c r="BY46" s="526"/>
      <c r="BZ46" s="526"/>
      <c r="CA46" s="526"/>
      <c r="CB46" s="526"/>
      <c r="CC46" s="526"/>
      <c r="CD46" s="526"/>
      <c r="CE46" s="526"/>
      <c r="CF46" s="526"/>
      <c r="CG46" s="526"/>
      <c r="CH46" s="526"/>
      <c r="CI46" s="526"/>
      <c r="CJ46" s="526"/>
      <c r="CK46" s="526"/>
      <c r="CL46" s="526"/>
      <c r="CM46" s="526"/>
      <c r="CN46" s="526"/>
      <c r="CO46" s="526"/>
      <c r="CP46" s="526"/>
      <c r="CQ46" s="526"/>
      <c r="CR46" s="526"/>
      <c r="CS46" s="526"/>
      <c r="CT46" s="526"/>
      <c r="CU46" s="526"/>
      <c r="CV46" s="526"/>
      <c r="CW46" s="526"/>
      <c r="CX46" s="526"/>
      <c r="CY46" s="526"/>
      <c r="CZ46" s="526"/>
      <c r="DA46" s="526"/>
      <c r="DB46" s="526"/>
      <c r="DC46" s="526"/>
      <c r="DD46" s="526"/>
      <c r="DE46" s="526"/>
      <c r="DF46" s="526"/>
      <c r="DG46" s="526"/>
      <c r="DH46" s="526"/>
      <c r="DI46" s="526"/>
      <c r="DJ46" s="526"/>
      <c r="DK46" s="526"/>
      <c r="DL46" s="526"/>
      <c r="DM46" s="526"/>
      <c r="DN46" s="526"/>
      <c r="DO46" s="526"/>
      <c r="DP46" s="526"/>
      <c r="DQ46" s="526"/>
      <c r="DR46" s="526"/>
      <c r="DS46" s="526"/>
      <c r="DT46" s="526"/>
      <c r="DU46" s="526"/>
      <c r="DV46" s="526"/>
      <c r="DW46" s="526"/>
      <c r="DX46" s="526"/>
      <c r="DY46" s="526"/>
      <c r="DZ46" s="526"/>
      <c r="EA46" s="526"/>
      <c r="EB46" s="526"/>
      <c r="EC46" s="526"/>
      <c r="ED46" s="526"/>
      <c r="EE46" s="526"/>
      <c r="EF46" s="526"/>
      <c r="EG46" s="526"/>
      <c r="EH46" s="526"/>
      <c r="EI46" s="526"/>
      <c r="EJ46" s="526"/>
      <c r="EK46" s="526"/>
      <c r="EL46" s="526"/>
      <c r="EM46" s="526"/>
      <c r="EN46" s="526"/>
      <c r="EO46" s="526"/>
      <c r="EP46" s="526"/>
    </row>
    <row r="47" spans="1:5" ht="21.75" customHeight="1">
      <c r="A47" s="545" t="s">
        <v>560</v>
      </c>
      <c r="B47" s="483" t="s">
        <v>76</v>
      </c>
      <c r="C47" s="484">
        <v>59709</v>
      </c>
      <c r="D47" s="484">
        <v>64153</v>
      </c>
      <c r="E47" s="484">
        <v>64153</v>
      </c>
    </row>
    <row r="48" spans="1:5" ht="21.75" customHeight="1">
      <c r="A48" s="545" t="s">
        <v>561</v>
      </c>
      <c r="B48" s="483" t="s">
        <v>562</v>
      </c>
      <c r="C48" s="484">
        <v>0</v>
      </c>
      <c r="D48" s="484">
        <v>0</v>
      </c>
      <c r="E48" s="484">
        <v>0</v>
      </c>
    </row>
    <row r="49" spans="1:5" ht="21.75" customHeight="1">
      <c r="A49" s="545" t="s">
        <v>563</v>
      </c>
      <c r="B49" s="549" t="s">
        <v>564</v>
      </c>
      <c r="C49" s="484">
        <v>0</v>
      </c>
      <c r="D49" s="484">
        <v>0</v>
      </c>
      <c r="E49" s="484">
        <v>-10</v>
      </c>
    </row>
    <row r="50" spans="1:5" ht="21.75" customHeight="1">
      <c r="A50" s="545" t="s">
        <v>565</v>
      </c>
      <c r="B50" s="547" t="s">
        <v>566</v>
      </c>
      <c r="C50" s="548">
        <f>C46+C47+C48+C49</f>
        <v>508315</v>
      </c>
      <c r="D50" s="548">
        <f>D46+D47+D48+D49</f>
        <v>550181</v>
      </c>
      <c r="E50" s="548">
        <f>E46+E47+E48+E49</f>
        <v>623237</v>
      </c>
    </row>
    <row r="51" spans="1:5" ht="21.75" customHeight="1">
      <c r="A51" s="545" t="s">
        <v>567</v>
      </c>
      <c r="B51" s="547" t="s">
        <v>568</v>
      </c>
      <c r="C51" s="548">
        <f>C38+C47-C21-C22</f>
        <v>0</v>
      </c>
      <c r="D51" s="548">
        <f>D38+D47-D21-D22</f>
        <v>0</v>
      </c>
      <c r="E51" s="548">
        <f>E38+E47-E21-E22</f>
        <v>81088</v>
      </c>
    </row>
    <row r="52" spans="1:5" ht="21.75" customHeight="1">
      <c r="A52" s="545"/>
      <c r="B52" s="547" t="s">
        <v>569</v>
      </c>
      <c r="C52" s="548">
        <v>-40144</v>
      </c>
      <c r="D52" s="548">
        <v>-12008</v>
      </c>
      <c r="E52" s="548">
        <v>26986</v>
      </c>
    </row>
    <row r="53" spans="1:5" ht="21.75" customHeight="1">
      <c r="A53" s="545" t="s">
        <v>570</v>
      </c>
      <c r="B53" s="547" t="s">
        <v>571</v>
      </c>
      <c r="C53" s="548">
        <f>C45-C20</f>
        <v>0</v>
      </c>
      <c r="D53" s="548">
        <f>D45-D20</f>
        <v>0</v>
      </c>
      <c r="E53" s="548">
        <f>E45-E20</f>
        <v>-500</v>
      </c>
    </row>
    <row r="54" spans="1:5" ht="21.75" customHeight="1">
      <c r="A54" s="545" t="s">
        <v>572</v>
      </c>
      <c r="B54" s="547" t="s">
        <v>573</v>
      </c>
      <c r="C54" s="527">
        <f aca="true" t="shared" si="0" ref="C54:E55">C48-C23</f>
        <v>0</v>
      </c>
      <c r="D54" s="527">
        <f t="shared" si="0"/>
        <v>0</v>
      </c>
      <c r="E54" s="527">
        <f t="shared" si="0"/>
        <v>0</v>
      </c>
    </row>
    <row r="55" spans="1:5" ht="21.75" customHeight="1">
      <c r="A55" s="545" t="s">
        <v>574</v>
      </c>
      <c r="B55" s="547" t="s">
        <v>575</v>
      </c>
      <c r="C55" s="548">
        <f t="shared" si="0"/>
        <v>0</v>
      </c>
      <c r="D55" s="548">
        <f t="shared" si="0"/>
        <v>0</v>
      </c>
      <c r="E55" s="548">
        <f t="shared" si="0"/>
        <v>3395</v>
      </c>
    </row>
    <row r="56" spans="1:5" ht="15" customHeight="1">
      <c r="A56" s="528"/>
      <c r="B56" s="529"/>
      <c r="C56" s="530"/>
      <c r="D56" s="530"/>
      <c r="E56" s="530"/>
    </row>
    <row r="57" spans="1:8" ht="15" customHeight="1">
      <c r="A57" s="531"/>
      <c r="B57" s="532"/>
      <c r="C57" s="533"/>
      <c r="D57" s="751"/>
      <c r="E57" s="751"/>
      <c r="F57" s="533"/>
      <c r="H57" s="500"/>
    </row>
    <row r="58" spans="2:8" ht="15" customHeight="1">
      <c r="B58" s="532"/>
      <c r="C58" s="535"/>
      <c r="D58" s="752"/>
      <c r="E58" s="752"/>
      <c r="F58" s="535"/>
      <c r="H58" s="521"/>
    </row>
    <row r="59" spans="2:8" ht="15" customHeight="1">
      <c r="B59" s="532"/>
      <c r="C59" s="535"/>
      <c r="D59" s="752"/>
      <c r="E59" s="752"/>
      <c r="F59" s="535"/>
      <c r="H59" s="521"/>
    </row>
    <row r="60" spans="3:8" ht="15" customHeight="1">
      <c r="C60" s="535"/>
      <c r="D60" s="535"/>
      <c r="E60" s="537"/>
      <c r="F60" s="535"/>
      <c r="G60" s="535"/>
      <c r="H60" s="521"/>
    </row>
    <row r="61" spans="3:8" ht="15" customHeight="1">
      <c r="C61" s="535"/>
      <c r="D61" s="535"/>
      <c r="E61" s="537"/>
      <c r="F61" s="535"/>
      <c r="G61" s="535"/>
      <c r="H61" s="500"/>
    </row>
    <row r="62" spans="3:8" ht="15" customHeight="1">
      <c r="C62" s="535"/>
      <c r="D62" s="535"/>
      <c r="E62" s="537"/>
      <c r="F62" s="535"/>
      <c r="G62" s="535"/>
      <c r="H62" s="500"/>
    </row>
    <row r="63" spans="3:8" ht="15" customHeight="1">
      <c r="C63" s="535"/>
      <c r="D63" s="535"/>
      <c r="E63" s="537"/>
      <c r="F63" s="535"/>
      <c r="G63" s="535"/>
      <c r="H63" s="500"/>
    </row>
    <row r="64" spans="3:8" ht="15" customHeight="1">
      <c r="C64" s="535"/>
      <c r="D64" s="535"/>
      <c r="E64" s="537"/>
      <c r="F64" s="535"/>
      <c r="G64" s="535"/>
      <c r="H64" s="500"/>
    </row>
    <row r="65" spans="3:8" ht="15" customHeight="1">
      <c r="C65" s="535"/>
      <c r="D65" s="538"/>
      <c r="E65" s="538"/>
      <c r="F65" s="539"/>
      <c r="G65" s="535"/>
      <c r="H65" s="500"/>
    </row>
    <row r="66" spans="3:8" ht="15" customHeight="1">
      <c r="C66" s="535"/>
      <c r="D66" s="538"/>
      <c r="E66" s="538"/>
      <c r="F66" s="539"/>
      <c r="G66" s="535"/>
      <c r="H66" s="500"/>
    </row>
    <row r="67" spans="3:8" ht="15" customHeight="1">
      <c r="C67" s="535"/>
      <c r="D67" s="753"/>
      <c r="E67" s="753"/>
      <c r="F67" s="753"/>
      <c r="G67" s="535"/>
      <c r="H67" s="500"/>
    </row>
    <row r="68" spans="1:8" ht="15" customHeight="1">
      <c r="A68" s="498"/>
      <c r="B68" s="499"/>
      <c r="C68" s="540"/>
      <c r="G68" s="500"/>
      <c r="H68" s="500"/>
    </row>
    <row r="69" spans="4:8" ht="15.75">
      <c r="D69" s="750"/>
      <c r="E69" s="750"/>
      <c r="F69" s="750"/>
      <c r="G69" s="497"/>
      <c r="H69" s="500"/>
    </row>
    <row r="70" spans="5:8" ht="15.75">
      <c r="E70" s="542"/>
      <c r="H70" s="500"/>
    </row>
    <row r="71" spans="1:5" ht="15.75">
      <c r="A71" s="500"/>
      <c r="B71" s="500"/>
      <c r="C71" s="543"/>
      <c r="D71" s="543"/>
      <c r="E71" s="543"/>
    </row>
    <row r="72" spans="1:5" ht="15.75">
      <c r="A72" s="500"/>
      <c r="B72" s="500"/>
      <c r="C72" s="543"/>
      <c r="D72" s="543"/>
      <c r="E72" s="543"/>
    </row>
    <row r="73" spans="1:5" ht="15.75">
      <c r="A73" s="500"/>
      <c r="B73" s="500"/>
      <c r="C73" s="543"/>
      <c r="D73" s="543"/>
      <c r="E73" s="543"/>
    </row>
  </sheetData>
  <sheetProtection selectLockedCells="1" selectUnlockedCells="1"/>
  <mergeCells count="13">
    <mergeCell ref="A39:A40"/>
    <mergeCell ref="B39:B40"/>
    <mergeCell ref="E39:E40"/>
    <mergeCell ref="C40:D40"/>
    <mergeCell ref="A1:A2"/>
    <mergeCell ref="B1:B2"/>
    <mergeCell ref="E1:E2"/>
    <mergeCell ref="C2:D2"/>
    <mergeCell ref="D69:F69"/>
    <mergeCell ref="D57:E57"/>
    <mergeCell ref="D58:E58"/>
    <mergeCell ref="D59:E59"/>
    <mergeCell ref="D67:F67"/>
  </mergeCells>
  <printOptions horizontalCentered="1"/>
  <pageMargins left="0.26666666666666666" right="0.27569444444444446" top="1.2902777777777779" bottom="0.38" header="0.3298611111111111" footer="0.45"/>
  <pageSetup horizontalDpi="300" verticalDpi="300" orientation="portrait" paperSize="9" scale="88" r:id="rId1"/>
  <headerFooter alignWithMargins="0">
    <oddHeader>&amp;C&amp;"Garamond,Félkövér"&amp;14 /2014. (    ) számú zárszámadási rendelet
Zalakomár Község Önkormányzat és intézményei 
egyszerűsített éves pénzforgalmi jelentés
2013. évről&amp;R&amp;A
&amp;P.oldal
ezer Ft-ban</oddHeader>
  </headerFooter>
  <rowBreaks count="2" manualBreakCount="2">
    <brk id="38" max="255" man="1"/>
    <brk id="5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4:H49"/>
  <sheetViews>
    <sheetView zoomScale="68" zoomScaleNormal="68" zoomScaleSheetLayoutView="56" zoomScalePageLayoutView="0" workbookViewId="0" topLeftCell="B1">
      <selection activeCell="M26" sqref="M26"/>
    </sheetView>
  </sheetViews>
  <sheetFormatPr defaultColWidth="10.25390625" defaultRowHeight="12.75"/>
  <cols>
    <col min="1" max="1" width="6.125" style="479" customWidth="1"/>
    <col min="2" max="2" width="74.375" style="479" customWidth="1"/>
    <col min="3" max="3" width="15.625" style="479" customWidth="1"/>
    <col min="4" max="4" width="11.875" style="479" customWidth="1"/>
    <col min="5" max="5" width="16.625" style="479" customWidth="1"/>
    <col min="6" max="6" width="13.875" style="479" customWidth="1"/>
    <col min="7" max="7" width="10.75390625" style="479" customWidth="1"/>
    <col min="8" max="8" width="17.625" style="479" customWidth="1"/>
    <col min="9" max="16384" width="10.25390625" style="479" customWidth="1"/>
  </cols>
  <sheetData>
    <row r="4" spans="2:8" ht="15.75">
      <c r="B4" s="477"/>
      <c r="C4" s="477"/>
      <c r="D4" s="477"/>
      <c r="E4" s="477"/>
      <c r="F4" s="477"/>
      <c r="G4" s="477"/>
      <c r="H4" s="478"/>
    </row>
    <row r="5" spans="1:8" ht="12.75" customHeight="1">
      <c r="A5" s="757" t="s">
        <v>240</v>
      </c>
      <c r="B5" s="757" t="s">
        <v>37</v>
      </c>
      <c r="C5" s="746" t="s">
        <v>453</v>
      </c>
      <c r="D5" s="746" t="s">
        <v>576</v>
      </c>
      <c r="E5" s="746" t="s">
        <v>455</v>
      </c>
      <c r="F5" s="746" t="s">
        <v>577</v>
      </c>
      <c r="G5" s="746" t="s">
        <v>576</v>
      </c>
      <c r="H5" s="746" t="s">
        <v>578</v>
      </c>
    </row>
    <row r="6" spans="1:8" ht="12.75" customHeight="1">
      <c r="A6" s="757"/>
      <c r="B6" s="757"/>
      <c r="C6" s="746"/>
      <c r="D6" s="746"/>
      <c r="E6" s="746"/>
      <c r="F6" s="746"/>
      <c r="G6" s="746"/>
      <c r="H6" s="746"/>
    </row>
    <row r="7" spans="1:8" ht="12.75" customHeight="1">
      <c r="A7" s="757"/>
      <c r="B7" s="757"/>
      <c r="C7" s="746"/>
      <c r="D7" s="746"/>
      <c r="E7" s="746"/>
      <c r="F7" s="746"/>
      <c r="G7" s="746"/>
      <c r="H7" s="746"/>
    </row>
    <row r="8" spans="1:8" ht="29.25" customHeight="1">
      <c r="A8" s="757"/>
      <c r="B8" s="757"/>
      <c r="C8" s="746"/>
      <c r="D8" s="746"/>
      <c r="E8" s="746"/>
      <c r="F8" s="746"/>
      <c r="G8" s="746"/>
      <c r="H8" s="746"/>
    </row>
    <row r="9" spans="1:8" ht="24.75" customHeight="1">
      <c r="A9" s="545" t="s">
        <v>42</v>
      </c>
      <c r="B9" s="523" t="s">
        <v>579</v>
      </c>
      <c r="C9" s="550">
        <v>59710</v>
      </c>
      <c r="D9" s="550"/>
      <c r="E9" s="550">
        <v>59710</v>
      </c>
      <c r="F9" s="550">
        <v>79633</v>
      </c>
      <c r="G9" s="550"/>
      <c r="H9" s="550">
        <v>79633</v>
      </c>
    </row>
    <row r="10" spans="1:8" ht="24.75" customHeight="1">
      <c r="A10" s="545" t="s">
        <v>44</v>
      </c>
      <c r="B10" s="523" t="s">
        <v>580</v>
      </c>
      <c r="C10" s="550">
        <v>0</v>
      </c>
      <c r="D10" s="550"/>
      <c r="E10" s="550">
        <v>0</v>
      </c>
      <c r="F10" s="550">
        <v>0</v>
      </c>
      <c r="G10" s="550"/>
      <c r="H10" s="550">
        <v>0</v>
      </c>
    </row>
    <row r="11" spans="1:8" ht="24.75" customHeight="1">
      <c r="A11" s="545" t="s">
        <v>111</v>
      </c>
      <c r="B11" s="523" t="s">
        <v>581</v>
      </c>
      <c r="C11" s="550">
        <v>6315</v>
      </c>
      <c r="D11" s="550"/>
      <c r="E11" s="550">
        <v>6315</v>
      </c>
      <c r="F11" s="550">
        <v>828</v>
      </c>
      <c r="G11" s="550"/>
      <c r="H11" s="550">
        <v>828</v>
      </c>
    </row>
    <row r="12" spans="1:8" ht="24.75" customHeight="1">
      <c r="A12" s="545" t="s">
        <v>115</v>
      </c>
      <c r="B12" s="523" t="s">
        <v>582</v>
      </c>
      <c r="C12" s="550">
        <v>0</v>
      </c>
      <c r="D12" s="550"/>
      <c r="E12" s="550">
        <v>0</v>
      </c>
      <c r="F12" s="550">
        <v>0</v>
      </c>
      <c r="G12" s="550"/>
      <c r="H12" s="550">
        <v>0</v>
      </c>
    </row>
    <row r="13" spans="1:8" ht="24.75" customHeight="1">
      <c r="A13" s="545" t="s">
        <v>120</v>
      </c>
      <c r="B13" s="524" t="s">
        <v>583</v>
      </c>
      <c r="C13" s="550">
        <v>0</v>
      </c>
      <c r="D13" s="550"/>
      <c r="E13" s="550">
        <v>0</v>
      </c>
      <c r="F13" s="550">
        <v>0</v>
      </c>
      <c r="G13" s="550"/>
      <c r="H13" s="550">
        <v>0</v>
      </c>
    </row>
    <row r="14" spans="1:8" ht="24.75" customHeight="1">
      <c r="A14" s="545" t="s">
        <v>123</v>
      </c>
      <c r="B14" s="523" t="s">
        <v>584</v>
      </c>
      <c r="C14" s="484">
        <f>C9+C10+C11+C12+C13</f>
        <v>66025</v>
      </c>
      <c r="D14" s="484"/>
      <c r="E14" s="484">
        <f>E9+E10+E11+E12+E13</f>
        <v>66025</v>
      </c>
      <c r="F14" s="484">
        <f>F9+F10+F11+F12+F13</f>
        <v>80461</v>
      </c>
      <c r="G14" s="484"/>
      <c r="H14" s="484">
        <f>H9+H10+H11+H12+H13</f>
        <v>80461</v>
      </c>
    </row>
    <row r="15" spans="1:8" ht="24.75" customHeight="1">
      <c r="A15" s="545" t="s">
        <v>124</v>
      </c>
      <c r="B15" s="523" t="s">
        <v>585</v>
      </c>
      <c r="C15" s="550">
        <v>-1872</v>
      </c>
      <c r="D15" s="550"/>
      <c r="E15" s="550">
        <v>-1872</v>
      </c>
      <c r="F15" s="550">
        <v>78</v>
      </c>
      <c r="G15" s="550"/>
      <c r="H15" s="550">
        <v>78</v>
      </c>
    </row>
    <row r="16" spans="1:8" ht="24.75" customHeight="1">
      <c r="A16" s="545" t="s">
        <v>215</v>
      </c>
      <c r="B16" s="523" t="s">
        <v>586</v>
      </c>
      <c r="C16" s="550">
        <v>0</v>
      </c>
      <c r="D16" s="550"/>
      <c r="E16" s="550">
        <v>0</v>
      </c>
      <c r="F16" s="550">
        <v>0</v>
      </c>
      <c r="G16" s="550"/>
      <c r="H16" s="550">
        <v>0</v>
      </c>
    </row>
    <row r="17" spans="1:8" ht="24.75" customHeight="1">
      <c r="A17" s="545" t="s">
        <v>216</v>
      </c>
      <c r="B17" s="523" t="s">
        <v>587</v>
      </c>
      <c r="C17" s="484">
        <f>C14+C15+C16</f>
        <v>64153</v>
      </c>
      <c r="D17" s="484"/>
      <c r="E17" s="484">
        <f>E14+E15+E16</f>
        <v>64153</v>
      </c>
      <c r="F17" s="484">
        <f>F14+F15+F16</f>
        <v>80539</v>
      </c>
      <c r="G17" s="484"/>
      <c r="H17" s="484">
        <f>H14+H15+H16</f>
        <v>80539</v>
      </c>
    </row>
    <row r="18" spans="1:8" ht="24.75" customHeight="1">
      <c r="A18" s="545" t="s">
        <v>217</v>
      </c>
      <c r="B18" s="523" t="s">
        <v>588</v>
      </c>
      <c r="C18" s="484">
        <v>0</v>
      </c>
      <c r="D18" s="484"/>
      <c r="E18" s="484">
        <v>0</v>
      </c>
      <c r="F18" s="484">
        <v>0</v>
      </c>
      <c r="G18" s="484"/>
      <c r="H18" s="484">
        <v>0</v>
      </c>
    </row>
    <row r="19" spans="1:8" ht="24.75" customHeight="1">
      <c r="A19" s="545" t="s">
        <v>218</v>
      </c>
      <c r="B19" s="523" t="s">
        <v>589</v>
      </c>
      <c r="C19" s="484">
        <v>0</v>
      </c>
      <c r="D19" s="484"/>
      <c r="E19" s="484">
        <v>0</v>
      </c>
      <c r="F19" s="484">
        <v>0</v>
      </c>
      <c r="G19" s="484"/>
      <c r="H19" s="484">
        <v>0</v>
      </c>
    </row>
    <row r="20" spans="1:8" ht="24.75" customHeight="1">
      <c r="A20" s="551" t="s">
        <v>219</v>
      </c>
      <c r="B20" s="552" t="s">
        <v>590</v>
      </c>
      <c r="C20" s="484">
        <f>C17+C18+C19</f>
        <v>64153</v>
      </c>
      <c r="D20" s="484"/>
      <c r="E20" s="484">
        <f>E17+E18+E19</f>
        <v>64153</v>
      </c>
      <c r="F20" s="484">
        <f>F17+F18+F19</f>
        <v>80539</v>
      </c>
      <c r="G20" s="484"/>
      <c r="H20" s="484">
        <f>H17+H18+H19</f>
        <v>80539</v>
      </c>
    </row>
    <row r="21" spans="1:8" ht="24.75" customHeight="1">
      <c r="A21" s="551" t="s">
        <v>271</v>
      </c>
      <c r="B21" s="552" t="s">
        <v>591</v>
      </c>
      <c r="C21" s="484">
        <v>0</v>
      </c>
      <c r="D21" s="484"/>
      <c r="E21" s="484">
        <v>0</v>
      </c>
      <c r="F21" s="484">
        <v>0</v>
      </c>
      <c r="G21" s="484"/>
      <c r="H21" s="484">
        <v>0</v>
      </c>
    </row>
    <row r="22" spans="1:8" ht="24.75" customHeight="1">
      <c r="A22" s="551" t="s">
        <v>273</v>
      </c>
      <c r="B22" s="552" t="s">
        <v>592</v>
      </c>
      <c r="C22" s="484">
        <v>64153</v>
      </c>
      <c r="D22" s="484"/>
      <c r="E22" s="484">
        <v>64153</v>
      </c>
      <c r="F22" s="484">
        <v>80539</v>
      </c>
      <c r="G22" s="484"/>
      <c r="H22" s="484">
        <v>80539</v>
      </c>
    </row>
    <row r="23" spans="1:8" ht="24.75" customHeight="1">
      <c r="A23" s="551" t="s">
        <v>276</v>
      </c>
      <c r="B23" s="552" t="s">
        <v>593</v>
      </c>
      <c r="C23" s="484">
        <v>0</v>
      </c>
      <c r="D23" s="484"/>
      <c r="E23" s="484">
        <v>0</v>
      </c>
      <c r="F23" s="484">
        <v>0</v>
      </c>
      <c r="G23" s="484"/>
      <c r="H23" s="484">
        <v>0</v>
      </c>
    </row>
    <row r="24" spans="3:8" ht="19.5" customHeight="1">
      <c r="C24" s="756"/>
      <c r="D24" s="756"/>
      <c r="E24" s="537"/>
      <c r="F24" s="752"/>
      <c r="G24" s="752"/>
      <c r="H24" s="536"/>
    </row>
    <row r="25" spans="3:8" ht="15.75">
      <c r="C25" s="756"/>
      <c r="D25" s="756"/>
      <c r="E25" s="537"/>
      <c r="F25" s="752"/>
      <c r="G25" s="752"/>
      <c r="H25" s="536"/>
    </row>
    <row r="26" spans="3:8" ht="19.5" customHeight="1">
      <c r="C26" s="532"/>
      <c r="D26" s="532"/>
      <c r="E26" s="537"/>
      <c r="F26" s="535"/>
      <c r="G26" s="535"/>
      <c r="H26" s="536"/>
    </row>
    <row r="27" spans="3:8" ht="15.75">
      <c r="C27" s="532"/>
      <c r="D27" s="532"/>
      <c r="E27" s="537"/>
      <c r="F27" s="535"/>
      <c r="G27" s="535"/>
      <c r="H27" s="534"/>
    </row>
    <row r="28" spans="3:8" ht="15.75">
      <c r="C28" s="532"/>
      <c r="D28" s="532"/>
      <c r="E28" s="537"/>
      <c r="F28" s="535"/>
      <c r="G28" s="535"/>
      <c r="H28" s="534"/>
    </row>
    <row r="29" spans="3:8" ht="19.5" customHeight="1">
      <c r="C29" s="532"/>
      <c r="D29" s="532"/>
      <c r="E29" s="537"/>
      <c r="F29" s="535"/>
      <c r="G29" s="535"/>
      <c r="H29" s="534"/>
    </row>
    <row r="30" spans="3:8" ht="15.75">
      <c r="C30" s="532"/>
      <c r="D30" s="532"/>
      <c r="E30" s="537"/>
      <c r="F30" s="535"/>
      <c r="G30" s="535"/>
      <c r="H30" s="534"/>
    </row>
    <row r="31" spans="3:8" ht="15.75">
      <c r="C31" s="532"/>
      <c r="D31" s="756"/>
      <c r="E31" s="756"/>
      <c r="F31" s="756"/>
      <c r="G31" s="535"/>
      <c r="H31" s="534"/>
    </row>
    <row r="32" spans="3:8" ht="24.75" customHeight="1">
      <c r="C32" s="532"/>
      <c r="D32" s="756"/>
      <c r="E32" s="756"/>
      <c r="F32" s="756"/>
      <c r="G32" s="535"/>
      <c r="H32" s="534"/>
    </row>
    <row r="33" spans="1:8" ht="15.75">
      <c r="A33" s="498"/>
      <c r="B33" s="499"/>
      <c r="C33" s="498"/>
      <c r="D33" s="745"/>
      <c r="E33" s="745"/>
      <c r="F33" s="745"/>
      <c r="G33" s="500"/>
      <c r="H33" s="534"/>
    </row>
    <row r="34" spans="5:8" ht="15.75">
      <c r="E34" s="497"/>
      <c r="H34" s="500"/>
    </row>
    <row r="35" ht="15.75">
      <c r="F35" s="497"/>
    </row>
    <row r="36" ht="15.75">
      <c r="F36" s="497"/>
    </row>
    <row r="37" ht="15.75">
      <c r="F37" s="497"/>
    </row>
    <row r="38" ht="15.75">
      <c r="F38" s="497"/>
    </row>
    <row r="39" ht="15.75">
      <c r="F39" s="497"/>
    </row>
    <row r="40" ht="15.75">
      <c r="F40" s="497"/>
    </row>
    <row r="41" ht="15.75">
      <c r="F41" s="497"/>
    </row>
    <row r="42" ht="15.75">
      <c r="F42" s="497"/>
    </row>
    <row r="43" ht="15.75">
      <c r="F43" s="497"/>
    </row>
    <row r="44" ht="15.75">
      <c r="F44" s="497"/>
    </row>
    <row r="45" ht="15.75">
      <c r="F45" s="497"/>
    </row>
    <row r="46" ht="15.75">
      <c r="F46" s="497"/>
    </row>
    <row r="47" ht="15.75">
      <c r="F47" s="497"/>
    </row>
    <row r="48" ht="15.75">
      <c r="F48" s="497"/>
    </row>
    <row r="49" ht="15.75">
      <c r="F49" s="497"/>
    </row>
  </sheetData>
  <sheetProtection selectLockedCells="1" selectUnlockedCells="1"/>
  <mergeCells count="15">
    <mergeCell ref="A5:A8"/>
    <mergeCell ref="B5:B8"/>
    <mergeCell ref="C5:C8"/>
    <mergeCell ref="D5:D8"/>
    <mergeCell ref="D33:F33"/>
    <mergeCell ref="C24:D24"/>
    <mergeCell ref="F24:G24"/>
    <mergeCell ref="C25:D25"/>
    <mergeCell ref="F25:G25"/>
    <mergeCell ref="G5:G8"/>
    <mergeCell ref="H5:H8"/>
    <mergeCell ref="D31:F31"/>
    <mergeCell ref="D32:F32"/>
    <mergeCell ref="E5:E8"/>
    <mergeCell ref="F5:F8"/>
  </mergeCells>
  <printOptions horizontalCentered="1"/>
  <pageMargins left="0.3597222222222222" right="0.27569444444444446" top="1.6402777777777777" bottom="0.25" header="0.6097222222222223" footer="0.5118055555555555"/>
  <pageSetup horizontalDpi="300" verticalDpi="300" orientation="landscape" paperSize="9" scale="86" r:id="rId1"/>
  <headerFooter alignWithMargins="0">
    <oddHeader>&amp;C&amp;"Garamond,Félkövér"&amp;14 
/2014. (    ) számú zárszámadási rendelet
Zalakomár Község Önkormányzat és intézményei egyszerűsített pénzmaradvány kimutatása
2013. évről&amp;R&amp;A
&amp;P.oldal
ezer Ft-ban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H18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5.25390625" style="522" bestFit="1" customWidth="1"/>
    <col min="2" max="2" width="64.375" style="192" customWidth="1"/>
    <col min="3" max="3" width="12.25390625" style="192" customWidth="1"/>
    <col min="4" max="4" width="11.375" style="192" customWidth="1"/>
    <col min="5" max="5" width="11.75390625" style="192" customWidth="1"/>
    <col min="6" max="6" width="11.125" style="192" customWidth="1"/>
    <col min="7" max="7" width="10.25390625" style="192" customWidth="1"/>
    <col min="8" max="8" width="12.125" style="192" customWidth="1"/>
    <col min="9" max="16384" width="9.125" style="192" customWidth="1"/>
  </cols>
  <sheetData>
    <row r="3" spans="1:8" ht="16.5" thickBot="1">
      <c r="A3" s="497"/>
      <c r="B3" s="479"/>
      <c r="C3" s="479"/>
      <c r="D3" s="479"/>
      <c r="E3" s="479"/>
      <c r="F3" s="479"/>
      <c r="G3" s="479"/>
      <c r="H3" s="479"/>
    </row>
    <row r="4" spans="1:8" s="503" customFormat="1" ht="69" customHeight="1">
      <c r="A4" s="501" t="s">
        <v>480</v>
      </c>
      <c r="B4" s="502" t="s">
        <v>37</v>
      </c>
      <c r="C4" s="591" t="s">
        <v>453</v>
      </c>
      <c r="D4" s="591" t="s">
        <v>576</v>
      </c>
      <c r="E4" s="591" t="s">
        <v>455</v>
      </c>
      <c r="F4" s="591" t="s">
        <v>577</v>
      </c>
      <c r="G4" s="591" t="s">
        <v>576</v>
      </c>
      <c r="H4" s="592" t="s">
        <v>578</v>
      </c>
    </row>
    <row r="5" spans="1:8" ht="21" customHeight="1">
      <c r="A5" s="504" t="s">
        <v>105</v>
      </c>
      <c r="B5" s="505" t="s">
        <v>24</v>
      </c>
      <c r="C5" s="506">
        <v>0</v>
      </c>
      <c r="D5" s="505"/>
      <c r="E5" s="506">
        <v>0</v>
      </c>
      <c r="F5" s="506">
        <v>0</v>
      </c>
      <c r="G5" s="505"/>
      <c r="H5" s="507">
        <v>0</v>
      </c>
    </row>
    <row r="6" spans="1:8" ht="21" customHeight="1">
      <c r="A6" s="504" t="s">
        <v>110</v>
      </c>
      <c r="B6" s="505" t="s">
        <v>25</v>
      </c>
      <c r="C6" s="506">
        <v>0</v>
      </c>
      <c r="D6" s="505"/>
      <c r="E6" s="506">
        <v>0</v>
      </c>
      <c r="F6" s="506">
        <v>0</v>
      </c>
      <c r="G6" s="505"/>
      <c r="H6" s="507">
        <v>0</v>
      </c>
    </row>
    <row r="7" spans="1:8" ht="21" customHeight="1">
      <c r="A7" s="504" t="s">
        <v>486</v>
      </c>
      <c r="B7" s="505" t="s">
        <v>26</v>
      </c>
      <c r="C7" s="506">
        <v>0</v>
      </c>
      <c r="D7" s="505"/>
      <c r="E7" s="506">
        <v>0</v>
      </c>
      <c r="F7" s="506">
        <v>0</v>
      </c>
      <c r="G7" s="505"/>
      <c r="H7" s="507">
        <v>0</v>
      </c>
    </row>
    <row r="8" spans="1:8" ht="21" customHeight="1">
      <c r="A8" s="504" t="s">
        <v>488</v>
      </c>
      <c r="B8" s="508" t="s">
        <v>27</v>
      </c>
      <c r="C8" s="506">
        <v>0</v>
      </c>
      <c r="D8" s="505"/>
      <c r="E8" s="506">
        <v>0</v>
      </c>
      <c r="F8" s="506">
        <v>0</v>
      </c>
      <c r="G8" s="505"/>
      <c r="H8" s="507">
        <v>0</v>
      </c>
    </row>
    <row r="9" spans="1:8" ht="21" customHeight="1">
      <c r="A9" s="504" t="s">
        <v>490</v>
      </c>
      <c r="B9" s="505" t="s">
        <v>28</v>
      </c>
      <c r="C9" s="506">
        <v>0</v>
      </c>
      <c r="D9" s="505"/>
      <c r="E9" s="506">
        <v>0</v>
      </c>
      <c r="F9" s="506">
        <v>0</v>
      </c>
      <c r="G9" s="505"/>
      <c r="H9" s="507">
        <v>0</v>
      </c>
    </row>
    <row r="10" spans="1:8" ht="21" customHeight="1">
      <c r="A10" s="504" t="s">
        <v>492</v>
      </c>
      <c r="B10" s="505" t="s">
        <v>29</v>
      </c>
      <c r="C10" s="506">
        <v>0</v>
      </c>
      <c r="D10" s="505"/>
      <c r="E10" s="506">
        <v>0</v>
      </c>
      <c r="F10" s="506">
        <v>0</v>
      </c>
      <c r="G10" s="505"/>
      <c r="H10" s="507">
        <v>0</v>
      </c>
    </row>
    <row r="11" spans="1:8" ht="21" customHeight="1">
      <c r="A11" s="504" t="s">
        <v>493</v>
      </c>
      <c r="B11" s="505" t="s">
        <v>30</v>
      </c>
      <c r="C11" s="506">
        <v>0</v>
      </c>
      <c r="D11" s="505"/>
      <c r="E11" s="506">
        <v>0</v>
      </c>
      <c r="F11" s="506">
        <v>0</v>
      </c>
      <c r="G11" s="505"/>
      <c r="H11" s="507">
        <v>0</v>
      </c>
    </row>
    <row r="12" spans="1:8" ht="21" customHeight="1">
      <c r="A12" s="509" t="s">
        <v>495</v>
      </c>
      <c r="B12" s="510" t="s">
        <v>31</v>
      </c>
      <c r="C12" s="511">
        <v>0</v>
      </c>
      <c r="D12" s="510"/>
      <c r="E12" s="511">
        <v>0</v>
      </c>
      <c r="F12" s="511">
        <v>0</v>
      </c>
      <c r="G12" s="505"/>
      <c r="H12" s="512">
        <v>0</v>
      </c>
    </row>
    <row r="13" spans="1:8" ht="21" customHeight="1">
      <c r="A13" s="504" t="s">
        <v>496</v>
      </c>
      <c r="B13" s="505" t="s">
        <v>32</v>
      </c>
      <c r="C13" s="513">
        <v>0</v>
      </c>
      <c r="D13" s="513"/>
      <c r="E13" s="513">
        <v>0</v>
      </c>
      <c r="F13" s="513">
        <v>0</v>
      </c>
      <c r="G13" s="513"/>
      <c r="H13" s="514">
        <v>0</v>
      </c>
    </row>
    <row r="14" spans="1:8" ht="21" customHeight="1">
      <c r="A14" s="504" t="s">
        <v>498</v>
      </c>
      <c r="B14" s="505" t="s">
        <v>33</v>
      </c>
      <c r="C14" s="513">
        <v>0</v>
      </c>
      <c r="D14" s="513"/>
      <c r="E14" s="513">
        <v>0</v>
      </c>
      <c r="F14" s="513">
        <v>0</v>
      </c>
      <c r="G14" s="513"/>
      <c r="H14" s="514">
        <v>0</v>
      </c>
    </row>
    <row r="15" spans="1:8" ht="21" customHeight="1">
      <c r="A15" s="504" t="s">
        <v>218</v>
      </c>
      <c r="B15" s="505" t="s">
        <v>34</v>
      </c>
      <c r="C15" s="513">
        <v>0</v>
      </c>
      <c r="D15" s="513"/>
      <c r="E15" s="513">
        <v>0</v>
      </c>
      <c r="F15" s="513">
        <v>0</v>
      </c>
      <c r="G15" s="513"/>
      <c r="H15" s="514">
        <v>0</v>
      </c>
    </row>
    <row r="16" spans="1:8" ht="21" customHeight="1" thickBot="1">
      <c r="A16" s="515" t="s">
        <v>502</v>
      </c>
      <c r="B16" s="516" t="s">
        <v>35</v>
      </c>
      <c r="C16" s="517">
        <v>0</v>
      </c>
      <c r="D16" s="518"/>
      <c r="E16" s="517">
        <v>0</v>
      </c>
      <c r="F16" s="519">
        <v>0</v>
      </c>
      <c r="G16" s="518"/>
      <c r="H16" s="520">
        <v>0</v>
      </c>
    </row>
    <row r="17" spans="1:8" ht="15.75">
      <c r="A17" s="497"/>
      <c r="B17" s="500"/>
      <c r="C17" s="521"/>
      <c r="D17" s="500"/>
      <c r="E17" s="500"/>
      <c r="F17" s="521"/>
      <c r="G17" s="500"/>
      <c r="H17" s="500"/>
    </row>
    <row r="18" spans="1:8" ht="15.75">
      <c r="A18" s="497"/>
      <c r="B18" s="479"/>
      <c r="C18" s="479"/>
      <c r="D18" s="479"/>
      <c r="E18" s="497"/>
      <c r="F18" s="479"/>
      <c r="G18" s="479"/>
      <c r="H18" s="500"/>
    </row>
  </sheetData>
  <sheetProtection/>
  <printOptions/>
  <pageMargins left="0.34" right="0.52" top="1.49" bottom="0.984251968503937" header="0.5118110236220472" footer="0.5118110236220472"/>
  <pageSetup horizontalDpi="600" verticalDpi="600" orientation="landscape" paperSize="9" r:id="rId1"/>
  <headerFooter alignWithMargins="0">
    <oddHeader>&amp;C&amp;"Arial CE,Félkövér"&amp;12
/2014. (    ) számú zárszámadási rendelet Zalakomár Község Önkormányzata és intézményei
 egyszerűsített eredmény kimutatása 2013. évről&amp;R11. d. melléklet
1. oldal
ezer Ft-ban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0">
      <selection activeCell="P28" sqref="P28"/>
    </sheetView>
  </sheetViews>
  <sheetFormatPr defaultColWidth="9.00390625" defaultRowHeight="12.75"/>
  <cols>
    <col min="1" max="1" width="3.625" style="0" customWidth="1"/>
    <col min="2" max="2" width="33.25390625" style="0" customWidth="1"/>
    <col min="3" max="3" width="8.625" style="0" customWidth="1"/>
    <col min="4" max="4" width="8.25390625" style="0" customWidth="1"/>
    <col min="5" max="6" width="8.375" style="0" customWidth="1"/>
    <col min="7" max="7" width="8.625" style="0" customWidth="1"/>
    <col min="8" max="8" width="8.25390625" style="0" customWidth="1"/>
    <col min="9" max="9" width="8.125" style="0" customWidth="1"/>
    <col min="10" max="12" width="8.00390625" style="0" customWidth="1"/>
    <col min="13" max="13" width="7.625" style="0" customWidth="1"/>
    <col min="14" max="14" width="8.125" style="0" customWidth="1"/>
  </cols>
  <sheetData>
    <row r="1" spans="1:15" ht="15" customHeight="1">
      <c r="A1" s="192"/>
      <c r="B1" s="594"/>
      <c r="C1" s="595"/>
      <c r="D1" s="595"/>
      <c r="E1" s="595"/>
      <c r="F1" s="595"/>
      <c r="G1" s="595"/>
      <c r="H1" s="595"/>
      <c r="I1" s="595"/>
      <c r="J1" s="595"/>
      <c r="K1" s="595"/>
      <c r="L1" s="596"/>
      <c r="M1" s="595"/>
      <c r="N1" s="597"/>
      <c r="O1" s="597" t="s">
        <v>656</v>
      </c>
    </row>
    <row r="2" spans="1:15" ht="11.25" customHeight="1">
      <c r="A2" s="192"/>
      <c r="B2" s="594"/>
      <c r="C2" s="595"/>
      <c r="D2" s="595"/>
      <c r="E2" s="595"/>
      <c r="F2" s="595"/>
      <c r="G2" s="595"/>
      <c r="H2" s="595"/>
      <c r="I2" s="595"/>
      <c r="J2" s="595"/>
      <c r="K2" s="595"/>
      <c r="L2" s="597"/>
      <c r="M2" s="595"/>
      <c r="N2" s="597"/>
      <c r="O2" s="597" t="s">
        <v>626</v>
      </c>
    </row>
    <row r="3" spans="1:15" ht="11.25" customHeight="1">
      <c r="A3" s="192"/>
      <c r="B3" s="594"/>
      <c r="C3" s="595"/>
      <c r="D3" s="595"/>
      <c r="E3" s="595"/>
      <c r="F3" s="595"/>
      <c r="G3" s="595"/>
      <c r="H3" s="595"/>
      <c r="I3" s="595"/>
      <c r="J3" s="595"/>
      <c r="K3" s="595"/>
      <c r="L3" s="597"/>
      <c r="M3" s="595"/>
      <c r="N3" s="597"/>
      <c r="O3" s="597"/>
    </row>
    <row r="4" spans="1:15" ht="20.25">
      <c r="A4" s="758" t="s">
        <v>813</v>
      </c>
      <c r="B4" s="758"/>
      <c r="C4" s="758"/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</row>
    <row r="5" spans="1:15" ht="12" customHeight="1">
      <c r="A5" s="192"/>
      <c r="B5" s="598"/>
      <c r="C5" s="599"/>
      <c r="D5" s="599"/>
      <c r="E5" s="599"/>
      <c r="F5" s="599"/>
      <c r="G5" s="599"/>
      <c r="H5" s="599"/>
      <c r="I5" s="599"/>
      <c r="J5" s="599"/>
      <c r="K5" s="599"/>
      <c r="L5" s="600"/>
      <c r="M5" s="599"/>
      <c r="N5" s="600"/>
      <c r="O5" s="600" t="s">
        <v>627</v>
      </c>
    </row>
    <row r="6" spans="1:15" ht="25.5" customHeight="1">
      <c r="A6" s="601" t="s">
        <v>480</v>
      </c>
      <c r="B6" s="602" t="s">
        <v>37</v>
      </c>
      <c r="C6" s="603" t="s">
        <v>628</v>
      </c>
      <c r="D6" s="603" t="s">
        <v>629</v>
      </c>
      <c r="E6" s="603" t="s">
        <v>630</v>
      </c>
      <c r="F6" s="603" t="s">
        <v>631</v>
      </c>
      <c r="G6" s="603" t="s">
        <v>632</v>
      </c>
      <c r="H6" s="603" t="s">
        <v>633</v>
      </c>
      <c r="I6" s="603" t="s">
        <v>634</v>
      </c>
      <c r="J6" s="603" t="s">
        <v>635</v>
      </c>
      <c r="K6" s="603" t="s">
        <v>636</v>
      </c>
      <c r="L6" s="603" t="s">
        <v>637</v>
      </c>
      <c r="M6" s="603" t="s">
        <v>638</v>
      </c>
      <c r="N6" s="603" t="s">
        <v>639</v>
      </c>
      <c r="O6" s="604" t="s">
        <v>640</v>
      </c>
    </row>
    <row r="7" spans="1:15" ht="15.75">
      <c r="A7" s="605"/>
      <c r="B7" s="606" t="s">
        <v>140</v>
      </c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8"/>
    </row>
    <row r="8" spans="1:15" ht="12.75">
      <c r="A8" s="609" t="s">
        <v>81</v>
      </c>
      <c r="B8" s="610" t="s">
        <v>641</v>
      </c>
      <c r="C8" s="611"/>
      <c r="D8" s="611"/>
      <c r="E8" s="611"/>
      <c r="F8" s="611"/>
      <c r="G8" s="611"/>
      <c r="H8" s="611"/>
      <c r="I8" s="611"/>
      <c r="J8" s="611"/>
      <c r="K8" s="611"/>
      <c r="L8" s="611"/>
      <c r="M8" s="611"/>
      <c r="N8" s="611"/>
      <c r="O8" s="612"/>
    </row>
    <row r="9" spans="1:15" ht="12.75">
      <c r="A9" s="613" t="s">
        <v>42</v>
      </c>
      <c r="B9" s="614" t="s">
        <v>155</v>
      </c>
      <c r="C9" s="615">
        <v>2269</v>
      </c>
      <c r="D9" s="615">
        <v>1597</v>
      </c>
      <c r="E9" s="615">
        <v>1443</v>
      </c>
      <c r="F9" s="615">
        <v>2078</v>
      </c>
      <c r="G9" s="615">
        <v>3074</v>
      </c>
      <c r="H9" s="615">
        <v>1913</v>
      </c>
      <c r="I9" s="615">
        <v>1166</v>
      </c>
      <c r="J9" s="615">
        <v>967</v>
      </c>
      <c r="K9" s="615">
        <v>2190</v>
      </c>
      <c r="L9" s="615">
        <v>1810</v>
      </c>
      <c r="M9" s="615">
        <v>2453</v>
      </c>
      <c r="N9" s="615">
        <v>999</v>
      </c>
      <c r="O9" s="612">
        <f>C9+D9+E9+F9+G9+H9+I9+J9+K9+L9+M9+N9</f>
        <v>21959</v>
      </c>
    </row>
    <row r="10" spans="1:15" ht="12.75">
      <c r="A10" s="613" t="s">
        <v>44</v>
      </c>
      <c r="B10" s="614" t="s">
        <v>642</v>
      </c>
      <c r="C10" s="615"/>
      <c r="D10" s="615">
        <v>2532</v>
      </c>
      <c r="E10" s="615">
        <v>23352</v>
      </c>
      <c r="F10" s="615">
        <v>469</v>
      </c>
      <c r="G10" s="615">
        <v>3606</v>
      </c>
      <c r="H10" s="615">
        <v>9240</v>
      </c>
      <c r="I10" s="615">
        <v>20976</v>
      </c>
      <c r="J10" s="615">
        <v>15686</v>
      </c>
      <c r="K10" s="615">
        <v>29967</v>
      </c>
      <c r="L10" s="615">
        <v>357</v>
      </c>
      <c r="M10" s="615">
        <v>839</v>
      </c>
      <c r="N10" s="615">
        <v>6711</v>
      </c>
      <c r="O10" s="612">
        <f aca="true" t="shared" si="0" ref="O10:O22">C10+D10+E10+F10+G10+H10+I10+J10+K10+L10+M10+N10</f>
        <v>113735</v>
      </c>
    </row>
    <row r="11" spans="1:15" ht="12.75">
      <c r="A11" s="613" t="s">
        <v>111</v>
      </c>
      <c r="B11" s="614" t="s">
        <v>643</v>
      </c>
      <c r="C11" s="615">
        <v>10284</v>
      </c>
      <c r="D11" s="615">
        <v>17368</v>
      </c>
      <c r="E11" s="615">
        <v>46026</v>
      </c>
      <c r="F11" s="615">
        <v>4325</v>
      </c>
      <c r="G11" s="615">
        <v>20720</v>
      </c>
      <c r="H11" s="615">
        <v>45510</v>
      </c>
      <c r="I11" s="615">
        <v>5891</v>
      </c>
      <c r="J11" s="615">
        <v>22251</v>
      </c>
      <c r="K11" s="615">
        <v>38594</v>
      </c>
      <c r="L11" s="615">
        <v>21548</v>
      </c>
      <c r="M11" s="615">
        <v>24472</v>
      </c>
      <c r="N11" s="615">
        <v>34304</v>
      </c>
      <c r="O11" s="612">
        <f t="shared" si="0"/>
        <v>291293</v>
      </c>
    </row>
    <row r="12" spans="1:15" ht="12.75">
      <c r="A12" s="613" t="s">
        <v>115</v>
      </c>
      <c r="B12" s="614" t="s">
        <v>658</v>
      </c>
      <c r="C12" s="615">
        <v>1348</v>
      </c>
      <c r="D12" s="615">
        <v>5378</v>
      </c>
      <c r="E12" s="615">
        <v>3418</v>
      </c>
      <c r="F12" s="615">
        <v>18542</v>
      </c>
      <c r="G12" s="615">
        <v>7958</v>
      </c>
      <c r="H12" s="615">
        <v>4394</v>
      </c>
      <c r="I12" s="615">
        <v>8025</v>
      </c>
      <c r="J12" s="615">
        <v>13546</v>
      </c>
      <c r="K12" s="615">
        <v>15961</v>
      </c>
      <c r="L12" s="615">
        <v>8059</v>
      </c>
      <c r="M12" s="615">
        <v>9327</v>
      </c>
      <c r="N12" s="615">
        <v>29057</v>
      </c>
      <c r="O12" s="612">
        <f>C12+D12+E12+F12+G12+H12+I12+J12+K12+L12+M12+N12</f>
        <v>125013</v>
      </c>
    </row>
    <row r="13" spans="1:15" ht="12.75">
      <c r="A13" s="613"/>
      <c r="B13" s="616" t="s">
        <v>125</v>
      </c>
      <c r="C13" s="617">
        <f aca="true" t="shared" si="1" ref="C13:N13">SUM(C9:C12)</f>
        <v>13901</v>
      </c>
      <c r="D13" s="617">
        <f t="shared" si="1"/>
        <v>26875</v>
      </c>
      <c r="E13" s="617">
        <f t="shared" si="1"/>
        <v>74239</v>
      </c>
      <c r="F13" s="617">
        <f t="shared" si="1"/>
        <v>25414</v>
      </c>
      <c r="G13" s="617">
        <f t="shared" si="1"/>
        <v>35358</v>
      </c>
      <c r="H13" s="617">
        <f t="shared" si="1"/>
        <v>61057</v>
      </c>
      <c r="I13" s="617">
        <f t="shared" si="1"/>
        <v>36058</v>
      </c>
      <c r="J13" s="617">
        <f t="shared" si="1"/>
        <v>52450</v>
      </c>
      <c r="K13" s="617">
        <f t="shared" si="1"/>
        <v>86712</v>
      </c>
      <c r="L13" s="617">
        <f t="shared" si="1"/>
        <v>31774</v>
      </c>
      <c r="M13" s="617">
        <f t="shared" si="1"/>
        <v>37091</v>
      </c>
      <c r="N13" s="617">
        <f t="shared" si="1"/>
        <v>71071</v>
      </c>
      <c r="O13" s="620">
        <f t="shared" si="0"/>
        <v>552000</v>
      </c>
    </row>
    <row r="14" spans="1:15" ht="12.75">
      <c r="A14" s="609" t="s">
        <v>48</v>
      </c>
      <c r="B14" s="610" t="s">
        <v>644</v>
      </c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2">
        <f t="shared" si="0"/>
        <v>0</v>
      </c>
    </row>
    <row r="15" spans="1:15" ht="12.75">
      <c r="A15" s="613" t="s">
        <v>42</v>
      </c>
      <c r="B15" s="614" t="s">
        <v>645</v>
      </c>
      <c r="C15" s="611">
        <v>30</v>
      </c>
      <c r="D15" s="611">
        <v>30</v>
      </c>
      <c r="E15" s="611">
        <v>30</v>
      </c>
      <c r="F15" s="611">
        <v>30</v>
      </c>
      <c r="G15" s="611">
        <v>30</v>
      </c>
      <c r="H15" s="611">
        <v>30</v>
      </c>
      <c r="I15" s="611">
        <v>30</v>
      </c>
      <c r="J15" s="611">
        <v>30</v>
      </c>
      <c r="K15" s="611">
        <v>30</v>
      </c>
      <c r="L15" s="611">
        <v>30</v>
      </c>
      <c r="M15" s="611">
        <v>30</v>
      </c>
      <c r="N15" s="611">
        <v>30</v>
      </c>
      <c r="O15" s="612">
        <f t="shared" si="0"/>
        <v>360</v>
      </c>
    </row>
    <row r="16" spans="1:15" ht="12.75">
      <c r="A16" s="613" t="s">
        <v>44</v>
      </c>
      <c r="B16" s="618" t="s">
        <v>659</v>
      </c>
      <c r="C16" s="619"/>
      <c r="D16" s="615"/>
      <c r="E16" s="615">
        <v>2784</v>
      </c>
      <c r="F16" s="615"/>
      <c r="G16" s="615">
        <v>326</v>
      </c>
      <c r="H16" s="615"/>
      <c r="I16" s="615"/>
      <c r="J16" s="615"/>
      <c r="K16" s="615"/>
      <c r="L16" s="615"/>
      <c r="M16" s="615"/>
      <c r="N16" s="615">
        <v>3206</v>
      </c>
      <c r="O16" s="612">
        <f t="shared" si="0"/>
        <v>6316</v>
      </c>
    </row>
    <row r="17" spans="1:15" ht="12.75">
      <c r="A17" s="613" t="s">
        <v>111</v>
      </c>
      <c r="B17" s="614" t="s">
        <v>646</v>
      </c>
      <c r="C17" s="611">
        <v>31</v>
      </c>
      <c r="D17" s="611">
        <v>31</v>
      </c>
      <c r="E17" s="611">
        <v>23</v>
      </c>
      <c r="F17" s="611">
        <v>15</v>
      </c>
      <c r="G17" s="611">
        <v>26</v>
      </c>
      <c r="H17" s="611"/>
      <c r="I17" s="611">
        <v>57</v>
      </c>
      <c r="J17" s="611"/>
      <c r="K17" s="611">
        <v>24</v>
      </c>
      <c r="L17" s="611"/>
      <c r="M17" s="611">
        <v>16</v>
      </c>
      <c r="N17" s="611">
        <v>195</v>
      </c>
      <c r="O17" s="612">
        <f t="shared" si="0"/>
        <v>418</v>
      </c>
    </row>
    <row r="18" spans="1:15" ht="12.75">
      <c r="A18" s="613"/>
      <c r="B18" s="610" t="s">
        <v>131</v>
      </c>
      <c r="C18" s="617">
        <f aca="true" t="shared" si="2" ref="C18:N18">SUM(C15:C17)</f>
        <v>61</v>
      </c>
      <c r="D18" s="617">
        <f t="shared" si="2"/>
        <v>61</v>
      </c>
      <c r="E18" s="617">
        <f t="shared" si="2"/>
        <v>2837</v>
      </c>
      <c r="F18" s="617">
        <f t="shared" si="2"/>
        <v>45</v>
      </c>
      <c r="G18" s="617">
        <f t="shared" si="2"/>
        <v>382</v>
      </c>
      <c r="H18" s="617">
        <f t="shared" si="2"/>
        <v>30</v>
      </c>
      <c r="I18" s="617">
        <f t="shared" si="2"/>
        <v>87</v>
      </c>
      <c r="J18" s="617">
        <f t="shared" si="2"/>
        <v>30</v>
      </c>
      <c r="K18" s="617">
        <f t="shared" si="2"/>
        <v>54</v>
      </c>
      <c r="L18" s="617">
        <f t="shared" si="2"/>
        <v>30</v>
      </c>
      <c r="M18" s="617">
        <f t="shared" si="2"/>
        <v>46</v>
      </c>
      <c r="N18" s="617">
        <f t="shared" si="2"/>
        <v>3431</v>
      </c>
      <c r="O18" s="612">
        <f t="shared" si="0"/>
        <v>7094</v>
      </c>
    </row>
    <row r="19" spans="1:15" ht="12.75">
      <c r="A19" s="613"/>
      <c r="B19" s="616" t="s">
        <v>647</v>
      </c>
      <c r="C19" s="617">
        <f aca="true" t="shared" si="3" ref="C19:N19">C13+C18</f>
        <v>13962</v>
      </c>
      <c r="D19" s="617">
        <f t="shared" si="3"/>
        <v>26936</v>
      </c>
      <c r="E19" s="617">
        <f t="shared" si="3"/>
        <v>77076</v>
      </c>
      <c r="F19" s="617">
        <f t="shared" si="3"/>
        <v>25459</v>
      </c>
      <c r="G19" s="617">
        <f t="shared" si="3"/>
        <v>35740</v>
      </c>
      <c r="H19" s="617">
        <f t="shared" si="3"/>
        <v>61087</v>
      </c>
      <c r="I19" s="617">
        <f t="shared" si="3"/>
        <v>36145</v>
      </c>
      <c r="J19" s="617">
        <f t="shared" si="3"/>
        <v>52480</v>
      </c>
      <c r="K19" s="617">
        <f t="shared" si="3"/>
        <v>86766</v>
      </c>
      <c r="L19" s="617">
        <f t="shared" si="3"/>
        <v>31804</v>
      </c>
      <c r="M19" s="617">
        <f t="shared" si="3"/>
        <v>37137</v>
      </c>
      <c r="N19" s="617">
        <f t="shared" si="3"/>
        <v>74502</v>
      </c>
      <c r="O19" s="620">
        <f t="shared" si="0"/>
        <v>559094</v>
      </c>
    </row>
    <row r="20" spans="1:15" ht="12.75">
      <c r="A20" s="609" t="s">
        <v>52</v>
      </c>
      <c r="B20" s="610" t="s">
        <v>72</v>
      </c>
      <c r="C20" s="611"/>
      <c r="D20" s="611"/>
      <c r="E20" s="611"/>
      <c r="F20" s="611"/>
      <c r="G20" s="611"/>
      <c r="H20" s="611"/>
      <c r="I20" s="611"/>
      <c r="J20" s="611"/>
      <c r="K20" s="611"/>
      <c r="L20" s="611"/>
      <c r="M20" s="611"/>
      <c r="N20" s="611"/>
      <c r="O20" s="612">
        <f t="shared" si="0"/>
        <v>0</v>
      </c>
    </row>
    <row r="21" spans="1:15" ht="13.5" customHeight="1">
      <c r="A21" s="621"/>
      <c r="B21" s="628" t="s">
        <v>815</v>
      </c>
      <c r="C21" s="611"/>
      <c r="D21" s="622"/>
      <c r="E21" s="622"/>
      <c r="F21" s="622"/>
      <c r="G21" s="622"/>
      <c r="H21" s="622"/>
      <c r="I21" s="622"/>
      <c r="J21" s="622"/>
      <c r="K21" s="622"/>
      <c r="L21" s="622"/>
      <c r="M21" s="622">
        <v>-10</v>
      </c>
      <c r="N21" s="622">
        <v>64153</v>
      </c>
      <c r="O21" s="612">
        <f t="shared" si="0"/>
        <v>64143</v>
      </c>
    </row>
    <row r="22" spans="1:15" ht="12.75">
      <c r="A22" s="613"/>
      <c r="B22" s="616" t="s">
        <v>648</v>
      </c>
      <c r="C22" s="617">
        <f>C19+C21</f>
        <v>13962</v>
      </c>
      <c r="D22" s="617">
        <f aca="true" t="shared" si="4" ref="D22:N22">D19+D21</f>
        <v>26936</v>
      </c>
      <c r="E22" s="617">
        <f t="shared" si="4"/>
        <v>77076</v>
      </c>
      <c r="F22" s="617">
        <f t="shared" si="4"/>
        <v>25459</v>
      </c>
      <c r="G22" s="617">
        <f t="shared" si="4"/>
        <v>35740</v>
      </c>
      <c r="H22" s="617">
        <f t="shared" si="4"/>
        <v>61087</v>
      </c>
      <c r="I22" s="617">
        <f t="shared" si="4"/>
        <v>36145</v>
      </c>
      <c r="J22" s="617">
        <f t="shared" si="4"/>
        <v>52480</v>
      </c>
      <c r="K22" s="617">
        <f t="shared" si="4"/>
        <v>86766</v>
      </c>
      <c r="L22" s="617">
        <f t="shared" si="4"/>
        <v>31804</v>
      </c>
      <c r="M22" s="617">
        <f t="shared" si="4"/>
        <v>37127</v>
      </c>
      <c r="N22" s="617">
        <f t="shared" si="4"/>
        <v>138655</v>
      </c>
      <c r="O22" s="620">
        <f t="shared" si="0"/>
        <v>623237</v>
      </c>
    </row>
    <row r="23" spans="1:15" ht="12.75">
      <c r="A23" s="613"/>
      <c r="B23" s="623" t="s">
        <v>231</v>
      </c>
      <c r="C23" s="624"/>
      <c r="D23" s="624"/>
      <c r="E23" s="624"/>
      <c r="F23" s="624"/>
      <c r="G23" s="624"/>
      <c r="H23" s="624"/>
      <c r="I23" s="624"/>
      <c r="J23" s="624"/>
      <c r="K23" s="624"/>
      <c r="L23" s="624"/>
      <c r="M23" s="624"/>
      <c r="N23" s="624"/>
      <c r="O23" s="612"/>
    </row>
    <row r="24" spans="1:15" ht="12.75">
      <c r="A24" s="609" t="s">
        <v>81</v>
      </c>
      <c r="B24" s="623" t="s">
        <v>82</v>
      </c>
      <c r="C24" s="624"/>
      <c r="D24" s="624"/>
      <c r="E24" s="624"/>
      <c r="F24" s="624"/>
      <c r="G24" s="624"/>
      <c r="H24" s="624"/>
      <c r="I24" s="624"/>
      <c r="J24" s="624"/>
      <c r="K24" s="624"/>
      <c r="L24" s="624"/>
      <c r="M24" s="624"/>
      <c r="N24" s="624"/>
      <c r="O24" s="612"/>
    </row>
    <row r="25" spans="1:15" ht="12.75">
      <c r="A25" s="613" t="s">
        <v>42</v>
      </c>
      <c r="B25" s="625" t="s">
        <v>184</v>
      </c>
      <c r="C25" s="624">
        <v>17194</v>
      </c>
      <c r="D25" s="624">
        <v>4258</v>
      </c>
      <c r="E25" s="624">
        <v>5687</v>
      </c>
      <c r="F25" s="624">
        <v>6578</v>
      </c>
      <c r="G25" s="624">
        <v>8957</v>
      </c>
      <c r="H25" s="624">
        <v>12572</v>
      </c>
      <c r="I25" s="624">
        <v>12665</v>
      </c>
      <c r="J25" s="624">
        <v>12875</v>
      </c>
      <c r="K25" s="624">
        <v>13568</v>
      </c>
      <c r="L25" s="624">
        <v>10628</v>
      </c>
      <c r="M25" s="624">
        <v>12110</v>
      </c>
      <c r="N25" s="624">
        <v>17264</v>
      </c>
      <c r="O25" s="612">
        <f aca="true" t="shared" si="5" ref="O25:O31">C25+D25+E25+F25+G25+H25+I25+J25+K25+L25+M25+N25</f>
        <v>134356</v>
      </c>
    </row>
    <row r="26" spans="1:15" ht="12.75">
      <c r="A26" s="613" t="s">
        <v>44</v>
      </c>
      <c r="B26" s="625" t="s">
        <v>485</v>
      </c>
      <c r="C26" s="624">
        <v>4117</v>
      </c>
      <c r="D26" s="624">
        <v>1237</v>
      </c>
      <c r="E26" s="624">
        <v>1535</v>
      </c>
      <c r="F26" s="624">
        <v>1776</v>
      </c>
      <c r="G26" s="624">
        <v>2357</v>
      </c>
      <c r="H26" s="624">
        <v>1697</v>
      </c>
      <c r="I26" s="624">
        <v>2433</v>
      </c>
      <c r="J26" s="624">
        <v>2443</v>
      </c>
      <c r="K26" s="624">
        <v>1834</v>
      </c>
      <c r="L26" s="624">
        <v>1435</v>
      </c>
      <c r="M26" s="624">
        <v>2356</v>
      </c>
      <c r="N26" s="624">
        <v>2561</v>
      </c>
      <c r="O26" s="612">
        <f t="shared" si="5"/>
        <v>25781</v>
      </c>
    </row>
    <row r="27" spans="1:15" ht="12.75">
      <c r="A27" s="613" t="s">
        <v>111</v>
      </c>
      <c r="B27" s="625" t="s">
        <v>234</v>
      </c>
      <c r="C27" s="624">
        <v>8412</v>
      </c>
      <c r="D27" s="624">
        <v>10897</v>
      </c>
      <c r="E27" s="624">
        <v>15847</v>
      </c>
      <c r="F27" s="624">
        <v>9869</v>
      </c>
      <c r="G27" s="624">
        <v>12482</v>
      </c>
      <c r="H27" s="624">
        <v>5897</v>
      </c>
      <c r="I27" s="624">
        <v>7486</v>
      </c>
      <c r="J27" s="624">
        <v>6749</v>
      </c>
      <c r="K27" s="624">
        <v>6874</v>
      </c>
      <c r="L27" s="624">
        <v>9875</v>
      </c>
      <c r="M27" s="624">
        <v>6874</v>
      </c>
      <c r="N27" s="624">
        <v>5657</v>
      </c>
      <c r="O27" s="612">
        <f t="shared" si="5"/>
        <v>106919</v>
      </c>
    </row>
    <row r="28" spans="1:15" ht="12.75">
      <c r="A28" s="613" t="s">
        <v>115</v>
      </c>
      <c r="B28" s="625" t="s">
        <v>649</v>
      </c>
      <c r="C28" s="624">
        <v>8975</v>
      </c>
      <c r="D28" s="624">
        <v>10258</v>
      </c>
      <c r="E28" s="624">
        <v>11248</v>
      </c>
      <c r="F28" s="624">
        <v>12315</v>
      </c>
      <c r="G28" s="624">
        <v>10986</v>
      </c>
      <c r="H28" s="624">
        <v>11256</v>
      </c>
      <c r="I28" s="624">
        <v>10357</v>
      </c>
      <c r="J28" s="624">
        <v>10214</v>
      </c>
      <c r="K28" s="624">
        <v>11547</v>
      </c>
      <c r="L28" s="624">
        <v>11857</v>
      </c>
      <c r="M28" s="624">
        <v>13258</v>
      </c>
      <c r="N28" s="624">
        <v>12931</v>
      </c>
      <c r="O28" s="612">
        <f t="shared" si="5"/>
        <v>135202</v>
      </c>
    </row>
    <row r="29" spans="1:15" ht="12.75">
      <c r="A29" s="613" t="s">
        <v>120</v>
      </c>
      <c r="B29" s="625" t="s">
        <v>650</v>
      </c>
      <c r="C29" s="624">
        <v>432</v>
      </c>
      <c r="D29" s="624">
        <v>143</v>
      </c>
      <c r="E29" s="624">
        <v>1494</v>
      </c>
      <c r="F29" s="624">
        <v>675</v>
      </c>
      <c r="G29" s="624">
        <v>548</v>
      </c>
      <c r="H29" s="624">
        <v>791</v>
      </c>
      <c r="I29" s="624">
        <v>595</v>
      </c>
      <c r="J29" s="624">
        <v>531</v>
      </c>
      <c r="K29" s="624">
        <v>982</v>
      </c>
      <c r="L29" s="624">
        <v>355</v>
      </c>
      <c r="M29" s="624">
        <v>689</v>
      </c>
      <c r="N29" s="624">
        <v>480</v>
      </c>
      <c r="O29" s="612">
        <f t="shared" si="5"/>
        <v>7715</v>
      </c>
    </row>
    <row r="30" spans="1:15" ht="12.75">
      <c r="A30" s="613" t="s">
        <v>123</v>
      </c>
      <c r="B30" s="625" t="s">
        <v>651</v>
      </c>
      <c r="C30" s="624">
        <v>6803</v>
      </c>
      <c r="D30" s="624">
        <v>6584</v>
      </c>
      <c r="E30" s="624">
        <v>7046</v>
      </c>
      <c r="F30" s="624">
        <v>6076</v>
      </c>
      <c r="G30" s="624">
        <v>5465</v>
      </c>
      <c r="H30" s="624">
        <v>6254</v>
      </c>
      <c r="I30" s="624">
        <v>5802</v>
      </c>
      <c r="J30" s="624">
        <v>5502</v>
      </c>
      <c r="K30" s="624">
        <v>8799</v>
      </c>
      <c r="L30" s="624">
        <v>5261</v>
      </c>
      <c r="M30" s="624">
        <v>5381</v>
      </c>
      <c r="N30" s="624">
        <v>7118</v>
      </c>
      <c r="O30" s="612">
        <f t="shared" si="5"/>
        <v>76091</v>
      </c>
    </row>
    <row r="31" spans="1:15" ht="12.75">
      <c r="A31" s="613" t="s">
        <v>124</v>
      </c>
      <c r="B31" s="625" t="s">
        <v>652</v>
      </c>
      <c r="C31" s="624"/>
      <c r="D31" s="624"/>
      <c r="E31" s="624"/>
      <c r="F31" s="624"/>
      <c r="G31" s="624"/>
      <c r="H31" s="624"/>
      <c r="I31" s="624"/>
      <c r="J31" s="624"/>
      <c r="K31" s="624"/>
      <c r="L31" s="624"/>
      <c r="M31" s="624"/>
      <c r="N31" s="624"/>
      <c r="O31" s="612">
        <f t="shared" si="5"/>
        <v>0</v>
      </c>
    </row>
    <row r="32" spans="1:15" ht="12.75">
      <c r="A32" s="613"/>
      <c r="B32" s="623" t="s">
        <v>126</v>
      </c>
      <c r="C32" s="626">
        <f>C25+C26+C27+C28+C29+C30+C31</f>
        <v>45933</v>
      </c>
      <c r="D32" s="626">
        <f aca="true" t="shared" si="6" ref="D32:N32">D25+D26+D27+D28+D29+D30+D31</f>
        <v>33377</v>
      </c>
      <c r="E32" s="626">
        <f t="shared" si="6"/>
        <v>42857</v>
      </c>
      <c r="F32" s="626">
        <f t="shared" si="6"/>
        <v>37289</v>
      </c>
      <c r="G32" s="626">
        <f t="shared" si="6"/>
        <v>40795</v>
      </c>
      <c r="H32" s="626">
        <f t="shared" si="6"/>
        <v>38467</v>
      </c>
      <c r="I32" s="626">
        <f t="shared" si="6"/>
        <v>39338</v>
      </c>
      <c r="J32" s="626">
        <f t="shared" si="6"/>
        <v>38314</v>
      </c>
      <c r="K32" s="626">
        <f t="shared" si="6"/>
        <v>43604</v>
      </c>
      <c r="L32" s="626">
        <f t="shared" si="6"/>
        <v>39411</v>
      </c>
      <c r="M32" s="626">
        <f t="shared" si="6"/>
        <v>40668</v>
      </c>
      <c r="N32" s="626">
        <f t="shared" si="6"/>
        <v>46011</v>
      </c>
      <c r="O32" s="626">
        <f>O25+O26+O27+O28+O29+O30+O31</f>
        <v>486064</v>
      </c>
    </row>
    <row r="33" spans="1:15" ht="12.75">
      <c r="A33" s="609" t="s">
        <v>48</v>
      </c>
      <c r="B33" s="623" t="s">
        <v>86</v>
      </c>
      <c r="C33" s="624"/>
      <c r="D33" s="624"/>
      <c r="E33" s="624"/>
      <c r="F33" s="624"/>
      <c r="G33" s="624"/>
      <c r="H33" s="624"/>
      <c r="I33" s="624"/>
      <c r="J33" s="624"/>
      <c r="K33" s="624"/>
      <c r="L33" s="624"/>
      <c r="M33" s="624"/>
      <c r="N33" s="624"/>
      <c r="O33" s="612"/>
    </row>
    <row r="34" spans="1:15" ht="12.75">
      <c r="A34" s="627" t="s">
        <v>42</v>
      </c>
      <c r="B34" s="625" t="s">
        <v>208</v>
      </c>
      <c r="C34" s="624"/>
      <c r="D34" s="624"/>
      <c r="E34" s="624"/>
      <c r="F34" s="624"/>
      <c r="G34" s="624">
        <v>3585</v>
      </c>
      <c r="H34" s="624"/>
      <c r="I34" s="624">
        <v>438</v>
      </c>
      <c r="J34" s="624">
        <v>692</v>
      </c>
      <c r="K34" s="624">
        <v>5936</v>
      </c>
      <c r="L34" s="624">
        <v>11579</v>
      </c>
      <c r="M34" s="624"/>
      <c r="N34" s="624"/>
      <c r="O34" s="612">
        <f>C34+D34+E34+F34+G34+H34+I34+J34+K34+L34+M34+N34</f>
        <v>22230</v>
      </c>
    </row>
    <row r="35" spans="1:15" ht="12.75">
      <c r="A35" s="627" t="s">
        <v>44</v>
      </c>
      <c r="B35" s="625" t="s">
        <v>207</v>
      </c>
      <c r="C35" s="624">
        <v>4027</v>
      </c>
      <c r="D35" s="624">
        <v>2884</v>
      </c>
      <c r="E35" s="624">
        <v>1238</v>
      </c>
      <c r="F35" s="624">
        <v>1760</v>
      </c>
      <c r="G35" s="624">
        <v>1579</v>
      </c>
      <c r="H35" s="624">
        <v>1355</v>
      </c>
      <c r="I35" s="624">
        <v>40</v>
      </c>
      <c r="J35" s="624">
        <v>5344</v>
      </c>
      <c r="K35" s="624">
        <v>148</v>
      </c>
      <c r="L35" s="624">
        <v>7070</v>
      </c>
      <c r="M35" s="624">
        <v>3223</v>
      </c>
      <c r="N35" s="624">
        <v>4224</v>
      </c>
      <c r="O35" s="612">
        <f>C35+D35+E35+F35+G35+H35+I35+J35+K35+L35+M35+N35</f>
        <v>32892</v>
      </c>
    </row>
    <row r="36" spans="1:15" ht="12.75">
      <c r="A36" s="627" t="s">
        <v>111</v>
      </c>
      <c r="B36" s="625" t="s">
        <v>653</v>
      </c>
      <c r="C36" s="624"/>
      <c r="D36" s="624"/>
      <c r="E36" s="624"/>
      <c r="F36" s="624"/>
      <c r="G36" s="624">
        <v>80</v>
      </c>
      <c r="H36" s="624"/>
      <c r="I36" s="624"/>
      <c r="J36" s="624"/>
      <c r="K36" s="624"/>
      <c r="L36" s="624">
        <v>100</v>
      </c>
      <c r="M36" s="624">
        <v>50</v>
      </c>
      <c r="N36" s="624">
        <v>60</v>
      </c>
      <c r="O36" s="612">
        <f>C36+D36+E36+F36+G36+H36+I36+J36+K36+L36+M36+N36</f>
        <v>290</v>
      </c>
    </row>
    <row r="37" spans="1:15" ht="12.75">
      <c r="A37" s="627" t="s">
        <v>115</v>
      </c>
      <c r="B37" s="625" t="s">
        <v>657</v>
      </c>
      <c r="C37" s="624"/>
      <c r="D37" s="624"/>
      <c r="E37" s="624"/>
      <c r="F37" s="624"/>
      <c r="G37" s="624"/>
      <c r="H37" s="624"/>
      <c r="I37" s="624">
        <v>500</v>
      </c>
      <c r="J37" s="624"/>
      <c r="K37" s="624"/>
      <c r="L37" s="624">
        <v>183</v>
      </c>
      <c r="M37" s="624"/>
      <c r="N37" s="624"/>
      <c r="O37" s="612">
        <f>C37+D37+E37+F37+G37+H37+I37+J37+K37+L37+M37+N37</f>
        <v>683</v>
      </c>
    </row>
    <row r="38" spans="1:15" ht="12.75">
      <c r="A38" s="613"/>
      <c r="B38" s="623" t="s">
        <v>89</v>
      </c>
      <c r="C38" s="626">
        <f>C35+C36+C34</f>
        <v>4027</v>
      </c>
      <c r="D38" s="626">
        <f>D35+D36+D34+D37</f>
        <v>2884</v>
      </c>
      <c r="E38" s="626">
        <f aca="true" t="shared" si="7" ref="E38:O38">E35+E36+E34+E37</f>
        <v>1238</v>
      </c>
      <c r="F38" s="626">
        <f t="shared" si="7"/>
        <v>1760</v>
      </c>
      <c r="G38" s="626">
        <f t="shared" si="7"/>
        <v>5244</v>
      </c>
      <c r="H38" s="626">
        <f t="shared" si="7"/>
        <v>1355</v>
      </c>
      <c r="I38" s="626">
        <f t="shared" si="7"/>
        <v>978</v>
      </c>
      <c r="J38" s="626">
        <f t="shared" si="7"/>
        <v>6036</v>
      </c>
      <c r="K38" s="626">
        <f t="shared" si="7"/>
        <v>6084</v>
      </c>
      <c r="L38" s="626">
        <f t="shared" si="7"/>
        <v>18932</v>
      </c>
      <c r="M38" s="626">
        <f t="shared" si="7"/>
        <v>3273</v>
      </c>
      <c r="N38" s="626">
        <f t="shared" si="7"/>
        <v>4284</v>
      </c>
      <c r="O38" s="626">
        <f t="shared" si="7"/>
        <v>56095</v>
      </c>
    </row>
    <row r="39" spans="1:15" ht="12.75">
      <c r="A39" s="609" t="s">
        <v>52</v>
      </c>
      <c r="B39" s="623" t="s">
        <v>654</v>
      </c>
      <c r="C39" s="624"/>
      <c r="D39" s="624"/>
      <c r="E39" s="624"/>
      <c r="F39" s="624"/>
      <c r="G39" s="624"/>
      <c r="H39" s="624"/>
      <c r="I39" s="624"/>
      <c r="J39" s="624"/>
      <c r="K39" s="624"/>
      <c r="L39" s="624"/>
      <c r="M39" s="624"/>
      <c r="N39" s="624"/>
      <c r="O39" s="612"/>
    </row>
    <row r="40" spans="1:15" ht="12.75">
      <c r="A40" s="613"/>
      <c r="B40" s="625" t="s">
        <v>660</v>
      </c>
      <c r="C40" s="624"/>
      <c r="D40" s="624"/>
      <c r="E40" s="624"/>
      <c r="F40" s="624"/>
      <c r="G40" s="624"/>
      <c r="H40" s="624"/>
      <c r="I40" s="624"/>
      <c r="J40" s="624"/>
      <c r="K40" s="624"/>
      <c r="L40" s="624"/>
      <c r="M40" s="624"/>
      <c r="N40" s="624"/>
      <c r="O40" s="612">
        <v>-3405</v>
      </c>
    </row>
    <row r="41" spans="1:15" ht="15.75">
      <c r="A41" s="260"/>
      <c r="B41" s="623" t="s">
        <v>655</v>
      </c>
      <c r="C41" s="626">
        <f>C32+C38+C40</f>
        <v>49960</v>
      </c>
      <c r="D41" s="626">
        <f aca="true" t="shared" si="8" ref="D41:O41">D32+D38+D40</f>
        <v>36261</v>
      </c>
      <c r="E41" s="626">
        <f t="shared" si="8"/>
        <v>44095</v>
      </c>
      <c r="F41" s="626">
        <f t="shared" si="8"/>
        <v>39049</v>
      </c>
      <c r="G41" s="626">
        <f t="shared" si="8"/>
        <v>46039</v>
      </c>
      <c r="H41" s="626">
        <f t="shared" si="8"/>
        <v>39822</v>
      </c>
      <c r="I41" s="626">
        <f t="shared" si="8"/>
        <v>40316</v>
      </c>
      <c r="J41" s="626">
        <f t="shared" si="8"/>
        <v>44350</v>
      </c>
      <c r="K41" s="626">
        <f t="shared" si="8"/>
        <v>49688</v>
      </c>
      <c r="L41" s="626">
        <f t="shared" si="8"/>
        <v>58343</v>
      </c>
      <c r="M41" s="626">
        <f t="shared" si="8"/>
        <v>43941</v>
      </c>
      <c r="N41" s="626">
        <f t="shared" si="8"/>
        <v>50295</v>
      </c>
      <c r="O41" s="626">
        <f t="shared" si="8"/>
        <v>538754</v>
      </c>
    </row>
  </sheetData>
  <sheetProtection/>
  <mergeCells count="1">
    <mergeCell ref="A4:O4"/>
  </mergeCells>
  <printOptions/>
  <pageMargins left="0.28" right="0.25" top="0.3" bottom="0.18" header="0.2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1"/>
  <sheetViews>
    <sheetView zoomScale="68" zoomScaleNormal="68" zoomScaleSheetLayoutView="56" zoomScalePageLayoutView="0" workbookViewId="0" topLeftCell="A1">
      <selection activeCell="I51" sqref="I51"/>
    </sheetView>
  </sheetViews>
  <sheetFormatPr defaultColWidth="9.00390625" defaultRowHeight="12.75"/>
  <cols>
    <col min="1" max="1" width="4.625" style="83" customWidth="1"/>
    <col min="2" max="2" width="45.125" style="83" customWidth="1"/>
    <col min="3" max="3" width="11.625" style="83" customWidth="1"/>
    <col min="4" max="4" width="11.75390625" style="83" customWidth="1"/>
    <col min="5" max="5" width="11.625" style="83" customWidth="1"/>
    <col min="6" max="6" width="9.125" style="117" customWidth="1"/>
    <col min="7" max="7" width="4.625" style="83" customWidth="1"/>
    <col min="8" max="8" width="33.00390625" style="83" customWidth="1"/>
    <col min="9" max="11" width="12.00390625" style="83" customWidth="1"/>
    <col min="12" max="12" width="9.125" style="117" customWidth="1"/>
    <col min="13" max="13" width="13.625" style="83" customWidth="1"/>
    <col min="14" max="14" width="9.125" style="83" customWidth="1"/>
    <col min="15" max="15" width="9.125" style="12" customWidth="1"/>
  </cols>
  <sheetData>
    <row r="1" ht="15">
      <c r="K1" s="118"/>
    </row>
    <row r="2" spans="1:12" ht="21" customHeight="1">
      <c r="A2" s="688" t="s">
        <v>480</v>
      </c>
      <c r="B2" s="688" t="s">
        <v>101</v>
      </c>
      <c r="C2" s="683" t="s">
        <v>689</v>
      </c>
      <c r="D2" s="686" t="s">
        <v>690</v>
      </c>
      <c r="E2" s="683" t="s">
        <v>691</v>
      </c>
      <c r="F2" s="687" t="s">
        <v>102</v>
      </c>
      <c r="G2" s="688" t="s">
        <v>480</v>
      </c>
      <c r="H2" s="688" t="s">
        <v>101</v>
      </c>
      <c r="I2" s="683" t="s">
        <v>689</v>
      </c>
      <c r="J2" s="683" t="s">
        <v>690</v>
      </c>
      <c r="K2" s="686" t="s">
        <v>691</v>
      </c>
      <c r="L2" s="687" t="s">
        <v>102</v>
      </c>
    </row>
    <row r="3" spans="1:12" ht="22.5" customHeight="1">
      <c r="A3" s="688"/>
      <c r="B3" s="688"/>
      <c r="C3" s="683"/>
      <c r="D3" s="686"/>
      <c r="E3" s="683"/>
      <c r="F3" s="687"/>
      <c r="G3" s="688"/>
      <c r="H3" s="688"/>
      <c r="I3" s="683"/>
      <c r="J3" s="683"/>
      <c r="K3" s="686"/>
      <c r="L3" s="687"/>
    </row>
    <row r="4" spans="1:12" ht="15" customHeight="1">
      <c r="A4" s="681" t="s">
        <v>103</v>
      </c>
      <c r="B4" s="681"/>
      <c r="C4" s="681"/>
      <c r="D4" s="681"/>
      <c r="E4" s="681"/>
      <c r="F4" s="119"/>
      <c r="G4" s="684" t="s">
        <v>104</v>
      </c>
      <c r="H4" s="684"/>
      <c r="I4" s="684"/>
      <c r="J4" s="684"/>
      <c r="K4" s="684"/>
      <c r="L4" s="120"/>
    </row>
    <row r="5" spans="1:12" ht="15" customHeight="1">
      <c r="A5" s="84" t="s">
        <v>42</v>
      </c>
      <c r="B5" s="85" t="s">
        <v>155</v>
      </c>
      <c r="C5" s="86">
        <v>14614</v>
      </c>
      <c r="D5" s="86">
        <v>11964</v>
      </c>
      <c r="E5" s="86">
        <v>21959</v>
      </c>
      <c r="F5" s="121">
        <f>E5/D5*100</f>
        <v>183.5422935473086</v>
      </c>
      <c r="G5" s="90" t="s">
        <v>105</v>
      </c>
      <c r="H5" s="111" t="s">
        <v>598</v>
      </c>
      <c r="I5" s="86"/>
      <c r="J5" s="86"/>
      <c r="K5" s="86"/>
      <c r="L5" s="106"/>
    </row>
    <row r="6" spans="1:12" ht="15" customHeight="1">
      <c r="A6" s="84" t="s">
        <v>44</v>
      </c>
      <c r="B6" s="26" t="s">
        <v>642</v>
      </c>
      <c r="C6" s="26"/>
      <c r="D6" s="26"/>
      <c r="E6" s="26"/>
      <c r="F6" s="121"/>
      <c r="G6" s="122"/>
      <c r="H6" s="85" t="s">
        <v>106</v>
      </c>
      <c r="I6" s="86">
        <v>85474</v>
      </c>
      <c r="J6" s="86">
        <v>86487</v>
      </c>
      <c r="K6" s="86">
        <v>90305</v>
      </c>
      <c r="L6" s="106">
        <f>K6/J6*100</f>
        <v>104.4145362886908</v>
      </c>
    </row>
    <row r="7" spans="1:12" ht="15" customHeight="1">
      <c r="A7" s="84"/>
      <c r="B7" s="26" t="s">
        <v>107</v>
      </c>
      <c r="C7" s="86">
        <v>47000</v>
      </c>
      <c r="D7" s="86">
        <v>47000</v>
      </c>
      <c r="E7" s="86">
        <v>65366</v>
      </c>
      <c r="F7" s="121">
        <f>E7/D7*100</f>
        <v>139.07659574468084</v>
      </c>
      <c r="G7" s="90"/>
      <c r="H7" s="85" t="s">
        <v>108</v>
      </c>
      <c r="I7" s="86">
        <v>15914</v>
      </c>
      <c r="J7" s="86">
        <v>16197</v>
      </c>
      <c r="K7" s="86">
        <v>15000</v>
      </c>
      <c r="L7" s="106">
        <f>K7/J7*100</f>
        <v>92.60974254491573</v>
      </c>
    </row>
    <row r="8" spans="1:12" ht="15" customHeight="1">
      <c r="A8" s="84"/>
      <c r="B8" s="26" t="s">
        <v>665</v>
      </c>
      <c r="C8" s="86">
        <v>4800</v>
      </c>
      <c r="D8" s="86">
        <v>4800</v>
      </c>
      <c r="E8" s="86">
        <v>5015</v>
      </c>
      <c r="F8" s="121">
        <f>E8/D8*100</f>
        <v>104.47916666666666</v>
      </c>
      <c r="G8" s="90"/>
      <c r="H8" s="85" t="s">
        <v>109</v>
      </c>
      <c r="I8" s="86">
        <v>76406</v>
      </c>
      <c r="J8" s="86">
        <v>89187</v>
      </c>
      <c r="K8" s="86">
        <v>88061</v>
      </c>
      <c r="L8" s="106">
        <f>K8/J8*100</f>
        <v>98.73748416249005</v>
      </c>
    </row>
    <row r="9" spans="1:12" ht="15" customHeight="1">
      <c r="A9" s="84"/>
      <c r="B9" s="630" t="s">
        <v>693</v>
      </c>
      <c r="C9" s="86"/>
      <c r="D9" s="86"/>
      <c r="E9" s="86">
        <v>43321</v>
      </c>
      <c r="F9" s="121"/>
      <c r="G9" s="638"/>
      <c r="H9" s="94" t="s">
        <v>599</v>
      </c>
      <c r="I9" s="88">
        <f>I6+I7+I8</f>
        <v>177794</v>
      </c>
      <c r="J9" s="88">
        <f>J6+J7+J8</f>
        <v>191871</v>
      </c>
      <c r="K9" s="88">
        <f>K6+K7+K8</f>
        <v>193366</v>
      </c>
      <c r="L9" s="639">
        <f>K9/J9*100</f>
        <v>100.77916933773213</v>
      </c>
    </row>
    <row r="10" spans="1:12" ht="15" customHeight="1">
      <c r="A10" s="84"/>
      <c r="B10" s="630" t="s">
        <v>667</v>
      </c>
      <c r="C10" s="86"/>
      <c r="D10" s="86"/>
      <c r="E10" s="86">
        <v>33</v>
      </c>
      <c r="F10" s="121"/>
      <c r="G10" s="90" t="s">
        <v>110</v>
      </c>
      <c r="H10" s="85" t="s">
        <v>692</v>
      </c>
      <c r="I10" s="88"/>
      <c r="J10" s="88"/>
      <c r="K10" s="88"/>
      <c r="L10" s="106"/>
    </row>
    <row r="11" spans="1:12" ht="15" customHeight="1">
      <c r="A11" s="84"/>
      <c r="B11" s="87" t="s">
        <v>721</v>
      </c>
      <c r="C11" s="88">
        <f>C7+C8+C9</f>
        <v>51800</v>
      </c>
      <c r="D11" s="88">
        <f>D7+D8+D9</f>
        <v>51800</v>
      </c>
      <c r="E11" s="88">
        <f>E7+E8+E9+E10</f>
        <v>113735</v>
      </c>
      <c r="F11" s="123">
        <f>E11/D11*100</f>
        <v>219.56563706563705</v>
      </c>
      <c r="G11" s="90"/>
      <c r="H11" s="85" t="s">
        <v>112</v>
      </c>
      <c r="I11" s="86">
        <v>34691</v>
      </c>
      <c r="J11" s="86">
        <v>35910</v>
      </c>
      <c r="K11" s="86">
        <v>38860</v>
      </c>
      <c r="L11" s="106"/>
    </row>
    <row r="12" spans="1:12" ht="15" customHeight="1">
      <c r="A12" s="84" t="s">
        <v>111</v>
      </c>
      <c r="B12" s="85" t="s">
        <v>704</v>
      </c>
      <c r="C12" s="89"/>
      <c r="D12" s="89"/>
      <c r="E12" s="89"/>
      <c r="F12" s="121"/>
      <c r="G12" s="90"/>
      <c r="H12" s="85" t="s">
        <v>714</v>
      </c>
      <c r="I12" s="86">
        <v>8753</v>
      </c>
      <c r="J12" s="86">
        <v>9101</v>
      </c>
      <c r="K12" s="86">
        <v>9442</v>
      </c>
      <c r="L12" s="106">
        <f>K12/J12*100</f>
        <v>103.74684100648281</v>
      </c>
    </row>
    <row r="13" spans="1:12" ht="15" customHeight="1">
      <c r="A13" s="84"/>
      <c r="B13" s="26" t="s">
        <v>694</v>
      </c>
      <c r="C13" s="27">
        <v>53816</v>
      </c>
      <c r="D13" s="27">
        <v>53603</v>
      </c>
      <c r="E13" s="27">
        <v>53603</v>
      </c>
      <c r="F13" s="121">
        <f aca="true" t="shared" si="0" ref="F13:F19">E13/D13*100</f>
        <v>100</v>
      </c>
      <c r="G13" s="90"/>
      <c r="H13" s="101" t="s">
        <v>113</v>
      </c>
      <c r="I13" s="86">
        <v>12409</v>
      </c>
      <c r="J13" s="86">
        <v>13077</v>
      </c>
      <c r="K13" s="86">
        <v>11404</v>
      </c>
      <c r="L13" s="106">
        <f>K13/J13*100</f>
        <v>87.20654584384798</v>
      </c>
    </row>
    <row r="14" spans="1:12" ht="15" customHeight="1">
      <c r="A14" s="84"/>
      <c r="B14" s="26" t="s">
        <v>695</v>
      </c>
      <c r="C14" s="27">
        <v>67712</v>
      </c>
      <c r="D14" s="27">
        <v>71369</v>
      </c>
      <c r="E14" s="27">
        <v>71369</v>
      </c>
      <c r="F14" s="121">
        <f t="shared" si="0"/>
        <v>100</v>
      </c>
      <c r="G14" s="638"/>
      <c r="H14" s="94" t="s">
        <v>715</v>
      </c>
      <c r="I14" s="88">
        <f>I11+I12+I13</f>
        <v>55853</v>
      </c>
      <c r="J14" s="88">
        <f>J11+J12+J13</f>
        <v>58088</v>
      </c>
      <c r="K14" s="88">
        <f>K11+K12+K13</f>
        <v>59706</v>
      </c>
      <c r="L14" s="639">
        <f>K14/J14*100</f>
        <v>102.78542900426939</v>
      </c>
    </row>
    <row r="15" spans="1:256" s="6" customFormat="1" ht="15" customHeight="1">
      <c r="A15" s="84"/>
      <c r="B15" s="629" t="s">
        <v>696</v>
      </c>
      <c r="C15" s="27">
        <v>10494</v>
      </c>
      <c r="D15" s="27">
        <v>10494</v>
      </c>
      <c r="E15" s="27">
        <v>10494</v>
      </c>
      <c r="F15" s="121">
        <f t="shared" si="0"/>
        <v>100</v>
      </c>
      <c r="G15" s="90" t="s">
        <v>111</v>
      </c>
      <c r="H15" s="101" t="s">
        <v>600</v>
      </c>
      <c r="I15" s="86"/>
      <c r="J15" s="86"/>
      <c r="K15" s="86"/>
      <c r="L15" s="106"/>
      <c r="M15" s="124"/>
      <c r="N15" s="124"/>
      <c r="O15" s="12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6" customFormat="1" ht="15" customHeight="1">
      <c r="A16" s="84"/>
      <c r="B16" s="629" t="s">
        <v>697</v>
      </c>
      <c r="C16" s="27">
        <v>34680</v>
      </c>
      <c r="D16" s="27">
        <v>34680</v>
      </c>
      <c r="E16" s="27">
        <v>34680</v>
      </c>
      <c r="F16" s="121">
        <f t="shared" si="0"/>
        <v>100</v>
      </c>
      <c r="G16" s="90"/>
      <c r="H16" s="85" t="s">
        <v>114</v>
      </c>
      <c r="I16" s="86">
        <v>63505</v>
      </c>
      <c r="J16" s="86"/>
      <c r="K16" s="86"/>
      <c r="L16" s="106"/>
      <c r="M16" s="124"/>
      <c r="N16" s="124"/>
      <c r="O16" s="125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6" customFormat="1" ht="15" customHeight="1">
      <c r="A17" s="84"/>
      <c r="B17" s="629" t="s">
        <v>698</v>
      </c>
      <c r="C17" s="27">
        <v>61015</v>
      </c>
      <c r="D17" s="27">
        <v>57990</v>
      </c>
      <c r="E17" s="27">
        <v>57990</v>
      </c>
      <c r="F17" s="121">
        <f t="shared" si="0"/>
        <v>100</v>
      </c>
      <c r="G17" s="90"/>
      <c r="H17" s="126" t="s">
        <v>601</v>
      </c>
      <c r="I17" s="86">
        <v>16795</v>
      </c>
      <c r="J17" s="86"/>
      <c r="K17" s="86"/>
      <c r="L17" s="106"/>
      <c r="M17" s="124"/>
      <c r="N17" s="124"/>
      <c r="O17" s="125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6" customFormat="1" ht="15" customHeight="1">
      <c r="A18" s="84"/>
      <c r="B18" s="629" t="s">
        <v>699</v>
      </c>
      <c r="C18" s="27">
        <v>29025</v>
      </c>
      <c r="D18" s="27">
        <v>29025</v>
      </c>
      <c r="E18" s="27">
        <v>29025</v>
      </c>
      <c r="F18" s="121">
        <f t="shared" si="0"/>
        <v>100</v>
      </c>
      <c r="G18" s="90"/>
      <c r="H18" s="85" t="s">
        <v>116</v>
      </c>
      <c r="I18" s="86">
        <v>34611</v>
      </c>
      <c r="J18" s="86"/>
      <c r="K18" s="86"/>
      <c r="L18" s="106"/>
      <c r="M18" s="124"/>
      <c r="N18" s="124"/>
      <c r="O18" s="125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6" customFormat="1" ht="15" customHeight="1">
      <c r="A19" s="90"/>
      <c r="B19" s="629" t="s">
        <v>700</v>
      </c>
      <c r="C19" s="27">
        <v>3529</v>
      </c>
      <c r="D19" s="27">
        <v>3529</v>
      </c>
      <c r="E19" s="27">
        <v>3529</v>
      </c>
      <c r="F19" s="123">
        <f t="shared" si="0"/>
        <v>100</v>
      </c>
      <c r="G19" s="638"/>
      <c r="H19" s="91" t="s">
        <v>117</v>
      </c>
      <c r="I19" s="88">
        <f>I16+I17+I18</f>
        <v>114911</v>
      </c>
      <c r="J19" s="88">
        <f>J16+J17+J18</f>
        <v>0</v>
      </c>
      <c r="K19" s="88">
        <f>K16+K17+K18</f>
        <v>0</v>
      </c>
      <c r="L19" s="639">
        <v>0</v>
      </c>
      <c r="M19" s="124"/>
      <c r="N19" s="124"/>
      <c r="O19" s="125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6" customFormat="1" ht="15" customHeight="1">
      <c r="A20" s="84"/>
      <c r="B20" s="629" t="s">
        <v>701</v>
      </c>
      <c r="C20" s="27">
        <v>78</v>
      </c>
      <c r="D20" s="27">
        <v>522</v>
      </c>
      <c r="E20" s="27">
        <v>522</v>
      </c>
      <c r="F20" s="121"/>
      <c r="G20" s="90" t="s">
        <v>115</v>
      </c>
      <c r="H20" s="85" t="s">
        <v>118</v>
      </c>
      <c r="I20" s="86"/>
      <c r="J20" s="86"/>
      <c r="K20" s="86"/>
      <c r="L20" s="106"/>
      <c r="M20" s="124"/>
      <c r="N20" s="124"/>
      <c r="O20" s="125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6" customFormat="1" ht="15" customHeight="1">
      <c r="A21" s="84"/>
      <c r="B21" s="629" t="s">
        <v>702</v>
      </c>
      <c r="C21" s="27"/>
      <c r="D21" s="27">
        <v>8218</v>
      </c>
      <c r="E21" s="27">
        <v>8218</v>
      </c>
      <c r="F21" s="121">
        <f>E21/D21*100</f>
        <v>100</v>
      </c>
      <c r="G21" s="90"/>
      <c r="H21" s="85" t="s">
        <v>119</v>
      </c>
      <c r="I21" s="86">
        <v>3819</v>
      </c>
      <c r="J21" s="86">
        <v>4981</v>
      </c>
      <c r="K21" s="86">
        <v>5191</v>
      </c>
      <c r="L21" s="106">
        <f aca="true" t="shared" si="1" ref="L21:L27">K21/J21*100</f>
        <v>104.2160208793415</v>
      </c>
      <c r="M21" s="124"/>
      <c r="N21" s="124"/>
      <c r="O21" s="125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6" customFormat="1" ht="15" customHeight="1">
      <c r="A22" s="84"/>
      <c r="B22" s="629" t="s">
        <v>703</v>
      </c>
      <c r="C22" s="27"/>
      <c r="D22" s="27">
        <v>11847</v>
      </c>
      <c r="E22" s="27">
        <v>11841</v>
      </c>
      <c r="F22" s="121">
        <f>E22/D22*100</f>
        <v>99.94935426690301</v>
      </c>
      <c r="G22" s="111"/>
      <c r="H22" s="111" t="s">
        <v>6</v>
      </c>
      <c r="I22" s="112">
        <v>1031</v>
      </c>
      <c r="J22" s="112">
        <v>1319</v>
      </c>
      <c r="K22" s="112">
        <v>1339</v>
      </c>
      <c r="L22" s="106">
        <f t="shared" si="1"/>
        <v>101.51630022744504</v>
      </c>
      <c r="M22" s="124"/>
      <c r="N22" s="124"/>
      <c r="O22" s="125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6" customFormat="1" ht="15" customHeight="1">
      <c r="A23" s="84"/>
      <c r="B23" s="629" t="s">
        <v>711</v>
      </c>
      <c r="C23" s="27">
        <v>17492</v>
      </c>
      <c r="D23" s="27">
        <v>9750</v>
      </c>
      <c r="E23" s="27">
        <v>9750</v>
      </c>
      <c r="F23" s="121">
        <f>E23/D23*100</f>
        <v>100</v>
      </c>
      <c r="G23" s="127"/>
      <c r="H23" s="104" t="s">
        <v>121</v>
      </c>
      <c r="I23" s="108">
        <v>5013</v>
      </c>
      <c r="J23" s="108">
        <v>9941</v>
      </c>
      <c r="K23" s="108">
        <v>7454</v>
      </c>
      <c r="L23" s="106">
        <f t="shared" si="1"/>
        <v>74.98239613720953</v>
      </c>
      <c r="M23" s="124"/>
      <c r="N23" s="124"/>
      <c r="O23" s="125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6" customFormat="1" ht="15" customHeight="1">
      <c r="A24" s="631"/>
      <c r="B24" s="632" t="s">
        <v>712</v>
      </c>
      <c r="C24" s="89">
        <v>95142</v>
      </c>
      <c r="D24" s="89">
        <v>97331</v>
      </c>
      <c r="E24" s="89">
        <v>124997</v>
      </c>
      <c r="F24" s="121">
        <f>E24/D24*100</f>
        <v>128.42465401567847</v>
      </c>
      <c r="G24" s="635"/>
      <c r="H24" s="636" t="s">
        <v>122</v>
      </c>
      <c r="I24" s="637">
        <f>I21+I22+I23</f>
        <v>9863</v>
      </c>
      <c r="J24" s="637">
        <f>J21+J22+J23</f>
        <v>16241</v>
      </c>
      <c r="K24" s="637">
        <f>K21+K22+K23</f>
        <v>13984</v>
      </c>
      <c r="L24" s="639">
        <f t="shared" si="1"/>
        <v>86.10307247090697</v>
      </c>
      <c r="M24" s="124"/>
      <c r="N24" s="124"/>
      <c r="O24" s="125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7" customFormat="1" ht="15" customHeight="1">
      <c r="A25" s="633"/>
      <c r="B25" s="634" t="s">
        <v>705</v>
      </c>
      <c r="C25" s="95">
        <f>SUM(C13:C24)</f>
        <v>372983</v>
      </c>
      <c r="D25" s="95">
        <f>SUM(D13:D24)</f>
        <v>388358</v>
      </c>
      <c r="E25" s="95">
        <f>SUM(E13:E24)</f>
        <v>416018</v>
      </c>
      <c r="F25" s="123">
        <f>E25/D25*100</f>
        <v>107.12229437786785</v>
      </c>
      <c r="G25" s="103" t="s">
        <v>490</v>
      </c>
      <c r="H25" s="128" t="s">
        <v>716</v>
      </c>
      <c r="I25" s="129">
        <v>28761</v>
      </c>
      <c r="J25" s="129">
        <v>141213</v>
      </c>
      <c r="K25" s="129">
        <v>135202</v>
      </c>
      <c r="L25" s="106">
        <f t="shared" si="1"/>
        <v>95.74330975193503</v>
      </c>
      <c r="M25" s="131"/>
      <c r="N25" s="131"/>
      <c r="O25" s="132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s="6" customFormat="1" ht="15" customHeight="1">
      <c r="A26" s="96" t="s">
        <v>488</v>
      </c>
      <c r="B26" s="101" t="s">
        <v>713</v>
      </c>
      <c r="C26" s="98"/>
      <c r="D26" s="98"/>
      <c r="E26" s="98">
        <v>175</v>
      </c>
      <c r="F26" s="121"/>
      <c r="G26" s="84" t="s">
        <v>123</v>
      </c>
      <c r="H26" s="85" t="s">
        <v>650</v>
      </c>
      <c r="I26" s="86">
        <v>7976</v>
      </c>
      <c r="J26" s="86">
        <v>7976</v>
      </c>
      <c r="K26" s="86">
        <v>7715</v>
      </c>
      <c r="L26" s="106">
        <f t="shared" si="1"/>
        <v>96.72768304914744</v>
      </c>
      <c r="M26" s="124"/>
      <c r="N26" s="124"/>
      <c r="O26" s="125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6" customFormat="1" ht="15" customHeight="1">
      <c r="A27" s="96"/>
      <c r="B27" s="97"/>
      <c r="C27" s="98"/>
      <c r="D27" s="98"/>
      <c r="E27" s="98"/>
      <c r="F27" s="121"/>
      <c r="G27" s="84" t="s">
        <v>124</v>
      </c>
      <c r="H27" s="85" t="s">
        <v>683</v>
      </c>
      <c r="I27" s="86">
        <v>75934</v>
      </c>
      <c r="J27" s="86">
        <v>77514</v>
      </c>
      <c r="K27" s="86">
        <v>76091</v>
      </c>
      <c r="L27" s="106">
        <f t="shared" si="1"/>
        <v>98.16420259566014</v>
      </c>
      <c r="M27" s="124"/>
      <c r="N27" s="124"/>
      <c r="O27" s="125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6" customFormat="1" ht="15" customHeight="1">
      <c r="A28" s="96"/>
      <c r="B28" s="97"/>
      <c r="C28" s="98"/>
      <c r="D28" s="98"/>
      <c r="E28" s="98"/>
      <c r="F28" s="121"/>
      <c r="G28" s="84" t="s">
        <v>215</v>
      </c>
      <c r="H28" s="85" t="s">
        <v>718</v>
      </c>
      <c r="I28" s="86"/>
      <c r="J28" s="86"/>
      <c r="K28" s="86">
        <v>290</v>
      </c>
      <c r="L28" s="106"/>
      <c r="M28" s="124"/>
      <c r="N28" s="124"/>
      <c r="O28" s="125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7" customFormat="1" ht="15" customHeight="1">
      <c r="A29" s="680" t="s">
        <v>125</v>
      </c>
      <c r="B29" s="680"/>
      <c r="C29" s="99">
        <f>C5+C11+C25+C26</f>
        <v>439397</v>
      </c>
      <c r="D29" s="99">
        <f>D5+D11+D25+D26</f>
        <v>452122</v>
      </c>
      <c r="E29" s="99">
        <f>E5+E11+E25+E26</f>
        <v>551887</v>
      </c>
      <c r="F29" s="114">
        <f>E29/D29*100</f>
        <v>122.06594680196939</v>
      </c>
      <c r="G29" s="680" t="s">
        <v>126</v>
      </c>
      <c r="H29" s="680"/>
      <c r="I29" s="113">
        <f>I9+I14+I19+I24+I25+I26+I27</f>
        <v>471092</v>
      </c>
      <c r="J29" s="113">
        <f>J9+J14+J19+J24+J25+J26+J27</f>
        <v>492903</v>
      </c>
      <c r="K29" s="113">
        <f>K9+K14+K19+K24+K25+K26+K27+K28</f>
        <v>486354</v>
      </c>
      <c r="L29" s="133">
        <f>K29/J29*100</f>
        <v>98.6713410143578</v>
      </c>
      <c r="M29" s="131"/>
      <c r="N29" s="131"/>
      <c r="O29" s="134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6" customFormat="1" ht="15" customHeight="1">
      <c r="A30" s="681" t="s">
        <v>127</v>
      </c>
      <c r="B30" s="681"/>
      <c r="C30" s="95"/>
      <c r="D30" s="95"/>
      <c r="E30" s="95"/>
      <c r="F30" s="121"/>
      <c r="G30" s="685" t="s">
        <v>128</v>
      </c>
      <c r="H30" s="685"/>
      <c r="I30" s="86"/>
      <c r="J30" s="86"/>
      <c r="K30" s="86"/>
      <c r="L30" s="106"/>
      <c r="M30" s="124"/>
      <c r="N30" s="124"/>
      <c r="O30" s="125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6" customFormat="1" ht="15" customHeight="1">
      <c r="A31" s="84" t="s">
        <v>42</v>
      </c>
      <c r="B31" s="100" t="s">
        <v>597</v>
      </c>
      <c r="C31" s="86">
        <v>360</v>
      </c>
      <c r="D31" s="86">
        <v>360</v>
      </c>
      <c r="E31" s="86">
        <v>360</v>
      </c>
      <c r="F31" s="121"/>
      <c r="G31" s="84" t="s">
        <v>42</v>
      </c>
      <c r="H31" s="85" t="s">
        <v>129</v>
      </c>
      <c r="I31" s="86">
        <v>20500</v>
      </c>
      <c r="J31" s="86">
        <v>26503</v>
      </c>
      <c r="K31" s="86">
        <v>22230</v>
      </c>
      <c r="L31" s="106">
        <f>K31/J31*100</f>
        <v>83.8772969097838</v>
      </c>
      <c r="M31" s="124"/>
      <c r="N31" s="124"/>
      <c r="O31" s="125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6" customFormat="1" ht="15" customHeight="1">
      <c r="A32" s="84" t="s">
        <v>44</v>
      </c>
      <c r="B32" s="100" t="s">
        <v>706</v>
      </c>
      <c r="C32" s="86">
        <v>6300</v>
      </c>
      <c r="D32" s="86">
        <v>4800</v>
      </c>
      <c r="E32" s="86"/>
      <c r="F32" s="121">
        <f>E32/D32*100</f>
        <v>0</v>
      </c>
      <c r="G32" s="84" t="s">
        <v>44</v>
      </c>
      <c r="H32" s="85" t="s">
        <v>130</v>
      </c>
      <c r="I32" s="86">
        <v>16623</v>
      </c>
      <c r="J32" s="86">
        <v>30675</v>
      </c>
      <c r="K32" s="86">
        <v>32892</v>
      </c>
      <c r="L32" s="106">
        <f>K32/J32*100</f>
        <v>107.22738386308069</v>
      </c>
      <c r="M32" s="124"/>
      <c r="N32" s="124"/>
      <c r="O32" s="125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7" customFormat="1" ht="15" customHeight="1">
      <c r="A33" s="84" t="s">
        <v>111</v>
      </c>
      <c r="B33" s="85" t="s">
        <v>707</v>
      </c>
      <c r="C33" s="86"/>
      <c r="D33" s="86">
        <v>272</v>
      </c>
      <c r="E33" s="86">
        <v>272</v>
      </c>
      <c r="F33" s="121">
        <f>E33/D33*100</f>
        <v>100</v>
      </c>
      <c r="G33" s="103" t="s">
        <v>111</v>
      </c>
      <c r="H33" s="104" t="s">
        <v>602</v>
      </c>
      <c r="I33" s="108"/>
      <c r="J33" s="108"/>
      <c r="K33" s="108">
        <v>183</v>
      </c>
      <c r="L33" s="106">
        <v>0</v>
      </c>
      <c r="M33" s="131"/>
      <c r="N33" s="131"/>
      <c r="O33" s="132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15" s="7" customFormat="1" ht="15" customHeight="1">
      <c r="A34" s="84" t="s">
        <v>115</v>
      </c>
      <c r="B34" s="85" t="s">
        <v>659</v>
      </c>
      <c r="C34" s="86">
        <v>2489</v>
      </c>
      <c r="D34" s="86">
        <v>28414</v>
      </c>
      <c r="E34" s="86">
        <v>6256</v>
      </c>
      <c r="F34" s="121"/>
      <c r="G34" s="96" t="s">
        <v>115</v>
      </c>
      <c r="H34" s="101" t="s">
        <v>603</v>
      </c>
      <c r="I34" s="105"/>
      <c r="J34" s="105"/>
      <c r="K34" s="105"/>
      <c r="L34" s="106">
        <v>0</v>
      </c>
      <c r="M34" s="131"/>
      <c r="N34" s="131"/>
      <c r="O34" s="132"/>
    </row>
    <row r="35" spans="1:15" s="7" customFormat="1" ht="15" customHeight="1">
      <c r="A35" s="84" t="s">
        <v>120</v>
      </c>
      <c r="B35" s="85" t="s">
        <v>708</v>
      </c>
      <c r="C35" s="86">
        <v>60</v>
      </c>
      <c r="D35" s="86">
        <v>60</v>
      </c>
      <c r="E35" s="86">
        <v>259</v>
      </c>
      <c r="F35" s="121">
        <f>E35/D35*100</f>
        <v>431.66666666666663</v>
      </c>
      <c r="G35" s="103" t="s">
        <v>490</v>
      </c>
      <c r="H35" s="104" t="s">
        <v>717</v>
      </c>
      <c r="I35" s="108">
        <v>100</v>
      </c>
      <c r="J35" s="108">
        <v>100</v>
      </c>
      <c r="K35" s="108">
        <v>500</v>
      </c>
      <c r="L35" s="136"/>
      <c r="M35" s="131"/>
      <c r="N35" s="131"/>
      <c r="O35" s="132"/>
    </row>
    <row r="36" spans="1:15" s="7" customFormat="1" ht="15" customHeight="1">
      <c r="A36" s="84" t="s">
        <v>123</v>
      </c>
      <c r="B36" s="85" t="s">
        <v>709</v>
      </c>
      <c r="C36" s="86"/>
      <c r="D36" s="86"/>
      <c r="E36" s="86">
        <v>60</v>
      </c>
      <c r="F36" s="121">
        <v>0</v>
      </c>
      <c r="G36" s="127"/>
      <c r="H36" s="127"/>
      <c r="I36" s="135"/>
      <c r="J36" s="135"/>
      <c r="K36" s="135"/>
      <c r="L36" s="106"/>
      <c r="M36" s="131"/>
      <c r="N36" s="131"/>
      <c r="O36" s="132"/>
    </row>
    <row r="37" spans="1:256" s="17" customFormat="1" ht="15" customHeight="1">
      <c r="A37" s="680" t="s">
        <v>131</v>
      </c>
      <c r="B37" s="680"/>
      <c r="C37" s="99">
        <f>C31+C32+C33+C34+C35+C36</f>
        <v>9209</v>
      </c>
      <c r="D37" s="99">
        <f>D31+D32+D33+D34+D35+D36</f>
        <v>33906</v>
      </c>
      <c r="E37" s="99">
        <f>E31+E32+E33+E34+E35+E36</f>
        <v>7207</v>
      </c>
      <c r="F37" s="114">
        <f>E37/D37*100</f>
        <v>21.255824927741404</v>
      </c>
      <c r="G37" s="680" t="s">
        <v>132</v>
      </c>
      <c r="H37" s="680"/>
      <c r="I37" s="113">
        <f>I32+I31+I33+I34+I35</f>
        <v>37223</v>
      </c>
      <c r="J37" s="113">
        <f>J32+J31+J33+J34+J35</f>
        <v>57278</v>
      </c>
      <c r="K37" s="113">
        <f>K32+K31+K33+K34+K35</f>
        <v>55805</v>
      </c>
      <c r="L37" s="115">
        <f>K37/J37*100</f>
        <v>97.42833199483222</v>
      </c>
      <c r="M37" s="131"/>
      <c r="N37" s="131"/>
      <c r="O37" s="134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</row>
    <row r="38" spans="1:256" s="6" customFormat="1" ht="15" customHeight="1">
      <c r="A38" s="681" t="s">
        <v>133</v>
      </c>
      <c r="B38" s="681"/>
      <c r="C38" s="93"/>
      <c r="D38" s="93"/>
      <c r="E38" s="93"/>
      <c r="F38" s="130"/>
      <c r="G38" s="92" t="s">
        <v>97</v>
      </c>
      <c r="H38" s="92"/>
      <c r="I38" s="137"/>
      <c r="J38" s="137"/>
      <c r="K38" s="137"/>
      <c r="L38" s="106"/>
      <c r="M38" s="124"/>
      <c r="N38" s="124"/>
      <c r="O38" s="125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9" customFormat="1" ht="15">
      <c r="A39" s="96" t="s">
        <v>42</v>
      </c>
      <c r="B39" s="101" t="s">
        <v>710</v>
      </c>
      <c r="C39" s="98">
        <v>59709</v>
      </c>
      <c r="D39" s="98">
        <v>64153</v>
      </c>
      <c r="E39" s="98">
        <v>64153</v>
      </c>
      <c r="F39" s="102">
        <f>E39/D39*100</f>
        <v>100</v>
      </c>
      <c r="G39" s="103" t="s">
        <v>42</v>
      </c>
      <c r="H39" s="104" t="s">
        <v>604</v>
      </c>
      <c r="I39" s="105"/>
      <c r="J39" s="105"/>
      <c r="K39" s="105"/>
      <c r="L39" s="106"/>
      <c r="M39" s="107"/>
      <c r="N39" s="107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14" s="10" customFormat="1" ht="15">
      <c r="A40" s="96" t="s">
        <v>44</v>
      </c>
      <c r="B40" s="101" t="s">
        <v>134</v>
      </c>
      <c r="C40" s="98"/>
      <c r="D40" s="98"/>
      <c r="E40" s="98">
        <v>-10</v>
      </c>
      <c r="F40" s="102">
        <v>0</v>
      </c>
      <c r="G40" s="103" t="s">
        <v>44</v>
      </c>
      <c r="H40" s="104" t="s">
        <v>135</v>
      </c>
      <c r="I40" s="108"/>
      <c r="J40" s="108"/>
      <c r="K40" s="108"/>
      <c r="L40" s="106"/>
      <c r="M40" s="109"/>
      <c r="N40" s="109"/>
    </row>
    <row r="41" spans="1:14" s="10" customFormat="1" ht="15">
      <c r="A41" s="110"/>
      <c r="B41" s="110"/>
      <c r="C41" s="110"/>
      <c r="D41" s="110"/>
      <c r="E41" s="110"/>
      <c r="F41" s="102"/>
      <c r="G41" s="90" t="s">
        <v>111</v>
      </c>
      <c r="H41" s="111" t="s">
        <v>136</v>
      </c>
      <c r="I41" s="111"/>
      <c r="J41" s="111"/>
      <c r="K41" s="112">
        <v>-3405</v>
      </c>
      <c r="L41" s="106"/>
      <c r="M41" s="109"/>
      <c r="N41" s="109"/>
    </row>
    <row r="42" spans="1:14" s="16" customFormat="1" ht="16.5" customHeight="1">
      <c r="A42" s="682" t="s">
        <v>74</v>
      </c>
      <c r="B42" s="682"/>
      <c r="C42" s="113">
        <f>C39+C40</f>
        <v>59709</v>
      </c>
      <c r="D42" s="113">
        <f>D39+D40</f>
        <v>64153</v>
      </c>
      <c r="E42" s="113">
        <f>E39+E40</f>
        <v>64143</v>
      </c>
      <c r="F42" s="114">
        <f>E42/D42*100</f>
        <v>99.98441226443035</v>
      </c>
      <c r="G42" s="682" t="s">
        <v>98</v>
      </c>
      <c r="H42" s="682"/>
      <c r="I42" s="113">
        <f>I39+I40+I41</f>
        <v>0</v>
      </c>
      <c r="J42" s="113">
        <f>J39+J40+J41</f>
        <v>0</v>
      </c>
      <c r="K42" s="113">
        <f>K39+K40+K41</f>
        <v>-3405</v>
      </c>
      <c r="L42" s="115"/>
      <c r="M42" s="116"/>
      <c r="N42" s="116"/>
    </row>
    <row r="43" spans="1:14" s="16" customFormat="1" ht="15">
      <c r="A43" s="682" t="s">
        <v>137</v>
      </c>
      <c r="B43" s="682"/>
      <c r="C43" s="113">
        <f>C29+C37+C42</f>
        <v>508315</v>
      </c>
      <c r="D43" s="113">
        <f>D29+D37+D42</f>
        <v>550181</v>
      </c>
      <c r="E43" s="113">
        <f>E29+E37+E42</f>
        <v>623237</v>
      </c>
      <c r="F43" s="114">
        <f>E43/D43*100</f>
        <v>113.27853924435776</v>
      </c>
      <c r="G43" s="682" t="s">
        <v>138</v>
      </c>
      <c r="H43" s="682"/>
      <c r="I43" s="113">
        <f>I29+I37+I42</f>
        <v>508315</v>
      </c>
      <c r="J43" s="113">
        <f>J29+J37+J42</f>
        <v>550181</v>
      </c>
      <c r="K43" s="113">
        <f>K29+K37+K42</f>
        <v>538754</v>
      </c>
      <c r="L43" s="115">
        <f>K43/J43*100</f>
        <v>97.9230471426676</v>
      </c>
      <c r="M43" s="116"/>
      <c r="N43" s="116"/>
    </row>
    <row r="44" spans="1:15" s="11" customFormat="1" ht="15">
      <c r="A44" s="109"/>
      <c r="B44" s="109"/>
      <c r="C44" s="109"/>
      <c r="D44" s="109"/>
      <c r="E44" s="109"/>
      <c r="F44" s="138"/>
      <c r="G44" s="109"/>
      <c r="H44" s="109"/>
      <c r="I44" s="109"/>
      <c r="J44" s="109"/>
      <c r="K44" s="109"/>
      <c r="L44" s="138"/>
      <c r="M44" s="109"/>
      <c r="N44" s="109"/>
      <c r="O44" s="10"/>
    </row>
    <row r="45" spans="1:15" s="11" customFormat="1" ht="15">
      <c r="A45" s="109"/>
      <c r="B45" s="109"/>
      <c r="C45" s="109"/>
      <c r="D45" s="109"/>
      <c r="E45" s="109"/>
      <c r="F45" s="138"/>
      <c r="G45" s="109"/>
      <c r="H45" s="109"/>
      <c r="I45" s="109"/>
      <c r="J45" s="109"/>
      <c r="K45" s="109"/>
      <c r="L45" s="138"/>
      <c r="M45" s="109"/>
      <c r="N45" s="109"/>
      <c r="O45" s="10"/>
    </row>
    <row r="46" spans="1:15" s="11" customFormat="1" ht="15">
      <c r="A46" s="109"/>
      <c r="B46" s="109"/>
      <c r="C46" s="109"/>
      <c r="D46" s="109"/>
      <c r="E46" s="109"/>
      <c r="F46" s="138"/>
      <c r="G46" s="109"/>
      <c r="H46" s="109"/>
      <c r="I46" s="109"/>
      <c r="J46" s="109"/>
      <c r="K46" s="109"/>
      <c r="L46" s="138"/>
      <c r="M46" s="109"/>
      <c r="N46" s="109"/>
      <c r="O46" s="10"/>
    </row>
    <row r="47" spans="1:15" s="11" customFormat="1" ht="15">
      <c r="A47" s="109"/>
      <c r="B47" s="109"/>
      <c r="C47" s="109"/>
      <c r="D47" s="109"/>
      <c r="E47" s="109"/>
      <c r="F47" s="138"/>
      <c r="G47" s="109"/>
      <c r="H47" s="109"/>
      <c r="I47" s="109"/>
      <c r="J47" s="109"/>
      <c r="K47" s="109"/>
      <c r="L47" s="138"/>
      <c r="M47" s="109"/>
      <c r="N47" s="109"/>
      <c r="O47" s="10"/>
    </row>
    <row r="48" spans="1:15" s="11" customFormat="1" ht="15">
      <c r="A48" s="109"/>
      <c r="B48" s="109"/>
      <c r="C48" s="109"/>
      <c r="D48" s="109"/>
      <c r="E48" s="109"/>
      <c r="F48" s="138"/>
      <c r="G48" s="109"/>
      <c r="H48" s="109"/>
      <c r="I48" s="109"/>
      <c r="J48" s="109"/>
      <c r="K48" s="109"/>
      <c r="L48" s="138"/>
      <c r="M48" s="109"/>
      <c r="N48" s="109"/>
      <c r="O48" s="10"/>
    </row>
    <row r="49" spans="1:15" s="11" customFormat="1" ht="15">
      <c r="A49" s="109"/>
      <c r="B49" s="109"/>
      <c r="C49" s="109"/>
      <c r="D49" s="109"/>
      <c r="E49" s="109"/>
      <c r="F49" s="138"/>
      <c r="G49" s="109"/>
      <c r="H49" s="109"/>
      <c r="I49" s="109"/>
      <c r="J49" s="109"/>
      <c r="K49" s="109"/>
      <c r="L49" s="138"/>
      <c r="M49" s="109"/>
      <c r="N49" s="109"/>
      <c r="O49" s="10"/>
    </row>
    <row r="50" spans="1:15" s="11" customFormat="1" ht="15">
      <c r="A50" s="109"/>
      <c r="B50" s="109"/>
      <c r="C50" s="109"/>
      <c r="D50" s="109"/>
      <c r="E50" s="109"/>
      <c r="F50" s="138"/>
      <c r="G50" s="109"/>
      <c r="H50" s="109"/>
      <c r="I50" s="109"/>
      <c r="J50" s="109"/>
      <c r="K50" s="109"/>
      <c r="L50" s="138"/>
      <c r="M50" s="109"/>
      <c r="N50" s="109"/>
      <c r="O50" s="10"/>
    </row>
    <row r="51" spans="1:15" s="11" customFormat="1" ht="15">
      <c r="A51" s="109"/>
      <c r="B51" s="109"/>
      <c r="C51" s="109"/>
      <c r="D51" s="109"/>
      <c r="E51" s="109"/>
      <c r="F51" s="138"/>
      <c r="G51" s="109"/>
      <c r="H51" s="109"/>
      <c r="I51" s="109"/>
      <c r="J51" s="109"/>
      <c r="K51" s="109"/>
      <c r="L51" s="138"/>
      <c r="M51" s="109"/>
      <c r="N51" s="109"/>
      <c r="O51" s="10"/>
    </row>
    <row r="52" spans="1:15" s="11" customFormat="1" ht="15">
      <c r="A52" s="109"/>
      <c r="B52" s="109"/>
      <c r="C52" s="109"/>
      <c r="D52" s="109"/>
      <c r="E52" s="109"/>
      <c r="F52" s="138"/>
      <c r="G52" s="109"/>
      <c r="H52" s="109"/>
      <c r="I52" s="109"/>
      <c r="J52" s="109"/>
      <c r="K52" s="109"/>
      <c r="L52" s="138"/>
      <c r="M52" s="109"/>
      <c r="N52" s="109"/>
      <c r="O52" s="10"/>
    </row>
    <row r="53" spans="1:15" s="11" customFormat="1" ht="15">
      <c r="A53" s="109"/>
      <c r="B53" s="109"/>
      <c r="C53" s="109"/>
      <c r="D53" s="109"/>
      <c r="E53" s="109"/>
      <c r="F53" s="138"/>
      <c r="G53" s="109"/>
      <c r="H53" s="109"/>
      <c r="I53" s="109"/>
      <c r="J53" s="109"/>
      <c r="K53" s="109"/>
      <c r="L53" s="138"/>
      <c r="M53" s="109"/>
      <c r="N53" s="109"/>
      <c r="O53" s="10"/>
    </row>
    <row r="54" spans="1:15" s="11" customFormat="1" ht="15">
      <c r="A54" s="109"/>
      <c r="B54" s="109"/>
      <c r="C54" s="109"/>
      <c r="D54" s="109"/>
      <c r="E54" s="109"/>
      <c r="F54" s="138"/>
      <c r="G54" s="109"/>
      <c r="H54" s="109"/>
      <c r="I54" s="109"/>
      <c r="J54" s="109"/>
      <c r="K54" s="109"/>
      <c r="L54" s="138"/>
      <c r="M54" s="109"/>
      <c r="N54" s="109"/>
      <c r="O54" s="10"/>
    </row>
    <row r="55" spans="1:15" s="11" customFormat="1" ht="15">
      <c r="A55" s="109"/>
      <c r="B55" s="109"/>
      <c r="C55" s="109"/>
      <c r="D55" s="109"/>
      <c r="E55" s="109"/>
      <c r="F55" s="138"/>
      <c r="G55" s="109"/>
      <c r="H55" s="109"/>
      <c r="I55" s="109"/>
      <c r="J55" s="109"/>
      <c r="K55" s="109"/>
      <c r="L55" s="138"/>
      <c r="M55" s="109"/>
      <c r="N55" s="109"/>
      <c r="O55" s="10"/>
    </row>
    <row r="56" spans="1:15" s="11" customFormat="1" ht="15">
      <c r="A56" s="109"/>
      <c r="B56" s="109"/>
      <c r="C56" s="109"/>
      <c r="D56" s="109"/>
      <c r="E56" s="109"/>
      <c r="F56" s="138"/>
      <c r="G56" s="109"/>
      <c r="H56" s="109"/>
      <c r="I56" s="109"/>
      <c r="J56" s="109"/>
      <c r="K56" s="109"/>
      <c r="L56" s="138"/>
      <c r="M56" s="109"/>
      <c r="N56" s="109"/>
      <c r="O56" s="10"/>
    </row>
    <row r="57" spans="1:15" s="11" customFormat="1" ht="15">
      <c r="A57" s="109"/>
      <c r="B57" s="109"/>
      <c r="C57" s="109"/>
      <c r="D57" s="109"/>
      <c r="E57" s="109"/>
      <c r="F57" s="138"/>
      <c r="G57" s="109"/>
      <c r="H57" s="109"/>
      <c r="I57" s="109"/>
      <c r="J57" s="109"/>
      <c r="K57" s="109"/>
      <c r="L57" s="138"/>
      <c r="M57" s="109"/>
      <c r="N57" s="109"/>
      <c r="O57" s="10"/>
    </row>
    <row r="58" spans="1:15" s="11" customFormat="1" ht="15">
      <c r="A58" s="109"/>
      <c r="B58" s="109"/>
      <c r="C58" s="109"/>
      <c r="D58" s="109"/>
      <c r="E58" s="109"/>
      <c r="F58" s="138"/>
      <c r="G58" s="109"/>
      <c r="H58" s="109"/>
      <c r="I58" s="109"/>
      <c r="J58" s="109"/>
      <c r="K58" s="109"/>
      <c r="L58" s="138"/>
      <c r="M58" s="109"/>
      <c r="N58" s="109"/>
      <c r="O58" s="10"/>
    </row>
    <row r="59" spans="1:15" s="11" customFormat="1" ht="15">
      <c r="A59" s="109"/>
      <c r="B59" s="109"/>
      <c r="C59" s="109"/>
      <c r="D59" s="109"/>
      <c r="E59" s="109"/>
      <c r="F59" s="138"/>
      <c r="G59" s="109"/>
      <c r="H59" s="109"/>
      <c r="I59" s="109"/>
      <c r="J59" s="109"/>
      <c r="K59" s="109"/>
      <c r="L59" s="138"/>
      <c r="M59" s="109"/>
      <c r="N59" s="109"/>
      <c r="O59" s="10"/>
    </row>
    <row r="60" spans="1:15" s="11" customFormat="1" ht="15">
      <c r="A60" s="109"/>
      <c r="B60" s="109"/>
      <c r="C60" s="109"/>
      <c r="D60" s="109"/>
      <c r="E60" s="109"/>
      <c r="F60" s="138"/>
      <c r="G60" s="109"/>
      <c r="H60" s="109"/>
      <c r="I60" s="109"/>
      <c r="J60" s="109"/>
      <c r="K60" s="109"/>
      <c r="L60" s="138"/>
      <c r="M60" s="109"/>
      <c r="N60" s="109"/>
      <c r="O60" s="10"/>
    </row>
    <row r="61" spans="1:15" s="11" customFormat="1" ht="15">
      <c r="A61" s="109"/>
      <c r="B61" s="109"/>
      <c r="C61" s="109"/>
      <c r="D61" s="109"/>
      <c r="E61" s="109"/>
      <c r="F61" s="138"/>
      <c r="G61" s="109"/>
      <c r="H61" s="109"/>
      <c r="I61" s="109"/>
      <c r="J61" s="109"/>
      <c r="K61" s="109"/>
      <c r="L61" s="138"/>
      <c r="M61" s="109"/>
      <c r="N61" s="109"/>
      <c r="O61" s="10"/>
    </row>
    <row r="62" spans="1:15" s="11" customFormat="1" ht="15">
      <c r="A62" s="109"/>
      <c r="B62" s="109"/>
      <c r="C62" s="109"/>
      <c r="D62" s="109"/>
      <c r="E62" s="109"/>
      <c r="F62" s="138"/>
      <c r="G62" s="109"/>
      <c r="H62" s="109"/>
      <c r="I62" s="109"/>
      <c r="J62" s="109"/>
      <c r="K62" s="109"/>
      <c r="L62" s="138"/>
      <c r="M62" s="109"/>
      <c r="N62" s="109"/>
      <c r="O62" s="10"/>
    </row>
    <row r="63" spans="1:15" s="11" customFormat="1" ht="15">
      <c r="A63" s="109"/>
      <c r="B63" s="109"/>
      <c r="C63" s="109"/>
      <c r="D63" s="109"/>
      <c r="E63" s="109"/>
      <c r="F63" s="138"/>
      <c r="G63" s="109"/>
      <c r="H63" s="109"/>
      <c r="I63" s="109"/>
      <c r="J63" s="109"/>
      <c r="K63" s="109"/>
      <c r="L63" s="138"/>
      <c r="M63" s="109"/>
      <c r="N63" s="109"/>
      <c r="O63" s="10"/>
    </row>
    <row r="64" spans="1:15" s="11" customFormat="1" ht="15">
      <c r="A64" s="109"/>
      <c r="B64" s="109"/>
      <c r="C64" s="109"/>
      <c r="D64" s="109"/>
      <c r="E64" s="109"/>
      <c r="F64" s="138"/>
      <c r="G64" s="109"/>
      <c r="H64" s="109"/>
      <c r="I64" s="109"/>
      <c r="J64" s="109"/>
      <c r="K64" s="109"/>
      <c r="L64" s="138"/>
      <c r="M64" s="109"/>
      <c r="N64" s="109"/>
      <c r="O64" s="10"/>
    </row>
    <row r="65" spans="1:15" s="11" customFormat="1" ht="15">
      <c r="A65" s="109"/>
      <c r="B65" s="109"/>
      <c r="C65" s="109"/>
      <c r="D65" s="109"/>
      <c r="E65" s="109"/>
      <c r="F65" s="138"/>
      <c r="G65" s="109"/>
      <c r="H65" s="109"/>
      <c r="I65" s="109"/>
      <c r="J65" s="109"/>
      <c r="K65" s="109"/>
      <c r="L65" s="138"/>
      <c r="M65" s="109"/>
      <c r="N65" s="109"/>
      <c r="O65" s="10"/>
    </row>
    <row r="66" spans="1:15" s="11" customFormat="1" ht="15">
      <c r="A66" s="109"/>
      <c r="B66" s="109"/>
      <c r="C66" s="109"/>
      <c r="D66" s="109"/>
      <c r="E66" s="109"/>
      <c r="F66" s="138"/>
      <c r="G66" s="109"/>
      <c r="H66" s="109"/>
      <c r="I66" s="109"/>
      <c r="J66" s="109"/>
      <c r="K66" s="109"/>
      <c r="L66" s="138"/>
      <c r="M66" s="109"/>
      <c r="N66" s="109"/>
      <c r="O66" s="10"/>
    </row>
    <row r="67" spans="1:15" s="11" customFormat="1" ht="15">
      <c r="A67" s="109"/>
      <c r="B67" s="109"/>
      <c r="C67" s="109"/>
      <c r="D67" s="109"/>
      <c r="E67" s="109"/>
      <c r="F67" s="138"/>
      <c r="G67" s="109"/>
      <c r="H67" s="109"/>
      <c r="I67" s="109"/>
      <c r="J67" s="109"/>
      <c r="K67" s="109"/>
      <c r="L67" s="138"/>
      <c r="M67" s="109"/>
      <c r="N67" s="109"/>
      <c r="O67" s="10"/>
    </row>
    <row r="68" spans="1:15" s="11" customFormat="1" ht="15">
      <c r="A68" s="109"/>
      <c r="B68" s="109"/>
      <c r="C68" s="109"/>
      <c r="D68" s="109"/>
      <c r="E68" s="109"/>
      <c r="F68" s="138"/>
      <c r="G68" s="109"/>
      <c r="H68" s="109"/>
      <c r="I68" s="109"/>
      <c r="J68" s="109"/>
      <c r="K68" s="109"/>
      <c r="L68" s="138"/>
      <c r="M68" s="109"/>
      <c r="N68" s="109"/>
      <c r="O68" s="10"/>
    </row>
    <row r="69" spans="1:15" s="11" customFormat="1" ht="15">
      <c r="A69" s="109"/>
      <c r="B69" s="109"/>
      <c r="C69" s="109"/>
      <c r="D69" s="109"/>
      <c r="E69" s="109"/>
      <c r="F69" s="138"/>
      <c r="G69" s="109"/>
      <c r="H69" s="109"/>
      <c r="I69" s="109"/>
      <c r="J69" s="109"/>
      <c r="K69" s="109"/>
      <c r="L69" s="138"/>
      <c r="M69" s="109"/>
      <c r="N69" s="109"/>
      <c r="O69" s="10"/>
    </row>
    <row r="70" spans="1:15" s="11" customFormat="1" ht="15">
      <c r="A70" s="109"/>
      <c r="B70" s="109"/>
      <c r="C70" s="109"/>
      <c r="D70" s="109"/>
      <c r="E70" s="109"/>
      <c r="F70" s="138"/>
      <c r="G70" s="109"/>
      <c r="H70" s="109"/>
      <c r="I70" s="109"/>
      <c r="J70" s="109"/>
      <c r="K70" s="109"/>
      <c r="L70" s="138"/>
      <c r="M70" s="109"/>
      <c r="N70" s="109"/>
      <c r="O70" s="10"/>
    </row>
    <row r="71" spans="1:15" s="11" customFormat="1" ht="15">
      <c r="A71" s="109"/>
      <c r="B71" s="109"/>
      <c r="C71" s="109"/>
      <c r="D71" s="109"/>
      <c r="E71" s="109"/>
      <c r="F71" s="138"/>
      <c r="G71" s="109"/>
      <c r="H71" s="109"/>
      <c r="I71" s="109"/>
      <c r="J71" s="109"/>
      <c r="K71" s="109"/>
      <c r="L71" s="138"/>
      <c r="M71" s="109"/>
      <c r="N71" s="109"/>
      <c r="O71" s="10"/>
    </row>
    <row r="72" spans="1:15" s="11" customFormat="1" ht="15">
      <c r="A72" s="109"/>
      <c r="B72" s="109"/>
      <c r="C72" s="109"/>
      <c r="D72" s="109"/>
      <c r="E72" s="109"/>
      <c r="F72" s="138"/>
      <c r="G72" s="109"/>
      <c r="H72" s="109"/>
      <c r="I72" s="109"/>
      <c r="J72" s="109"/>
      <c r="K72" s="109"/>
      <c r="L72" s="138"/>
      <c r="M72" s="109"/>
      <c r="N72" s="109"/>
      <c r="O72" s="10"/>
    </row>
    <row r="73" spans="1:15" s="11" customFormat="1" ht="15">
      <c r="A73" s="109"/>
      <c r="B73" s="109"/>
      <c r="C73" s="109"/>
      <c r="D73" s="109"/>
      <c r="E73" s="109"/>
      <c r="F73" s="138"/>
      <c r="G73" s="109"/>
      <c r="H73" s="109"/>
      <c r="I73" s="109"/>
      <c r="J73" s="109"/>
      <c r="K73" s="109"/>
      <c r="L73" s="138"/>
      <c r="M73" s="109"/>
      <c r="N73" s="109"/>
      <c r="O73" s="10"/>
    </row>
    <row r="74" spans="1:15" s="11" customFormat="1" ht="15">
      <c r="A74" s="109"/>
      <c r="B74" s="109"/>
      <c r="C74" s="109"/>
      <c r="D74" s="109"/>
      <c r="E74" s="109"/>
      <c r="F74" s="138"/>
      <c r="G74" s="109"/>
      <c r="H74" s="109"/>
      <c r="I74" s="109"/>
      <c r="J74" s="109"/>
      <c r="K74" s="109"/>
      <c r="L74" s="138"/>
      <c r="M74" s="109"/>
      <c r="N74" s="109"/>
      <c r="O74" s="10"/>
    </row>
    <row r="75" spans="1:15" s="11" customFormat="1" ht="15">
      <c r="A75" s="109"/>
      <c r="B75" s="109"/>
      <c r="C75" s="109"/>
      <c r="D75" s="109"/>
      <c r="E75" s="109"/>
      <c r="F75" s="138"/>
      <c r="G75" s="109"/>
      <c r="H75" s="109"/>
      <c r="I75" s="109"/>
      <c r="J75" s="109"/>
      <c r="K75" s="109"/>
      <c r="L75" s="138"/>
      <c r="M75" s="109"/>
      <c r="N75" s="109"/>
      <c r="O75" s="10"/>
    </row>
    <row r="76" spans="1:15" s="11" customFormat="1" ht="15">
      <c r="A76" s="109"/>
      <c r="B76" s="109"/>
      <c r="C76" s="109"/>
      <c r="D76" s="109"/>
      <c r="E76" s="109"/>
      <c r="F76" s="138"/>
      <c r="G76" s="109"/>
      <c r="H76" s="109"/>
      <c r="I76" s="109"/>
      <c r="J76" s="109"/>
      <c r="K76" s="109"/>
      <c r="L76" s="138"/>
      <c r="M76" s="109"/>
      <c r="N76" s="109"/>
      <c r="O76" s="10"/>
    </row>
    <row r="77" spans="1:15" s="11" customFormat="1" ht="15">
      <c r="A77" s="109"/>
      <c r="B77" s="109"/>
      <c r="C77" s="109"/>
      <c r="D77" s="109"/>
      <c r="E77" s="109"/>
      <c r="F77" s="138"/>
      <c r="G77" s="109"/>
      <c r="H77" s="109"/>
      <c r="I77" s="109"/>
      <c r="J77" s="109"/>
      <c r="K77" s="109"/>
      <c r="L77" s="138"/>
      <c r="M77" s="109"/>
      <c r="N77" s="109"/>
      <c r="O77" s="10"/>
    </row>
    <row r="78" spans="1:15" s="11" customFormat="1" ht="15">
      <c r="A78" s="109"/>
      <c r="B78" s="109"/>
      <c r="C78" s="109"/>
      <c r="D78" s="109"/>
      <c r="E78" s="109"/>
      <c r="F78" s="138"/>
      <c r="G78" s="109"/>
      <c r="H78" s="109"/>
      <c r="I78" s="109"/>
      <c r="J78" s="109"/>
      <c r="K78" s="109"/>
      <c r="L78" s="138"/>
      <c r="M78" s="109"/>
      <c r="N78" s="109"/>
      <c r="O78" s="10"/>
    </row>
    <row r="79" spans="1:15" s="11" customFormat="1" ht="15">
      <c r="A79" s="109"/>
      <c r="B79" s="109"/>
      <c r="C79" s="109"/>
      <c r="D79" s="109"/>
      <c r="E79" s="109"/>
      <c r="F79" s="138"/>
      <c r="G79" s="109"/>
      <c r="H79" s="109"/>
      <c r="I79" s="109"/>
      <c r="J79" s="109"/>
      <c r="K79" s="109"/>
      <c r="L79" s="138"/>
      <c r="M79" s="109"/>
      <c r="N79" s="109"/>
      <c r="O79" s="10"/>
    </row>
    <row r="80" spans="1:15" s="11" customFormat="1" ht="15">
      <c r="A80" s="109"/>
      <c r="B80" s="109"/>
      <c r="C80" s="109"/>
      <c r="D80" s="109"/>
      <c r="E80" s="109"/>
      <c r="F80" s="138"/>
      <c r="G80" s="109"/>
      <c r="H80" s="109"/>
      <c r="I80" s="109"/>
      <c r="J80" s="109"/>
      <c r="K80" s="109"/>
      <c r="L80" s="138"/>
      <c r="M80" s="109"/>
      <c r="N80" s="109"/>
      <c r="O80" s="10"/>
    </row>
    <row r="81" spans="1:15" s="11" customFormat="1" ht="15">
      <c r="A81" s="109"/>
      <c r="B81" s="109"/>
      <c r="C81" s="109"/>
      <c r="D81" s="109"/>
      <c r="E81" s="109"/>
      <c r="F81" s="138"/>
      <c r="G81" s="109"/>
      <c r="H81" s="109"/>
      <c r="I81" s="109"/>
      <c r="J81" s="109"/>
      <c r="K81" s="109"/>
      <c r="L81" s="138"/>
      <c r="M81" s="109"/>
      <c r="N81" s="109"/>
      <c r="O81" s="10"/>
    </row>
    <row r="82" spans="1:15" s="11" customFormat="1" ht="15">
      <c r="A82" s="109"/>
      <c r="B82" s="109"/>
      <c r="C82" s="109"/>
      <c r="D82" s="109"/>
      <c r="E82" s="109"/>
      <c r="F82" s="138"/>
      <c r="G82" s="109"/>
      <c r="H82" s="109"/>
      <c r="I82" s="109"/>
      <c r="J82" s="109"/>
      <c r="K82" s="109"/>
      <c r="L82" s="138"/>
      <c r="M82" s="109"/>
      <c r="N82" s="109"/>
      <c r="O82" s="10"/>
    </row>
    <row r="83" spans="1:15" s="11" customFormat="1" ht="15">
      <c r="A83" s="109"/>
      <c r="B83" s="109"/>
      <c r="C83" s="109"/>
      <c r="D83" s="109"/>
      <c r="E83" s="109"/>
      <c r="F83" s="138"/>
      <c r="G83" s="109"/>
      <c r="H83" s="109"/>
      <c r="I83" s="109"/>
      <c r="J83" s="109"/>
      <c r="K83" s="109"/>
      <c r="L83" s="138"/>
      <c r="M83" s="109"/>
      <c r="N83" s="109"/>
      <c r="O83" s="10"/>
    </row>
    <row r="84" spans="1:15" s="11" customFormat="1" ht="15">
      <c r="A84" s="109"/>
      <c r="B84" s="109"/>
      <c r="C84" s="109"/>
      <c r="D84" s="109"/>
      <c r="E84" s="109"/>
      <c r="F84" s="138"/>
      <c r="G84" s="109"/>
      <c r="H84" s="109"/>
      <c r="I84" s="109"/>
      <c r="J84" s="109"/>
      <c r="K84" s="109"/>
      <c r="L84" s="138"/>
      <c r="M84" s="109"/>
      <c r="N84" s="109"/>
      <c r="O84" s="10"/>
    </row>
    <row r="85" spans="1:15" s="11" customFormat="1" ht="15">
      <c r="A85" s="109"/>
      <c r="B85" s="109"/>
      <c r="C85" s="109"/>
      <c r="D85" s="109"/>
      <c r="E85" s="109"/>
      <c r="F85" s="138"/>
      <c r="G85" s="109"/>
      <c r="H85" s="109"/>
      <c r="I85" s="109"/>
      <c r="J85" s="109"/>
      <c r="K85" s="109"/>
      <c r="L85" s="138"/>
      <c r="M85" s="109"/>
      <c r="N85" s="109"/>
      <c r="O85" s="10"/>
    </row>
    <row r="86" spans="1:15" s="11" customFormat="1" ht="15">
      <c r="A86" s="109"/>
      <c r="B86" s="109"/>
      <c r="C86" s="109"/>
      <c r="D86" s="109"/>
      <c r="E86" s="109"/>
      <c r="F86" s="138"/>
      <c r="G86" s="109"/>
      <c r="H86" s="109"/>
      <c r="I86" s="109"/>
      <c r="J86" s="109"/>
      <c r="K86" s="109"/>
      <c r="L86" s="138"/>
      <c r="M86" s="109"/>
      <c r="N86" s="109"/>
      <c r="O86" s="10"/>
    </row>
    <row r="87" spans="1:15" s="11" customFormat="1" ht="15">
      <c r="A87" s="109"/>
      <c r="B87" s="109"/>
      <c r="C87" s="109"/>
      <c r="D87" s="109"/>
      <c r="E87" s="109"/>
      <c r="F87" s="138"/>
      <c r="G87" s="109"/>
      <c r="H87" s="109"/>
      <c r="I87" s="109"/>
      <c r="J87" s="109"/>
      <c r="K87" s="109"/>
      <c r="L87" s="138"/>
      <c r="M87" s="109"/>
      <c r="N87" s="109"/>
      <c r="O87" s="10"/>
    </row>
    <row r="88" spans="1:15" s="11" customFormat="1" ht="15">
      <c r="A88" s="109"/>
      <c r="B88" s="109"/>
      <c r="C88" s="109"/>
      <c r="D88" s="109"/>
      <c r="E88" s="109"/>
      <c r="F88" s="138"/>
      <c r="G88" s="109"/>
      <c r="H88" s="109"/>
      <c r="I88" s="109"/>
      <c r="J88" s="109"/>
      <c r="K88" s="109"/>
      <c r="L88" s="138"/>
      <c r="M88" s="109"/>
      <c r="N88" s="109"/>
      <c r="O88" s="10"/>
    </row>
    <row r="89" spans="1:15" s="11" customFormat="1" ht="15">
      <c r="A89" s="109"/>
      <c r="B89" s="109"/>
      <c r="C89" s="109"/>
      <c r="D89" s="109"/>
      <c r="E89" s="109"/>
      <c r="F89" s="138"/>
      <c r="G89" s="109"/>
      <c r="H89" s="109"/>
      <c r="I89" s="109"/>
      <c r="J89" s="109"/>
      <c r="K89" s="109"/>
      <c r="L89" s="138"/>
      <c r="M89" s="109"/>
      <c r="N89" s="109"/>
      <c r="O89" s="10"/>
    </row>
    <row r="90" spans="1:15" s="11" customFormat="1" ht="15">
      <c r="A90" s="109"/>
      <c r="B90" s="109"/>
      <c r="C90" s="109"/>
      <c r="D90" s="109"/>
      <c r="E90" s="109"/>
      <c r="F90" s="138"/>
      <c r="G90" s="109"/>
      <c r="H90" s="109"/>
      <c r="I90" s="109"/>
      <c r="J90" s="109"/>
      <c r="K90" s="109"/>
      <c r="L90" s="138"/>
      <c r="M90" s="109"/>
      <c r="N90" s="109"/>
      <c r="O90" s="10"/>
    </row>
    <row r="91" spans="1:15" s="11" customFormat="1" ht="15">
      <c r="A91" s="109"/>
      <c r="B91" s="109"/>
      <c r="C91" s="109"/>
      <c r="D91" s="109"/>
      <c r="E91" s="109"/>
      <c r="F91" s="138"/>
      <c r="G91" s="109"/>
      <c r="H91" s="109"/>
      <c r="I91" s="109"/>
      <c r="J91" s="109"/>
      <c r="K91" s="109"/>
      <c r="L91" s="138"/>
      <c r="M91" s="109"/>
      <c r="N91" s="109"/>
      <c r="O91" s="10"/>
    </row>
    <row r="92" spans="1:15" s="11" customFormat="1" ht="15">
      <c r="A92" s="109"/>
      <c r="B92" s="109"/>
      <c r="C92" s="109"/>
      <c r="D92" s="109"/>
      <c r="E92" s="109"/>
      <c r="F92" s="138"/>
      <c r="G92" s="109"/>
      <c r="H92" s="109"/>
      <c r="I92" s="109"/>
      <c r="J92" s="109"/>
      <c r="K92" s="109"/>
      <c r="L92" s="138"/>
      <c r="M92" s="109"/>
      <c r="N92" s="109"/>
      <c r="O92" s="10"/>
    </row>
    <row r="93" spans="1:15" s="11" customFormat="1" ht="15">
      <c r="A93" s="109"/>
      <c r="B93" s="109"/>
      <c r="C93" s="109"/>
      <c r="D93" s="109"/>
      <c r="E93" s="109"/>
      <c r="F93" s="138"/>
      <c r="G93" s="109"/>
      <c r="H93" s="109"/>
      <c r="I93" s="109"/>
      <c r="J93" s="109"/>
      <c r="K93" s="109"/>
      <c r="L93" s="138"/>
      <c r="M93" s="109"/>
      <c r="N93" s="109"/>
      <c r="O93" s="10"/>
    </row>
    <row r="94" spans="1:15" s="11" customFormat="1" ht="15">
      <c r="A94" s="109"/>
      <c r="B94" s="109"/>
      <c r="C94" s="109"/>
      <c r="D94" s="109"/>
      <c r="E94" s="109"/>
      <c r="F94" s="138"/>
      <c r="G94" s="109"/>
      <c r="H94" s="109"/>
      <c r="I94" s="109"/>
      <c r="J94" s="109"/>
      <c r="K94" s="109"/>
      <c r="L94" s="138"/>
      <c r="M94" s="109"/>
      <c r="N94" s="109"/>
      <c r="O94" s="10"/>
    </row>
    <row r="95" spans="1:15" s="11" customFormat="1" ht="15">
      <c r="A95" s="109"/>
      <c r="B95" s="109"/>
      <c r="C95" s="109"/>
      <c r="D95" s="109"/>
      <c r="E95" s="109"/>
      <c r="F95" s="138"/>
      <c r="G95" s="109"/>
      <c r="H95" s="109"/>
      <c r="I95" s="109"/>
      <c r="J95" s="109"/>
      <c r="K95" s="109"/>
      <c r="L95" s="138"/>
      <c r="M95" s="109"/>
      <c r="N95" s="109"/>
      <c r="O95" s="10"/>
    </row>
    <row r="96" spans="1:15" s="11" customFormat="1" ht="15">
      <c r="A96" s="109"/>
      <c r="B96" s="109"/>
      <c r="C96" s="109"/>
      <c r="D96" s="109"/>
      <c r="E96" s="109"/>
      <c r="F96" s="138"/>
      <c r="G96" s="109"/>
      <c r="H96" s="109"/>
      <c r="I96" s="109"/>
      <c r="J96" s="109"/>
      <c r="K96" s="109"/>
      <c r="L96" s="138"/>
      <c r="M96" s="109"/>
      <c r="N96" s="109"/>
      <c r="O96" s="10"/>
    </row>
    <row r="97" spans="1:15" s="11" customFormat="1" ht="15">
      <c r="A97" s="109"/>
      <c r="B97" s="109"/>
      <c r="C97" s="109"/>
      <c r="D97" s="109"/>
      <c r="E97" s="109"/>
      <c r="F97" s="138"/>
      <c r="G97" s="109"/>
      <c r="H97" s="109"/>
      <c r="I97" s="109"/>
      <c r="J97" s="109"/>
      <c r="K97" s="109"/>
      <c r="L97" s="138"/>
      <c r="M97" s="109"/>
      <c r="N97" s="109"/>
      <c r="O97" s="10"/>
    </row>
    <row r="98" spans="1:15" s="11" customFormat="1" ht="15">
      <c r="A98" s="109"/>
      <c r="B98" s="109"/>
      <c r="C98" s="109"/>
      <c r="D98" s="109"/>
      <c r="E98" s="109"/>
      <c r="F98" s="138"/>
      <c r="G98" s="109"/>
      <c r="H98" s="109"/>
      <c r="I98" s="109"/>
      <c r="J98" s="109"/>
      <c r="K98" s="109"/>
      <c r="L98" s="138"/>
      <c r="M98" s="109"/>
      <c r="N98" s="109"/>
      <c r="O98" s="10"/>
    </row>
    <row r="99" spans="1:15" s="11" customFormat="1" ht="15">
      <c r="A99" s="109"/>
      <c r="B99" s="109"/>
      <c r="C99" s="109"/>
      <c r="D99" s="109"/>
      <c r="E99" s="109"/>
      <c r="F99" s="138"/>
      <c r="G99" s="109"/>
      <c r="H99" s="109"/>
      <c r="I99" s="109"/>
      <c r="J99" s="109"/>
      <c r="K99" s="109"/>
      <c r="L99" s="138"/>
      <c r="M99" s="109"/>
      <c r="N99" s="109"/>
      <c r="O99" s="10"/>
    </row>
    <row r="100" spans="1:15" s="11" customFormat="1" ht="15">
      <c r="A100" s="109"/>
      <c r="B100" s="109"/>
      <c r="C100" s="109"/>
      <c r="D100" s="109"/>
      <c r="E100" s="109"/>
      <c r="F100" s="138"/>
      <c r="G100" s="109"/>
      <c r="H100" s="109"/>
      <c r="I100" s="109"/>
      <c r="J100" s="109"/>
      <c r="K100" s="109"/>
      <c r="L100" s="138"/>
      <c r="M100" s="109"/>
      <c r="N100" s="109"/>
      <c r="O100" s="10"/>
    </row>
    <row r="101" spans="1:15" s="11" customFormat="1" ht="15">
      <c r="A101" s="109"/>
      <c r="B101" s="109"/>
      <c r="C101" s="109"/>
      <c r="D101" s="109"/>
      <c r="E101" s="109"/>
      <c r="F101" s="138"/>
      <c r="G101" s="109"/>
      <c r="H101" s="109"/>
      <c r="I101" s="109"/>
      <c r="J101" s="109"/>
      <c r="K101" s="109"/>
      <c r="L101" s="138"/>
      <c r="M101" s="109"/>
      <c r="N101" s="109"/>
      <c r="O101" s="10"/>
    </row>
    <row r="102" spans="1:15" s="11" customFormat="1" ht="15">
      <c r="A102" s="109"/>
      <c r="B102" s="109"/>
      <c r="C102" s="109"/>
      <c r="D102" s="109"/>
      <c r="E102" s="109"/>
      <c r="F102" s="138"/>
      <c r="G102" s="109"/>
      <c r="H102" s="109"/>
      <c r="I102" s="109"/>
      <c r="J102" s="109"/>
      <c r="K102" s="109"/>
      <c r="L102" s="138"/>
      <c r="M102" s="109"/>
      <c r="N102" s="109"/>
      <c r="O102" s="10"/>
    </row>
    <row r="103" spans="1:15" s="11" customFormat="1" ht="15">
      <c r="A103" s="109"/>
      <c r="B103" s="109"/>
      <c r="C103" s="109"/>
      <c r="D103" s="109"/>
      <c r="E103" s="109"/>
      <c r="F103" s="138"/>
      <c r="G103" s="109"/>
      <c r="H103" s="109"/>
      <c r="I103" s="109"/>
      <c r="J103" s="109"/>
      <c r="K103" s="109"/>
      <c r="L103" s="138"/>
      <c r="M103" s="109"/>
      <c r="N103" s="109"/>
      <c r="O103" s="10"/>
    </row>
    <row r="104" spans="1:15" s="11" customFormat="1" ht="15">
      <c r="A104" s="109"/>
      <c r="B104" s="109"/>
      <c r="C104" s="109"/>
      <c r="D104" s="109"/>
      <c r="E104" s="109"/>
      <c r="F104" s="138"/>
      <c r="G104" s="109"/>
      <c r="H104" s="109"/>
      <c r="I104" s="109"/>
      <c r="J104" s="109"/>
      <c r="K104" s="109"/>
      <c r="L104" s="138"/>
      <c r="M104" s="109"/>
      <c r="N104" s="109"/>
      <c r="O104" s="10"/>
    </row>
    <row r="105" spans="1:15" s="11" customFormat="1" ht="15">
      <c r="A105" s="109"/>
      <c r="B105" s="109"/>
      <c r="C105" s="109"/>
      <c r="D105" s="109"/>
      <c r="E105" s="109"/>
      <c r="F105" s="138"/>
      <c r="G105" s="109"/>
      <c r="H105" s="109"/>
      <c r="I105" s="109"/>
      <c r="J105" s="109"/>
      <c r="K105" s="109"/>
      <c r="L105" s="138"/>
      <c r="M105" s="109"/>
      <c r="N105" s="109"/>
      <c r="O105" s="10"/>
    </row>
    <row r="106" spans="1:15" s="11" customFormat="1" ht="15">
      <c r="A106" s="109"/>
      <c r="B106" s="109"/>
      <c r="C106" s="109"/>
      <c r="D106" s="109"/>
      <c r="E106" s="109"/>
      <c r="F106" s="138"/>
      <c r="G106" s="109"/>
      <c r="H106" s="109"/>
      <c r="I106" s="109"/>
      <c r="J106" s="109"/>
      <c r="K106" s="109"/>
      <c r="L106" s="138"/>
      <c r="M106" s="109"/>
      <c r="N106" s="109"/>
      <c r="O106" s="10"/>
    </row>
    <row r="107" spans="1:15" s="11" customFormat="1" ht="15">
      <c r="A107" s="109"/>
      <c r="B107" s="109"/>
      <c r="C107" s="109"/>
      <c r="D107" s="109"/>
      <c r="E107" s="109"/>
      <c r="F107" s="138"/>
      <c r="G107" s="109"/>
      <c r="H107" s="109"/>
      <c r="I107" s="109"/>
      <c r="J107" s="109"/>
      <c r="K107" s="109"/>
      <c r="L107" s="138"/>
      <c r="M107" s="109"/>
      <c r="N107" s="109"/>
      <c r="O107" s="10"/>
    </row>
    <row r="108" spans="1:15" s="11" customFormat="1" ht="15">
      <c r="A108" s="109"/>
      <c r="B108" s="109"/>
      <c r="C108" s="109"/>
      <c r="D108" s="109"/>
      <c r="E108" s="109"/>
      <c r="F108" s="138"/>
      <c r="G108" s="109"/>
      <c r="H108" s="109"/>
      <c r="I108" s="109"/>
      <c r="J108" s="109"/>
      <c r="K108" s="109"/>
      <c r="L108" s="138"/>
      <c r="M108" s="109"/>
      <c r="N108" s="109"/>
      <c r="O108" s="10"/>
    </row>
    <row r="109" spans="1:15" s="11" customFormat="1" ht="15">
      <c r="A109" s="109"/>
      <c r="B109" s="109"/>
      <c r="C109" s="109"/>
      <c r="D109" s="109"/>
      <c r="E109" s="109"/>
      <c r="F109" s="138"/>
      <c r="G109" s="109"/>
      <c r="H109" s="109"/>
      <c r="I109" s="109"/>
      <c r="J109" s="109"/>
      <c r="K109" s="109"/>
      <c r="L109" s="138"/>
      <c r="M109" s="109"/>
      <c r="N109" s="109"/>
      <c r="O109" s="10"/>
    </row>
    <row r="110" spans="1:15" s="11" customFormat="1" ht="15">
      <c r="A110" s="109"/>
      <c r="B110" s="109"/>
      <c r="C110" s="109"/>
      <c r="D110" s="109"/>
      <c r="E110" s="109"/>
      <c r="F110" s="138"/>
      <c r="G110" s="109"/>
      <c r="H110" s="109"/>
      <c r="I110" s="109"/>
      <c r="J110" s="109"/>
      <c r="K110" s="109"/>
      <c r="L110" s="138"/>
      <c r="M110" s="109"/>
      <c r="N110" s="109"/>
      <c r="O110" s="10"/>
    </row>
    <row r="111" spans="1:15" s="11" customFormat="1" ht="15">
      <c r="A111" s="109"/>
      <c r="B111" s="109"/>
      <c r="C111" s="109"/>
      <c r="D111" s="109"/>
      <c r="E111" s="109"/>
      <c r="F111" s="138"/>
      <c r="G111" s="109"/>
      <c r="H111" s="109"/>
      <c r="I111" s="109"/>
      <c r="J111" s="109"/>
      <c r="K111" s="109"/>
      <c r="L111" s="138"/>
      <c r="M111" s="109"/>
      <c r="N111" s="109"/>
      <c r="O111" s="10"/>
    </row>
    <row r="112" spans="1:15" s="11" customFormat="1" ht="15">
      <c r="A112" s="109"/>
      <c r="B112" s="109"/>
      <c r="C112" s="109"/>
      <c r="D112" s="109"/>
      <c r="E112" s="109"/>
      <c r="F112" s="138"/>
      <c r="G112" s="109"/>
      <c r="H112" s="109"/>
      <c r="I112" s="109"/>
      <c r="J112" s="109"/>
      <c r="K112" s="109"/>
      <c r="L112" s="138"/>
      <c r="M112" s="109"/>
      <c r="N112" s="109"/>
      <c r="O112" s="10"/>
    </row>
    <row r="113" spans="1:15" s="11" customFormat="1" ht="15">
      <c r="A113" s="109"/>
      <c r="B113" s="109"/>
      <c r="C113" s="109"/>
      <c r="D113" s="109"/>
      <c r="E113" s="109"/>
      <c r="F113" s="138"/>
      <c r="G113" s="109"/>
      <c r="H113" s="109"/>
      <c r="I113" s="109"/>
      <c r="J113" s="109"/>
      <c r="K113" s="109"/>
      <c r="L113" s="138"/>
      <c r="M113" s="109"/>
      <c r="N113" s="109"/>
      <c r="O113" s="10"/>
    </row>
    <row r="114" spans="1:15" s="11" customFormat="1" ht="15">
      <c r="A114" s="109"/>
      <c r="B114" s="109"/>
      <c r="C114" s="109"/>
      <c r="D114" s="109"/>
      <c r="E114" s="109"/>
      <c r="F114" s="138"/>
      <c r="G114" s="109"/>
      <c r="H114" s="109"/>
      <c r="I114" s="109"/>
      <c r="J114" s="109"/>
      <c r="K114" s="109"/>
      <c r="L114" s="138"/>
      <c r="M114" s="109"/>
      <c r="N114" s="109"/>
      <c r="O114" s="10"/>
    </row>
    <row r="115" spans="1:15" s="11" customFormat="1" ht="15">
      <c r="A115" s="109"/>
      <c r="B115" s="109"/>
      <c r="C115" s="109"/>
      <c r="D115" s="109"/>
      <c r="E115" s="109"/>
      <c r="F115" s="138"/>
      <c r="G115" s="109"/>
      <c r="H115" s="109"/>
      <c r="I115" s="109"/>
      <c r="J115" s="109"/>
      <c r="K115" s="109"/>
      <c r="L115" s="138"/>
      <c r="M115" s="109"/>
      <c r="N115" s="109"/>
      <c r="O115" s="10"/>
    </row>
    <row r="116" spans="1:15" s="11" customFormat="1" ht="15">
      <c r="A116" s="109"/>
      <c r="B116" s="109"/>
      <c r="C116" s="109"/>
      <c r="D116" s="109"/>
      <c r="E116" s="109"/>
      <c r="F116" s="138"/>
      <c r="G116" s="109"/>
      <c r="H116" s="109"/>
      <c r="I116" s="109"/>
      <c r="J116" s="109"/>
      <c r="K116" s="109"/>
      <c r="L116" s="138"/>
      <c r="M116" s="109"/>
      <c r="N116" s="109"/>
      <c r="O116" s="10"/>
    </row>
    <row r="117" spans="1:15" s="11" customFormat="1" ht="15">
      <c r="A117" s="109"/>
      <c r="B117" s="109"/>
      <c r="C117" s="109"/>
      <c r="D117" s="109"/>
      <c r="E117" s="109"/>
      <c r="F117" s="138"/>
      <c r="G117" s="109"/>
      <c r="H117" s="109"/>
      <c r="I117" s="109"/>
      <c r="J117" s="109"/>
      <c r="K117" s="109"/>
      <c r="L117" s="138"/>
      <c r="M117" s="109"/>
      <c r="N117" s="109"/>
      <c r="O117" s="10"/>
    </row>
    <row r="118" spans="1:15" s="11" customFormat="1" ht="15">
      <c r="A118" s="109"/>
      <c r="B118" s="109"/>
      <c r="C118" s="109"/>
      <c r="D118" s="109"/>
      <c r="E118" s="109"/>
      <c r="F118" s="138"/>
      <c r="G118" s="109"/>
      <c r="H118" s="109"/>
      <c r="I118" s="109"/>
      <c r="J118" s="109"/>
      <c r="K118" s="109"/>
      <c r="L118" s="138"/>
      <c r="M118" s="109"/>
      <c r="N118" s="109"/>
      <c r="O118" s="10"/>
    </row>
    <row r="119" spans="1:15" s="11" customFormat="1" ht="15">
      <c r="A119" s="109"/>
      <c r="B119" s="109"/>
      <c r="C119" s="109"/>
      <c r="D119" s="109"/>
      <c r="E119" s="109"/>
      <c r="F119" s="138"/>
      <c r="G119" s="109"/>
      <c r="H119" s="109"/>
      <c r="I119" s="109"/>
      <c r="J119" s="109"/>
      <c r="K119" s="109"/>
      <c r="L119" s="138"/>
      <c r="M119" s="109"/>
      <c r="N119" s="109"/>
      <c r="O119" s="10"/>
    </row>
    <row r="120" spans="1:15" s="11" customFormat="1" ht="15">
      <c r="A120" s="109"/>
      <c r="B120" s="109"/>
      <c r="C120" s="109"/>
      <c r="D120" s="109"/>
      <c r="E120" s="109"/>
      <c r="F120" s="138"/>
      <c r="G120" s="109"/>
      <c r="H120" s="109"/>
      <c r="I120" s="109"/>
      <c r="J120" s="109"/>
      <c r="K120" s="109"/>
      <c r="L120" s="138"/>
      <c r="M120" s="109"/>
      <c r="N120" s="109"/>
      <c r="O120" s="10"/>
    </row>
    <row r="121" spans="1:15" s="11" customFormat="1" ht="15">
      <c r="A121" s="109"/>
      <c r="B121" s="109"/>
      <c r="C121" s="109"/>
      <c r="D121" s="109"/>
      <c r="E121" s="109"/>
      <c r="F121" s="138"/>
      <c r="G121" s="109"/>
      <c r="H121" s="109"/>
      <c r="I121" s="109"/>
      <c r="J121" s="109"/>
      <c r="K121" s="109"/>
      <c r="L121" s="138"/>
      <c r="M121" s="109"/>
      <c r="N121" s="109"/>
      <c r="O121" s="10"/>
    </row>
    <row r="122" spans="1:15" s="11" customFormat="1" ht="15">
      <c r="A122" s="109"/>
      <c r="B122" s="109"/>
      <c r="C122" s="109"/>
      <c r="D122" s="109"/>
      <c r="E122" s="109"/>
      <c r="F122" s="138"/>
      <c r="G122" s="109"/>
      <c r="H122" s="109"/>
      <c r="I122" s="109"/>
      <c r="J122" s="109"/>
      <c r="K122" s="109"/>
      <c r="L122" s="138"/>
      <c r="M122" s="109"/>
      <c r="N122" s="109"/>
      <c r="O122" s="10"/>
    </row>
    <row r="123" spans="1:15" s="11" customFormat="1" ht="15">
      <c r="A123" s="109"/>
      <c r="B123" s="109"/>
      <c r="C123" s="109"/>
      <c r="D123" s="109"/>
      <c r="E123" s="109"/>
      <c r="F123" s="138"/>
      <c r="G123" s="109"/>
      <c r="H123" s="109"/>
      <c r="I123" s="109"/>
      <c r="J123" s="109"/>
      <c r="K123" s="109"/>
      <c r="L123" s="138"/>
      <c r="M123" s="109"/>
      <c r="N123" s="109"/>
      <c r="O123" s="10"/>
    </row>
    <row r="124" spans="1:15" s="11" customFormat="1" ht="15">
      <c r="A124" s="109"/>
      <c r="B124" s="109"/>
      <c r="C124" s="109"/>
      <c r="D124" s="109"/>
      <c r="E124" s="109"/>
      <c r="F124" s="138"/>
      <c r="G124" s="109"/>
      <c r="H124" s="109"/>
      <c r="I124" s="109"/>
      <c r="J124" s="109"/>
      <c r="K124" s="109"/>
      <c r="L124" s="138"/>
      <c r="M124" s="109"/>
      <c r="N124" s="109"/>
      <c r="O124" s="10"/>
    </row>
    <row r="125" spans="1:15" s="11" customFormat="1" ht="15">
      <c r="A125" s="109"/>
      <c r="B125" s="109"/>
      <c r="C125" s="109"/>
      <c r="D125" s="109"/>
      <c r="E125" s="109"/>
      <c r="F125" s="138"/>
      <c r="G125" s="109"/>
      <c r="H125" s="109"/>
      <c r="I125" s="109"/>
      <c r="J125" s="109"/>
      <c r="K125" s="109"/>
      <c r="L125" s="138"/>
      <c r="M125" s="109"/>
      <c r="N125" s="109"/>
      <c r="O125" s="10"/>
    </row>
    <row r="126" spans="1:15" s="11" customFormat="1" ht="15">
      <c r="A126" s="109"/>
      <c r="B126" s="109"/>
      <c r="C126" s="109"/>
      <c r="D126" s="109"/>
      <c r="E126" s="109"/>
      <c r="F126" s="138"/>
      <c r="G126" s="109"/>
      <c r="H126" s="109"/>
      <c r="I126" s="109"/>
      <c r="J126" s="109"/>
      <c r="K126" s="109"/>
      <c r="L126" s="138"/>
      <c r="M126" s="109"/>
      <c r="N126" s="109"/>
      <c r="O126" s="10"/>
    </row>
    <row r="127" spans="1:15" s="11" customFormat="1" ht="15">
      <c r="A127" s="109"/>
      <c r="B127" s="109"/>
      <c r="C127" s="109"/>
      <c r="D127" s="109"/>
      <c r="E127" s="109"/>
      <c r="F127" s="138"/>
      <c r="G127" s="109"/>
      <c r="H127" s="109"/>
      <c r="I127" s="109"/>
      <c r="J127" s="109"/>
      <c r="K127" s="109"/>
      <c r="L127" s="138"/>
      <c r="M127" s="109"/>
      <c r="N127" s="109"/>
      <c r="O127" s="10"/>
    </row>
    <row r="128" spans="1:15" s="11" customFormat="1" ht="15">
      <c r="A128" s="109"/>
      <c r="B128" s="109"/>
      <c r="C128" s="109"/>
      <c r="D128" s="109"/>
      <c r="E128" s="109"/>
      <c r="F128" s="138"/>
      <c r="G128" s="109"/>
      <c r="H128" s="109"/>
      <c r="I128" s="109"/>
      <c r="J128" s="109"/>
      <c r="K128" s="109"/>
      <c r="L128" s="138"/>
      <c r="M128" s="109"/>
      <c r="N128" s="109"/>
      <c r="O128" s="10"/>
    </row>
    <row r="129" spans="1:15" s="11" customFormat="1" ht="15">
      <c r="A129" s="109"/>
      <c r="B129" s="109"/>
      <c r="C129" s="109"/>
      <c r="D129" s="109"/>
      <c r="E129" s="109"/>
      <c r="F129" s="138"/>
      <c r="G129" s="109"/>
      <c r="H129" s="109"/>
      <c r="I129" s="109"/>
      <c r="J129" s="109"/>
      <c r="K129" s="109"/>
      <c r="L129" s="138"/>
      <c r="M129" s="109"/>
      <c r="N129" s="109"/>
      <c r="O129" s="10"/>
    </row>
    <row r="130" spans="1:15" s="11" customFormat="1" ht="15">
      <c r="A130" s="109"/>
      <c r="B130" s="109"/>
      <c r="C130" s="109"/>
      <c r="D130" s="109"/>
      <c r="E130" s="109"/>
      <c r="F130" s="138"/>
      <c r="G130" s="109"/>
      <c r="H130" s="109"/>
      <c r="I130" s="109"/>
      <c r="J130" s="109"/>
      <c r="K130" s="109"/>
      <c r="L130" s="138"/>
      <c r="M130" s="109"/>
      <c r="N130" s="109"/>
      <c r="O130" s="10"/>
    </row>
    <row r="131" spans="1:15" s="11" customFormat="1" ht="15">
      <c r="A131" s="109"/>
      <c r="B131" s="109"/>
      <c r="C131" s="109"/>
      <c r="D131" s="109"/>
      <c r="E131" s="109"/>
      <c r="F131" s="138"/>
      <c r="G131" s="109"/>
      <c r="H131" s="109"/>
      <c r="I131" s="109"/>
      <c r="J131" s="109"/>
      <c r="K131" s="109"/>
      <c r="L131" s="138"/>
      <c r="M131" s="109"/>
      <c r="N131" s="109"/>
      <c r="O131" s="10"/>
    </row>
    <row r="132" spans="1:15" s="11" customFormat="1" ht="15">
      <c r="A132" s="109"/>
      <c r="B132" s="109"/>
      <c r="C132" s="109"/>
      <c r="D132" s="109"/>
      <c r="E132" s="109"/>
      <c r="F132" s="138"/>
      <c r="G132" s="109"/>
      <c r="H132" s="109"/>
      <c r="I132" s="109"/>
      <c r="J132" s="109"/>
      <c r="K132" s="109"/>
      <c r="L132" s="138"/>
      <c r="M132" s="109"/>
      <c r="N132" s="109"/>
      <c r="O132" s="10"/>
    </row>
    <row r="133" spans="1:15" s="11" customFormat="1" ht="15">
      <c r="A133" s="109"/>
      <c r="B133" s="109"/>
      <c r="C133" s="109"/>
      <c r="D133" s="109"/>
      <c r="E133" s="109"/>
      <c r="F133" s="138"/>
      <c r="G133" s="109"/>
      <c r="H133" s="109"/>
      <c r="I133" s="109"/>
      <c r="J133" s="109"/>
      <c r="K133" s="109"/>
      <c r="L133" s="138"/>
      <c r="M133" s="109"/>
      <c r="N133" s="109"/>
      <c r="O133" s="10"/>
    </row>
    <row r="134" spans="1:15" s="11" customFormat="1" ht="15">
      <c r="A134" s="109"/>
      <c r="B134" s="109"/>
      <c r="C134" s="109"/>
      <c r="D134" s="109"/>
      <c r="E134" s="109"/>
      <c r="F134" s="138"/>
      <c r="G134" s="109"/>
      <c r="H134" s="109"/>
      <c r="I134" s="109"/>
      <c r="J134" s="109"/>
      <c r="K134" s="109"/>
      <c r="L134" s="138"/>
      <c r="M134" s="109"/>
      <c r="N134" s="109"/>
      <c r="O134" s="10"/>
    </row>
    <row r="135" spans="1:15" s="11" customFormat="1" ht="15">
      <c r="A135" s="109"/>
      <c r="B135" s="109"/>
      <c r="C135" s="109"/>
      <c r="D135" s="109"/>
      <c r="E135" s="109"/>
      <c r="F135" s="138"/>
      <c r="G135" s="109"/>
      <c r="H135" s="109"/>
      <c r="I135" s="109"/>
      <c r="J135" s="109"/>
      <c r="K135" s="109"/>
      <c r="L135" s="138"/>
      <c r="M135" s="109"/>
      <c r="N135" s="109"/>
      <c r="O135" s="10"/>
    </row>
    <row r="136" spans="1:15" s="11" customFormat="1" ht="15">
      <c r="A136" s="109"/>
      <c r="B136" s="109"/>
      <c r="C136" s="109"/>
      <c r="D136" s="109"/>
      <c r="E136" s="109"/>
      <c r="F136" s="138"/>
      <c r="G136" s="109"/>
      <c r="H136" s="109"/>
      <c r="I136" s="109"/>
      <c r="J136" s="109"/>
      <c r="K136" s="109"/>
      <c r="L136" s="138"/>
      <c r="M136" s="109"/>
      <c r="N136" s="109"/>
      <c r="O136" s="10"/>
    </row>
    <row r="137" spans="1:15" s="11" customFormat="1" ht="15">
      <c r="A137" s="109"/>
      <c r="B137" s="109"/>
      <c r="C137" s="109"/>
      <c r="D137" s="109"/>
      <c r="E137" s="109"/>
      <c r="F137" s="138"/>
      <c r="G137" s="109"/>
      <c r="H137" s="109"/>
      <c r="I137" s="109"/>
      <c r="J137" s="109"/>
      <c r="K137" s="109"/>
      <c r="L137" s="138"/>
      <c r="M137" s="109"/>
      <c r="N137" s="109"/>
      <c r="O137" s="10"/>
    </row>
    <row r="138" spans="1:15" s="11" customFormat="1" ht="15">
      <c r="A138" s="109"/>
      <c r="B138" s="109"/>
      <c r="C138" s="109"/>
      <c r="D138" s="109"/>
      <c r="E138" s="109"/>
      <c r="F138" s="138"/>
      <c r="G138" s="109"/>
      <c r="H138" s="109"/>
      <c r="I138" s="109"/>
      <c r="J138" s="109"/>
      <c r="K138" s="109"/>
      <c r="L138" s="138"/>
      <c r="M138" s="109"/>
      <c r="N138" s="109"/>
      <c r="O138" s="10"/>
    </row>
    <row r="139" spans="1:15" s="11" customFormat="1" ht="15">
      <c r="A139" s="109"/>
      <c r="B139" s="109"/>
      <c r="C139" s="109"/>
      <c r="D139" s="109"/>
      <c r="E139" s="109"/>
      <c r="F139" s="138"/>
      <c r="G139" s="109"/>
      <c r="H139" s="109"/>
      <c r="I139" s="109"/>
      <c r="J139" s="109"/>
      <c r="K139" s="109"/>
      <c r="L139" s="138"/>
      <c r="M139" s="109"/>
      <c r="N139" s="109"/>
      <c r="O139" s="10"/>
    </row>
    <row r="140" spans="1:15" s="11" customFormat="1" ht="15">
      <c r="A140" s="109"/>
      <c r="B140" s="109"/>
      <c r="C140" s="109"/>
      <c r="D140" s="109"/>
      <c r="E140" s="109"/>
      <c r="F140" s="138"/>
      <c r="G140" s="109"/>
      <c r="H140" s="109"/>
      <c r="I140" s="109"/>
      <c r="J140" s="109"/>
      <c r="K140" s="109"/>
      <c r="L140" s="138"/>
      <c r="M140" s="109"/>
      <c r="N140" s="109"/>
      <c r="O140" s="10"/>
    </row>
    <row r="141" spans="1:15" s="11" customFormat="1" ht="15">
      <c r="A141" s="109"/>
      <c r="B141" s="109"/>
      <c r="C141" s="109"/>
      <c r="D141" s="109"/>
      <c r="E141" s="109"/>
      <c r="F141" s="138"/>
      <c r="G141" s="109"/>
      <c r="H141" s="109"/>
      <c r="I141" s="109"/>
      <c r="J141" s="109"/>
      <c r="K141" s="109"/>
      <c r="L141" s="138"/>
      <c r="M141" s="109"/>
      <c r="N141" s="109"/>
      <c r="O141" s="10"/>
    </row>
    <row r="142" spans="1:15" s="11" customFormat="1" ht="15">
      <c r="A142" s="109"/>
      <c r="B142" s="109"/>
      <c r="C142" s="109"/>
      <c r="D142" s="109"/>
      <c r="E142" s="109"/>
      <c r="F142" s="138"/>
      <c r="G142" s="109"/>
      <c r="H142" s="109"/>
      <c r="I142" s="109"/>
      <c r="J142" s="109"/>
      <c r="K142" s="109"/>
      <c r="L142" s="138"/>
      <c r="M142" s="109"/>
      <c r="N142" s="109"/>
      <c r="O142" s="10"/>
    </row>
    <row r="143" spans="1:15" s="11" customFormat="1" ht="15">
      <c r="A143" s="109"/>
      <c r="B143" s="109"/>
      <c r="C143" s="109"/>
      <c r="D143" s="109"/>
      <c r="E143" s="109"/>
      <c r="F143" s="138"/>
      <c r="G143" s="109"/>
      <c r="H143" s="109"/>
      <c r="I143" s="109"/>
      <c r="J143" s="109"/>
      <c r="K143" s="109"/>
      <c r="L143" s="138"/>
      <c r="M143" s="109"/>
      <c r="N143" s="109"/>
      <c r="O143" s="10"/>
    </row>
    <row r="144" spans="1:15" s="11" customFormat="1" ht="15">
      <c r="A144" s="109"/>
      <c r="B144" s="109"/>
      <c r="C144" s="109"/>
      <c r="D144" s="109"/>
      <c r="E144" s="109"/>
      <c r="F144" s="138"/>
      <c r="G144" s="109"/>
      <c r="H144" s="109"/>
      <c r="I144" s="109"/>
      <c r="J144" s="109"/>
      <c r="K144" s="109"/>
      <c r="L144" s="138"/>
      <c r="M144" s="109"/>
      <c r="N144" s="109"/>
      <c r="O144" s="10"/>
    </row>
    <row r="145" spans="1:15" s="11" customFormat="1" ht="15">
      <c r="A145" s="109"/>
      <c r="B145" s="109"/>
      <c r="C145" s="109"/>
      <c r="D145" s="109"/>
      <c r="E145" s="109"/>
      <c r="F145" s="138"/>
      <c r="G145" s="109"/>
      <c r="H145" s="109"/>
      <c r="I145" s="109"/>
      <c r="J145" s="109"/>
      <c r="K145" s="109"/>
      <c r="L145" s="138"/>
      <c r="M145" s="109"/>
      <c r="N145" s="109"/>
      <c r="O145" s="10"/>
    </row>
    <row r="146" spans="1:15" s="11" customFormat="1" ht="15">
      <c r="A146" s="109"/>
      <c r="B146" s="109"/>
      <c r="C146" s="109"/>
      <c r="D146" s="109"/>
      <c r="E146" s="109"/>
      <c r="F146" s="138"/>
      <c r="G146" s="109"/>
      <c r="H146" s="109"/>
      <c r="I146" s="109"/>
      <c r="J146" s="109"/>
      <c r="K146" s="109"/>
      <c r="L146" s="138"/>
      <c r="M146" s="109"/>
      <c r="N146" s="109"/>
      <c r="O146" s="10"/>
    </row>
    <row r="147" spans="1:15" s="11" customFormat="1" ht="15">
      <c r="A147" s="109"/>
      <c r="B147" s="109"/>
      <c r="C147" s="109"/>
      <c r="D147" s="109"/>
      <c r="E147" s="109"/>
      <c r="F147" s="138"/>
      <c r="G147" s="109"/>
      <c r="H147" s="109"/>
      <c r="I147" s="109"/>
      <c r="J147" s="109"/>
      <c r="K147" s="109"/>
      <c r="L147" s="138"/>
      <c r="M147" s="109"/>
      <c r="N147" s="109"/>
      <c r="O147" s="10"/>
    </row>
    <row r="148" spans="1:15" s="11" customFormat="1" ht="15">
      <c r="A148" s="109"/>
      <c r="B148" s="109"/>
      <c r="C148" s="109"/>
      <c r="D148" s="109"/>
      <c r="E148" s="109"/>
      <c r="F148" s="138"/>
      <c r="G148" s="109"/>
      <c r="H148" s="109"/>
      <c r="I148" s="109"/>
      <c r="J148" s="109"/>
      <c r="K148" s="109"/>
      <c r="L148" s="138"/>
      <c r="M148" s="109"/>
      <c r="N148" s="109"/>
      <c r="O148" s="10"/>
    </row>
    <row r="149" spans="1:15" s="11" customFormat="1" ht="15">
      <c r="A149" s="109"/>
      <c r="B149" s="109"/>
      <c r="C149" s="109"/>
      <c r="D149" s="109"/>
      <c r="E149" s="109"/>
      <c r="F149" s="138"/>
      <c r="G149" s="109"/>
      <c r="H149" s="109"/>
      <c r="I149" s="109"/>
      <c r="J149" s="109"/>
      <c r="K149" s="109"/>
      <c r="L149" s="138"/>
      <c r="M149" s="109"/>
      <c r="N149" s="109"/>
      <c r="O149" s="10"/>
    </row>
    <row r="150" spans="1:15" s="11" customFormat="1" ht="15">
      <c r="A150" s="109"/>
      <c r="B150" s="109"/>
      <c r="C150" s="109"/>
      <c r="D150" s="109"/>
      <c r="E150" s="109"/>
      <c r="F150" s="138"/>
      <c r="G150" s="109"/>
      <c r="H150" s="109"/>
      <c r="I150" s="109"/>
      <c r="J150" s="109"/>
      <c r="K150" s="109"/>
      <c r="L150" s="138"/>
      <c r="M150" s="109"/>
      <c r="N150" s="109"/>
      <c r="O150" s="10"/>
    </row>
    <row r="151" spans="1:15" s="11" customFormat="1" ht="15">
      <c r="A151" s="109"/>
      <c r="B151" s="109"/>
      <c r="C151" s="109"/>
      <c r="D151" s="109"/>
      <c r="E151" s="109"/>
      <c r="F151" s="138"/>
      <c r="G151" s="109"/>
      <c r="H151" s="109"/>
      <c r="I151" s="109"/>
      <c r="J151" s="109"/>
      <c r="K151" s="109"/>
      <c r="L151" s="138"/>
      <c r="M151" s="109"/>
      <c r="N151" s="109"/>
      <c r="O151" s="10"/>
    </row>
    <row r="152" spans="1:15" s="11" customFormat="1" ht="15">
      <c r="A152" s="109"/>
      <c r="B152" s="109"/>
      <c r="C152" s="109"/>
      <c r="D152" s="109"/>
      <c r="E152" s="109"/>
      <c r="F152" s="138"/>
      <c r="G152" s="109"/>
      <c r="H152" s="109"/>
      <c r="I152" s="109"/>
      <c r="J152" s="109"/>
      <c r="K152" s="109"/>
      <c r="L152" s="138"/>
      <c r="M152" s="109"/>
      <c r="N152" s="109"/>
      <c r="O152" s="10"/>
    </row>
    <row r="153" spans="1:15" s="11" customFormat="1" ht="15">
      <c r="A153" s="109"/>
      <c r="B153" s="109"/>
      <c r="C153" s="109"/>
      <c r="D153" s="109"/>
      <c r="E153" s="109"/>
      <c r="F153" s="138"/>
      <c r="G153" s="109"/>
      <c r="H153" s="109"/>
      <c r="I153" s="109"/>
      <c r="J153" s="109"/>
      <c r="K153" s="109"/>
      <c r="L153" s="138"/>
      <c r="M153" s="109"/>
      <c r="N153" s="109"/>
      <c r="O153" s="10"/>
    </row>
    <row r="154" spans="1:15" s="11" customFormat="1" ht="15">
      <c r="A154" s="109"/>
      <c r="B154" s="109"/>
      <c r="C154" s="109"/>
      <c r="D154" s="109"/>
      <c r="E154" s="109"/>
      <c r="F154" s="138"/>
      <c r="G154" s="109"/>
      <c r="H154" s="109"/>
      <c r="I154" s="109"/>
      <c r="J154" s="109"/>
      <c r="K154" s="109"/>
      <c r="L154" s="138"/>
      <c r="M154" s="109"/>
      <c r="N154" s="109"/>
      <c r="O154" s="10"/>
    </row>
    <row r="155" spans="1:15" s="11" customFormat="1" ht="15">
      <c r="A155" s="109"/>
      <c r="B155" s="109"/>
      <c r="C155" s="109"/>
      <c r="D155" s="109"/>
      <c r="E155" s="109"/>
      <c r="F155" s="138"/>
      <c r="G155" s="109"/>
      <c r="H155" s="109"/>
      <c r="I155" s="109"/>
      <c r="J155" s="109"/>
      <c r="K155" s="109"/>
      <c r="L155" s="138"/>
      <c r="M155" s="109"/>
      <c r="N155" s="109"/>
      <c r="O155" s="10"/>
    </row>
    <row r="156" spans="1:15" s="11" customFormat="1" ht="15">
      <c r="A156" s="109"/>
      <c r="B156" s="109"/>
      <c r="C156" s="109"/>
      <c r="D156" s="109"/>
      <c r="E156" s="109"/>
      <c r="F156" s="138"/>
      <c r="G156" s="109"/>
      <c r="H156" s="109"/>
      <c r="I156" s="109"/>
      <c r="J156" s="109"/>
      <c r="K156" s="109"/>
      <c r="L156" s="138"/>
      <c r="M156" s="109"/>
      <c r="N156" s="109"/>
      <c r="O156" s="10"/>
    </row>
    <row r="157" spans="1:15" s="11" customFormat="1" ht="15">
      <c r="A157" s="109"/>
      <c r="B157" s="109"/>
      <c r="C157" s="109"/>
      <c r="D157" s="109"/>
      <c r="E157" s="109"/>
      <c r="F157" s="138"/>
      <c r="G157" s="109"/>
      <c r="H157" s="109"/>
      <c r="I157" s="109"/>
      <c r="J157" s="109"/>
      <c r="K157" s="109"/>
      <c r="L157" s="138"/>
      <c r="M157" s="109"/>
      <c r="N157" s="109"/>
      <c r="O157" s="10"/>
    </row>
    <row r="158" spans="1:15" s="11" customFormat="1" ht="15">
      <c r="A158" s="109"/>
      <c r="B158" s="109"/>
      <c r="C158" s="109"/>
      <c r="D158" s="109"/>
      <c r="E158" s="109"/>
      <c r="F158" s="138"/>
      <c r="G158" s="109"/>
      <c r="H158" s="109"/>
      <c r="I158" s="109"/>
      <c r="J158" s="109"/>
      <c r="K158" s="109"/>
      <c r="L158" s="138"/>
      <c r="M158" s="109"/>
      <c r="N158" s="109"/>
      <c r="O158" s="10"/>
    </row>
    <row r="159" spans="1:15" s="11" customFormat="1" ht="15">
      <c r="A159" s="109"/>
      <c r="B159" s="109"/>
      <c r="C159" s="109"/>
      <c r="D159" s="109"/>
      <c r="E159" s="109"/>
      <c r="F159" s="138"/>
      <c r="G159" s="109"/>
      <c r="H159" s="109"/>
      <c r="I159" s="109"/>
      <c r="J159" s="109"/>
      <c r="K159" s="109"/>
      <c r="L159" s="138"/>
      <c r="M159" s="109"/>
      <c r="N159" s="109"/>
      <c r="O159" s="10"/>
    </row>
    <row r="160" spans="1:15" s="11" customFormat="1" ht="15">
      <c r="A160" s="109"/>
      <c r="B160" s="109"/>
      <c r="C160" s="109"/>
      <c r="D160" s="109"/>
      <c r="E160" s="109"/>
      <c r="F160" s="138"/>
      <c r="G160" s="109"/>
      <c r="H160" s="109"/>
      <c r="I160" s="109"/>
      <c r="J160" s="109"/>
      <c r="K160" s="109"/>
      <c r="L160" s="138"/>
      <c r="M160" s="109"/>
      <c r="N160" s="109"/>
      <c r="O160" s="10"/>
    </row>
    <row r="161" spans="1:15" s="11" customFormat="1" ht="15">
      <c r="A161" s="109"/>
      <c r="B161" s="109"/>
      <c r="C161" s="109"/>
      <c r="D161" s="109"/>
      <c r="E161" s="109"/>
      <c r="F161" s="138"/>
      <c r="G161" s="109"/>
      <c r="H161" s="109"/>
      <c r="I161" s="109"/>
      <c r="J161" s="109"/>
      <c r="K161" s="109"/>
      <c r="L161" s="138"/>
      <c r="M161" s="109"/>
      <c r="N161" s="109"/>
      <c r="O161" s="10"/>
    </row>
    <row r="162" spans="1:15" s="11" customFormat="1" ht="15">
      <c r="A162" s="109"/>
      <c r="B162" s="109"/>
      <c r="C162" s="109"/>
      <c r="D162" s="109"/>
      <c r="E162" s="109"/>
      <c r="F162" s="138"/>
      <c r="G162" s="109"/>
      <c r="H162" s="109"/>
      <c r="I162" s="109"/>
      <c r="J162" s="109"/>
      <c r="K162" s="109"/>
      <c r="L162" s="138"/>
      <c r="M162" s="109"/>
      <c r="N162" s="109"/>
      <c r="O162" s="10"/>
    </row>
    <row r="163" spans="1:15" s="11" customFormat="1" ht="15">
      <c r="A163" s="109"/>
      <c r="B163" s="109"/>
      <c r="C163" s="109"/>
      <c r="D163" s="109"/>
      <c r="E163" s="109"/>
      <c r="F163" s="138"/>
      <c r="G163" s="109"/>
      <c r="H163" s="109"/>
      <c r="I163" s="109"/>
      <c r="J163" s="109"/>
      <c r="K163" s="109"/>
      <c r="L163" s="138"/>
      <c r="M163" s="109"/>
      <c r="N163" s="109"/>
      <c r="O163" s="10"/>
    </row>
    <row r="164" spans="1:15" s="11" customFormat="1" ht="15">
      <c r="A164" s="109"/>
      <c r="B164" s="109"/>
      <c r="C164" s="109"/>
      <c r="D164" s="109"/>
      <c r="E164" s="109"/>
      <c r="F164" s="138"/>
      <c r="G164" s="109"/>
      <c r="H164" s="109"/>
      <c r="I164" s="109"/>
      <c r="J164" s="109"/>
      <c r="K164" s="109"/>
      <c r="L164" s="138"/>
      <c r="M164" s="109"/>
      <c r="N164" s="109"/>
      <c r="O164" s="10"/>
    </row>
    <row r="165" spans="1:15" s="11" customFormat="1" ht="15">
      <c r="A165" s="109"/>
      <c r="B165" s="109"/>
      <c r="C165" s="109"/>
      <c r="D165" s="109"/>
      <c r="E165" s="109"/>
      <c r="F165" s="138"/>
      <c r="G165" s="109"/>
      <c r="H165" s="109"/>
      <c r="I165" s="109"/>
      <c r="J165" s="109"/>
      <c r="K165" s="109"/>
      <c r="L165" s="138"/>
      <c r="M165" s="109"/>
      <c r="N165" s="109"/>
      <c r="O165" s="10"/>
    </row>
    <row r="166" spans="1:15" s="11" customFormat="1" ht="15">
      <c r="A166" s="109"/>
      <c r="B166" s="109"/>
      <c r="C166" s="109"/>
      <c r="D166" s="109"/>
      <c r="E166" s="109"/>
      <c r="F166" s="138"/>
      <c r="G166" s="109"/>
      <c r="H166" s="109"/>
      <c r="I166" s="109"/>
      <c r="J166" s="109"/>
      <c r="K166" s="109"/>
      <c r="L166" s="138"/>
      <c r="M166" s="109"/>
      <c r="N166" s="109"/>
      <c r="O166" s="10"/>
    </row>
    <row r="167" spans="1:15" s="11" customFormat="1" ht="15">
      <c r="A167" s="109"/>
      <c r="B167" s="109"/>
      <c r="C167" s="109"/>
      <c r="D167" s="109"/>
      <c r="E167" s="109"/>
      <c r="F167" s="138"/>
      <c r="G167" s="109"/>
      <c r="H167" s="109"/>
      <c r="I167" s="109"/>
      <c r="J167" s="109"/>
      <c r="K167" s="109"/>
      <c r="L167" s="138"/>
      <c r="M167" s="109"/>
      <c r="N167" s="109"/>
      <c r="O167" s="10"/>
    </row>
    <row r="168" spans="1:15" s="11" customFormat="1" ht="15">
      <c r="A168" s="109"/>
      <c r="B168" s="109"/>
      <c r="C168" s="109"/>
      <c r="D168" s="109"/>
      <c r="E168" s="109"/>
      <c r="F168" s="138"/>
      <c r="G168" s="109"/>
      <c r="H168" s="109"/>
      <c r="I168" s="109"/>
      <c r="J168" s="109"/>
      <c r="K168" s="109"/>
      <c r="L168" s="138"/>
      <c r="M168" s="109"/>
      <c r="N168" s="109"/>
      <c r="O168" s="10"/>
    </row>
    <row r="169" spans="1:15" s="11" customFormat="1" ht="15">
      <c r="A169" s="109"/>
      <c r="B169" s="109"/>
      <c r="C169" s="109"/>
      <c r="D169" s="109"/>
      <c r="E169" s="109"/>
      <c r="F169" s="138"/>
      <c r="G169" s="109"/>
      <c r="H169" s="109"/>
      <c r="I169" s="109"/>
      <c r="J169" s="109"/>
      <c r="K169" s="109"/>
      <c r="L169" s="138"/>
      <c r="M169" s="109"/>
      <c r="N169" s="109"/>
      <c r="O169" s="10"/>
    </row>
    <row r="170" spans="1:15" s="11" customFormat="1" ht="15">
      <c r="A170" s="109"/>
      <c r="B170" s="109"/>
      <c r="C170" s="109"/>
      <c r="D170" s="109"/>
      <c r="E170" s="109"/>
      <c r="F170" s="138"/>
      <c r="G170" s="109"/>
      <c r="H170" s="109"/>
      <c r="I170" s="109"/>
      <c r="J170" s="109"/>
      <c r="K170" s="109"/>
      <c r="L170" s="138"/>
      <c r="M170" s="109"/>
      <c r="N170" s="109"/>
      <c r="O170" s="10"/>
    </row>
    <row r="171" spans="1:15" s="11" customFormat="1" ht="15">
      <c r="A171" s="109"/>
      <c r="B171" s="109"/>
      <c r="C171" s="109"/>
      <c r="D171" s="109"/>
      <c r="E171" s="109"/>
      <c r="F171" s="138"/>
      <c r="G171" s="109"/>
      <c r="H171" s="109"/>
      <c r="I171" s="109"/>
      <c r="J171" s="109"/>
      <c r="K171" s="109"/>
      <c r="L171" s="138"/>
      <c r="M171" s="109"/>
      <c r="N171" s="109"/>
      <c r="O171" s="10"/>
    </row>
  </sheetData>
  <sheetProtection selectLockedCells="1" selectUnlockedCells="1"/>
  <mergeCells count="25">
    <mergeCell ref="K2:K3"/>
    <mergeCell ref="L2:L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43:B43"/>
    <mergeCell ref="G43:H43"/>
    <mergeCell ref="A4:E4"/>
    <mergeCell ref="G4:K4"/>
    <mergeCell ref="A29:B29"/>
    <mergeCell ref="G29:H29"/>
    <mergeCell ref="A30:B30"/>
    <mergeCell ref="G30:H30"/>
    <mergeCell ref="A37:B37"/>
    <mergeCell ref="G37:H37"/>
    <mergeCell ref="A38:B38"/>
    <mergeCell ref="A42:B42"/>
    <mergeCell ref="G42:H42"/>
  </mergeCells>
  <printOptions horizontalCentered="1"/>
  <pageMargins left="0.18" right="0.17" top="1.6141732283464567" bottom="1.72" header="0.3937007874015748" footer="0.5118110236220472"/>
  <pageSetup horizontalDpi="300" verticalDpi="300" orientation="landscape" paperSize="9" scale="83" r:id="rId1"/>
  <headerFooter alignWithMargins="0">
    <oddHeader xml:space="preserve">&amp;C&amp;"Garamond,Félkövér"&amp;12
 /2014.  (      ) számú zárszámadási rendelethez
Zalakomár Község Önkormányzat és intézményei
2013. évi műk és felh célú bevét és kiad teljesítése&amp;R     &amp;A
                          &amp;P.oldal
ezer Ft-ban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121"/>
  <sheetViews>
    <sheetView zoomScale="68" zoomScaleNormal="68" zoomScaleSheetLayoutView="56" zoomScalePageLayoutView="0" workbookViewId="0" topLeftCell="A43">
      <selection activeCell="K32" sqref="K32"/>
    </sheetView>
  </sheetViews>
  <sheetFormatPr defaultColWidth="9.00390625" defaultRowHeight="12.75"/>
  <cols>
    <col min="1" max="1" width="5.25390625" style="175" customWidth="1"/>
    <col min="2" max="2" width="48.75390625" style="176" customWidth="1"/>
    <col min="3" max="3" width="14.625" style="175" customWidth="1"/>
    <col min="4" max="4" width="14.25390625" style="175" customWidth="1"/>
    <col min="5" max="5" width="12.625" style="178" customWidth="1"/>
    <col min="6" max="6" width="9.875" style="175" customWidth="1"/>
    <col min="7" max="7" width="9.125" style="71" customWidth="1"/>
    <col min="8" max="16384" width="9.125" style="2" customWidth="1"/>
  </cols>
  <sheetData>
    <row r="2" spans="1:6" ht="24.75" customHeight="1">
      <c r="A2" s="690" t="s">
        <v>480</v>
      </c>
      <c r="B2" s="691" t="s">
        <v>37</v>
      </c>
      <c r="C2" s="690" t="s">
        <v>719</v>
      </c>
      <c r="D2" s="690" t="s">
        <v>663</v>
      </c>
      <c r="E2" s="689" t="s">
        <v>664</v>
      </c>
      <c r="F2" s="690" t="s">
        <v>139</v>
      </c>
    </row>
    <row r="3" spans="1:6" ht="24.75" customHeight="1">
      <c r="A3" s="690"/>
      <c r="B3" s="691"/>
      <c r="C3" s="690"/>
      <c r="D3" s="690"/>
      <c r="E3" s="689"/>
      <c r="F3" s="690"/>
    </row>
    <row r="4" spans="1:6" ht="19.5" customHeight="1">
      <c r="A4" s="139"/>
      <c r="B4" s="140" t="s">
        <v>140</v>
      </c>
      <c r="C4" s="141"/>
      <c r="D4" s="141"/>
      <c r="E4" s="142"/>
      <c r="F4" s="141"/>
    </row>
    <row r="5" spans="1:6" ht="19.5" customHeight="1">
      <c r="A5" s="143" t="s">
        <v>81</v>
      </c>
      <c r="B5" s="140" t="s">
        <v>41</v>
      </c>
      <c r="C5" s="144"/>
      <c r="D5" s="144"/>
      <c r="E5" s="144"/>
      <c r="F5" s="145"/>
    </row>
    <row r="6" spans="1:6" ht="19.5" customHeight="1">
      <c r="A6" s="141" t="s">
        <v>42</v>
      </c>
      <c r="B6" s="146" t="s">
        <v>43</v>
      </c>
      <c r="C6" s="147">
        <v>10337</v>
      </c>
      <c r="D6" s="147">
        <v>11837</v>
      </c>
      <c r="E6" s="147">
        <v>21842</v>
      </c>
      <c r="F6" s="148">
        <f>E6/D6*100</f>
        <v>184.52310551660048</v>
      </c>
    </row>
    <row r="7" spans="1:6" ht="19.5" customHeight="1">
      <c r="A7" s="141" t="s">
        <v>44</v>
      </c>
      <c r="B7" s="149" t="s">
        <v>642</v>
      </c>
      <c r="C7" s="147"/>
      <c r="D7" s="147"/>
      <c r="E7" s="147"/>
      <c r="F7" s="148"/>
    </row>
    <row r="8" spans="1:6" ht="19.5" customHeight="1">
      <c r="A8" s="150"/>
      <c r="B8" s="146" t="s">
        <v>141</v>
      </c>
      <c r="C8" s="147"/>
      <c r="D8" s="147"/>
      <c r="E8" s="147"/>
      <c r="F8" s="148"/>
    </row>
    <row r="9" spans="1:6" ht="19.5" customHeight="1">
      <c r="A9" s="150"/>
      <c r="B9" s="149" t="s">
        <v>142</v>
      </c>
      <c r="C9" s="147">
        <v>13500</v>
      </c>
      <c r="D9" s="147">
        <v>13500</v>
      </c>
      <c r="E9" s="147">
        <v>13122</v>
      </c>
      <c r="F9" s="148">
        <f>E9/D9*100</f>
        <v>97.2</v>
      </c>
    </row>
    <row r="10" spans="1:6" ht="19.5" customHeight="1">
      <c r="A10" s="150"/>
      <c r="B10" s="149" t="s">
        <v>143</v>
      </c>
      <c r="C10" s="147">
        <v>3500</v>
      </c>
      <c r="D10" s="147">
        <v>3500</v>
      </c>
      <c r="E10" s="147">
        <v>6465</v>
      </c>
      <c r="F10" s="148">
        <f>E10/D10*100</f>
        <v>184.71428571428572</v>
      </c>
    </row>
    <row r="11" spans="1:6" ht="19.5" customHeight="1">
      <c r="A11" s="150"/>
      <c r="B11" s="149" t="s">
        <v>144</v>
      </c>
      <c r="C11" s="147">
        <v>30000</v>
      </c>
      <c r="D11" s="147">
        <v>30000</v>
      </c>
      <c r="E11" s="147">
        <v>45779</v>
      </c>
      <c r="F11" s="148">
        <f>E11/D11*100</f>
        <v>152.59666666666666</v>
      </c>
    </row>
    <row r="12" spans="1:6" ht="19.5" customHeight="1">
      <c r="A12" s="150"/>
      <c r="B12" s="151" t="s">
        <v>145</v>
      </c>
      <c r="C12" s="152">
        <f>C9+C10+C11</f>
        <v>47000</v>
      </c>
      <c r="D12" s="152">
        <f>D9+D10+D11</f>
        <v>47000</v>
      </c>
      <c r="E12" s="152">
        <f>E9+E10+E11</f>
        <v>65366</v>
      </c>
      <c r="F12" s="148">
        <f>E12/D12*100</f>
        <v>139.07659574468084</v>
      </c>
    </row>
    <row r="13" spans="1:6" ht="19.5" customHeight="1">
      <c r="A13" s="153"/>
      <c r="B13" s="146" t="s">
        <v>46</v>
      </c>
      <c r="C13" s="147"/>
      <c r="D13" s="147"/>
      <c r="E13" s="147"/>
      <c r="F13" s="148"/>
    </row>
    <row r="14" spans="1:6" ht="19.5" customHeight="1">
      <c r="A14" s="150"/>
      <c r="B14" s="149" t="s">
        <v>146</v>
      </c>
      <c r="C14" s="147">
        <v>4800</v>
      </c>
      <c r="D14" s="147">
        <v>4800</v>
      </c>
      <c r="E14" s="147">
        <v>5015</v>
      </c>
      <c r="F14" s="148">
        <f>E14/D14*100</f>
        <v>104.47916666666666</v>
      </c>
    </row>
    <row r="15" spans="1:6" ht="19.5" customHeight="1">
      <c r="A15" s="150"/>
      <c r="B15" s="146" t="s">
        <v>720</v>
      </c>
      <c r="C15" s="147"/>
      <c r="D15" s="147"/>
      <c r="E15" s="147">
        <v>43321</v>
      </c>
      <c r="F15" s="148"/>
    </row>
    <row r="16" spans="1:7" s="3" customFormat="1" ht="19.5" customHeight="1">
      <c r="A16" s="150"/>
      <c r="B16" s="149" t="s">
        <v>667</v>
      </c>
      <c r="C16" s="147"/>
      <c r="D16" s="147"/>
      <c r="E16" s="147">
        <v>33</v>
      </c>
      <c r="F16" s="148"/>
      <c r="G16" s="71"/>
    </row>
    <row r="17" spans="1:6" ht="19.5" customHeight="1">
      <c r="A17" s="150"/>
      <c r="B17" s="154" t="s">
        <v>47</v>
      </c>
      <c r="C17" s="144">
        <f>C16+C15+C14+C12+C6</f>
        <v>62137</v>
      </c>
      <c r="D17" s="144">
        <f>D16+D15+D14+D12+D6</f>
        <v>63637</v>
      </c>
      <c r="E17" s="144">
        <f>E16+E15+E14+E12+E6</f>
        <v>135577</v>
      </c>
      <c r="F17" s="145">
        <f>E17/D17*100</f>
        <v>213.04744095416189</v>
      </c>
    </row>
    <row r="18" spans="1:6" ht="19.5" customHeight="1">
      <c r="A18" s="153" t="s">
        <v>48</v>
      </c>
      <c r="B18" s="154" t="s">
        <v>49</v>
      </c>
      <c r="C18" s="147"/>
      <c r="D18" s="147"/>
      <c r="E18" s="147"/>
      <c r="F18" s="148"/>
    </row>
    <row r="19" spans="1:6" ht="19.5" customHeight="1">
      <c r="A19" s="84" t="s">
        <v>42</v>
      </c>
      <c r="B19" s="85" t="s">
        <v>704</v>
      </c>
      <c r="C19" s="89"/>
      <c r="D19" s="89"/>
      <c r="E19" s="89"/>
      <c r="F19" s="148"/>
    </row>
    <row r="20" spans="1:6" ht="19.5" customHeight="1">
      <c r="A20" s="84"/>
      <c r="B20" s="26" t="s">
        <v>668</v>
      </c>
      <c r="C20" s="147">
        <v>53816</v>
      </c>
      <c r="D20" s="147">
        <v>53603</v>
      </c>
      <c r="E20" s="147">
        <v>53603</v>
      </c>
      <c r="F20" s="148">
        <f aca="true" t="shared" si="0" ref="F20:F32">E20/D20*100</f>
        <v>100</v>
      </c>
    </row>
    <row r="21" spans="1:6" ht="19.5" customHeight="1">
      <c r="A21" s="84"/>
      <c r="B21" s="26" t="s">
        <v>669</v>
      </c>
      <c r="C21" s="147">
        <v>67712</v>
      </c>
      <c r="D21" s="147">
        <v>71369</v>
      </c>
      <c r="E21" s="147">
        <v>71369</v>
      </c>
      <c r="F21" s="148">
        <f t="shared" si="0"/>
        <v>100</v>
      </c>
    </row>
    <row r="22" spans="1:6" ht="19.5" customHeight="1">
      <c r="A22" s="84"/>
      <c r="B22" s="629" t="s">
        <v>670</v>
      </c>
      <c r="C22" s="147">
        <v>10494</v>
      </c>
      <c r="D22" s="147">
        <v>10494</v>
      </c>
      <c r="E22" s="147">
        <v>10494</v>
      </c>
      <c r="F22" s="148">
        <f t="shared" si="0"/>
        <v>100</v>
      </c>
    </row>
    <row r="23" spans="1:6" ht="19.5" customHeight="1">
      <c r="A23" s="84"/>
      <c r="B23" s="629" t="s">
        <v>671</v>
      </c>
      <c r="C23" s="147">
        <v>34680</v>
      </c>
      <c r="D23" s="147">
        <v>34680</v>
      </c>
      <c r="E23" s="147">
        <v>34680</v>
      </c>
      <c r="F23" s="148">
        <f t="shared" si="0"/>
        <v>100</v>
      </c>
    </row>
    <row r="24" spans="1:6" ht="19.5" customHeight="1">
      <c r="A24" s="84"/>
      <c r="B24" s="629" t="s">
        <v>672</v>
      </c>
      <c r="C24" s="147">
        <v>61015</v>
      </c>
      <c r="D24" s="147">
        <v>57990</v>
      </c>
      <c r="E24" s="147">
        <v>57990</v>
      </c>
      <c r="F24" s="148">
        <f t="shared" si="0"/>
        <v>100</v>
      </c>
    </row>
    <row r="25" spans="1:6" ht="19.5" customHeight="1">
      <c r="A25" s="84"/>
      <c r="B25" s="629" t="s">
        <v>673</v>
      </c>
      <c r="C25" s="147">
        <v>29025</v>
      </c>
      <c r="D25" s="147">
        <v>29025</v>
      </c>
      <c r="E25" s="147">
        <v>29025</v>
      </c>
      <c r="F25" s="148">
        <f t="shared" si="0"/>
        <v>100</v>
      </c>
    </row>
    <row r="26" spans="1:6" ht="19.5" customHeight="1">
      <c r="A26" s="90"/>
      <c r="B26" s="629" t="s">
        <v>674</v>
      </c>
      <c r="C26" s="147">
        <v>3529</v>
      </c>
      <c r="D26" s="147">
        <v>3529</v>
      </c>
      <c r="E26" s="147">
        <v>3529</v>
      </c>
      <c r="F26" s="148">
        <f t="shared" si="0"/>
        <v>100</v>
      </c>
    </row>
    <row r="27" spans="1:6" ht="19.5" customHeight="1">
      <c r="A27" s="84"/>
      <c r="B27" s="629" t="s">
        <v>675</v>
      </c>
      <c r="C27" s="147">
        <v>78</v>
      </c>
      <c r="D27" s="147">
        <v>522</v>
      </c>
      <c r="E27" s="147">
        <v>522</v>
      </c>
      <c r="F27" s="148">
        <f t="shared" si="0"/>
        <v>100</v>
      </c>
    </row>
    <row r="28" spans="1:6" ht="19.5" customHeight="1">
      <c r="A28" s="84"/>
      <c r="B28" s="629" t="s">
        <v>727</v>
      </c>
      <c r="C28" s="147">
        <v>0</v>
      </c>
      <c r="D28" s="147">
        <v>272</v>
      </c>
      <c r="E28" s="147">
        <v>272</v>
      </c>
      <c r="F28" s="148">
        <f t="shared" si="0"/>
        <v>100</v>
      </c>
    </row>
    <row r="29" spans="1:6" ht="19.5" customHeight="1">
      <c r="A29" s="84"/>
      <c r="B29" s="629" t="s">
        <v>725</v>
      </c>
      <c r="C29" s="147"/>
      <c r="D29" s="147">
        <v>8218</v>
      </c>
      <c r="E29" s="147">
        <v>8218</v>
      </c>
      <c r="F29" s="148">
        <f t="shared" si="0"/>
        <v>100</v>
      </c>
    </row>
    <row r="30" spans="1:6" ht="19.5" customHeight="1">
      <c r="A30" s="84"/>
      <c r="B30" s="629" t="s">
        <v>726</v>
      </c>
      <c r="C30" s="147"/>
      <c r="D30" s="147">
        <v>11847</v>
      </c>
      <c r="E30" s="147">
        <v>11841</v>
      </c>
      <c r="F30" s="148">
        <f t="shared" si="0"/>
        <v>99.94935426690301</v>
      </c>
    </row>
    <row r="31" spans="1:6" ht="19.5" customHeight="1">
      <c r="A31" s="84"/>
      <c r="B31" s="629" t="s">
        <v>679</v>
      </c>
      <c r="C31" s="147">
        <v>17492</v>
      </c>
      <c r="D31" s="147">
        <v>9750</v>
      </c>
      <c r="E31" s="147">
        <v>9750</v>
      </c>
      <c r="F31" s="148">
        <f t="shared" si="0"/>
        <v>100</v>
      </c>
    </row>
    <row r="32" spans="1:7" s="180" customFormat="1" ht="19.5" customHeight="1">
      <c r="A32" s="633"/>
      <c r="B32" s="640" t="s">
        <v>705</v>
      </c>
      <c r="C32" s="641">
        <f>SUM(C20:C31)</f>
        <v>277841</v>
      </c>
      <c r="D32" s="641">
        <f>SUM(D20:D31)</f>
        <v>291299</v>
      </c>
      <c r="E32" s="641">
        <f>SUM(E20:E31)</f>
        <v>291293</v>
      </c>
      <c r="F32" s="145">
        <f t="shared" si="0"/>
        <v>99.99794026069434</v>
      </c>
      <c r="G32" s="179"/>
    </row>
    <row r="33" spans="1:6" ht="19.5" customHeight="1">
      <c r="A33" s="153" t="s">
        <v>52</v>
      </c>
      <c r="B33" s="140" t="s">
        <v>53</v>
      </c>
      <c r="C33" s="155"/>
      <c r="D33" s="155"/>
      <c r="E33" s="147"/>
      <c r="F33" s="148"/>
    </row>
    <row r="34" spans="1:6" ht="19.5" customHeight="1">
      <c r="A34" s="150"/>
      <c r="B34" s="146" t="s">
        <v>7</v>
      </c>
      <c r="C34" s="147">
        <v>360</v>
      </c>
      <c r="D34" s="147">
        <v>360</v>
      </c>
      <c r="E34" s="147">
        <v>360</v>
      </c>
      <c r="F34" s="148">
        <v>0</v>
      </c>
    </row>
    <row r="35" spans="1:6" ht="19.5" customHeight="1">
      <c r="A35" s="150"/>
      <c r="B35" s="146" t="s">
        <v>55</v>
      </c>
      <c r="C35" s="147">
        <v>6300</v>
      </c>
      <c r="D35" s="147">
        <v>4800</v>
      </c>
      <c r="E35" s="147"/>
      <c r="F35" s="148">
        <f>E35/D35*100</f>
        <v>0</v>
      </c>
    </row>
    <row r="36" spans="1:6" ht="19.5" customHeight="1">
      <c r="A36" s="150"/>
      <c r="B36" s="140" t="s">
        <v>56</v>
      </c>
      <c r="C36" s="144">
        <f>C34+C35</f>
        <v>6660</v>
      </c>
      <c r="D36" s="144">
        <f>D34+D35</f>
        <v>5160</v>
      </c>
      <c r="E36" s="144">
        <f>E34+E35</f>
        <v>360</v>
      </c>
      <c r="F36" s="145">
        <f>E36/D36*100</f>
        <v>6.976744186046512</v>
      </c>
    </row>
    <row r="37" spans="1:6" ht="19.5" customHeight="1">
      <c r="A37" s="153" t="s">
        <v>57</v>
      </c>
      <c r="B37" s="140" t="s">
        <v>58</v>
      </c>
      <c r="C37" s="144"/>
      <c r="D37" s="144"/>
      <c r="E37" s="144"/>
      <c r="F37" s="148"/>
    </row>
    <row r="38" spans="1:6" ht="19.5" customHeight="1">
      <c r="A38" s="156"/>
      <c r="B38" s="146" t="s">
        <v>147</v>
      </c>
      <c r="C38" s="147"/>
      <c r="D38" s="147"/>
      <c r="E38" s="147"/>
      <c r="F38" s="148"/>
    </row>
    <row r="39" spans="1:6" ht="19.5" customHeight="1">
      <c r="A39" s="150"/>
      <c r="B39" s="149" t="s">
        <v>148</v>
      </c>
      <c r="C39" s="147">
        <v>10500</v>
      </c>
      <c r="D39" s="147">
        <v>10500</v>
      </c>
      <c r="E39" s="147">
        <v>11693</v>
      </c>
      <c r="F39" s="148">
        <f aca="true" t="shared" si="1" ref="F39:F44">E39/D39*100</f>
        <v>111.36190476190475</v>
      </c>
    </row>
    <row r="40" spans="1:6" ht="19.5" customHeight="1">
      <c r="A40" s="150"/>
      <c r="B40" s="149" t="s">
        <v>8</v>
      </c>
      <c r="C40" s="147">
        <v>1800</v>
      </c>
      <c r="D40" s="147">
        <v>1800</v>
      </c>
      <c r="E40" s="147">
        <v>1800</v>
      </c>
      <c r="F40" s="148">
        <f t="shared" si="1"/>
        <v>100</v>
      </c>
    </row>
    <row r="41" spans="1:6" ht="19.5" customHeight="1">
      <c r="A41" s="150"/>
      <c r="B41" s="149" t="s">
        <v>9</v>
      </c>
      <c r="C41" s="147">
        <v>65984</v>
      </c>
      <c r="D41" s="147">
        <v>67121</v>
      </c>
      <c r="E41" s="147">
        <v>86090</v>
      </c>
      <c r="F41" s="148">
        <f t="shared" si="1"/>
        <v>128.26090195318903</v>
      </c>
    </row>
    <row r="42" spans="1:6" ht="19.5" customHeight="1">
      <c r="A42" s="150"/>
      <c r="B42" s="149" t="s">
        <v>722</v>
      </c>
      <c r="C42" s="147">
        <v>10062</v>
      </c>
      <c r="D42" s="147">
        <v>10062</v>
      </c>
      <c r="E42" s="147">
        <v>10821</v>
      </c>
      <c r="F42" s="148">
        <f t="shared" si="1"/>
        <v>107.54323196183661</v>
      </c>
    </row>
    <row r="43" spans="1:6" ht="19.5" customHeight="1">
      <c r="A43" s="150"/>
      <c r="B43" s="149" t="s">
        <v>733</v>
      </c>
      <c r="C43" s="147"/>
      <c r="D43" s="147"/>
      <c r="E43" s="147">
        <v>13</v>
      </c>
      <c r="F43" s="148"/>
    </row>
    <row r="44" spans="1:6" ht="19.5" customHeight="1">
      <c r="A44" s="150"/>
      <c r="B44" s="157" t="s">
        <v>605</v>
      </c>
      <c r="C44" s="152">
        <f>C39+C40+C41+C42</f>
        <v>88346</v>
      </c>
      <c r="D44" s="152">
        <f>D39+D40+D41+D42</f>
        <v>89483</v>
      </c>
      <c r="E44" s="152">
        <f>E39+E40+E41+E42+E43</f>
        <v>110417</v>
      </c>
      <c r="F44" s="148">
        <f t="shared" si="1"/>
        <v>123.39438776080374</v>
      </c>
    </row>
    <row r="45" spans="1:6" ht="19.5" customHeight="1">
      <c r="A45" s="150"/>
      <c r="B45" s="146" t="s">
        <v>149</v>
      </c>
      <c r="C45" s="147"/>
      <c r="D45" s="147"/>
      <c r="E45" s="147"/>
      <c r="F45" s="148"/>
    </row>
    <row r="46" spans="1:6" ht="21.75" customHeight="1">
      <c r="A46" s="150"/>
      <c r="B46" s="158" t="s">
        <v>607</v>
      </c>
      <c r="C46" s="147">
        <v>2489</v>
      </c>
      <c r="D46" s="147">
        <v>5813</v>
      </c>
      <c r="E46" s="147">
        <v>5813</v>
      </c>
      <c r="F46" s="148">
        <f>E46/D46*100</f>
        <v>100</v>
      </c>
    </row>
    <row r="47" spans="1:6" ht="21.75" customHeight="1">
      <c r="A47" s="159"/>
      <c r="B47" s="158" t="s">
        <v>10</v>
      </c>
      <c r="C47" s="160"/>
      <c r="D47" s="160"/>
      <c r="E47" s="147">
        <v>443</v>
      </c>
      <c r="F47" s="148"/>
    </row>
    <row r="48" spans="1:6" ht="21.75" customHeight="1">
      <c r="A48" s="159"/>
      <c r="B48" s="158" t="s">
        <v>724</v>
      </c>
      <c r="C48" s="160"/>
      <c r="D48" s="160">
        <v>22601</v>
      </c>
      <c r="E48" s="160"/>
      <c r="F48" s="148"/>
    </row>
    <row r="49" spans="1:6" ht="19.5" customHeight="1">
      <c r="A49" s="159"/>
      <c r="B49" s="157" t="s">
        <v>606</v>
      </c>
      <c r="C49" s="161">
        <f>C46+C47</f>
        <v>2489</v>
      </c>
      <c r="D49" s="161">
        <f>D46+D47+D48</f>
        <v>28414</v>
      </c>
      <c r="E49" s="161">
        <f>E46+E47+E48</f>
        <v>6256</v>
      </c>
      <c r="F49" s="148">
        <f>E49/D49*100</f>
        <v>22.017315407897513</v>
      </c>
    </row>
    <row r="50" spans="1:6" ht="23.25" customHeight="1">
      <c r="A50" s="159"/>
      <c r="B50" s="140" t="s">
        <v>62</v>
      </c>
      <c r="C50" s="162">
        <f>C49+C44</f>
        <v>90835</v>
      </c>
      <c r="D50" s="162">
        <f>D49+D44</f>
        <v>117897</v>
      </c>
      <c r="E50" s="162">
        <f>E49+E44</f>
        <v>116673</v>
      </c>
      <c r="F50" s="145">
        <f>E50/D50*100</f>
        <v>98.96180564390951</v>
      </c>
    </row>
    <row r="51" spans="1:6" ht="19.5" customHeight="1">
      <c r="A51" s="163" t="s">
        <v>63</v>
      </c>
      <c r="B51" s="140" t="s">
        <v>64</v>
      </c>
      <c r="C51" s="144"/>
      <c r="D51" s="144"/>
      <c r="E51" s="147"/>
      <c r="F51" s="148"/>
    </row>
    <row r="52" spans="1:6" ht="19.5" customHeight="1">
      <c r="A52" s="164"/>
      <c r="B52" s="165" t="s">
        <v>65</v>
      </c>
      <c r="C52" s="160"/>
      <c r="D52" s="160"/>
      <c r="E52" s="147">
        <v>175</v>
      </c>
      <c r="F52" s="148"/>
    </row>
    <row r="53" spans="1:6" ht="19.5" customHeight="1">
      <c r="A53" s="164"/>
      <c r="B53" s="165" t="s">
        <v>66</v>
      </c>
      <c r="C53" s="160"/>
      <c r="D53" s="160"/>
      <c r="E53" s="147">
        <v>60</v>
      </c>
      <c r="F53" s="148"/>
    </row>
    <row r="54" spans="1:6" ht="19.5" customHeight="1">
      <c r="A54" s="164"/>
      <c r="B54" s="184" t="s">
        <v>150</v>
      </c>
      <c r="C54" s="162">
        <f>C52+C53</f>
        <v>0</v>
      </c>
      <c r="D54" s="162">
        <f>D52+D53</f>
        <v>0</v>
      </c>
      <c r="E54" s="162">
        <f>E52+E53</f>
        <v>235</v>
      </c>
      <c r="F54" s="145"/>
    </row>
    <row r="55" spans="1:6" ht="18.75" customHeight="1">
      <c r="A55" s="186" t="s">
        <v>68</v>
      </c>
      <c r="B55" s="187" t="s">
        <v>69</v>
      </c>
      <c r="C55" s="181"/>
      <c r="D55" s="144"/>
      <c r="E55" s="147"/>
      <c r="F55" s="145"/>
    </row>
    <row r="56" spans="1:6" ht="19.5" customHeight="1">
      <c r="A56" s="188"/>
      <c r="B56" s="189" t="s">
        <v>608</v>
      </c>
      <c r="C56" s="182">
        <v>60</v>
      </c>
      <c r="D56" s="167">
        <v>60</v>
      </c>
      <c r="E56" s="147">
        <v>259</v>
      </c>
      <c r="F56" s="148">
        <f>E56/D56*100</f>
        <v>431.66666666666663</v>
      </c>
    </row>
    <row r="57" spans="1:6" ht="19.5" customHeight="1">
      <c r="A57" s="188"/>
      <c r="B57" s="190" t="s">
        <v>151</v>
      </c>
      <c r="C57" s="183">
        <f>C56</f>
        <v>60</v>
      </c>
      <c r="D57" s="183">
        <f>D56</f>
        <v>60</v>
      </c>
      <c r="E57" s="183">
        <f>E56</f>
        <v>259</v>
      </c>
      <c r="F57" s="145">
        <f>E57/D57*100</f>
        <v>431.66666666666663</v>
      </c>
    </row>
    <row r="58" spans="1:6" ht="19.5" customHeight="1">
      <c r="A58" s="169" t="s">
        <v>71</v>
      </c>
      <c r="B58" s="185" t="s">
        <v>72</v>
      </c>
      <c r="C58" s="167"/>
      <c r="D58" s="167"/>
      <c r="E58" s="147"/>
      <c r="F58" s="145"/>
    </row>
    <row r="59" spans="1:6" ht="19.5" customHeight="1">
      <c r="A59" s="170"/>
      <c r="B59" s="149" t="s">
        <v>723</v>
      </c>
      <c r="C59" s="167">
        <v>59709</v>
      </c>
      <c r="D59" s="167">
        <v>64153</v>
      </c>
      <c r="E59" s="147">
        <v>64153</v>
      </c>
      <c r="F59" s="148">
        <f>E59/D59*100</f>
        <v>100</v>
      </c>
    </row>
    <row r="60" spans="1:6" ht="19.5" customHeight="1">
      <c r="A60" s="170"/>
      <c r="B60" s="149" t="s">
        <v>152</v>
      </c>
      <c r="C60" s="167"/>
      <c r="D60" s="167"/>
      <c r="E60" s="147">
        <v>-10</v>
      </c>
      <c r="F60" s="148">
        <v>0</v>
      </c>
    </row>
    <row r="61" spans="1:6" ht="19.5" customHeight="1">
      <c r="A61" s="166"/>
      <c r="B61" s="154" t="s">
        <v>661</v>
      </c>
      <c r="C61" s="168">
        <f>C59+C60</f>
        <v>59709</v>
      </c>
      <c r="D61" s="168">
        <f>D59+D60</f>
        <v>64153</v>
      </c>
      <c r="E61" s="168">
        <f>E59+E60</f>
        <v>64143</v>
      </c>
      <c r="F61" s="642">
        <f>E61/D61</f>
        <v>0.9998441226443034</v>
      </c>
    </row>
    <row r="62" spans="1:6" ht="19.5" customHeight="1">
      <c r="A62" s="171"/>
      <c r="B62" s="172" t="s">
        <v>153</v>
      </c>
      <c r="C62" s="173">
        <f>C61+C57+C50+C54+C36+C32+C17</f>
        <v>497242</v>
      </c>
      <c r="D62" s="173">
        <f>D61+D57+D50+D54+D36+D32+D17</f>
        <v>542206</v>
      </c>
      <c r="E62" s="173">
        <f>E61+E57+E50+E54+E36+E32+E17</f>
        <v>608540</v>
      </c>
      <c r="F62" s="174">
        <f>E62/D62*100</f>
        <v>112.23409552826786</v>
      </c>
    </row>
    <row r="66" ht="15.75">
      <c r="E66" s="177"/>
    </row>
    <row r="68" ht="18" customHeight="1"/>
    <row r="71" ht="13.5" customHeight="1"/>
    <row r="83" ht="18" customHeight="1"/>
    <row r="84" ht="12.75" customHeight="1"/>
    <row r="87" ht="15" customHeight="1"/>
    <row r="121" ht="15.75">
      <c r="E121" s="177"/>
    </row>
  </sheetData>
  <sheetProtection selectLockedCells="1" selectUnlockedCells="1"/>
  <mergeCells count="6">
    <mergeCell ref="E2:E3"/>
    <mergeCell ref="F2:F3"/>
    <mergeCell ref="A2:A3"/>
    <mergeCell ref="B2:B3"/>
    <mergeCell ref="C2:C3"/>
    <mergeCell ref="D2:D3"/>
  </mergeCells>
  <printOptions horizontalCentered="1"/>
  <pageMargins left="0.2362204724409449" right="0.2362204724409449" top="1.66" bottom="0.53" header="0.56" footer="0.39"/>
  <pageSetup horizontalDpi="300" verticalDpi="300" orientation="portrait" paperSize="9" scale="96" r:id="rId1"/>
  <headerFooter alignWithMargins="0">
    <oddHeader>&amp;C&amp;"Garamond,Félkövér"&amp;12
 /2014.  ( ) számú zárszámadási rendelethez
Zalakomár Község Önkormányzatának 2013. évi bevételeinek forrásonkénti teljesítése &amp;R&amp;A
&amp;P.oldal
ezer Ft-ban</oddHead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T35"/>
  <sheetViews>
    <sheetView zoomScale="68" zoomScaleNormal="68" zoomScaleSheetLayoutView="56" zoomScalePageLayoutView="0" workbookViewId="0" topLeftCell="X22">
      <selection activeCell="AC4" sqref="AC4"/>
    </sheetView>
  </sheetViews>
  <sheetFormatPr defaultColWidth="9.00390625" defaultRowHeight="12.75"/>
  <cols>
    <col min="1" max="1" width="15.625" style="191" customWidth="1"/>
    <col min="2" max="2" width="54.00390625" style="191" customWidth="1"/>
    <col min="3" max="3" width="10.125" style="191" customWidth="1"/>
    <col min="4" max="4" width="10.25390625" style="191" customWidth="1"/>
    <col min="5" max="10" width="10.125" style="191" customWidth="1"/>
    <col min="11" max="11" width="10.125" style="214" customWidth="1"/>
    <col min="12" max="14" width="10.125" style="191" customWidth="1"/>
    <col min="15" max="15" width="15.75390625" style="191" customWidth="1"/>
    <col min="16" max="16" width="46.625" style="191" customWidth="1"/>
    <col min="17" max="17" width="9.75390625" style="191" customWidth="1"/>
    <col min="18" max="18" width="9.625" style="191" customWidth="1"/>
    <col min="19" max="19" width="9.75390625" style="191" customWidth="1"/>
    <col min="20" max="21" width="9.625" style="191" customWidth="1"/>
    <col min="22" max="25" width="9.75390625" style="191" customWidth="1"/>
    <col min="26" max="27" width="9.625" style="191" customWidth="1"/>
    <col min="28" max="28" width="9.75390625" style="191" customWidth="1"/>
    <col min="29" max="30" width="9.625" style="191" customWidth="1"/>
    <col min="31" max="31" width="8.00390625" style="191" customWidth="1"/>
    <col min="32" max="32" width="14.00390625" style="191" customWidth="1"/>
    <col min="33" max="33" width="47.25390625" style="191" customWidth="1"/>
    <col min="34" max="34" width="10.25390625" style="191" customWidth="1"/>
    <col min="35" max="42" width="10.125" style="191" customWidth="1"/>
    <col min="43" max="45" width="10.25390625" style="191" customWidth="1"/>
    <col min="46" max="46" width="10.875" style="192" customWidth="1"/>
    <col min="47" max="16384" width="9.125" style="191" customWidth="1"/>
  </cols>
  <sheetData>
    <row r="1" ht="33" customHeight="1"/>
    <row r="2" spans="1:46" s="194" customFormat="1" ht="30.75" customHeight="1">
      <c r="A2" s="692" t="s">
        <v>154</v>
      </c>
      <c r="B2" s="694" t="s">
        <v>37</v>
      </c>
      <c r="C2" s="692" t="s">
        <v>155</v>
      </c>
      <c r="D2" s="692"/>
      <c r="E2" s="692"/>
      <c r="F2" s="692" t="s">
        <v>642</v>
      </c>
      <c r="G2" s="692"/>
      <c r="H2" s="692"/>
      <c r="I2" s="692" t="s">
        <v>49</v>
      </c>
      <c r="J2" s="692"/>
      <c r="K2" s="692"/>
      <c r="L2" s="692" t="s">
        <v>731</v>
      </c>
      <c r="M2" s="692"/>
      <c r="N2" s="692"/>
      <c r="O2" s="692" t="s">
        <v>154</v>
      </c>
      <c r="P2" s="694" t="s">
        <v>37</v>
      </c>
      <c r="Q2" s="692" t="s">
        <v>156</v>
      </c>
      <c r="R2" s="692"/>
      <c r="S2" s="692"/>
      <c r="T2" s="692"/>
      <c r="U2" s="692"/>
      <c r="V2" s="692"/>
      <c r="W2" s="692"/>
      <c r="X2" s="692"/>
      <c r="Y2" s="692"/>
      <c r="Z2" s="692" t="s">
        <v>64</v>
      </c>
      <c r="AA2" s="692"/>
      <c r="AB2" s="692"/>
      <c r="AC2" s="692"/>
      <c r="AD2" s="692"/>
      <c r="AE2" s="692"/>
      <c r="AF2" s="692" t="s">
        <v>154</v>
      </c>
      <c r="AG2" s="694" t="s">
        <v>37</v>
      </c>
      <c r="AH2" s="692" t="s">
        <v>72</v>
      </c>
      <c r="AI2" s="692"/>
      <c r="AJ2" s="692"/>
      <c r="AK2" s="692"/>
      <c r="AL2" s="692"/>
      <c r="AM2" s="692"/>
      <c r="AN2" s="692" t="s">
        <v>157</v>
      </c>
      <c r="AO2" s="692"/>
      <c r="AP2" s="692"/>
      <c r="AQ2" s="692" t="s">
        <v>158</v>
      </c>
      <c r="AR2" s="692"/>
      <c r="AS2" s="692"/>
      <c r="AT2" s="193"/>
    </row>
    <row r="3" spans="1:45" ht="15" customHeight="1">
      <c r="A3" s="692"/>
      <c r="B3" s="694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4"/>
      <c r="Q3" s="693" t="s">
        <v>159</v>
      </c>
      <c r="R3" s="693"/>
      <c r="S3" s="693"/>
      <c r="T3" s="693" t="s">
        <v>160</v>
      </c>
      <c r="U3" s="693"/>
      <c r="V3" s="693"/>
      <c r="W3" s="693" t="s">
        <v>161</v>
      </c>
      <c r="X3" s="693"/>
      <c r="Y3" s="693"/>
      <c r="Z3" s="693" t="s">
        <v>162</v>
      </c>
      <c r="AA3" s="693"/>
      <c r="AB3" s="693"/>
      <c r="AC3" s="693" t="s">
        <v>163</v>
      </c>
      <c r="AD3" s="693"/>
      <c r="AE3" s="693"/>
      <c r="AF3" s="692"/>
      <c r="AG3" s="694"/>
      <c r="AH3" s="693" t="s">
        <v>162</v>
      </c>
      <c r="AI3" s="693"/>
      <c r="AJ3" s="693"/>
      <c r="AK3" s="693" t="s">
        <v>161</v>
      </c>
      <c r="AL3" s="693"/>
      <c r="AM3" s="693"/>
      <c r="AN3" s="692"/>
      <c r="AO3" s="692"/>
      <c r="AP3" s="692"/>
      <c r="AQ3" s="692"/>
      <c r="AR3" s="692"/>
      <c r="AS3" s="692"/>
    </row>
    <row r="4" spans="1:46" s="197" customFormat="1" ht="34.5" customHeight="1">
      <c r="A4" s="692"/>
      <c r="B4" s="692"/>
      <c r="C4" s="195" t="s">
        <v>728</v>
      </c>
      <c r="D4" s="195" t="s">
        <v>729</v>
      </c>
      <c r="E4" s="195" t="s">
        <v>730</v>
      </c>
      <c r="F4" s="195" t="s">
        <v>728</v>
      </c>
      <c r="G4" s="195" t="s">
        <v>729</v>
      </c>
      <c r="H4" s="195" t="s">
        <v>730</v>
      </c>
      <c r="I4" s="195" t="s">
        <v>728</v>
      </c>
      <c r="J4" s="195" t="s">
        <v>729</v>
      </c>
      <c r="K4" s="195" t="s">
        <v>730</v>
      </c>
      <c r="L4" s="195" t="s">
        <v>728</v>
      </c>
      <c r="M4" s="195" t="s">
        <v>729</v>
      </c>
      <c r="N4" s="195" t="s">
        <v>730</v>
      </c>
      <c r="O4" s="692"/>
      <c r="P4" s="692"/>
      <c r="Q4" s="195" t="s">
        <v>728</v>
      </c>
      <c r="R4" s="195" t="s">
        <v>729</v>
      </c>
      <c r="S4" s="195" t="s">
        <v>730</v>
      </c>
      <c r="T4" s="195" t="s">
        <v>728</v>
      </c>
      <c r="U4" s="195" t="s">
        <v>729</v>
      </c>
      <c r="V4" s="195" t="s">
        <v>730</v>
      </c>
      <c r="W4" s="195" t="s">
        <v>728</v>
      </c>
      <c r="X4" s="195" t="s">
        <v>729</v>
      </c>
      <c r="Y4" s="195" t="s">
        <v>730</v>
      </c>
      <c r="Z4" s="195" t="s">
        <v>728</v>
      </c>
      <c r="AA4" s="195" t="s">
        <v>729</v>
      </c>
      <c r="AB4" s="195" t="s">
        <v>730</v>
      </c>
      <c r="AC4" s="195" t="s">
        <v>728</v>
      </c>
      <c r="AD4" s="195" t="s">
        <v>729</v>
      </c>
      <c r="AE4" s="195" t="s">
        <v>730</v>
      </c>
      <c r="AF4" s="692"/>
      <c r="AG4" s="692"/>
      <c r="AH4" s="195" t="s">
        <v>728</v>
      </c>
      <c r="AI4" s="195" t="s">
        <v>729</v>
      </c>
      <c r="AJ4" s="195" t="s">
        <v>730</v>
      </c>
      <c r="AK4" s="195" t="s">
        <v>728</v>
      </c>
      <c r="AL4" s="195" t="s">
        <v>729</v>
      </c>
      <c r="AM4" s="195" t="s">
        <v>730</v>
      </c>
      <c r="AN4" s="195" t="s">
        <v>728</v>
      </c>
      <c r="AO4" s="195" t="s">
        <v>729</v>
      </c>
      <c r="AP4" s="195" t="s">
        <v>730</v>
      </c>
      <c r="AQ4" s="195" t="s">
        <v>728</v>
      </c>
      <c r="AR4" s="195" t="s">
        <v>729</v>
      </c>
      <c r="AS4" s="195" t="s">
        <v>730</v>
      </c>
      <c r="AT4" s="196"/>
    </row>
    <row r="5" spans="1:45" ht="21.75" customHeight="1">
      <c r="A5" s="198"/>
      <c r="B5" s="199" t="s">
        <v>164</v>
      </c>
      <c r="C5" s="200"/>
      <c r="D5" s="200"/>
      <c r="E5" s="200"/>
      <c r="F5" s="200"/>
      <c r="G5" s="200"/>
      <c r="H5" s="200"/>
      <c r="I5" s="201"/>
      <c r="J5" s="201"/>
      <c r="K5" s="200"/>
      <c r="L5" s="201"/>
      <c r="M5" s="201"/>
      <c r="N5" s="201"/>
      <c r="O5" s="198"/>
      <c r="P5" s="199" t="s">
        <v>164</v>
      </c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198"/>
      <c r="AG5" s="199" t="s">
        <v>164</v>
      </c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</row>
    <row r="6" spans="1:46" s="644" customFormat="1" ht="21.75" customHeight="1">
      <c r="A6" s="202">
        <v>841112</v>
      </c>
      <c r="B6" s="203" t="s">
        <v>611</v>
      </c>
      <c r="C6" s="200"/>
      <c r="D6" s="200"/>
      <c r="E6" s="200">
        <v>1242</v>
      </c>
      <c r="F6" s="200"/>
      <c r="G6" s="200"/>
      <c r="H6" s="200"/>
      <c r="I6" s="201"/>
      <c r="J6" s="201"/>
      <c r="K6" s="200"/>
      <c r="L6" s="201"/>
      <c r="M6" s="201"/>
      <c r="N6" s="201"/>
      <c r="O6" s="202">
        <v>841112</v>
      </c>
      <c r="P6" s="203" t="s">
        <v>611</v>
      </c>
      <c r="Q6" s="201"/>
      <c r="R6" s="200"/>
      <c r="S6" s="200"/>
      <c r="T6" s="645"/>
      <c r="U6" s="645"/>
      <c r="V6" s="645"/>
      <c r="W6" s="645"/>
      <c r="X6" s="645"/>
      <c r="Y6" s="645"/>
      <c r="Z6" s="645"/>
      <c r="AA6" s="645"/>
      <c r="AB6" s="645"/>
      <c r="AC6" s="645"/>
      <c r="AD6" s="645"/>
      <c r="AE6" s="645"/>
      <c r="AF6" s="202">
        <v>841112</v>
      </c>
      <c r="AG6" s="203" t="s">
        <v>611</v>
      </c>
      <c r="AH6" s="200">
        <v>20419</v>
      </c>
      <c r="AI6" s="200">
        <v>36139</v>
      </c>
      <c r="AJ6" s="200">
        <v>36139</v>
      </c>
      <c r="AK6" s="200">
        <v>39290</v>
      </c>
      <c r="AL6" s="200">
        <v>28014</v>
      </c>
      <c r="AM6" s="200">
        <v>28014</v>
      </c>
      <c r="AN6" s="589"/>
      <c r="AO6" s="589"/>
      <c r="AP6" s="589"/>
      <c r="AQ6" s="200">
        <f>C6+F6+I6+L6+Q6+T6+W6+Z6+AC6+AH6+AK6+AN6</f>
        <v>59709</v>
      </c>
      <c r="AR6" s="200">
        <f>D6+G6+J6+M6+R6+U6+X6+AA6+AD6+AI6+AL6+AO6</f>
        <v>64153</v>
      </c>
      <c r="AS6" s="200">
        <f>E6+H6+K6+N6+S6+V6+Y6+AB6+AE6+AJ6+AM6+AP6</f>
        <v>65395</v>
      </c>
      <c r="AT6" s="643"/>
    </row>
    <row r="7" spans="1:46" s="644" customFormat="1" ht="21.75" customHeight="1">
      <c r="A7" s="204">
        <v>841126</v>
      </c>
      <c r="B7" s="203" t="s">
        <v>165</v>
      </c>
      <c r="C7" s="200">
        <v>2250</v>
      </c>
      <c r="D7" s="200">
        <v>2250</v>
      </c>
      <c r="E7" s="200">
        <v>4173</v>
      </c>
      <c r="F7" s="200"/>
      <c r="G7" s="200"/>
      <c r="H7" s="200"/>
      <c r="I7" s="200"/>
      <c r="J7" s="200"/>
      <c r="K7" s="200"/>
      <c r="L7" s="200"/>
      <c r="M7" s="200"/>
      <c r="N7" s="200"/>
      <c r="O7" s="204">
        <v>841126</v>
      </c>
      <c r="P7" s="203" t="s">
        <v>165</v>
      </c>
      <c r="Q7" s="200">
        <v>10062</v>
      </c>
      <c r="R7" s="200">
        <v>10062</v>
      </c>
      <c r="S7" s="200">
        <v>10821</v>
      </c>
      <c r="T7" s="589"/>
      <c r="U7" s="589"/>
      <c r="V7" s="589"/>
      <c r="W7" s="589"/>
      <c r="X7" s="589"/>
      <c r="Y7" s="200">
        <v>443</v>
      </c>
      <c r="Z7" s="589"/>
      <c r="AA7" s="589"/>
      <c r="AB7" s="200">
        <v>175</v>
      </c>
      <c r="AC7" s="589"/>
      <c r="AD7" s="589"/>
      <c r="AE7" s="589"/>
      <c r="AF7" s="204">
        <v>841126</v>
      </c>
      <c r="AG7" s="203" t="s">
        <v>165</v>
      </c>
      <c r="AH7" s="589"/>
      <c r="AI7" s="589"/>
      <c r="AJ7" s="589"/>
      <c r="AK7" s="589"/>
      <c r="AL7" s="589"/>
      <c r="AM7" s="589"/>
      <c r="AN7" s="589"/>
      <c r="AO7" s="589"/>
      <c r="AP7" s="589"/>
      <c r="AQ7" s="200">
        <f aca="true" t="shared" si="0" ref="AQ7:AQ32">C7+F7+I7+L7+Q7+T7+W7+Z7+AC7+AH7+AK7+AN7</f>
        <v>12312</v>
      </c>
      <c r="AR7" s="200">
        <f aca="true" t="shared" si="1" ref="AR7:AR32">D7+G7+J7+M7+R7+U7+X7+AA7+AD7+AI7+AL7+AO7</f>
        <v>12312</v>
      </c>
      <c r="AS7" s="200">
        <f aca="true" t="shared" si="2" ref="AS7:AS30">E7+H7+K7+N7+S7+V7+Y7+AB7+AE7+AJ7+AM7+AP7</f>
        <v>15612</v>
      </c>
      <c r="AT7" s="643"/>
    </row>
    <row r="8" spans="1:46" s="209" customFormat="1" ht="21.75" customHeight="1">
      <c r="A8" s="205"/>
      <c r="B8" s="206" t="s">
        <v>166</v>
      </c>
      <c r="C8" s="207">
        <f>C6+C7</f>
        <v>2250</v>
      </c>
      <c r="D8" s="207">
        <f aca="true" t="shared" si="3" ref="D8:N8">D6+D7</f>
        <v>2250</v>
      </c>
      <c r="E8" s="207">
        <f t="shared" si="3"/>
        <v>5415</v>
      </c>
      <c r="F8" s="207">
        <f t="shared" si="3"/>
        <v>0</v>
      </c>
      <c r="G8" s="207">
        <f t="shared" si="3"/>
        <v>0</v>
      </c>
      <c r="H8" s="207">
        <f t="shared" si="3"/>
        <v>0</v>
      </c>
      <c r="I8" s="207">
        <f t="shared" si="3"/>
        <v>0</v>
      </c>
      <c r="J8" s="207">
        <f t="shared" si="3"/>
        <v>0</v>
      </c>
      <c r="K8" s="207">
        <f t="shared" si="3"/>
        <v>0</v>
      </c>
      <c r="L8" s="207">
        <f t="shared" si="3"/>
        <v>0</v>
      </c>
      <c r="M8" s="207">
        <f t="shared" si="3"/>
        <v>0</v>
      </c>
      <c r="N8" s="207">
        <f t="shared" si="3"/>
        <v>0</v>
      </c>
      <c r="O8" s="205"/>
      <c r="P8" s="206" t="s">
        <v>167</v>
      </c>
      <c r="Q8" s="207">
        <f>Q6+Q7</f>
        <v>10062</v>
      </c>
      <c r="R8" s="207">
        <f aca="true" t="shared" si="4" ref="R8:AE8">R6+R7</f>
        <v>10062</v>
      </c>
      <c r="S8" s="207">
        <f t="shared" si="4"/>
        <v>10821</v>
      </c>
      <c r="T8" s="207">
        <f t="shared" si="4"/>
        <v>0</v>
      </c>
      <c r="U8" s="207">
        <f t="shared" si="4"/>
        <v>0</v>
      </c>
      <c r="V8" s="207">
        <f t="shared" si="4"/>
        <v>0</v>
      </c>
      <c r="W8" s="207">
        <f t="shared" si="4"/>
        <v>0</v>
      </c>
      <c r="X8" s="207">
        <f t="shared" si="4"/>
        <v>0</v>
      </c>
      <c r="Y8" s="207">
        <f t="shared" si="4"/>
        <v>443</v>
      </c>
      <c r="Z8" s="207">
        <f t="shared" si="4"/>
        <v>0</v>
      </c>
      <c r="AA8" s="207">
        <f t="shared" si="4"/>
        <v>0</v>
      </c>
      <c r="AB8" s="207">
        <f t="shared" si="4"/>
        <v>175</v>
      </c>
      <c r="AC8" s="207">
        <f t="shared" si="4"/>
        <v>0</v>
      </c>
      <c r="AD8" s="207">
        <f t="shared" si="4"/>
        <v>0</v>
      </c>
      <c r="AE8" s="207">
        <f t="shared" si="4"/>
        <v>0</v>
      </c>
      <c r="AF8" s="205"/>
      <c r="AG8" s="206" t="s">
        <v>167</v>
      </c>
      <c r="AH8" s="207">
        <f aca="true" t="shared" si="5" ref="AH8:AP8">AH6+AH7</f>
        <v>20419</v>
      </c>
      <c r="AI8" s="207">
        <f t="shared" si="5"/>
        <v>36139</v>
      </c>
      <c r="AJ8" s="207">
        <f t="shared" si="5"/>
        <v>36139</v>
      </c>
      <c r="AK8" s="207">
        <f t="shared" si="5"/>
        <v>39290</v>
      </c>
      <c r="AL8" s="207">
        <f t="shared" si="5"/>
        <v>28014</v>
      </c>
      <c r="AM8" s="207">
        <f t="shared" si="5"/>
        <v>28014</v>
      </c>
      <c r="AN8" s="207">
        <f t="shared" si="5"/>
        <v>0</v>
      </c>
      <c r="AO8" s="207">
        <f t="shared" si="5"/>
        <v>0</v>
      </c>
      <c r="AP8" s="207">
        <f t="shared" si="5"/>
        <v>0</v>
      </c>
      <c r="AQ8" s="207">
        <f t="shared" si="0"/>
        <v>72021</v>
      </c>
      <c r="AR8" s="207">
        <f t="shared" si="1"/>
        <v>76465</v>
      </c>
      <c r="AS8" s="207">
        <f t="shared" si="2"/>
        <v>81007</v>
      </c>
      <c r="AT8" s="208"/>
    </row>
    <row r="9" spans="1:45" ht="21.75" customHeight="1">
      <c r="A9" s="204"/>
      <c r="B9" s="199" t="s">
        <v>168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4"/>
      <c r="P9" s="199" t="s">
        <v>168</v>
      </c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4"/>
      <c r="AG9" s="199" t="s">
        <v>168</v>
      </c>
      <c r="AH9" s="200"/>
      <c r="AI9" s="200"/>
      <c r="AJ9" s="200"/>
      <c r="AK9" s="200"/>
      <c r="AL9" s="200"/>
      <c r="AM9" s="200"/>
      <c r="AN9" s="200"/>
      <c r="AO9" s="200"/>
      <c r="AP9" s="200"/>
      <c r="AQ9" s="200">
        <f t="shared" si="0"/>
        <v>0</v>
      </c>
      <c r="AR9" s="200">
        <f t="shared" si="1"/>
        <v>0</v>
      </c>
      <c r="AS9" s="200">
        <f t="shared" si="2"/>
        <v>0</v>
      </c>
    </row>
    <row r="10" spans="1:46" s="644" customFormat="1" ht="21.75" customHeight="1">
      <c r="A10" s="204">
        <v>841402</v>
      </c>
      <c r="B10" s="203" t="s">
        <v>595</v>
      </c>
      <c r="C10" s="200">
        <v>798</v>
      </c>
      <c r="D10" s="200">
        <v>798</v>
      </c>
      <c r="E10" s="200">
        <v>188</v>
      </c>
      <c r="F10" s="200"/>
      <c r="G10" s="200"/>
      <c r="H10" s="200"/>
      <c r="I10" s="200"/>
      <c r="J10" s="200"/>
      <c r="K10" s="200"/>
      <c r="L10" s="200"/>
      <c r="M10" s="200"/>
      <c r="N10" s="200"/>
      <c r="O10" s="204">
        <v>841403</v>
      </c>
      <c r="P10" s="203" t="s">
        <v>169</v>
      </c>
      <c r="Q10" s="200"/>
      <c r="R10" s="200"/>
      <c r="S10" s="200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204">
        <v>841403</v>
      </c>
      <c r="AG10" s="203" t="s">
        <v>169</v>
      </c>
      <c r="AH10" s="589"/>
      <c r="AI10" s="589"/>
      <c r="AJ10" s="589"/>
      <c r="AK10" s="589"/>
      <c r="AL10" s="589"/>
      <c r="AM10" s="589"/>
      <c r="AN10" s="589"/>
      <c r="AO10" s="589"/>
      <c r="AP10" s="589"/>
      <c r="AQ10" s="200">
        <f t="shared" si="0"/>
        <v>798</v>
      </c>
      <c r="AR10" s="200">
        <f t="shared" si="1"/>
        <v>798</v>
      </c>
      <c r="AS10" s="200">
        <f t="shared" si="2"/>
        <v>188</v>
      </c>
      <c r="AT10" s="643"/>
    </row>
    <row r="11" spans="1:46" s="644" customFormat="1" ht="21.75" customHeight="1">
      <c r="A11" s="204">
        <v>842421</v>
      </c>
      <c r="B11" s="203" t="s">
        <v>194</v>
      </c>
      <c r="C11" s="200">
        <v>2100</v>
      </c>
      <c r="D11" s="200">
        <v>2100</v>
      </c>
      <c r="E11" s="200">
        <v>4259</v>
      </c>
      <c r="F11" s="200"/>
      <c r="G11" s="200"/>
      <c r="H11" s="200"/>
      <c r="I11" s="200"/>
      <c r="J11" s="200"/>
      <c r="K11" s="200"/>
      <c r="L11" s="200"/>
      <c r="M11" s="200"/>
      <c r="N11" s="200"/>
      <c r="O11" s="204">
        <v>842421</v>
      </c>
      <c r="P11" s="203" t="s">
        <v>194</v>
      </c>
      <c r="Q11" s="200">
        <v>1800</v>
      </c>
      <c r="R11" s="200">
        <v>1800</v>
      </c>
      <c r="S11" s="200">
        <v>1800</v>
      </c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204">
        <v>842421</v>
      </c>
      <c r="AG11" s="203" t="s">
        <v>194</v>
      </c>
      <c r="AH11" s="589"/>
      <c r="AI11" s="589"/>
      <c r="AJ11" s="589"/>
      <c r="AK11" s="589"/>
      <c r="AL11" s="589"/>
      <c r="AM11" s="589"/>
      <c r="AN11" s="589"/>
      <c r="AO11" s="589"/>
      <c r="AP11" s="589"/>
      <c r="AQ11" s="200">
        <f t="shared" si="0"/>
        <v>3900</v>
      </c>
      <c r="AR11" s="200">
        <f t="shared" si="1"/>
        <v>3900</v>
      </c>
      <c r="AS11" s="200">
        <f t="shared" si="2"/>
        <v>6059</v>
      </c>
      <c r="AT11" s="643"/>
    </row>
    <row r="12" spans="1:46" s="644" customFormat="1" ht="21.75" customHeight="1">
      <c r="A12" s="204">
        <v>370001</v>
      </c>
      <c r="B12" s="203" t="s">
        <v>170</v>
      </c>
      <c r="C12" s="200"/>
      <c r="D12" s="200"/>
      <c r="E12" s="200">
        <v>4129</v>
      </c>
      <c r="F12" s="200"/>
      <c r="G12" s="200"/>
      <c r="H12" s="200"/>
      <c r="I12" s="200"/>
      <c r="J12" s="200"/>
      <c r="K12" s="200"/>
      <c r="L12" s="200">
        <v>4800</v>
      </c>
      <c r="M12" s="200">
        <v>4800</v>
      </c>
      <c r="N12" s="200"/>
      <c r="O12" s="204">
        <v>370001</v>
      </c>
      <c r="P12" s="203" t="s">
        <v>170</v>
      </c>
      <c r="Q12" s="200"/>
      <c r="R12" s="200"/>
      <c r="S12" s="200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204">
        <v>370001</v>
      </c>
      <c r="AG12" s="203" t="s">
        <v>170</v>
      </c>
      <c r="AH12" s="589"/>
      <c r="AI12" s="589"/>
      <c r="AJ12" s="589"/>
      <c r="AK12" s="589"/>
      <c r="AL12" s="589"/>
      <c r="AM12" s="589"/>
      <c r="AN12" s="589"/>
      <c r="AO12" s="589"/>
      <c r="AP12" s="589"/>
      <c r="AQ12" s="200">
        <f t="shared" si="0"/>
        <v>4800</v>
      </c>
      <c r="AR12" s="200">
        <f t="shared" si="1"/>
        <v>4800</v>
      </c>
      <c r="AS12" s="200">
        <f t="shared" si="2"/>
        <v>4129</v>
      </c>
      <c r="AT12" s="643"/>
    </row>
    <row r="13" spans="1:46" s="644" customFormat="1" ht="21.75" customHeight="1">
      <c r="A13" s="204">
        <v>890442</v>
      </c>
      <c r="B13" s="203" t="s">
        <v>613</v>
      </c>
      <c r="C13" s="200"/>
      <c r="D13" s="200"/>
      <c r="E13" s="200">
        <v>743</v>
      </c>
      <c r="F13" s="200"/>
      <c r="G13" s="200"/>
      <c r="H13" s="200"/>
      <c r="I13" s="200"/>
      <c r="J13" s="200"/>
      <c r="K13" s="200"/>
      <c r="L13" s="200"/>
      <c r="M13" s="200"/>
      <c r="N13" s="200"/>
      <c r="O13" s="204">
        <v>890442</v>
      </c>
      <c r="P13" s="203" t="s">
        <v>613</v>
      </c>
      <c r="Q13" s="200">
        <v>65984</v>
      </c>
      <c r="R13" s="200">
        <v>67121</v>
      </c>
      <c r="S13" s="200">
        <v>86090</v>
      </c>
      <c r="T13" s="589"/>
      <c r="U13" s="589"/>
      <c r="V13" s="589"/>
      <c r="W13" s="200">
        <v>2489</v>
      </c>
      <c r="X13" s="200">
        <v>5813</v>
      </c>
      <c r="Y13" s="200">
        <v>5813</v>
      </c>
      <c r="Z13" s="589"/>
      <c r="AA13" s="589"/>
      <c r="AB13" s="589"/>
      <c r="AC13" s="589"/>
      <c r="AD13" s="589"/>
      <c r="AE13" s="589"/>
      <c r="AF13" s="204">
        <v>890442</v>
      </c>
      <c r="AG13" s="203" t="s">
        <v>613</v>
      </c>
      <c r="AH13" s="589"/>
      <c r="AI13" s="589"/>
      <c r="AJ13" s="589"/>
      <c r="AK13" s="589"/>
      <c r="AL13" s="589"/>
      <c r="AM13" s="589"/>
      <c r="AN13" s="589"/>
      <c r="AO13" s="589"/>
      <c r="AP13" s="589"/>
      <c r="AQ13" s="200">
        <f t="shared" si="0"/>
        <v>68473</v>
      </c>
      <c r="AR13" s="200">
        <f t="shared" si="1"/>
        <v>72934</v>
      </c>
      <c r="AS13" s="200">
        <f t="shared" si="2"/>
        <v>92646</v>
      </c>
      <c r="AT13" s="643"/>
    </row>
    <row r="14" spans="1:46" s="644" customFormat="1" ht="21.75" customHeight="1">
      <c r="A14" s="204">
        <v>960302</v>
      </c>
      <c r="B14" s="203" t="s">
        <v>171</v>
      </c>
      <c r="C14" s="200">
        <v>127</v>
      </c>
      <c r="D14" s="200">
        <v>127</v>
      </c>
      <c r="E14" s="200">
        <v>250</v>
      </c>
      <c r="F14" s="200"/>
      <c r="G14" s="200"/>
      <c r="H14" s="200"/>
      <c r="I14" s="200"/>
      <c r="J14" s="200"/>
      <c r="K14" s="200"/>
      <c r="L14" s="200"/>
      <c r="M14" s="200"/>
      <c r="N14" s="200"/>
      <c r="O14" s="204">
        <v>960302</v>
      </c>
      <c r="P14" s="203" t="s">
        <v>171</v>
      </c>
      <c r="Q14" s="200"/>
      <c r="R14" s="200"/>
      <c r="S14" s="200"/>
      <c r="T14" s="589"/>
      <c r="U14" s="589"/>
      <c r="V14" s="589"/>
      <c r="W14" s="589"/>
      <c r="X14" s="589"/>
      <c r="Y14" s="589"/>
      <c r="Z14" s="589"/>
      <c r="AA14" s="589"/>
      <c r="AB14" s="589"/>
      <c r="AC14" s="589"/>
      <c r="AD14" s="589"/>
      <c r="AE14" s="589"/>
      <c r="AF14" s="204">
        <v>960302</v>
      </c>
      <c r="AG14" s="203" t="s">
        <v>171</v>
      </c>
      <c r="AH14" s="589"/>
      <c r="AI14" s="589"/>
      <c r="AJ14" s="589"/>
      <c r="AK14" s="589"/>
      <c r="AL14" s="589"/>
      <c r="AM14" s="589"/>
      <c r="AN14" s="589"/>
      <c r="AO14" s="589"/>
      <c r="AP14" s="589"/>
      <c r="AQ14" s="200">
        <f t="shared" si="0"/>
        <v>127</v>
      </c>
      <c r="AR14" s="200">
        <f t="shared" si="1"/>
        <v>127</v>
      </c>
      <c r="AS14" s="200">
        <f t="shared" si="2"/>
        <v>250</v>
      </c>
      <c r="AT14" s="643"/>
    </row>
    <row r="15" spans="1:46" s="209" customFormat="1" ht="21.75" customHeight="1">
      <c r="A15" s="205"/>
      <c r="B15" s="210" t="s">
        <v>172</v>
      </c>
      <c r="C15" s="207">
        <f>C10+C11+C12+C13+C14</f>
        <v>3025</v>
      </c>
      <c r="D15" s="207">
        <f aca="true" t="shared" si="6" ref="D15:N15">D10+D11+D12+D13+D14</f>
        <v>3025</v>
      </c>
      <c r="E15" s="207">
        <f>E10+E11+E12+E13+E14</f>
        <v>9569</v>
      </c>
      <c r="F15" s="207">
        <f t="shared" si="6"/>
        <v>0</v>
      </c>
      <c r="G15" s="207">
        <f t="shared" si="6"/>
        <v>0</v>
      </c>
      <c r="H15" s="207">
        <f t="shared" si="6"/>
        <v>0</v>
      </c>
      <c r="I15" s="207">
        <f t="shared" si="6"/>
        <v>0</v>
      </c>
      <c r="J15" s="207">
        <f t="shared" si="6"/>
        <v>0</v>
      </c>
      <c r="K15" s="207">
        <f t="shared" si="6"/>
        <v>0</v>
      </c>
      <c r="L15" s="207">
        <f t="shared" si="6"/>
        <v>4800</v>
      </c>
      <c r="M15" s="207">
        <f t="shared" si="6"/>
        <v>4800</v>
      </c>
      <c r="N15" s="207">
        <f t="shared" si="6"/>
        <v>0</v>
      </c>
      <c r="O15" s="205"/>
      <c r="P15" s="210" t="s">
        <v>172</v>
      </c>
      <c r="Q15" s="207">
        <f>Q10+Q11+Q12+Q13+Q14</f>
        <v>67784</v>
      </c>
      <c r="R15" s="207">
        <f aca="true" t="shared" si="7" ref="R15:AE15">R10+R11+R12+R13+R14</f>
        <v>68921</v>
      </c>
      <c r="S15" s="207">
        <f>S10+S11+S12+S13+S14</f>
        <v>87890</v>
      </c>
      <c r="T15" s="207">
        <f t="shared" si="7"/>
        <v>0</v>
      </c>
      <c r="U15" s="207">
        <f t="shared" si="7"/>
        <v>0</v>
      </c>
      <c r="V15" s="207">
        <f t="shared" si="7"/>
        <v>0</v>
      </c>
      <c r="W15" s="207">
        <f t="shared" si="7"/>
        <v>2489</v>
      </c>
      <c r="X15" s="207">
        <f t="shared" si="7"/>
        <v>5813</v>
      </c>
      <c r="Y15" s="207">
        <f t="shared" si="7"/>
        <v>5813</v>
      </c>
      <c r="Z15" s="207">
        <f t="shared" si="7"/>
        <v>0</v>
      </c>
      <c r="AA15" s="207">
        <f t="shared" si="7"/>
        <v>0</v>
      </c>
      <c r="AB15" s="207">
        <f t="shared" si="7"/>
        <v>0</v>
      </c>
      <c r="AC15" s="207">
        <f t="shared" si="7"/>
        <v>0</v>
      </c>
      <c r="AD15" s="207">
        <f t="shared" si="7"/>
        <v>0</v>
      </c>
      <c r="AE15" s="207">
        <f t="shared" si="7"/>
        <v>0</v>
      </c>
      <c r="AF15" s="205"/>
      <c r="AG15" s="210" t="s">
        <v>172</v>
      </c>
      <c r="AH15" s="207">
        <f>AH10+AH11+AH12+AH13+AH14</f>
        <v>0</v>
      </c>
      <c r="AI15" s="207">
        <f aca="true" t="shared" si="8" ref="AI15:AP15">AI10+AI11+AI12+AI13+AI14</f>
        <v>0</v>
      </c>
      <c r="AJ15" s="207">
        <f t="shared" si="8"/>
        <v>0</v>
      </c>
      <c r="AK15" s="207">
        <f t="shared" si="8"/>
        <v>0</v>
      </c>
      <c r="AL15" s="207">
        <f t="shared" si="8"/>
        <v>0</v>
      </c>
      <c r="AM15" s="207">
        <f t="shared" si="8"/>
        <v>0</v>
      </c>
      <c r="AN15" s="207">
        <f t="shared" si="8"/>
        <v>0</v>
      </c>
      <c r="AO15" s="207">
        <f t="shared" si="8"/>
        <v>0</v>
      </c>
      <c r="AP15" s="207">
        <f t="shared" si="8"/>
        <v>0</v>
      </c>
      <c r="AQ15" s="207">
        <f t="shared" si="0"/>
        <v>78098</v>
      </c>
      <c r="AR15" s="207">
        <f t="shared" si="1"/>
        <v>82559</v>
      </c>
      <c r="AS15" s="207">
        <f t="shared" si="2"/>
        <v>103272</v>
      </c>
      <c r="AT15" s="208"/>
    </row>
    <row r="16" spans="1:45" ht="21.75" customHeight="1">
      <c r="A16" s="204"/>
      <c r="B16" s="199" t="s">
        <v>173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4"/>
      <c r="P16" s="199" t="s">
        <v>173</v>
      </c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4"/>
      <c r="AG16" s="199" t="s">
        <v>173</v>
      </c>
      <c r="AH16" s="200"/>
      <c r="AI16" s="200"/>
      <c r="AJ16" s="200"/>
      <c r="AK16" s="200"/>
      <c r="AL16" s="200"/>
      <c r="AM16" s="200"/>
      <c r="AN16" s="200"/>
      <c r="AO16" s="200"/>
      <c r="AP16" s="200"/>
      <c r="AQ16" s="200">
        <f t="shared" si="0"/>
        <v>0</v>
      </c>
      <c r="AR16" s="200">
        <f t="shared" si="1"/>
        <v>0</v>
      </c>
      <c r="AS16" s="200">
        <f t="shared" si="2"/>
        <v>0</v>
      </c>
    </row>
    <row r="17" spans="1:46" s="644" customFormat="1" ht="21.75" customHeight="1">
      <c r="A17" s="204">
        <v>562913</v>
      </c>
      <c r="B17" s="203" t="s">
        <v>229</v>
      </c>
      <c r="C17" s="200">
        <v>1300</v>
      </c>
      <c r="D17" s="200">
        <v>1300</v>
      </c>
      <c r="E17" s="200">
        <v>1208</v>
      </c>
      <c r="F17" s="200"/>
      <c r="G17" s="200"/>
      <c r="H17" s="200"/>
      <c r="I17" s="200"/>
      <c r="J17" s="200"/>
      <c r="K17" s="200"/>
      <c r="L17" s="200"/>
      <c r="M17" s="200"/>
      <c r="N17" s="200"/>
      <c r="O17" s="204">
        <v>562913</v>
      </c>
      <c r="P17" s="203" t="s">
        <v>229</v>
      </c>
      <c r="Q17" s="200"/>
      <c r="R17" s="200"/>
      <c r="S17" s="200"/>
      <c r="T17" s="589"/>
      <c r="U17" s="589"/>
      <c r="V17" s="589"/>
      <c r="W17" s="589"/>
      <c r="X17" s="589"/>
      <c r="Y17" s="589"/>
      <c r="Z17" s="589"/>
      <c r="AA17" s="589"/>
      <c r="AB17" s="589"/>
      <c r="AC17" s="589"/>
      <c r="AD17" s="589"/>
      <c r="AE17" s="589"/>
      <c r="AF17" s="204">
        <v>562913</v>
      </c>
      <c r="AG17" s="203" t="s">
        <v>229</v>
      </c>
      <c r="AH17" s="589"/>
      <c r="AI17" s="589"/>
      <c r="AJ17" s="589"/>
      <c r="AK17" s="589"/>
      <c r="AL17" s="589"/>
      <c r="AM17" s="589"/>
      <c r="AN17" s="589"/>
      <c r="AO17" s="589"/>
      <c r="AP17" s="589"/>
      <c r="AQ17" s="200">
        <f t="shared" si="0"/>
        <v>1300</v>
      </c>
      <c r="AR17" s="200">
        <f t="shared" si="1"/>
        <v>1300</v>
      </c>
      <c r="AS17" s="200">
        <f t="shared" si="2"/>
        <v>1208</v>
      </c>
      <c r="AT17" s="643"/>
    </row>
    <row r="18" spans="1:46" s="644" customFormat="1" ht="21.75" customHeight="1">
      <c r="A18" s="204">
        <v>852011</v>
      </c>
      <c r="B18" s="203" t="s">
        <v>735</v>
      </c>
      <c r="C18" s="200"/>
      <c r="D18" s="200"/>
      <c r="E18" s="200">
        <v>404</v>
      </c>
      <c r="F18" s="200"/>
      <c r="G18" s="200"/>
      <c r="H18" s="200"/>
      <c r="I18" s="200"/>
      <c r="J18" s="200"/>
      <c r="K18" s="200"/>
      <c r="L18" s="200"/>
      <c r="M18" s="200"/>
      <c r="N18" s="200"/>
      <c r="O18" s="204">
        <v>852011</v>
      </c>
      <c r="P18" s="203" t="s">
        <v>735</v>
      </c>
      <c r="Q18" s="200"/>
      <c r="R18" s="200"/>
      <c r="S18" s="200">
        <v>13</v>
      </c>
      <c r="T18" s="589"/>
      <c r="U18" s="589"/>
      <c r="V18" s="589"/>
      <c r="W18" s="589"/>
      <c r="X18" s="589"/>
      <c r="Y18" s="589"/>
      <c r="Z18" s="589"/>
      <c r="AA18" s="589"/>
      <c r="AB18" s="589"/>
      <c r="AC18" s="589"/>
      <c r="AD18" s="589"/>
      <c r="AE18" s="589"/>
      <c r="AF18" s="204">
        <v>852011</v>
      </c>
      <c r="AG18" s="203" t="s">
        <v>735</v>
      </c>
      <c r="AH18" s="589"/>
      <c r="AI18" s="589"/>
      <c r="AJ18" s="589"/>
      <c r="AK18" s="589"/>
      <c r="AL18" s="589"/>
      <c r="AM18" s="589"/>
      <c r="AN18" s="589"/>
      <c r="AO18" s="589"/>
      <c r="AP18" s="589"/>
      <c r="AQ18" s="200">
        <f t="shared" si="0"/>
        <v>0</v>
      </c>
      <c r="AR18" s="200">
        <f t="shared" si="1"/>
        <v>0</v>
      </c>
      <c r="AS18" s="200">
        <f t="shared" si="2"/>
        <v>417</v>
      </c>
      <c r="AT18" s="643"/>
    </row>
    <row r="19" spans="1:45" ht="21.75" customHeight="1">
      <c r="A19" s="204">
        <v>882117</v>
      </c>
      <c r="B19" s="203" t="s">
        <v>612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4">
        <v>882117</v>
      </c>
      <c r="P19" s="203" t="s">
        <v>612</v>
      </c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4">
        <v>882117</v>
      </c>
      <c r="AG19" s="203" t="s">
        <v>612</v>
      </c>
      <c r="AH19" s="200"/>
      <c r="AI19" s="200"/>
      <c r="AJ19" s="200"/>
      <c r="AK19" s="200"/>
      <c r="AL19" s="200"/>
      <c r="AM19" s="200"/>
      <c r="AN19" s="200"/>
      <c r="AO19" s="200"/>
      <c r="AP19" s="200"/>
      <c r="AQ19" s="200">
        <f t="shared" si="0"/>
        <v>0</v>
      </c>
      <c r="AR19" s="200">
        <f t="shared" si="1"/>
        <v>0</v>
      </c>
      <c r="AS19" s="200">
        <f t="shared" si="2"/>
        <v>0</v>
      </c>
    </row>
    <row r="20" spans="1:46" s="644" customFormat="1" ht="21.75" customHeight="1">
      <c r="A20" s="204">
        <v>869041</v>
      </c>
      <c r="B20" s="203" t="s">
        <v>174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4">
        <v>869041</v>
      </c>
      <c r="P20" s="203" t="s">
        <v>175</v>
      </c>
      <c r="Q20" s="200">
        <v>10500</v>
      </c>
      <c r="R20" s="200">
        <v>10500</v>
      </c>
      <c r="S20" s="200">
        <v>11693</v>
      </c>
      <c r="T20" s="589"/>
      <c r="U20" s="589"/>
      <c r="V20" s="589"/>
      <c r="W20" s="589"/>
      <c r="X20" s="589"/>
      <c r="Y20" s="589"/>
      <c r="Z20" s="589"/>
      <c r="AA20" s="589"/>
      <c r="AB20" s="589"/>
      <c r="AC20" s="589"/>
      <c r="AD20" s="589"/>
      <c r="AE20" s="589"/>
      <c r="AF20" s="204">
        <v>869041</v>
      </c>
      <c r="AG20" s="203" t="s">
        <v>175</v>
      </c>
      <c r="AH20" s="589"/>
      <c r="AI20" s="589"/>
      <c r="AJ20" s="589"/>
      <c r="AK20" s="589"/>
      <c r="AL20" s="589"/>
      <c r="AM20" s="589"/>
      <c r="AN20" s="589"/>
      <c r="AO20" s="589"/>
      <c r="AP20" s="589"/>
      <c r="AQ20" s="200">
        <f t="shared" si="0"/>
        <v>10500</v>
      </c>
      <c r="AR20" s="200">
        <f t="shared" si="1"/>
        <v>10500</v>
      </c>
      <c r="AS20" s="200">
        <f t="shared" si="2"/>
        <v>11693</v>
      </c>
      <c r="AT20" s="643"/>
    </row>
    <row r="21" spans="1:46" s="644" customFormat="1" ht="21.75" customHeight="1">
      <c r="A21" s="204">
        <v>882112</v>
      </c>
      <c r="B21" s="203" t="s">
        <v>199</v>
      </c>
      <c r="C21" s="200"/>
      <c r="D21" s="200"/>
      <c r="E21" s="200">
        <v>53</v>
      </c>
      <c r="F21" s="200"/>
      <c r="G21" s="200"/>
      <c r="H21" s="200"/>
      <c r="I21" s="200"/>
      <c r="J21" s="200"/>
      <c r="K21" s="200"/>
      <c r="L21" s="200"/>
      <c r="M21" s="200"/>
      <c r="N21" s="200"/>
      <c r="O21" s="204">
        <v>882112</v>
      </c>
      <c r="P21" s="203" t="s">
        <v>199</v>
      </c>
      <c r="Q21" s="200"/>
      <c r="R21" s="200"/>
      <c r="S21" s="200"/>
      <c r="T21" s="589"/>
      <c r="U21" s="589"/>
      <c r="V21" s="589"/>
      <c r="W21" s="589"/>
      <c r="X21" s="589"/>
      <c r="Y21" s="589"/>
      <c r="Z21" s="589"/>
      <c r="AA21" s="589"/>
      <c r="AB21" s="589"/>
      <c r="AC21" s="589"/>
      <c r="AD21" s="589"/>
      <c r="AE21" s="589"/>
      <c r="AF21" s="204">
        <v>882112</v>
      </c>
      <c r="AG21" s="203" t="s">
        <v>199</v>
      </c>
      <c r="AH21" s="589"/>
      <c r="AI21" s="589"/>
      <c r="AJ21" s="589"/>
      <c r="AK21" s="589"/>
      <c r="AL21" s="589"/>
      <c r="AM21" s="589"/>
      <c r="AN21" s="589"/>
      <c r="AO21" s="589"/>
      <c r="AP21" s="589"/>
      <c r="AQ21" s="200">
        <f t="shared" si="0"/>
        <v>0</v>
      </c>
      <c r="AR21" s="200">
        <f t="shared" si="1"/>
        <v>0</v>
      </c>
      <c r="AS21" s="200">
        <f t="shared" si="2"/>
        <v>53</v>
      </c>
      <c r="AT21" s="643"/>
    </row>
    <row r="22" spans="1:46" s="644" customFormat="1" ht="21.75" customHeight="1">
      <c r="A22" s="204">
        <v>882123</v>
      </c>
      <c r="B22" s="203" t="s">
        <v>732</v>
      </c>
      <c r="C22" s="200"/>
      <c r="D22" s="200"/>
      <c r="E22" s="589"/>
      <c r="F22" s="200"/>
      <c r="G22" s="200"/>
      <c r="H22" s="200"/>
      <c r="I22" s="200"/>
      <c r="J22" s="200"/>
      <c r="K22" s="200"/>
      <c r="L22" s="200"/>
      <c r="M22" s="200"/>
      <c r="N22" s="200"/>
      <c r="O22" s="204">
        <v>882123</v>
      </c>
      <c r="P22" s="203" t="s">
        <v>732</v>
      </c>
      <c r="Q22" s="200"/>
      <c r="R22" s="200"/>
      <c r="S22" s="200"/>
      <c r="T22" s="589"/>
      <c r="U22" s="589"/>
      <c r="V22" s="589"/>
      <c r="W22" s="589"/>
      <c r="X22" s="589"/>
      <c r="Y22" s="589"/>
      <c r="Z22" s="589"/>
      <c r="AA22" s="589"/>
      <c r="AB22" s="589"/>
      <c r="AC22" s="589"/>
      <c r="AD22" s="589"/>
      <c r="AE22" s="589"/>
      <c r="AF22" s="204">
        <v>882123</v>
      </c>
      <c r="AG22" s="203" t="s">
        <v>732</v>
      </c>
      <c r="AH22" s="589"/>
      <c r="AI22" s="589"/>
      <c r="AJ22" s="589"/>
      <c r="AK22" s="589"/>
      <c r="AL22" s="589"/>
      <c r="AM22" s="589"/>
      <c r="AN22" s="589"/>
      <c r="AO22" s="589"/>
      <c r="AP22" s="200">
        <v>259</v>
      </c>
      <c r="AQ22" s="200">
        <f t="shared" si="0"/>
        <v>0</v>
      </c>
      <c r="AR22" s="200">
        <f t="shared" si="1"/>
        <v>0</v>
      </c>
      <c r="AS22" s="200">
        <f t="shared" si="2"/>
        <v>259</v>
      </c>
      <c r="AT22" s="643"/>
    </row>
    <row r="23" spans="1:46" s="209" customFormat="1" ht="21.75" customHeight="1">
      <c r="A23" s="205"/>
      <c r="B23" s="206" t="s">
        <v>176</v>
      </c>
      <c r="C23" s="207">
        <f>C19+C20+C22+C17</f>
        <v>1300</v>
      </c>
      <c r="D23" s="207">
        <f aca="true" t="shared" si="9" ref="D23:N23">D19+D20+D22+D17</f>
        <v>1300</v>
      </c>
      <c r="E23" s="207">
        <f>E19+E20+E22+E17+E18+E21</f>
        <v>1665</v>
      </c>
      <c r="F23" s="207">
        <f t="shared" si="9"/>
        <v>0</v>
      </c>
      <c r="G23" s="207">
        <f t="shared" si="9"/>
        <v>0</v>
      </c>
      <c r="H23" s="207">
        <f t="shared" si="9"/>
        <v>0</v>
      </c>
      <c r="I23" s="207">
        <f t="shared" si="9"/>
        <v>0</v>
      </c>
      <c r="J23" s="207">
        <f t="shared" si="9"/>
        <v>0</v>
      </c>
      <c r="K23" s="207">
        <f t="shared" si="9"/>
        <v>0</v>
      </c>
      <c r="L23" s="207">
        <f t="shared" si="9"/>
        <v>0</v>
      </c>
      <c r="M23" s="207">
        <f t="shared" si="9"/>
        <v>0</v>
      </c>
      <c r="N23" s="207">
        <f t="shared" si="9"/>
        <v>0</v>
      </c>
      <c r="O23" s="205"/>
      <c r="P23" s="206" t="s">
        <v>176</v>
      </c>
      <c r="Q23" s="207">
        <f>Q19+Q20+Q22</f>
        <v>10500</v>
      </c>
      <c r="R23" s="207">
        <f aca="true" t="shared" si="10" ref="R23:AE23">R19+R20+R22</f>
        <v>10500</v>
      </c>
      <c r="S23" s="207">
        <f>S19+S20+S22+S18</f>
        <v>11706</v>
      </c>
      <c r="T23" s="207">
        <f t="shared" si="10"/>
        <v>0</v>
      </c>
      <c r="U23" s="207">
        <f t="shared" si="10"/>
        <v>0</v>
      </c>
      <c r="V23" s="207">
        <f t="shared" si="10"/>
        <v>0</v>
      </c>
      <c r="W23" s="207">
        <f t="shared" si="10"/>
        <v>0</v>
      </c>
      <c r="X23" s="207">
        <f t="shared" si="10"/>
        <v>0</v>
      </c>
      <c r="Y23" s="207">
        <f t="shared" si="10"/>
        <v>0</v>
      </c>
      <c r="Z23" s="207">
        <f t="shared" si="10"/>
        <v>0</v>
      </c>
      <c r="AA23" s="207">
        <f t="shared" si="10"/>
        <v>0</v>
      </c>
      <c r="AB23" s="207">
        <f t="shared" si="10"/>
        <v>0</v>
      </c>
      <c r="AC23" s="207">
        <f t="shared" si="10"/>
        <v>0</v>
      </c>
      <c r="AD23" s="207">
        <f t="shared" si="10"/>
        <v>0</v>
      </c>
      <c r="AE23" s="207">
        <f t="shared" si="10"/>
        <v>0</v>
      </c>
      <c r="AF23" s="205"/>
      <c r="AG23" s="206" t="s">
        <v>176</v>
      </c>
      <c r="AH23" s="207">
        <f>AH19+AH20+AH22</f>
        <v>0</v>
      </c>
      <c r="AI23" s="207">
        <f aca="true" t="shared" si="11" ref="AI23:AP23">AI19+AI20+AI22</f>
        <v>0</v>
      </c>
      <c r="AJ23" s="207">
        <f t="shared" si="11"/>
        <v>0</v>
      </c>
      <c r="AK23" s="207">
        <f t="shared" si="11"/>
        <v>0</v>
      </c>
      <c r="AL23" s="207">
        <f t="shared" si="11"/>
        <v>0</v>
      </c>
      <c r="AM23" s="207">
        <f t="shared" si="11"/>
        <v>0</v>
      </c>
      <c r="AN23" s="207">
        <f t="shared" si="11"/>
        <v>0</v>
      </c>
      <c r="AO23" s="207">
        <f t="shared" si="11"/>
        <v>0</v>
      </c>
      <c r="AP23" s="207">
        <f t="shared" si="11"/>
        <v>259</v>
      </c>
      <c r="AQ23" s="207">
        <f t="shared" si="0"/>
        <v>11800</v>
      </c>
      <c r="AR23" s="207">
        <f t="shared" si="1"/>
        <v>11800</v>
      </c>
      <c r="AS23" s="207">
        <f t="shared" si="2"/>
        <v>13630</v>
      </c>
      <c r="AT23" s="208"/>
    </row>
    <row r="24" spans="1:45" ht="21.75" customHeight="1">
      <c r="A24" s="204"/>
      <c r="B24" s="199" t="s">
        <v>177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4"/>
      <c r="P24" s="199" t="s">
        <v>177</v>
      </c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4"/>
      <c r="AG24" s="199" t="s">
        <v>177</v>
      </c>
      <c r="AH24" s="200"/>
      <c r="AI24" s="200"/>
      <c r="AJ24" s="200"/>
      <c r="AK24" s="200"/>
      <c r="AL24" s="200"/>
      <c r="AM24" s="200"/>
      <c r="AN24" s="200"/>
      <c r="AO24" s="200"/>
      <c r="AP24" s="200"/>
      <c r="AQ24" s="200">
        <f t="shared" si="0"/>
        <v>0</v>
      </c>
      <c r="AR24" s="200">
        <f t="shared" si="1"/>
        <v>0</v>
      </c>
      <c r="AS24" s="200">
        <f t="shared" si="2"/>
        <v>0</v>
      </c>
    </row>
    <row r="25" spans="1:46" s="644" customFormat="1" ht="21.75" customHeight="1">
      <c r="A25" s="204">
        <v>552001</v>
      </c>
      <c r="B25" s="203" t="s">
        <v>594</v>
      </c>
      <c r="C25" s="200">
        <v>762</v>
      </c>
      <c r="D25" s="200">
        <v>762</v>
      </c>
      <c r="E25" s="200">
        <v>1002</v>
      </c>
      <c r="F25" s="200"/>
      <c r="G25" s="200"/>
      <c r="H25" s="200"/>
      <c r="I25" s="200"/>
      <c r="J25" s="200"/>
      <c r="K25" s="200"/>
      <c r="L25" s="200"/>
      <c r="M25" s="200"/>
      <c r="N25" s="200"/>
      <c r="O25" s="204">
        <v>552001</v>
      </c>
      <c r="P25" s="203" t="s">
        <v>594</v>
      </c>
      <c r="Q25" s="200"/>
      <c r="R25" s="200"/>
      <c r="S25" s="200"/>
      <c r="T25" s="589"/>
      <c r="U25" s="589"/>
      <c r="V25" s="589"/>
      <c r="W25" s="589"/>
      <c r="X25" s="589"/>
      <c r="Y25" s="589"/>
      <c r="Z25" s="589"/>
      <c r="AA25" s="589"/>
      <c r="AB25" s="589"/>
      <c r="AC25" s="589"/>
      <c r="AD25" s="589"/>
      <c r="AE25" s="589"/>
      <c r="AF25" s="204">
        <v>552001</v>
      </c>
      <c r="AG25" s="203" t="s">
        <v>594</v>
      </c>
      <c r="AH25" s="589"/>
      <c r="AI25" s="589"/>
      <c r="AJ25" s="589"/>
      <c r="AK25" s="589"/>
      <c r="AL25" s="589"/>
      <c r="AM25" s="589"/>
      <c r="AN25" s="589"/>
      <c r="AO25" s="589"/>
      <c r="AP25" s="589"/>
      <c r="AQ25" s="200">
        <f t="shared" si="0"/>
        <v>762</v>
      </c>
      <c r="AR25" s="200">
        <f t="shared" si="1"/>
        <v>762</v>
      </c>
      <c r="AS25" s="200">
        <f t="shared" si="2"/>
        <v>1002</v>
      </c>
      <c r="AT25" s="643"/>
    </row>
    <row r="26" spans="1:46" s="644" customFormat="1" ht="21.75" customHeight="1">
      <c r="A26" s="204">
        <v>680001</v>
      </c>
      <c r="B26" s="203" t="s">
        <v>179</v>
      </c>
      <c r="C26" s="200">
        <v>0</v>
      </c>
      <c r="D26" s="200">
        <v>1500</v>
      </c>
      <c r="E26" s="200">
        <v>1278</v>
      </c>
      <c r="F26" s="200"/>
      <c r="G26" s="200"/>
      <c r="H26" s="200"/>
      <c r="I26" s="200"/>
      <c r="J26" s="200"/>
      <c r="K26" s="200"/>
      <c r="L26" s="200">
        <v>1860</v>
      </c>
      <c r="M26" s="200">
        <v>360</v>
      </c>
      <c r="N26" s="200">
        <v>360</v>
      </c>
      <c r="O26" s="204">
        <v>680001</v>
      </c>
      <c r="P26" s="203" t="s">
        <v>179</v>
      </c>
      <c r="Q26" s="200"/>
      <c r="R26" s="200"/>
      <c r="S26" s="200"/>
      <c r="T26" s="589"/>
      <c r="U26" s="589"/>
      <c r="V26" s="589"/>
      <c r="W26" s="589"/>
      <c r="X26" s="589"/>
      <c r="Y26" s="589"/>
      <c r="Z26" s="589"/>
      <c r="AA26" s="589"/>
      <c r="AB26" s="589"/>
      <c r="AC26" s="589"/>
      <c r="AD26" s="589"/>
      <c r="AE26" s="589"/>
      <c r="AF26" s="204">
        <v>680001</v>
      </c>
      <c r="AG26" s="203" t="s">
        <v>179</v>
      </c>
      <c r="AH26" s="589"/>
      <c r="AI26" s="589"/>
      <c r="AJ26" s="589"/>
      <c r="AK26" s="589"/>
      <c r="AL26" s="589"/>
      <c r="AM26" s="589"/>
      <c r="AN26" s="200">
        <v>60</v>
      </c>
      <c r="AO26" s="200">
        <v>60</v>
      </c>
      <c r="AP26" s="200">
        <v>60</v>
      </c>
      <c r="AQ26" s="200">
        <f t="shared" si="0"/>
        <v>1920</v>
      </c>
      <c r="AR26" s="200">
        <f t="shared" si="1"/>
        <v>1920</v>
      </c>
      <c r="AS26" s="200">
        <f t="shared" si="2"/>
        <v>1698</v>
      </c>
      <c r="AT26" s="643"/>
    </row>
    <row r="27" spans="1:46" s="644" customFormat="1" ht="21.75" customHeight="1">
      <c r="A27" s="204">
        <v>680002</v>
      </c>
      <c r="B27" s="203" t="s">
        <v>178</v>
      </c>
      <c r="C27" s="200">
        <v>3000</v>
      </c>
      <c r="D27" s="200">
        <v>3000</v>
      </c>
      <c r="E27" s="200">
        <v>2913</v>
      </c>
      <c r="F27" s="200"/>
      <c r="G27" s="200"/>
      <c r="H27" s="200"/>
      <c r="I27" s="200"/>
      <c r="J27" s="200"/>
      <c r="K27" s="200"/>
      <c r="L27" s="200"/>
      <c r="M27" s="200"/>
      <c r="N27" s="200"/>
      <c r="O27" s="204">
        <v>680002</v>
      </c>
      <c r="P27" s="203" t="s">
        <v>179</v>
      </c>
      <c r="Q27" s="200"/>
      <c r="R27" s="200"/>
      <c r="S27" s="200"/>
      <c r="T27" s="589"/>
      <c r="U27" s="589"/>
      <c r="V27" s="589"/>
      <c r="W27" s="589"/>
      <c r="X27" s="589"/>
      <c r="Y27" s="589"/>
      <c r="Z27" s="589"/>
      <c r="AA27" s="589"/>
      <c r="AB27" s="589"/>
      <c r="AC27" s="589"/>
      <c r="AD27" s="589"/>
      <c r="AE27" s="589"/>
      <c r="AF27" s="204">
        <v>680002</v>
      </c>
      <c r="AG27" s="203" t="s">
        <v>179</v>
      </c>
      <c r="AH27" s="589"/>
      <c r="AI27" s="589"/>
      <c r="AJ27" s="589"/>
      <c r="AK27" s="589"/>
      <c r="AL27" s="589"/>
      <c r="AM27" s="589"/>
      <c r="AN27" s="589"/>
      <c r="AO27" s="589"/>
      <c r="AP27" s="589"/>
      <c r="AQ27" s="200">
        <f t="shared" si="0"/>
        <v>3000</v>
      </c>
      <c r="AR27" s="200">
        <f t="shared" si="1"/>
        <v>3000</v>
      </c>
      <c r="AS27" s="200">
        <f t="shared" si="2"/>
        <v>2913</v>
      </c>
      <c r="AT27" s="643"/>
    </row>
    <row r="28" spans="1:46" s="644" customFormat="1" ht="21.75" customHeight="1">
      <c r="A28" s="204">
        <v>841383</v>
      </c>
      <c r="B28" s="203" t="s">
        <v>734</v>
      </c>
      <c r="C28" s="200"/>
      <c r="D28" s="200"/>
      <c r="E28" s="589"/>
      <c r="F28" s="200"/>
      <c r="G28" s="200"/>
      <c r="H28" s="200"/>
      <c r="I28" s="200"/>
      <c r="J28" s="200"/>
      <c r="K28" s="200"/>
      <c r="L28" s="200"/>
      <c r="M28" s="200"/>
      <c r="N28" s="200"/>
      <c r="O28" s="204">
        <v>841383</v>
      </c>
      <c r="P28" s="203" t="s">
        <v>734</v>
      </c>
      <c r="Q28" s="200"/>
      <c r="R28" s="200"/>
      <c r="S28" s="200"/>
      <c r="T28" s="589"/>
      <c r="U28" s="589"/>
      <c r="V28" s="589"/>
      <c r="W28" s="589"/>
      <c r="X28" s="200">
        <v>22601</v>
      </c>
      <c r="Y28" s="589"/>
      <c r="Z28" s="589"/>
      <c r="AA28" s="589"/>
      <c r="AB28" s="589"/>
      <c r="AC28" s="589"/>
      <c r="AD28" s="589"/>
      <c r="AE28" s="589"/>
      <c r="AF28" s="204">
        <v>841383</v>
      </c>
      <c r="AG28" s="203" t="s">
        <v>734</v>
      </c>
      <c r="AH28" s="589"/>
      <c r="AI28" s="589"/>
      <c r="AJ28" s="589"/>
      <c r="AK28" s="589"/>
      <c r="AL28" s="589"/>
      <c r="AM28" s="589"/>
      <c r="AN28" s="589"/>
      <c r="AO28" s="589"/>
      <c r="AP28" s="589"/>
      <c r="AQ28" s="200">
        <f t="shared" si="0"/>
        <v>0</v>
      </c>
      <c r="AR28" s="200">
        <f t="shared" si="1"/>
        <v>22601</v>
      </c>
      <c r="AS28" s="200">
        <f t="shared" si="2"/>
        <v>0</v>
      </c>
      <c r="AT28" s="643"/>
    </row>
    <row r="29" spans="1:46" s="209" customFormat="1" ht="21.75" customHeight="1">
      <c r="A29" s="205"/>
      <c r="B29" s="206" t="s">
        <v>180</v>
      </c>
      <c r="C29" s="207">
        <f>C25+C26+C27</f>
        <v>3762</v>
      </c>
      <c r="D29" s="207">
        <f aca="true" t="shared" si="12" ref="D29:N29">D25+D26+D27</f>
        <v>5262</v>
      </c>
      <c r="E29" s="207">
        <f>E25+E26+E27</f>
        <v>5193</v>
      </c>
      <c r="F29" s="207">
        <f t="shared" si="12"/>
        <v>0</v>
      </c>
      <c r="G29" s="207">
        <f t="shared" si="12"/>
        <v>0</v>
      </c>
      <c r="H29" s="207">
        <f t="shared" si="12"/>
        <v>0</v>
      </c>
      <c r="I29" s="207">
        <f t="shared" si="12"/>
        <v>0</v>
      </c>
      <c r="J29" s="207">
        <f t="shared" si="12"/>
        <v>0</v>
      </c>
      <c r="K29" s="207">
        <f t="shared" si="12"/>
        <v>0</v>
      </c>
      <c r="L29" s="207">
        <f t="shared" si="12"/>
        <v>1860</v>
      </c>
      <c r="M29" s="207">
        <f t="shared" si="12"/>
        <v>360</v>
      </c>
      <c r="N29" s="207">
        <f t="shared" si="12"/>
        <v>360</v>
      </c>
      <c r="O29" s="205"/>
      <c r="P29" s="206" t="s">
        <v>180</v>
      </c>
      <c r="Q29" s="200">
        <f>+Q25+Q26+Q27</f>
        <v>0</v>
      </c>
      <c r="R29" s="200">
        <f aca="true" t="shared" si="13" ref="R29:AE29">+R25+R26+R27</f>
        <v>0</v>
      </c>
      <c r="S29" s="200">
        <f t="shared" si="13"/>
        <v>0</v>
      </c>
      <c r="T29" s="207">
        <f t="shared" si="13"/>
        <v>0</v>
      </c>
      <c r="U29" s="207">
        <f t="shared" si="13"/>
        <v>0</v>
      </c>
      <c r="V29" s="207">
        <f t="shared" si="13"/>
        <v>0</v>
      </c>
      <c r="W29" s="207">
        <f t="shared" si="13"/>
        <v>0</v>
      </c>
      <c r="X29" s="207">
        <f>+X25+X26+X27+X28</f>
        <v>22601</v>
      </c>
      <c r="Y29" s="207">
        <f t="shared" si="13"/>
        <v>0</v>
      </c>
      <c r="Z29" s="207">
        <f t="shared" si="13"/>
        <v>0</v>
      </c>
      <c r="AA29" s="207">
        <f t="shared" si="13"/>
        <v>0</v>
      </c>
      <c r="AB29" s="207">
        <f t="shared" si="13"/>
        <v>0</v>
      </c>
      <c r="AC29" s="207">
        <f t="shared" si="13"/>
        <v>0</v>
      </c>
      <c r="AD29" s="207">
        <f t="shared" si="13"/>
        <v>0</v>
      </c>
      <c r="AE29" s="207">
        <f t="shared" si="13"/>
        <v>0</v>
      </c>
      <c r="AF29" s="205"/>
      <c r="AG29" s="206" t="s">
        <v>180</v>
      </c>
      <c r="AH29" s="207">
        <f>AH25+AH26+AH27</f>
        <v>0</v>
      </c>
      <c r="AI29" s="207">
        <f aca="true" t="shared" si="14" ref="AI29:AP29">AI25+AI26+AI27</f>
        <v>0</v>
      </c>
      <c r="AJ29" s="207">
        <f t="shared" si="14"/>
        <v>0</v>
      </c>
      <c r="AK29" s="207">
        <f t="shared" si="14"/>
        <v>0</v>
      </c>
      <c r="AL29" s="207">
        <f t="shared" si="14"/>
        <v>0</v>
      </c>
      <c r="AM29" s="207">
        <f t="shared" si="14"/>
        <v>0</v>
      </c>
      <c r="AN29" s="207">
        <f t="shared" si="14"/>
        <v>60</v>
      </c>
      <c r="AO29" s="207">
        <f t="shared" si="14"/>
        <v>60</v>
      </c>
      <c r="AP29" s="207">
        <f t="shared" si="14"/>
        <v>60</v>
      </c>
      <c r="AQ29" s="207">
        <f t="shared" si="0"/>
        <v>5682</v>
      </c>
      <c r="AR29" s="207">
        <f t="shared" si="1"/>
        <v>28283</v>
      </c>
      <c r="AS29" s="207">
        <f t="shared" si="2"/>
        <v>5613</v>
      </c>
      <c r="AT29" s="208"/>
    </row>
    <row r="30" spans="1:46" s="644" customFormat="1" ht="21.75" customHeight="1">
      <c r="A30" s="204">
        <v>841901</v>
      </c>
      <c r="B30" s="203" t="s">
        <v>181</v>
      </c>
      <c r="C30" s="200"/>
      <c r="D30" s="200"/>
      <c r="E30" s="589"/>
      <c r="F30" s="200">
        <v>51800</v>
      </c>
      <c r="G30" s="200">
        <v>51800</v>
      </c>
      <c r="H30" s="200">
        <v>113735</v>
      </c>
      <c r="I30" s="200">
        <v>277841</v>
      </c>
      <c r="J30" s="200">
        <v>291299</v>
      </c>
      <c r="K30" s="200">
        <v>291293</v>
      </c>
      <c r="L30" s="200"/>
      <c r="M30" s="200"/>
      <c r="N30" s="200"/>
      <c r="O30" s="204">
        <v>841901</v>
      </c>
      <c r="P30" s="203" t="s">
        <v>181</v>
      </c>
      <c r="Q30" s="200"/>
      <c r="R30" s="200"/>
      <c r="S30" s="200"/>
      <c r="T30" s="589"/>
      <c r="U30" s="589"/>
      <c r="V30" s="589"/>
      <c r="W30" s="589"/>
      <c r="X30" s="589"/>
      <c r="Y30" s="589"/>
      <c r="Z30" s="589"/>
      <c r="AA30" s="589"/>
      <c r="AB30" s="589"/>
      <c r="AC30" s="589"/>
      <c r="AD30" s="589"/>
      <c r="AE30" s="589"/>
      <c r="AF30" s="204">
        <v>841901</v>
      </c>
      <c r="AG30" s="203" t="s">
        <v>181</v>
      </c>
      <c r="AH30" s="589"/>
      <c r="AI30" s="589"/>
      <c r="AJ30" s="589"/>
      <c r="AK30" s="589"/>
      <c r="AL30" s="589"/>
      <c r="AM30" s="589"/>
      <c r="AN30" s="589"/>
      <c r="AO30" s="589"/>
      <c r="AP30" s="589"/>
      <c r="AQ30" s="200">
        <f t="shared" si="0"/>
        <v>329641</v>
      </c>
      <c r="AR30" s="200">
        <f t="shared" si="1"/>
        <v>343099</v>
      </c>
      <c r="AS30" s="200">
        <f t="shared" si="2"/>
        <v>405028</v>
      </c>
      <c r="AT30" s="643"/>
    </row>
    <row r="31" spans="1:45" ht="21.75" customHeight="1">
      <c r="A31" s="204"/>
      <c r="B31" s="203" t="s">
        <v>134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4"/>
      <c r="P31" s="203" t="s">
        <v>134</v>
      </c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4"/>
      <c r="AG31" s="203" t="s">
        <v>134</v>
      </c>
      <c r="AH31" s="200"/>
      <c r="AI31" s="200"/>
      <c r="AJ31" s="200"/>
      <c r="AK31" s="200"/>
      <c r="AL31" s="200"/>
      <c r="AM31" s="200"/>
      <c r="AN31" s="200"/>
      <c r="AO31" s="200"/>
      <c r="AP31" s="200"/>
      <c r="AQ31" s="200">
        <f t="shared" si="0"/>
        <v>0</v>
      </c>
      <c r="AR31" s="200">
        <f t="shared" si="1"/>
        <v>0</v>
      </c>
      <c r="AS31" s="200">
        <v>-10</v>
      </c>
    </row>
    <row r="32" spans="1:46" ht="21.75" customHeight="1">
      <c r="A32" s="211"/>
      <c r="B32" s="646" t="s">
        <v>182</v>
      </c>
      <c r="C32" s="590">
        <f aca="true" t="shared" si="15" ref="C32:N32">C8+C15+C23+C29+C30+C31</f>
        <v>10337</v>
      </c>
      <c r="D32" s="590">
        <f t="shared" si="15"/>
        <v>11837</v>
      </c>
      <c r="E32" s="212">
        <f t="shared" si="15"/>
        <v>21842</v>
      </c>
      <c r="F32" s="590">
        <f t="shared" si="15"/>
        <v>51800</v>
      </c>
      <c r="G32" s="590">
        <f t="shared" si="15"/>
        <v>51800</v>
      </c>
      <c r="H32" s="590">
        <f t="shared" si="15"/>
        <v>113735</v>
      </c>
      <c r="I32" s="590">
        <f t="shared" si="15"/>
        <v>277841</v>
      </c>
      <c r="J32" s="590">
        <f t="shared" si="15"/>
        <v>291299</v>
      </c>
      <c r="K32" s="590">
        <f t="shared" si="15"/>
        <v>291293</v>
      </c>
      <c r="L32" s="590">
        <f t="shared" si="15"/>
        <v>6660</v>
      </c>
      <c r="M32" s="590">
        <f t="shared" si="15"/>
        <v>5160</v>
      </c>
      <c r="N32" s="590">
        <f t="shared" si="15"/>
        <v>360</v>
      </c>
      <c r="O32" s="211"/>
      <c r="P32" s="646" t="s">
        <v>182</v>
      </c>
      <c r="Q32" s="590">
        <f>Q8+Q15+Q23+Q29+Q30+Q31</f>
        <v>88346</v>
      </c>
      <c r="R32" s="590">
        <f aca="true" t="shared" si="16" ref="R32:AE32">R8+R15+R23+R29+R30+R31</f>
        <v>89483</v>
      </c>
      <c r="S32" s="590">
        <f t="shared" si="16"/>
        <v>110417</v>
      </c>
      <c r="T32" s="212">
        <f t="shared" si="16"/>
        <v>0</v>
      </c>
      <c r="U32" s="212">
        <f t="shared" si="16"/>
        <v>0</v>
      </c>
      <c r="V32" s="212">
        <f t="shared" si="16"/>
        <v>0</v>
      </c>
      <c r="W32" s="212">
        <f t="shared" si="16"/>
        <v>2489</v>
      </c>
      <c r="X32" s="212">
        <f t="shared" si="16"/>
        <v>28414</v>
      </c>
      <c r="Y32" s="212">
        <f t="shared" si="16"/>
        <v>6256</v>
      </c>
      <c r="Z32" s="212">
        <f t="shared" si="16"/>
        <v>0</v>
      </c>
      <c r="AA32" s="212">
        <f t="shared" si="16"/>
        <v>0</v>
      </c>
      <c r="AB32" s="212">
        <f t="shared" si="16"/>
        <v>175</v>
      </c>
      <c r="AC32" s="212">
        <f t="shared" si="16"/>
        <v>0</v>
      </c>
      <c r="AD32" s="212">
        <f t="shared" si="16"/>
        <v>0</v>
      </c>
      <c r="AE32" s="212">
        <f t="shared" si="16"/>
        <v>0</v>
      </c>
      <c r="AF32" s="211"/>
      <c r="AG32" s="646" t="s">
        <v>182</v>
      </c>
      <c r="AH32" s="212">
        <f>AH8+AH15+AH23+AH29+AH30+AH31</f>
        <v>20419</v>
      </c>
      <c r="AI32" s="212">
        <f aca="true" t="shared" si="17" ref="AI32:AP32">AI8+AI15+AI23+AI29+AI30+AI31</f>
        <v>36139</v>
      </c>
      <c r="AJ32" s="212">
        <f t="shared" si="17"/>
        <v>36139</v>
      </c>
      <c r="AK32" s="212">
        <f t="shared" si="17"/>
        <v>39290</v>
      </c>
      <c r="AL32" s="212">
        <f t="shared" si="17"/>
        <v>28014</v>
      </c>
      <c r="AM32" s="212">
        <f t="shared" si="17"/>
        <v>28014</v>
      </c>
      <c r="AN32" s="212">
        <f t="shared" si="17"/>
        <v>60</v>
      </c>
      <c r="AO32" s="212">
        <f t="shared" si="17"/>
        <v>60</v>
      </c>
      <c r="AP32" s="212">
        <f t="shared" si="17"/>
        <v>319</v>
      </c>
      <c r="AQ32" s="647">
        <f t="shared" si="0"/>
        <v>497242</v>
      </c>
      <c r="AR32" s="647">
        <f t="shared" si="1"/>
        <v>542206</v>
      </c>
      <c r="AS32" s="647">
        <f>E32+H32+K32+N32+S32+V32+Y32+AB32+AE32+AJ32+AM32+AP32+AS31</f>
        <v>608540</v>
      </c>
      <c r="AT32" s="213"/>
    </row>
    <row r="33" ht="13.5" customHeight="1"/>
    <row r="34" spans="14:45" ht="15.75">
      <c r="N34" s="192"/>
      <c r="AS34" s="214"/>
    </row>
    <row r="35" ht="13.5" customHeight="1">
      <c r="H35" s="192"/>
    </row>
    <row r="36" ht="13.5" customHeight="1"/>
    <row r="37" ht="13.5" customHeight="1"/>
  </sheetData>
  <sheetProtection selectLockedCells="1" selectUnlockedCells="1"/>
  <mergeCells count="22">
    <mergeCell ref="I2:K3"/>
    <mergeCell ref="L2:N3"/>
    <mergeCell ref="O2:O4"/>
    <mergeCell ref="P2:P4"/>
    <mergeCell ref="A2:A4"/>
    <mergeCell ref="B2:B4"/>
    <mergeCell ref="C2:E3"/>
    <mergeCell ref="F2:H3"/>
    <mergeCell ref="AH2:AM2"/>
    <mergeCell ref="AN2:AP3"/>
    <mergeCell ref="AF2:AF4"/>
    <mergeCell ref="AG2:AG4"/>
    <mergeCell ref="AQ2:AS3"/>
    <mergeCell ref="Q3:S3"/>
    <mergeCell ref="T3:V3"/>
    <mergeCell ref="W3:Y3"/>
    <mergeCell ref="Z3:AB3"/>
    <mergeCell ref="AC3:AE3"/>
    <mergeCell ref="AH3:AJ3"/>
    <mergeCell ref="AK3:AM3"/>
    <mergeCell ref="Q2:Y2"/>
    <mergeCell ref="Z2:AE2"/>
  </mergeCells>
  <printOptions horizontalCentered="1"/>
  <pageMargins left="0.65" right="0.73" top="1.0055555555555555" bottom="0.19027777777777777" header="0.32013888888888886" footer="0.5118055555555555"/>
  <pageSetup horizontalDpi="300" verticalDpi="300" orientation="landscape" paperSize="9" scale="65" r:id="rId1"/>
  <headerFooter alignWithMargins="0">
    <oddHeader>&amp;C&amp;"Garamond,Félkövér"&amp;12/2014. (    ) számú zárszámadási rendelethez
Zalakomár Község Önkormányzat 2013. évi bevételeinek teljesítése szakfeladatonként &amp;R&amp;A
&amp;P.oldal
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U54"/>
  <sheetViews>
    <sheetView zoomScale="68" zoomScaleNormal="68" zoomScaleSheetLayoutView="56" zoomScalePageLayoutView="0" workbookViewId="0" topLeftCell="A28">
      <selection activeCell="U50" sqref="U50"/>
    </sheetView>
  </sheetViews>
  <sheetFormatPr defaultColWidth="9.00390625" defaultRowHeight="12.75"/>
  <cols>
    <col min="1" max="1" width="16.625" style="192" customWidth="1"/>
    <col min="2" max="2" width="40.125" style="83" customWidth="1"/>
    <col min="3" max="12" width="9.375" style="191" customWidth="1"/>
    <col min="13" max="13" width="9.75390625" style="191" customWidth="1"/>
    <col min="14" max="14" width="9.625" style="191" customWidth="1"/>
    <col min="15" max="15" width="9.125" style="214" customWidth="1"/>
    <col min="16" max="19" width="9.375" style="214" customWidth="1"/>
    <col min="20" max="21" width="9.375" style="191" customWidth="1"/>
    <col min="22" max="22" width="9.375" style="290" customWidth="1"/>
    <col min="23" max="23" width="9.375" style="191" customWidth="1"/>
    <col min="24" max="25" width="7.875" style="289" customWidth="1"/>
    <col min="26" max="26" width="7.25390625" style="289" customWidth="1"/>
    <col min="27" max="27" width="11.875" style="191" customWidth="1"/>
    <col min="28" max="28" width="10.75390625" style="191" customWidth="1"/>
    <col min="29" max="29" width="12.875" style="191" customWidth="1"/>
    <col min="30" max="33" width="10.75390625" style="191" customWidth="1"/>
    <col min="34" max="36" width="12.625" style="191" customWidth="1"/>
    <col min="37" max="38" width="6.875" style="191" customWidth="1"/>
    <col min="39" max="39" width="8.625" style="191" customWidth="1"/>
    <col min="40" max="16384" width="9.125" style="191" customWidth="1"/>
  </cols>
  <sheetData>
    <row r="1" spans="1:39" s="221" customFormat="1" ht="49.5" customHeight="1">
      <c r="A1" s="215"/>
      <c r="B1" s="216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8"/>
      <c r="P1" s="218"/>
      <c r="Q1" s="218"/>
      <c r="R1" s="218"/>
      <c r="S1" s="218"/>
      <c r="T1" s="218"/>
      <c r="U1" s="217"/>
      <c r="V1" s="219"/>
      <c r="W1" s="217"/>
      <c r="X1" s="220"/>
      <c r="Y1" s="220"/>
      <c r="Z1" s="220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</row>
    <row r="2" spans="1:39" s="224" customFormat="1" ht="42.75" customHeight="1">
      <c r="A2" s="698" t="s">
        <v>183</v>
      </c>
      <c r="B2" s="699" t="s">
        <v>101</v>
      </c>
      <c r="C2" s="695" t="s">
        <v>184</v>
      </c>
      <c r="D2" s="695"/>
      <c r="E2" s="695"/>
      <c r="F2" s="695" t="s">
        <v>485</v>
      </c>
      <c r="G2" s="695"/>
      <c r="H2" s="695"/>
      <c r="I2" s="695" t="s">
        <v>185</v>
      </c>
      <c r="J2" s="695"/>
      <c r="K2" s="695"/>
      <c r="L2" s="695" t="s">
        <v>186</v>
      </c>
      <c r="M2" s="695"/>
      <c r="N2" s="695"/>
      <c r="O2" s="695" t="s">
        <v>187</v>
      </c>
      <c r="P2" s="695"/>
      <c r="Q2" s="695"/>
      <c r="R2" s="695" t="s">
        <v>738</v>
      </c>
      <c r="S2" s="695"/>
      <c r="T2" s="695"/>
      <c r="U2" s="695" t="s">
        <v>737</v>
      </c>
      <c r="V2" s="695"/>
      <c r="W2" s="695"/>
      <c r="X2" s="697" t="s">
        <v>188</v>
      </c>
      <c r="Y2" s="697"/>
      <c r="Z2" s="697"/>
      <c r="AA2" s="223"/>
      <c r="AB2" s="696"/>
      <c r="AC2" s="696"/>
      <c r="AD2" s="696"/>
      <c r="AE2" s="696"/>
      <c r="AF2" s="696"/>
      <c r="AG2" s="696"/>
      <c r="AH2" s="696"/>
      <c r="AI2" s="696"/>
      <c r="AJ2" s="696"/>
      <c r="AK2" s="696"/>
      <c r="AL2" s="696"/>
      <c r="AM2" s="696"/>
    </row>
    <row r="3" spans="1:39" s="197" customFormat="1" ht="46.5" customHeight="1">
      <c r="A3" s="698"/>
      <c r="B3" s="699"/>
      <c r="C3" s="222" t="s">
        <v>793</v>
      </c>
      <c r="D3" s="222" t="s">
        <v>794</v>
      </c>
      <c r="E3" s="222" t="s">
        <v>795</v>
      </c>
      <c r="F3" s="222" t="s">
        <v>793</v>
      </c>
      <c r="G3" s="222" t="s">
        <v>794</v>
      </c>
      <c r="H3" s="222" t="s">
        <v>795</v>
      </c>
      <c r="I3" s="222" t="s">
        <v>793</v>
      </c>
      <c r="J3" s="222" t="s">
        <v>794</v>
      </c>
      <c r="K3" s="222" t="s">
        <v>795</v>
      </c>
      <c r="L3" s="222" t="s">
        <v>793</v>
      </c>
      <c r="M3" s="222" t="s">
        <v>794</v>
      </c>
      <c r="N3" s="222" t="s">
        <v>795</v>
      </c>
      <c r="O3" s="222" t="s">
        <v>793</v>
      </c>
      <c r="P3" s="222" t="s">
        <v>794</v>
      </c>
      <c r="Q3" s="222" t="s">
        <v>795</v>
      </c>
      <c r="R3" s="222" t="s">
        <v>793</v>
      </c>
      <c r="S3" s="222" t="s">
        <v>794</v>
      </c>
      <c r="T3" s="222" t="s">
        <v>795</v>
      </c>
      <c r="U3" s="222" t="s">
        <v>793</v>
      </c>
      <c r="V3" s="222" t="s">
        <v>794</v>
      </c>
      <c r="W3" s="222" t="s">
        <v>795</v>
      </c>
      <c r="X3" s="222" t="s">
        <v>793</v>
      </c>
      <c r="Y3" s="222" t="s">
        <v>794</v>
      </c>
      <c r="Z3" s="222" t="s">
        <v>795</v>
      </c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</row>
    <row r="4" spans="1:39" ht="19.5" customHeight="1">
      <c r="A4" s="227"/>
      <c r="B4" s="228" t="s">
        <v>164</v>
      </c>
      <c r="C4" s="229"/>
      <c r="D4" s="229"/>
      <c r="E4" s="229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1"/>
      <c r="W4" s="231"/>
      <c r="X4" s="232"/>
      <c r="Y4" s="232"/>
      <c r="Z4" s="232"/>
      <c r="AA4" s="233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</row>
    <row r="5" spans="1:39" ht="19.5" customHeight="1">
      <c r="A5" s="236">
        <v>841126</v>
      </c>
      <c r="B5" s="234" t="s">
        <v>189</v>
      </c>
      <c r="C5" s="229"/>
      <c r="D5" s="229"/>
      <c r="E5" s="229">
        <v>2318</v>
      </c>
      <c r="F5" s="229"/>
      <c r="G5" s="229"/>
      <c r="H5" s="229">
        <v>244</v>
      </c>
      <c r="I5" s="229">
        <v>508</v>
      </c>
      <c r="J5" s="229">
        <v>4450</v>
      </c>
      <c r="K5" s="229">
        <v>6167</v>
      </c>
      <c r="L5" s="229">
        <f>C5+F5+I5</f>
        <v>508</v>
      </c>
      <c r="M5" s="229">
        <f aca="true" t="shared" si="0" ref="M5:N21">D5+G5+J5</f>
        <v>4450</v>
      </c>
      <c r="N5" s="229">
        <f t="shared" si="0"/>
        <v>8729</v>
      </c>
      <c r="O5" s="229"/>
      <c r="P5" s="229"/>
      <c r="Q5" s="229">
        <v>1249</v>
      </c>
      <c r="R5" s="229"/>
      <c r="S5" s="229"/>
      <c r="T5" s="229">
        <v>487</v>
      </c>
      <c r="U5" s="229">
        <f>L5+O5+R5</f>
        <v>508</v>
      </c>
      <c r="V5" s="229">
        <f aca="true" t="shared" si="1" ref="V5:W20">M5+P5+S5</f>
        <v>4450</v>
      </c>
      <c r="W5" s="229">
        <f t="shared" si="1"/>
        <v>10465</v>
      </c>
      <c r="X5" s="232"/>
      <c r="Y5" s="232"/>
      <c r="Z5" s="232"/>
      <c r="AA5" s="237"/>
      <c r="AB5" s="226"/>
      <c r="AC5" s="226"/>
      <c r="AD5" s="238"/>
      <c r="AE5" s="239"/>
      <c r="AF5" s="225"/>
      <c r="AG5" s="225"/>
      <c r="AH5" s="225"/>
      <c r="AI5" s="239"/>
      <c r="AJ5" s="238"/>
      <c r="AK5" s="239"/>
      <c r="AL5" s="239"/>
      <c r="AM5" s="238"/>
    </row>
    <row r="6" spans="1:39" ht="19.5" customHeight="1">
      <c r="A6" s="236">
        <v>841112</v>
      </c>
      <c r="B6" s="234" t="s">
        <v>0</v>
      </c>
      <c r="C6" s="229">
        <v>13841</v>
      </c>
      <c r="D6" s="229">
        <v>13841</v>
      </c>
      <c r="E6" s="229">
        <v>13326</v>
      </c>
      <c r="F6" s="229">
        <v>3697</v>
      </c>
      <c r="G6" s="229">
        <v>3697</v>
      </c>
      <c r="H6" s="229">
        <v>3432</v>
      </c>
      <c r="I6" s="229">
        <v>5214</v>
      </c>
      <c r="J6" s="229">
        <v>5214</v>
      </c>
      <c r="K6" s="229">
        <v>4685</v>
      </c>
      <c r="L6" s="229">
        <f aca="true" t="shared" si="2" ref="L6:N47">C6+F6+I6</f>
        <v>22752</v>
      </c>
      <c r="M6" s="229">
        <f t="shared" si="0"/>
        <v>22752</v>
      </c>
      <c r="N6" s="229">
        <f t="shared" si="0"/>
        <v>21443</v>
      </c>
      <c r="O6" s="229"/>
      <c r="P6" s="229"/>
      <c r="Q6" s="229"/>
      <c r="R6" s="229"/>
      <c r="S6" s="229"/>
      <c r="T6" s="229">
        <v>500</v>
      </c>
      <c r="U6" s="229">
        <f aca="true" t="shared" si="3" ref="U6:W46">L6+O6+R6</f>
        <v>22752</v>
      </c>
      <c r="V6" s="229">
        <f t="shared" si="1"/>
        <v>22752</v>
      </c>
      <c r="W6" s="229">
        <f t="shared" si="1"/>
        <v>21943</v>
      </c>
      <c r="X6" s="232">
        <v>2</v>
      </c>
      <c r="Y6" s="232">
        <v>2</v>
      </c>
      <c r="Z6" s="232">
        <v>2</v>
      </c>
      <c r="AA6" s="237"/>
      <c r="AB6" s="226"/>
      <c r="AC6" s="226"/>
      <c r="AD6" s="238"/>
      <c r="AE6" s="239"/>
      <c r="AF6" s="239"/>
      <c r="AG6" s="238"/>
      <c r="AH6" s="239"/>
      <c r="AI6" s="239"/>
      <c r="AJ6" s="238"/>
      <c r="AK6" s="239"/>
      <c r="AL6" s="239"/>
      <c r="AM6" s="238"/>
    </row>
    <row r="7" spans="1:39" ht="19.5" customHeight="1">
      <c r="A7" s="236">
        <v>841902</v>
      </c>
      <c r="B7" s="234" t="s">
        <v>1</v>
      </c>
      <c r="C7" s="229"/>
      <c r="D7" s="229"/>
      <c r="E7" s="229"/>
      <c r="F7" s="229"/>
      <c r="G7" s="229"/>
      <c r="H7" s="229"/>
      <c r="I7" s="229">
        <v>1400</v>
      </c>
      <c r="J7" s="229">
        <v>5076</v>
      </c>
      <c r="K7" s="229">
        <v>5063</v>
      </c>
      <c r="L7" s="229">
        <f t="shared" si="2"/>
        <v>1400</v>
      </c>
      <c r="M7" s="229">
        <f t="shared" si="0"/>
        <v>5076</v>
      </c>
      <c r="N7" s="229">
        <f t="shared" si="0"/>
        <v>5063</v>
      </c>
      <c r="O7" s="229"/>
      <c r="P7" s="229"/>
      <c r="Q7" s="229"/>
      <c r="R7" s="229"/>
      <c r="S7" s="229"/>
      <c r="T7" s="229"/>
      <c r="U7" s="229">
        <f t="shared" si="3"/>
        <v>1400</v>
      </c>
      <c r="V7" s="229">
        <f t="shared" si="1"/>
        <v>5076</v>
      </c>
      <c r="W7" s="229">
        <f t="shared" si="1"/>
        <v>5063</v>
      </c>
      <c r="X7" s="232"/>
      <c r="Y7" s="232"/>
      <c r="Z7" s="232"/>
      <c r="AA7" s="237"/>
      <c r="AB7" s="226"/>
      <c r="AC7" s="226"/>
      <c r="AD7" s="238"/>
      <c r="AE7" s="239"/>
      <c r="AF7" s="239"/>
      <c r="AG7" s="238"/>
      <c r="AH7" s="239"/>
      <c r="AI7" s="239"/>
      <c r="AJ7" s="238"/>
      <c r="AK7" s="239"/>
      <c r="AL7" s="239"/>
      <c r="AM7" s="238"/>
    </row>
    <row r="8" spans="1:39" ht="19.5" customHeight="1">
      <c r="A8" s="236"/>
      <c r="B8" s="240" t="s">
        <v>190</v>
      </c>
      <c r="C8" s="241">
        <f>+C5+C6+C7</f>
        <v>13841</v>
      </c>
      <c r="D8" s="241">
        <f aca="true" t="shared" si="4" ref="D8:Z8">+D5+D6+D7</f>
        <v>13841</v>
      </c>
      <c r="E8" s="241">
        <f>+E5+E6+E7</f>
        <v>15644</v>
      </c>
      <c r="F8" s="241">
        <f t="shared" si="4"/>
        <v>3697</v>
      </c>
      <c r="G8" s="241">
        <f t="shared" si="4"/>
        <v>3697</v>
      </c>
      <c r="H8" s="241">
        <f t="shared" si="4"/>
        <v>3676</v>
      </c>
      <c r="I8" s="241">
        <f t="shared" si="4"/>
        <v>7122</v>
      </c>
      <c r="J8" s="241">
        <f t="shared" si="4"/>
        <v>14740</v>
      </c>
      <c r="K8" s="241">
        <f>+K5+K6+K7</f>
        <v>15915</v>
      </c>
      <c r="L8" s="241">
        <f t="shared" si="2"/>
        <v>24660</v>
      </c>
      <c r="M8" s="241">
        <f t="shared" si="0"/>
        <v>32278</v>
      </c>
      <c r="N8" s="241">
        <f t="shared" si="0"/>
        <v>35235</v>
      </c>
      <c r="O8" s="241">
        <f t="shared" si="4"/>
        <v>0</v>
      </c>
      <c r="P8" s="241">
        <f t="shared" si="4"/>
        <v>0</v>
      </c>
      <c r="Q8" s="241">
        <f t="shared" si="4"/>
        <v>1249</v>
      </c>
      <c r="R8" s="241">
        <f t="shared" si="4"/>
        <v>0</v>
      </c>
      <c r="S8" s="241">
        <f t="shared" si="4"/>
        <v>0</v>
      </c>
      <c r="T8" s="241">
        <f t="shared" si="4"/>
        <v>987</v>
      </c>
      <c r="U8" s="229">
        <f t="shared" si="3"/>
        <v>24660</v>
      </c>
      <c r="V8" s="229">
        <f t="shared" si="1"/>
        <v>32278</v>
      </c>
      <c r="W8" s="229">
        <f t="shared" si="1"/>
        <v>37471</v>
      </c>
      <c r="X8" s="241">
        <f t="shared" si="4"/>
        <v>2</v>
      </c>
      <c r="Y8" s="241">
        <f t="shared" si="4"/>
        <v>2</v>
      </c>
      <c r="Z8" s="241">
        <f t="shared" si="4"/>
        <v>2</v>
      </c>
      <c r="AA8" s="237"/>
      <c r="AB8" s="226"/>
      <c r="AC8" s="226"/>
      <c r="AD8" s="238"/>
      <c r="AE8" s="239"/>
      <c r="AF8" s="239"/>
      <c r="AG8" s="238"/>
      <c r="AH8" s="239"/>
      <c r="AI8" s="239"/>
      <c r="AJ8" s="238"/>
      <c r="AK8" s="239"/>
      <c r="AL8" s="239"/>
      <c r="AM8" s="238"/>
    </row>
    <row r="9" spans="1:39" ht="19.5" customHeight="1">
      <c r="A9" s="236"/>
      <c r="B9" s="228" t="s">
        <v>168</v>
      </c>
      <c r="C9" s="229"/>
      <c r="D9" s="229"/>
      <c r="E9" s="229"/>
      <c r="F9" s="229"/>
      <c r="G9" s="229"/>
      <c r="H9" s="229"/>
      <c r="I9" s="229"/>
      <c r="J9" s="229"/>
      <c r="K9" s="229"/>
      <c r="L9" s="229">
        <f t="shared" si="2"/>
        <v>0</v>
      </c>
      <c r="M9" s="229">
        <f t="shared" si="0"/>
        <v>0</v>
      </c>
      <c r="N9" s="229">
        <f t="shared" si="0"/>
        <v>0</v>
      </c>
      <c r="O9" s="229"/>
      <c r="P9" s="229"/>
      <c r="Q9" s="229"/>
      <c r="R9" s="229"/>
      <c r="S9" s="229"/>
      <c r="T9" s="229"/>
      <c r="U9" s="229">
        <f t="shared" si="3"/>
        <v>0</v>
      </c>
      <c r="V9" s="229">
        <f t="shared" si="1"/>
        <v>0</v>
      </c>
      <c r="W9" s="229">
        <f t="shared" si="1"/>
        <v>0</v>
      </c>
      <c r="X9" s="232"/>
      <c r="Y9" s="232"/>
      <c r="Z9" s="232"/>
      <c r="AA9" s="237"/>
      <c r="AB9" s="226"/>
      <c r="AC9" s="226"/>
      <c r="AD9" s="238"/>
      <c r="AE9" s="239"/>
      <c r="AF9" s="239"/>
      <c r="AG9" s="238"/>
      <c r="AH9" s="239"/>
      <c r="AI9" s="239"/>
      <c r="AJ9" s="238"/>
      <c r="AK9" s="239"/>
      <c r="AL9" s="239"/>
      <c r="AM9" s="238"/>
    </row>
    <row r="10" spans="1:39" ht="19.5" customHeight="1">
      <c r="A10" s="236">
        <v>841402</v>
      </c>
      <c r="B10" s="234" t="s">
        <v>191</v>
      </c>
      <c r="C10" s="229">
        <v>7214</v>
      </c>
      <c r="D10" s="229">
        <v>8016</v>
      </c>
      <c r="E10" s="229">
        <v>6802</v>
      </c>
      <c r="F10" s="229">
        <v>2020</v>
      </c>
      <c r="G10" s="229">
        <v>2238</v>
      </c>
      <c r="H10" s="229">
        <v>1367</v>
      </c>
      <c r="I10" s="229">
        <v>10089</v>
      </c>
      <c r="J10" s="229">
        <v>14152</v>
      </c>
      <c r="K10" s="229">
        <v>9895</v>
      </c>
      <c r="L10" s="229">
        <f t="shared" si="2"/>
        <v>19323</v>
      </c>
      <c r="M10" s="229">
        <f t="shared" si="0"/>
        <v>24406</v>
      </c>
      <c r="N10" s="229">
        <f t="shared" si="0"/>
        <v>18064</v>
      </c>
      <c r="O10" s="229">
        <v>4000</v>
      </c>
      <c r="P10" s="229">
        <v>4000</v>
      </c>
      <c r="Q10" s="229">
        <v>400</v>
      </c>
      <c r="R10" s="229">
        <v>1616</v>
      </c>
      <c r="S10" s="229">
        <v>1616</v>
      </c>
      <c r="T10" s="229"/>
      <c r="U10" s="229">
        <f t="shared" si="3"/>
        <v>24939</v>
      </c>
      <c r="V10" s="229">
        <f t="shared" si="1"/>
        <v>30022</v>
      </c>
      <c r="W10" s="229">
        <f t="shared" si="1"/>
        <v>18464</v>
      </c>
      <c r="X10" s="232">
        <v>4</v>
      </c>
      <c r="Y10" s="232">
        <v>4</v>
      </c>
      <c r="Z10" s="232">
        <v>4</v>
      </c>
      <c r="AA10" s="237"/>
      <c r="AB10" s="226"/>
      <c r="AC10" s="226"/>
      <c r="AD10" s="238"/>
      <c r="AE10" s="239"/>
      <c r="AF10" s="239"/>
      <c r="AG10" s="238"/>
      <c r="AH10" s="239"/>
      <c r="AI10" s="239"/>
      <c r="AJ10" s="238"/>
      <c r="AK10" s="239"/>
      <c r="AL10" s="239"/>
      <c r="AM10" s="238"/>
    </row>
    <row r="11" spans="1:39" ht="19.5" customHeight="1">
      <c r="A11" s="236">
        <v>960302</v>
      </c>
      <c r="B11" s="234" t="s">
        <v>171</v>
      </c>
      <c r="C11" s="229"/>
      <c r="D11" s="229"/>
      <c r="E11" s="229">
        <v>34</v>
      </c>
      <c r="F11" s="229"/>
      <c r="G11" s="229"/>
      <c r="H11" s="229">
        <v>17</v>
      </c>
      <c r="I11" s="229">
        <v>172</v>
      </c>
      <c r="J11" s="229">
        <v>172</v>
      </c>
      <c r="K11" s="229">
        <v>220</v>
      </c>
      <c r="L11" s="229">
        <f t="shared" si="2"/>
        <v>172</v>
      </c>
      <c r="M11" s="229">
        <f t="shared" si="0"/>
        <v>172</v>
      </c>
      <c r="N11" s="229">
        <f t="shared" si="0"/>
        <v>271</v>
      </c>
      <c r="O11" s="229"/>
      <c r="P11" s="229"/>
      <c r="Q11" s="229"/>
      <c r="R11" s="229"/>
      <c r="S11" s="229"/>
      <c r="T11" s="229"/>
      <c r="U11" s="229">
        <f t="shared" si="3"/>
        <v>172</v>
      </c>
      <c r="V11" s="229">
        <f t="shared" si="1"/>
        <v>172</v>
      </c>
      <c r="W11" s="229">
        <f t="shared" si="1"/>
        <v>271</v>
      </c>
      <c r="X11" s="232"/>
      <c r="Y11" s="232"/>
      <c r="Z11" s="232"/>
      <c r="AA11" s="237"/>
      <c r="AB11" s="226"/>
      <c r="AC11" s="226"/>
      <c r="AD11" s="238"/>
      <c r="AE11" s="239"/>
      <c r="AF11" s="239"/>
      <c r="AG11" s="238"/>
      <c r="AH11" s="239"/>
      <c r="AI11" s="239"/>
      <c r="AJ11" s="238"/>
      <c r="AK11" s="239"/>
      <c r="AL11" s="239"/>
      <c r="AM11" s="238"/>
    </row>
    <row r="12" spans="1:39" ht="19.5" customHeight="1">
      <c r="A12" s="236">
        <v>381103</v>
      </c>
      <c r="B12" s="234" t="s">
        <v>192</v>
      </c>
      <c r="C12" s="229"/>
      <c r="D12" s="229"/>
      <c r="E12" s="229"/>
      <c r="F12" s="229"/>
      <c r="G12" s="229"/>
      <c r="H12" s="229"/>
      <c r="I12" s="229">
        <v>17500</v>
      </c>
      <c r="J12" s="229">
        <v>17500</v>
      </c>
      <c r="K12" s="229">
        <v>16632</v>
      </c>
      <c r="L12" s="229">
        <f t="shared" si="2"/>
        <v>17500</v>
      </c>
      <c r="M12" s="229">
        <f t="shared" si="0"/>
        <v>17500</v>
      </c>
      <c r="N12" s="229">
        <f t="shared" si="0"/>
        <v>16632</v>
      </c>
      <c r="O12" s="229"/>
      <c r="P12" s="229"/>
      <c r="Q12" s="229"/>
      <c r="R12" s="229"/>
      <c r="S12" s="229"/>
      <c r="T12" s="229"/>
      <c r="U12" s="229">
        <f t="shared" si="3"/>
        <v>17500</v>
      </c>
      <c r="V12" s="229">
        <f t="shared" si="1"/>
        <v>17500</v>
      </c>
      <c r="W12" s="229">
        <f t="shared" si="1"/>
        <v>16632</v>
      </c>
      <c r="X12" s="242"/>
      <c r="Y12" s="242"/>
      <c r="Z12" s="242"/>
      <c r="AA12" s="226"/>
      <c r="AB12" s="239"/>
      <c r="AC12" s="239"/>
      <c r="AD12" s="238"/>
      <c r="AE12" s="239"/>
      <c r="AF12" s="239"/>
      <c r="AG12" s="238"/>
      <c r="AH12" s="239"/>
      <c r="AI12" s="239"/>
      <c r="AJ12" s="238"/>
      <c r="AK12" s="239"/>
      <c r="AL12" s="239"/>
      <c r="AM12" s="238"/>
    </row>
    <row r="13" spans="1:39" s="224" customFormat="1" ht="19.5" customHeight="1">
      <c r="A13" s="593">
        <v>841401</v>
      </c>
      <c r="B13" s="234" t="s">
        <v>193</v>
      </c>
      <c r="C13" s="229"/>
      <c r="D13" s="229"/>
      <c r="E13" s="229"/>
      <c r="F13" s="229"/>
      <c r="G13" s="229"/>
      <c r="H13" s="229"/>
      <c r="I13" s="229">
        <v>6350</v>
      </c>
      <c r="J13" s="229">
        <v>6350</v>
      </c>
      <c r="K13" s="229">
        <v>5583</v>
      </c>
      <c r="L13" s="229">
        <f t="shared" si="2"/>
        <v>6350</v>
      </c>
      <c r="M13" s="229">
        <f t="shared" si="0"/>
        <v>6350</v>
      </c>
      <c r="N13" s="229">
        <f t="shared" si="0"/>
        <v>5583</v>
      </c>
      <c r="O13" s="229"/>
      <c r="P13" s="229"/>
      <c r="Q13" s="229"/>
      <c r="R13" s="229"/>
      <c r="S13" s="229"/>
      <c r="T13" s="229"/>
      <c r="U13" s="229">
        <f t="shared" si="3"/>
        <v>6350</v>
      </c>
      <c r="V13" s="229">
        <f t="shared" si="1"/>
        <v>6350</v>
      </c>
      <c r="W13" s="229">
        <f t="shared" si="1"/>
        <v>5583</v>
      </c>
      <c r="X13" s="232"/>
      <c r="Y13" s="232"/>
      <c r="Z13" s="232"/>
      <c r="AA13" s="243"/>
      <c r="AB13" s="235"/>
      <c r="AC13" s="235"/>
      <c r="AD13" s="238"/>
      <c r="AE13" s="239"/>
      <c r="AF13" s="239"/>
      <c r="AG13" s="238"/>
      <c r="AH13" s="239"/>
      <c r="AI13" s="239"/>
      <c r="AJ13" s="238"/>
      <c r="AK13" s="239"/>
      <c r="AL13" s="239"/>
      <c r="AM13" s="238"/>
    </row>
    <row r="14" spans="1:63" ht="19.5" customHeight="1">
      <c r="A14" s="236">
        <v>842421</v>
      </c>
      <c r="B14" s="234" t="s">
        <v>194</v>
      </c>
      <c r="C14" s="229">
        <v>4584</v>
      </c>
      <c r="D14" s="229">
        <v>4652</v>
      </c>
      <c r="E14" s="229">
        <v>4734</v>
      </c>
      <c r="F14" s="229">
        <v>1238</v>
      </c>
      <c r="G14" s="229">
        <v>1263</v>
      </c>
      <c r="H14" s="229">
        <v>773</v>
      </c>
      <c r="I14" s="229">
        <v>2270</v>
      </c>
      <c r="J14" s="229">
        <v>2270</v>
      </c>
      <c r="K14" s="229">
        <v>3082</v>
      </c>
      <c r="L14" s="229">
        <f t="shared" si="2"/>
        <v>8092</v>
      </c>
      <c r="M14" s="229">
        <f t="shared" si="0"/>
        <v>8185</v>
      </c>
      <c r="N14" s="229">
        <f t="shared" si="0"/>
        <v>8589</v>
      </c>
      <c r="O14" s="229"/>
      <c r="P14" s="229"/>
      <c r="Q14" s="229"/>
      <c r="R14" s="229"/>
      <c r="S14" s="229"/>
      <c r="T14" s="229"/>
      <c r="U14" s="229">
        <f t="shared" si="3"/>
        <v>8092</v>
      </c>
      <c r="V14" s="229">
        <f t="shared" si="1"/>
        <v>8185</v>
      </c>
      <c r="W14" s="229">
        <f t="shared" si="1"/>
        <v>8589</v>
      </c>
      <c r="X14" s="232">
        <v>4</v>
      </c>
      <c r="Y14" s="232">
        <v>4</v>
      </c>
      <c r="Z14" s="232">
        <v>3</v>
      </c>
      <c r="AA14" s="237"/>
      <c r="AB14" s="226"/>
      <c r="AC14" s="226"/>
      <c r="AD14" s="238"/>
      <c r="AE14" s="239"/>
      <c r="AF14" s="239"/>
      <c r="AG14" s="238"/>
      <c r="AH14" s="239"/>
      <c r="AI14" s="244"/>
      <c r="AJ14" s="238"/>
      <c r="AK14" s="239"/>
      <c r="AL14" s="239"/>
      <c r="AM14" s="238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</row>
    <row r="15" spans="1:63" ht="19.5" customHeight="1">
      <c r="A15" s="236">
        <v>552001</v>
      </c>
      <c r="B15" s="234" t="s">
        <v>619</v>
      </c>
      <c r="C15" s="229"/>
      <c r="D15" s="229"/>
      <c r="E15" s="229"/>
      <c r="F15" s="229"/>
      <c r="G15" s="229"/>
      <c r="H15" s="229"/>
      <c r="I15" s="229">
        <v>716</v>
      </c>
      <c r="J15" s="229">
        <v>1816</v>
      </c>
      <c r="K15" s="229">
        <v>3260</v>
      </c>
      <c r="L15" s="229">
        <f t="shared" si="2"/>
        <v>716</v>
      </c>
      <c r="M15" s="229">
        <f t="shared" si="0"/>
        <v>1816</v>
      </c>
      <c r="N15" s="229">
        <f t="shared" si="0"/>
        <v>3260</v>
      </c>
      <c r="O15" s="229"/>
      <c r="P15" s="229"/>
      <c r="Q15" s="229"/>
      <c r="R15" s="229"/>
      <c r="S15" s="229"/>
      <c r="T15" s="229"/>
      <c r="U15" s="229">
        <f t="shared" si="3"/>
        <v>716</v>
      </c>
      <c r="V15" s="229">
        <f t="shared" si="1"/>
        <v>1816</v>
      </c>
      <c r="W15" s="229">
        <f t="shared" si="1"/>
        <v>3260</v>
      </c>
      <c r="X15" s="232"/>
      <c r="Y15" s="232"/>
      <c r="Z15" s="232"/>
      <c r="AA15" s="237"/>
      <c r="AB15" s="226"/>
      <c r="AC15" s="226"/>
      <c r="AD15" s="238"/>
      <c r="AE15" s="239"/>
      <c r="AF15" s="239"/>
      <c r="AG15" s="238"/>
      <c r="AH15" s="239"/>
      <c r="AI15" s="244"/>
      <c r="AJ15" s="238"/>
      <c r="AK15" s="239"/>
      <c r="AL15" s="239"/>
      <c r="AM15" s="238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</row>
    <row r="16" spans="1:63" ht="19.5" customHeight="1">
      <c r="A16" s="236">
        <v>890441</v>
      </c>
      <c r="B16" s="234" t="s">
        <v>614</v>
      </c>
      <c r="C16" s="229"/>
      <c r="D16" s="229"/>
      <c r="E16" s="229">
        <v>5645</v>
      </c>
      <c r="F16" s="229"/>
      <c r="G16" s="229"/>
      <c r="H16" s="229">
        <v>755</v>
      </c>
      <c r="I16" s="229"/>
      <c r="J16" s="229"/>
      <c r="K16" s="229"/>
      <c r="L16" s="229">
        <f t="shared" si="2"/>
        <v>0</v>
      </c>
      <c r="M16" s="229">
        <f t="shared" si="0"/>
        <v>0</v>
      </c>
      <c r="N16" s="229">
        <f t="shared" si="0"/>
        <v>6400</v>
      </c>
      <c r="O16" s="229"/>
      <c r="P16" s="229"/>
      <c r="Q16" s="229"/>
      <c r="R16" s="229"/>
      <c r="S16" s="229"/>
      <c r="T16" s="229"/>
      <c r="U16" s="229">
        <f t="shared" si="3"/>
        <v>0</v>
      </c>
      <c r="V16" s="229">
        <f t="shared" si="1"/>
        <v>0</v>
      </c>
      <c r="W16" s="229">
        <f t="shared" si="1"/>
        <v>6400</v>
      </c>
      <c r="X16" s="232"/>
      <c r="Y16" s="232"/>
      <c r="Z16" s="232"/>
      <c r="AA16" s="237"/>
      <c r="AB16" s="226"/>
      <c r="AC16" s="226"/>
      <c r="AD16" s="238"/>
      <c r="AE16" s="239"/>
      <c r="AF16" s="239"/>
      <c r="AG16" s="238"/>
      <c r="AH16" s="239"/>
      <c r="AI16" s="244"/>
      <c r="AJ16" s="238"/>
      <c r="AK16" s="239"/>
      <c r="AL16" s="239"/>
      <c r="AM16" s="238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</row>
    <row r="17" spans="1:63" ht="19.5" customHeight="1">
      <c r="A17" s="236">
        <v>890442</v>
      </c>
      <c r="B17" s="234" t="s">
        <v>613</v>
      </c>
      <c r="C17" s="229">
        <v>53315</v>
      </c>
      <c r="D17" s="229">
        <v>53315</v>
      </c>
      <c r="E17" s="229">
        <v>52474</v>
      </c>
      <c r="F17" s="229">
        <v>7199</v>
      </c>
      <c r="G17" s="229">
        <v>7199</v>
      </c>
      <c r="H17" s="229">
        <v>7187</v>
      </c>
      <c r="I17" s="229">
        <v>5470</v>
      </c>
      <c r="J17" s="229">
        <v>5470</v>
      </c>
      <c r="K17" s="229">
        <v>6795</v>
      </c>
      <c r="L17" s="229">
        <f t="shared" si="2"/>
        <v>65984</v>
      </c>
      <c r="M17" s="229">
        <f t="shared" si="0"/>
        <v>65984</v>
      </c>
      <c r="N17" s="229">
        <f t="shared" si="0"/>
        <v>66456</v>
      </c>
      <c r="O17" s="229"/>
      <c r="P17" s="229"/>
      <c r="Q17" s="229"/>
      <c r="R17" s="229"/>
      <c r="S17" s="229"/>
      <c r="T17" s="229"/>
      <c r="U17" s="229">
        <f t="shared" si="3"/>
        <v>65984</v>
      </c>
      <c r="V17" s="229">
        <f t="shared" si="1"/>
        <v>65984</v>
      </c>
      <c r="W17" s="229">
        <f t="shared" si="1"/>
        <v>66456</v>
      </c>
      <c r="X17" s="232">
        <v>58</v>
      </c>
      <c r="Y17" s="232">
        <v>58</v>
      </c>
      <c r="Z17" s="232">
        <v>66</v>
      </c>
      <c r="AA17" s="237"/>
      <c r="AB17" s="226"/>
      <c r="AC17" s="226"/>
      <c r="AD17" s="238"/>
      <c r="AE17" s="239"/>
      <c r="AF17" s="239"/>
      <c r="AG17" s="238"/>
      <c r="AH17" s="239"/>
      <c r="AI17" s="244"/>
      <c r="AJ17" s="238"/>
      <c r="AK17" s="239"/>
      <c r="AL17" s="239"/>
      <c r="AM17" s="238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</row>
    <row r="18" spans="1:63" ht="19.5" customHeight="1">
      <c r="A18" s="236">
        <v>750000</v>
      </c>
      <c r="B18" s="234" t="s">
        <v>195</v>
      </c>
      <c r="C18" s="229"/>
      <c r="D18" s="229"/>
      <c r="E18" s="229"/>
      <c r="F18" s="229"/>
      <c r="G18" s="229"/>
      <c r="H18" s="229"/>
      <c r="I18" s="229">
        <v>1372</v>
      </c>
      <c r="J18" s="229">
        <v>1372</v>
      </c>
      <c r="K18" s="229">
        <v>1206</v>
      </c>
      <c r="L18" s="229">
        <f t="shared" si="2"/>
        <v>1372</v>
      </c>
      <c r="M18" s="229">
        <f t="shared" si="0"/>
        <v>1372</v>
      </c>
      <c r="N18" s="229">
        <f t="shared" si="0"/>
        <v>1206</v>
      </c>
      <c r="O18" s="229"/>
      <c r="P18" s="229"/>
      <c r="Q18" s="229"/>
      <c r="R18" s="229"/>
      <c r="S18" s="229"/>
      <c r="T18" s="229"/>
      <c r="U18" s="229">
        <f t="shared" si="3"/>
        <v>1372</v>
      </c>
      <c r="V18" s="229">
        <f t="shared" si="1"/>
        <v>1372</v>
      </c>
      <c r="W18" s="229">
        <f t="shared" si="1"/>
        <v>1206</v>
      </c>
      <c r="X18" s="232"/>
      <c r="Y18" s="232"/>
      <c r="Z18" s="232"/>
      <c r="AA18" s="237"/>
      <c r="AB18" s="226"/>
      <c r="AC18" s="226"/>
      <c r="AD18" s="238"/>
      <c r="AE18" s="239"/>
      <c r="AF18" s="239"/>
      <c r="AG18" s="238"/>
      <c r="AH18" s="239"/>
      <c r="AI18" s="244"/>
      <c r="AJ18" s="238"/>
      <c r="AK18" s="239"/>
      <c r="AL18" s="239"/>
      <c r="AM18" s="238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</row>
    <row r="19" spans="1:63" ht="19.5" customHeight="1">
      <c r="A19" s="236">
        <v>931301</v>
      </c>
      <c r="B19" s="246" t="s">
        <v>617</v>
      </c>
      <c r="C19" s="247"/>
      <c r="D19" s="247"/>
      <c r="E19" s="247"/>
      <c r="F19" s="247"/>
      <c r="G19" s="247"/>
      <c r="H19" s="247"/>
      <c r="I19" s="247"/>
      <c r="J19" s="247"/>
      <c r="K19" s="247">
        <v>281</v>
      </c>
      <c r="L19" s="229">
        <f t="shared" si="2"/>
        <v>0</v>
      </c>
      <c r="M19" s="229">
        <f t="shared" si="0"/>
        <v>0</v>
      </c>
      <c r="N19" s="229">
        <f t="shared" si="0"/>
        <v>281</v>
      </c>
      <c r="O19" s="247"/>
      <c r="P19" s="247"/>
      <c r="Q19" s="247"/>
      <c r="R19" s="247">
        <v>3000</v>
      </c>
      <c r="S19" s="247">
        <v>3000</v>
      </c>
      <c r="T19" s="247">
        <v>3000</v>
      </c>
      <c r="U19" s="229">
        <f t="shared" si="3"/>
        <v>3000</v>
      </c>
      <c r="V19" s="229">
        <f t="shared" si="1"/>
        <v>3000</v>
      </c>
      <c r="W19" s="229">
        <f t="shared" si="1"/>
        <v>3281</v>
      </c>
      <c r="X19" s="248"/>
      <c r="Y19" s="248"/>
      <c r="Z19" s="248"/>
      <c r="AA19" s="237"/>
      <c r="AB19" s="226"/>
      <c r="AC19" s="226"/>
      <c r="AD19" s="238"/>
      <c r="AE19" s="239"/>
      <c r="AF19" s="239"/>
      <c r="AG19" s="238"/>
      <c r="AH19" s="239"/>
      <c r="AI19" s="244"/>
      <c r="AJ19" s="238"/>
      <c r="AK19" s="239"/>
      <c r="AL19" s="239"/>
      <c r="AM19" s="238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</row>
    <row r="20" spans="1:39" ht="19.5" customHeight="1">
      <c r="A20" s="236"/>
      <c r="B20" s="249" t="s">
        <v>172</v>
      </c>
      <c r="C20" s="207">
        <f>+C10+C11+C12+C13+C14+C15+C16+C17+C18+C19</f>
        <v>65113</v>
      </c>
      <c r="D20" s="207">
        <f aca="true" t="shared" si="5" ref="D20:Z20">+D10+D11+D12+D13+D14+D15+D16+D17+D18+D19</f>
        <v>65983</v>
      </c>
      <c r="E20" s="207">
        <f>+E10+E11+E12+E13+E14+E15+E16+E17+E18+E19</f>
        <v>69689</v>
      </c>
      <c r="F20" s="207">
        <f t="shared" si="5"/>
        <v>10457</v>
      </c>
      <c r="G20" s="207">
        <f t="shared" si="5"/>
        <v>10700</v>
      </c>
      <c r="H20" s="207">
        <f t="shared" si="5"/>
        <v>10099</v>
      </c>
      <c r="I20" s="207">
        <f t="shared" si="5"/>
        <v>43939</v>
      </c>
      <c r="J20" s="207">
        <f t="shared" si="5"/>
        <v>49102</v>
      </c>
      <c r="K20" s="207">
        <f>+K10+K11+K12+K13+K14+K15+K16+K17+K18+K19</f>
        <v>46954</v>
      </c>
      <c r="L20" s="241">
        <f t="shared" si="2"/>
        <v>119509</v>
      </c>
      <c r="M20" s="241">
        <f t="shared" si="0"/>
        <v>125785</v>
      </c>
      <c r="N20" s="241">
        <f t="shared" si="0"/>
        <v>126742</v>
      </c>
      <c r="O20" s="207">
        <f t="shared" si="5"/>
        <v>4000</v>
      </c>
      <c r="P20" s="207">
        <f t="shared" si="5"/>
        <v>4000</v>
      </c>
      <c r="Q20" s="207">
        <f t="shared" si="5"/>
        <v>400</v>
      </c>
      <c r="R20" s="207">
        <f t="shared" si="5"/>
        <v>4616</v>
      </c>
      <c r="S20" s="207">
        <f t="shared" si="5"/>
        <v>4616</v>
      </c>
      <c r="T20" s="207">
        <f t="shared" si="5"/>
        <v>3000</v>
      </c>
      <c r="U20" s="229">
        <f t="shared" si="3"/>
        <v>128125</v>
      </c>
      <c r="V20" s="229">
        <f t="shared" si="1"/>
        <v>134401</v>
      </c>
      <c r="W20" s="229">
        <f t="shared" si="1"/>
        <v>130142</v>
      </c>
      <c r="X20" s="207">
        <f>+X10+X11+X12+X13+X14+X15+X16+X17+X18+X19</f>
        <v>66</v>
      </c>
      <c r="Y20" s="207">
        <f t="shared" si="5"/>
        <v>66</v>
      </c>
      <c r="Z20" s="207">
        <f t="shared" si="5"/>
        <v>73</v>
      </c>
      <c r="AA20" s="237"/>
      <c r="AB20" s="226"/>
      <c r="AC20" s="226"/>
      <c r="AD20" s="238"/>
      <c r="AE20" s="239"/>
      <c r="AF20" s="239"/>
      <c r="AG20" s="238"/>
      <c r="AH20" s="239"/>
      <c r="AI20" s="244"/>
      <c r="AJ20" s="238"/>
      <c r="AK20" s="239"/>
      <c r="AL20" s="239"/>
      <c r="AM20" s="238"/>
    </row>
    <row r="21" spans="1:99" ht="19.5" customHeight="1">
      <c r="A21" s="236"/>
      <c r="B21" s="250" t="s">
        <v>173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29">
        <f t="shared" si="2"/>
        <v>0</v>
      </c>
      <c r="M21" s="229">
        <f t="shared" si="0"/>
        <v>0</v>
      </c>
      <c r="N21" s="229">
        <f t="shared" si="0"/>
        <v>0</v>
      </c>
      <c r="O21" s="200"/>
      <c r="P21" s="200"/>
      <c r="Q21" s="200"/>
      <c r="R21" s="200"/>
      <c r="S21" s="200"/>
      <c r="T21" s="200"/>
      <c r="U21" s="229">
        <f t="shared" si="3"/>
        <v>0</v>
      </c>
      <c r="V21" s="229">
        <f t="shared" si="3"/>
        <v>0</v>
      </c>
      <c r="W21" s="229">
        <f t="shared" si="3"/>
        <v>0</v>
      </c>
      <c r="X21" s="200"/>
      <c r="Y21" s="200"/>
      <c r="Z21" s="200"/>
      <c r="AA21" s="237"/>
      <c r="AB21" s="239"/>
      <c r="AC21" s="239"/>
      <c r="AD21" s="238"/>
      <c r="AE21" s="239"/>
      <c r="AF21" s="239"/>
      <c r="AG21" s="238"/>
      <c r="AH21" s="239"/>
      <c r="AI21" s="239"/>
      <c r="AJ21" s="238"/>
      <c r="AK21" s="239"/>
      <c r="AL21" s="239"/>
      <c r="AM21" s="238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</row>
    <row r="22" spans="1:99" ht="19.5" customHeight="1">
      <c r="A22" s="236">
        <v>562913</v>
      </c>
      <c r="B22" s="251" t="s">
        <v>229</v>
      </c>
      <c r="C22" s="200"/>
      <c r="D22" s="200"/>
      <c r="E22" s="200"/>
      <c r="F22" s="200"/>
      <c r="G22" s="200"/>
      <c r="H22" s="200"/>
      <c r="I22" s="200">
        <v>18000</v>
      </c>
      <c r="J22" s="200">
        <v>18000</v>
      </c>
      <c r="K22" s="200">
        <v>19573</v>
      </c>
      <c r="L22" s="229">
        <f t="shared" si="2"/>
        <v>18000</v>
      </c>
      <c r="M22" s="229">
        <f t="shared" si="2"/>
        <v>18000</v>
      </c>
      <c r="N22" s="229">
        <f t="shared" si="2"/>
        <v>19573</v>
      </c>
      <c r="O22" s="200"/>
      <c r="P22" s="200"/>
      <c r="Q22" s="200"/>
      <c r="R22" s="200"/>
      <c r="S22" s="200"/>
      <c r="T22" s="200"/>
      <c r="U22" s="229">
        <f t="shared" si="3"/>
        <v>18000</v>
      </c>
      <c r="V22" s="229">
        <f t="shared" si="3"/>
        <v>18000</v>
      </c>
      <c r="W22" s="229">
        <f t="shared" si="3"/>
        <v>19573</v>
      </c>
      <c r="X22" s="200"/>
      <c r="Y22" s="200"/>
      <c r="Z22" s="200"/>
      <c r="AA22" s="237"/>
      <c r="AB22" s="239"/>
      <c r="AC22" s="239"/>
      <c r="AD22" s="238"/>
      <c r="AE22" s="239"/>
      <c r="AF22" s="239"/>
      <c r="AG22" s="238"/>
      <c r="AH22" s="239"/>
      <c r="AI22" s="239"/>
      <c r="AJ22" s="238"/>
      <c r="AK22" s="239"/>
      <c r="AL22" s="239"/>
      <c r="AM22" s="238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5"/>
      <c r="BQ22" s="245"/>
      <c r="BR22" s="245"/>
      <c r="BS22" s="245"/>
      <c r="BT22" s="245"/>
      <c r="BU22" s="245"/>
      <c r="BV22" s="245"/>
      <c r="BW22" s="245"/>
      <c r="BX22" s="245"/>
      <c r="BY22" s="245"/>
      <c r="BZ22" s="245"/>
      <c r="CA22" s="245"/>
      <c r="CB22" s="245"/>
      <c r="CC22" s="245"/>
      <c r="CD22" s="245"/>
      <c r="CE22" s="245"/>
      <c r="CF22" s="245"/>
      <c r="CG22" s="245"/>
      <c r="CH22" s="245"/>
      <c r="CI22" s="245"/>
      <c r="CJ22" s="245"/>
      <c r="CK22" s="245"/>
      <c r="CL22" s="245"/>
      <c r="CM22" s="245"/>
      <c r="CN22" s="245"/>
      <c r="CO22" s="245"/>
      <c r="CP22" s="245"/>
      <c r="CQ22" s="245"/>
      <c r="CR22" s="245"/>
      <c r="CS22" s="245"/>
      <c r="CT22" s="245"/>
      <c r="CU22" s="245"/>
    </row>
    <row r="23" spans="1:99" ht="19.5" customHeight="1">
      <c r="A23" s="236">
        <v>851011</v>
      </c>
      <c r="B23" s="251" t="s">
        <v>739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29">
        <f t="shared" si="2"/>
        <v>0</v>
      </c>
      <c r="M23" s="229">
        <f t="shared" si="2"/>
        <v>0</v>
      </c>
      <c r="N23" s="229">
        <f t="shared" si="2"/>
        <v>0</v>
      </c>
      <c r="O23" s="200"/>
      <c r="P23" s="200">
        <v>111861</v>
      </c>
      <c r="Q23" s="200">
        <v>108467</v>
      </c>
      <c r="R23" s="200"/>
      <c r="S23" s="200"/>
      <c r="T23" s="200"/>
      <c r="U23" s="229">
        <f t="shared" si="3"/>
        <v>0</v>
      </c>
      <c r="V23" s="229">
        <f t="shared" si="3"/>
        <v>111861</v>
      </c>
      <c r="W23" s="229">
        <f t="shared" si="3"/>
        <v>108467</v>
      </c>
      <c r="X23" s="200"/>
      <c r="Y23" s="200"/>
      <c r="Z23" s="200"/>
      <c r="AA23" s="237"/>
      <c r="AB23" s="239"/>
      <c r="AC23" s="239"/>
      <c r="AD23" s="238"/>
      <c r="AE23" s="239"/>
      <c r="AF23" s="239"/>
      <c r="AG23" s="238"/>
      <c r="AH23" s="239"/>
      <c r="AI23" s="239"/>
      <c r="AJ23" s="238"/>
      <c r="AK23" s="239"/>
      <c r="AL23" s="239"/>
      <c r="AM23" s="238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  <c r="BI23" s="245"/>
      <c r="BJ23" s="245"/>
      <c r="BK23" s="245"/>
      <c r="BL23" s="245"/>
      <c r="BM23" s="245"/>
      <c r="BN23" s="245"/>
      <c r="BO23" s="245"/>
      <c r="BP23" s="245"/>
      <c r="BQ23" s="245"/>
      <c r="BR23" s="245"/>
      <c r="BS23" s="245"/>
      <c r="BT23" s="245"/>
      <c r="BU23" s="245"/>
      <c r="BV23" s="245"/>
      <c r="BW23" s="245"/>
      <c r="BX23" s="245"/>
      <c r="BY23" s="245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5"/>
      <c r="CO23" s="245"/>
      <c r="CP23" s="245"/>
      <c r="CQ23" s="245"/>
      <c r="CR23" s="245"/>
      <c r="CS23" s="245"/>
      <c r="CT23" s="245"/>
      <c r="CU23" s="245"/>
    </row>
    <row r="24" spans="1:99" ht="19.5" customHeight="1">
      <c r="A24" s="236">
        <v>852011</v>
      </c>
      <c r="B24" s="251" t="s">
        <v>740</v>
      </c>
      <c r="C24" s="200">
        <v>3638</v>
      </c>
      <c r="D24" s="200">
        <v>3638</v>
      </c>
      <c r="E24" s="200">
        <v>1345</v>
      </c>
      <c r="F24" s="200">
        <v>982</v>
      </c>
      <c r="G24" s="200">
        <v>982</v>
      </c>
      <c r="H24" s="200">
        <v>250</v>
      </c>
      <c r="I24" s="200">
        <v>5200</v>
      </c>
      <c r="J24" s="200">
        <v>5200</v>
      </c>
      <c r="K24" s="200">
        <v>3635</v>
      </c>
      <c r="L24" s="229">
        <f t="shared" si="2"/>
        <v>9820</v>
      </c>
      <c r="M24" s="229">
        <f t="shared" si="2"/>
        <v>9820</v>
      </c>
      <c r="N24" s="229">
        <f t="shared" si="2"/>
        <v>5230</v>
      </c>
      <c r="O24" s="200">
        <v>22560</v>
      </c>
      <c r="P24" s="200">
        <v>22560</v>
      </c>
      <c r="Q24" s="200">
        <v>22560</v>
      </c>
      <c r="R24" s="200"/>
      <c r="S24" s="200"/>
      <c r="T24" s="200"/>
      <c r="U24" s="229">
        <f t="shared" si="3"/>
        <v>32380</v>
      </c>
      <c r="V24" s="229">
        <f t="shared" si="3"/>
        <v>32380</v>
      </c>
      <c r="W24" s="229">
        <f t="shared" si="3"/>
        <v>27790</v>
      </c>
      <c r="X24" s="200"/>
      <c r="Y24" s="200"/>
      <c r="Z24" s="200"/>
      <c r="AA24" s="237"/>
      <c r="AB24" s="239"/>
      <c r="AC24" s="239"/>
      <c r="AD24" s="238"/>
      <c r="AE24" s="239"/>
      <c r="AF24" s="239"/>
      <c r="AG24" s="238"/>
      <c r="AH24" s="239"/>
      <c r="AI24" s="239"/>
      <c r="AJ24" s="238"/>
      <c r="AK24" s="239"/>
      <c r="AL24" s="239"/>
      <c r="AM24" s="238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U24" s="245"/>
      <c r="BV24" s="245"/>
      <c r="BW24" s="245"/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  <c r="CK24" s="245"/>
      <c r="CL24" s="245"/>
      <c r="CM24" s="245"/>
      <c r="CN24" s="245"/>
      <c r="CO24" s="245"/>
      <c r="CP24" s="245"/>
      <c r="CQ24" s="245"/>
      <c r="CR24" s="245"/>
      <c r="CS24" s="245"/>
      <c r="CT24" s="245"/>
      <c r="CU24" s="245"/>
    </row>
    <row r="25" spans="1:99" ht="19.5" customHeight="1">
      <c r="A25" s="236">
        <v>862101</v>
      </c>
      <c r="B25" s="251" t="s">
        <v>196</v>
      </c>
      <c r="C25" s="200"/>
      <c r="D25" s="200"/>
      <c r="E25" s="200"/>
      <c r="F25" s="200"/>
      <c r="G25" s="200"/>
      <c r="H25" s="200"/>
      <c r="I25" s="200">
        <v>1334</v>
      </c>
      <c r="J25" s="200">
        <v>1334</v>
      </c>
      <c r="K25" s="200">
        <v>1108</v>
      </c>
      <c r="L25" s="229">
        <f t="shared" si="2"/>
        <v>1334</v>
      </c>
      <c r="M25" s="229">
        <f t="shared" si="2"/>
        <v>1334</v>
      </c>
      <c r="N25" s="229">
        <f t="shared" si="2"/>
        <v>1108</v>
      </c>
      <c r="O25" s="200"/>
      <c r="P25" s="200"/>
      <c r="Q25" s="200"/>
      <c r="R25" s="200"/>
      <c r="S25" s="200"/>
      <c r="T25" s="200"/>
      <c r="U25" s="229">
        <f t="shared" si="3"/>
        <v>1334</v>
      </c>
      <c r="V25" s="229">
        <f t="shared" si="3"/>
        <v>1334</v>
      </c>
      <c r="W25" s="229">
        <f t="shared" si="3"/>
        <v>1108</v>
      </c>
      <c r="X25" s="252"/>
      <c r="Y25" s="252"/>
      <c r="Z25" s="252"/>
      <c r="AA25" s="237"/>
      <c r="AB25" s="239"/>
      <c r="AC25" s="239"/>
      <c r="AD25" s="238"/>
      <c r="AE25" s="239"/>
      <c r="AF25" s="239"/>
      <c r="AG25" s="238"/>
      <c r="AH25" s="239"/>
      <c r="AI25" s="239"/>
      <c r="AJ25" s="238"/>
      <c r="AK25" s="239"/>
      <c r="AL25" s="239"/>
      <c r="AM25" s="238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5"/>
      <c r="BR25" s="245"/>
      <c r="BS25" s="245"/>
      <c r="BT25" s="245"/>
      <c r="BU25" s="245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</row>
    <row r="26" spans="1:99" ht="19.5" customHeight="1">
      <c r="A26" s="236">
        <v>862102</v>
      </c>
      <c r="B26" s="251" t="s">
        <v>197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29">
        <f t="shared" si="2"/>
        <v>0</v>
      </c>
      <c r="M26" s="229">
        <f t="shared" si="2"/>
        <v>0</v>
      </c>
      <c r="N26" s="229">
        <f t="shared" si="2"/>
        <v>0</v>
      </c>
      <c r="O26" s="200">
        <v>2041</v>
      </c>
      <c r="P26" s="200">
        <v>2632</v>
      </c>
      <c r="Q26" s="200">
        <v>2632</v>
      </c>
      <c r="R26" s="200"/>
      <c r="S26" s="200"/>
      <c r="T26" s="200"/>
      <c r="U26" s="229">
        <f t="shared" si="3"/>
        <v>2041</v>
      </c>
      <c r="V26" s="229">
        <f t="shared" si="3"/>
        <v>2632</v>
      </c>
      <c r="W26" s="229">
        <f t="shared" si="3"/>
        <v>2632</v>
      </c>
      <c r="X26" s="252"/>
      <c r="Y26" s="252"/>
      <c r="Z26" s="252"/>
      <c r="AA26" s="237"/>
      <c r="AB26" s="239"/>
      <c r="AC26" s="239"/>
      <c r="AD26" s="238"/>
      <c r="AE26" s="239"/>
      <c r="AF26" s="239"/>
      <c r="AG26" s="238"/>
      <c r="AH26" s="239"/>
      <c r="AI26" s="239"/>
      <c r="AJ26" s="238"/>
      <c r="AK26" s="239"/>
      <c r="AL26" s="239"/>
      <c r="AM26" s="238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</row>
    <row r="27" spans="1:99" ht="19.5" customHeight="1">
      <c r="A27" s="236">
        <v>862301</v>
      </c>
      <c r="B27" s="251" t="s">
        <v>198</v>
      </c>
      <c r="C27" s="200"/>
      <c r="D27" s="200"/>
      <c r="E27" s="200"/>
      <c r="F27" s="200"/>
      <c r="G27" s="200"/>
      <c r="H27" s="200"/>
      <c r="I27" s="200"/>
      <c r="J27" s="200"/>
      <c r="K27" s="200">
        <v>51</v>
      </c>
      <c r="L27" s="229">
        <f t="shared" si="2"/>
        <v>0</v>
      </c>
      <c r="M27" s="229">
        <f t="shared" si="2"/>
        <v>0</v>
      </c>
      <c r="N27" s="229">
        <f t="shared" si="2"/>
        <v>51</v>
      </c>
      <c r="O27" s="200"/>
      <c r="P27" s="200"/>
      <c r="Q27" s="200"/>
      <c r="R27" s="200">
        <v>3300</v>
      </c>
      <c r="S27" s="200">
        <v>3300</v>
      </c>
      <c r="T27" s="200">
        <v>4228</v>
      </c>
      <c r="U27" s="229">
        <f t="shared" si="3"/>
        <v>3300</v>
      </c>
      <c r="V27" s="229">
        <f t="shared" si="3"/>
        <v>3300</v>
      </c>
      <c r="W27" s="229">
        <f t="shared" si="3"/>
        <v>4279</v>
      </c>
      <c r="X27" s="252"/>
      <c r="Y27" s="252"/>
      <c r="Z27" s="252"/>
      <c r="AA27" s="237"/>
      <c r="AB27" s="239"/>
      <c r="AC27" s="239"/>
      <c r="AD27" s="238"/>
      <c r="AE27" s="239"/>
      <c r="AF27" s="239"/>
      <c r="AG27" s="238"/>
      <c r="AH27" s="239"/>
      <c r="AI27" s="239"/>
      <c r="AJ27" s="238"/>
      <c r="AK27" s="239"/>
      <c r="AL27" s="239"/>
      <c r="AM27" s="238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245"/>
      <c r="CH27" s="245"/>
      <c r="CI27" s="245"/>
      <c r="CJ27" s="245"/>
      <c r="CK27" s="245"/>
      <c r="CL27" s="245"/>
      <c r="CM27" s="245"/>
      <c r="CN27" s="245"/>
      <c r="CO27" s="245"/>
      <c r="CP27" s="245"/>
      <c r="CQ27" s="245"/>
      <c r="CR27" s="245"/>
      <c r="CS27" s="245"/>
      <c r="CT27" s="245"/>
      <c r="CU27" s="245"/>
    </row>
    <row r="28" spans="1:99" ht="19.5" customHeight="1">
      <c r="A28" s="236">
        <v>862302</v>
      </c>
      <c r="B28" s="251" t="s">
        <v>741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29">
        <f t="shared" si="2"/>
        <v>0</v>
      </c>
      <c r="M28" s="229">
        <f t="shared" si="2"/>
        <v>0</v>
      </c>
      <c r="N28" s="229">
        <f t="shared" si="2"/>
        <v>0</v>
      </c>
      <c r="O28" s="200">
        <v>160</v>
      </c>
      <c r="P28" s="200">
        <v>160</v>
      </c>
      <c r="Q28" s="200">
        <v>77</v>
      </c>
      <c r="R28" s="200"/>
      <c r="S28" s="200"/>
      <c r="T28" s="200"/>
      <c r="U28" s="229">
        <f t="shared" si="3"/>
        <v>160</v>
      </c>
      <c r="V28" s="229">
        <f t="shared" si="3"/>
        <v>160</v>
      </c>
      <c r="W28" s="229">
        <f t="shared" si="3"/>
        <v>77</v>
      </c>
      <c r="X28" s="252"/>
      <c r="Y28" s="252"/>
      <c r="Z28" s="252"/>
      <c r="AA28" s="237"/>
      <c r="AB28" s="239"/>
      <c r="AC28" s="239"/>
      <c r="AD28" s="238"/>
      <c r="AE28" s="239"/>
      <c r="AF28" s="239"/>
      <c r="AG28" s="238"/>
      <c r="AH28" s="239"/>
      <c r="AI28" s="239"/>
      <c r="AJ28" s="238"/>
      <c r="AK28" s="239"/>
      <c r="AL28" s="239"/>
      <c r="AM28" s="238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5"/>
      <c r="BS28" s="245"/>
      <c r="BT28" s="245"/>
      <c r="BU28" s="245"/>
      <c r="BV28" s="245"/>
      <c r="BW28" s="245"/>
      <c r="BX28" s="245"/>
      <c r="BY28" s="245"/>
      <c r="BZ28" s="245"/>
      <c r="CA28" s="245"/>
      <c r="CB28" s="245"/>
      <c r="CC28" s="245"/>
      <c r="CD28" s="245"/>
      <c r="CE28" s="245"/>
      <c r="CF28" s="245"/>
      <c r="CG28" s="245"/>
      <c r="CH28" s="245"/>
      <c r="CI28" s="245"/>
      <c r="CJ28" s="245"/>
      <c r="CK28" s="245"/>
      <c r="CL28" s="245"/>
      <c r="CM28" s="245"/>
      <c r="CN28" s="245"/>
      <c r="CO28" s="245"/>
      <c r="CP28" s="245"/>
      <c r="CQ28" s="245"/>
      <c r="CR28" s="245"/>
      <c r="CS28" s="245"/>
      <c r="CT28" s="245"/>
      <c r="CU28" s="245"/>
    </row>
    <row r="29" spans="1:39" ht="19.5" customHeight="1">
      <c r="A29" s="236">
        <v>869041</v>
      </c>
      <c r="B29" s="251" t="s">
        <v>620</v>
      </c>
      <c r="C29" s="200">
        <v>2882</v>
      </c>
      <c r="D29" s="200">
        <v>3025</v>
      </c>
      <c r="E29" s="200">
        <v>3627</v>
      </c>
      <c r="F29" s="200">
        <v>778</v>
      </c>
      <c r="G29" s="200">
        <v>818</v>
      </c>
      <c r="H29" s="200">
        <v>975</v>
      </c>
      <c r="I29" s="200">
        <v>748</v>
      </c>
      <c r="J29" s="200">
        <v>748</v>
      </c>
      <c r="K29" s="200">
        <v>825</v>
      </c>
      <c r="L29" s="229">
        <f t="shared" si="2"/>
        <v>4408</v>
      </c>
      <c r="M29" s="229">
        <f t="shared" si="2"/>
        <v>4591</v>
      </c>
      <c r="N29" s="229">
        <f t="shared" si="2"/>
        <v>5427</v>
      </c>
      <c r="O29" s="200"/>
      <c r="P29" s="200"/>
      <c r="Q29" s="200"/>
      <c r="R29" s="200"/>
      <c r="S29" s="200"/>
      <c r="T29" s="200"/>
      <c r="U29" s="229">
        <f t="shared" si="3"/>
        <v>4408</v>
      </c>
      <c r="V29" s="229">
        <f t="shared" si="3"/>
        <v>4591</v>
      </c>
      <c r="W29" s="229">
        <f t="shared" si="3"/>
        <v>5427</v>
      </c>
      <c r="X29" s="252">
        <v>1</v>
      </c>
      <c r="Y29" s="252">
        <v>1</v>
      </c>
      <c r="Z29" s="252">
        <v>1</v>
      </c>
      <c r="AA29" s="237"/>
      <c r="AB29" s="239"/>
      <c r="AC29" s="239"/>
      <c r="AD29" s="238"/>
      <c r="AE29" s="239"/>
      <c r="AF29" s="239"/>
      <c r="AG29" s="238"/>
      <c r="AH29" s="239"/>
      <c r="AI29" s="239"/>
      <c r="AJ29" s="238"/>
      <c r="AK29" s="239"/>
      <c r="AL29" s="239"/>
      <c r="AM29" s="238"/>
    </row>
    <row r="30" spans="1:39" ht="19.5" customHeight="1">
      <c r="A30" s="236">
        <v>881011</v>
      </c>
      <c r="B30" s="251" t="s">
        <v>742</v>
      </c>
      <c r="C30" s="200"/>
      <c r="D30" s="200"/>
      <c r="E30" s="200"/>
      <c r="F30" s="200"/>
      <c r="G30" s="200"/>
      <c r="H30" s="200"/>
      <c r="I30" s="200"/>
      <c r="J30" s="200"/>
      <c r="K30" s="200">
        <v>111</v>
      </c>
      <c r="L30" s="229">
        <f t="shared" si="2"/>
        <v>0</v>
      </c>
      <c r="M30" s="229">
        <f t="shared" si="2"/>
        <v>0</v>
      </c>
      <c r="N30" s="229">
        <f t="shared" si="2"/>
        <v>111</v>
      </c>
      <c r="O30" s="200"/>
      <c r="P30" s="200"/>
      <c r="Q30" s="200"/>
      <c r="R30" s="200"/>
      <c r="S30" s="200"/>
      <c r="T30" s="200"/>
      <c r="U30" s="229">
        <f t="shared" si="3"/>
        <v>0</v>
      </c>
      <c r="V30" s="229">
        <f t="shared" si="3"/>
        <v>0</v>
      </c>
      <c r="W30" s="229">
        <f t="shared" si="3"/>
        <v>111</v>
      </c>
      <c r="X30" s="252"/>
      <c r="Y30" s="252"/>
      <c r="Z30" s="252"/>
      <c r="AA30" s="237"/>
      <c r="AB30" s="239"/>
      <c r="AC30" s="239"/>
      <c r="AD30" s="238"/>
      <c r="AE30" s="239"/>
      <c r="AF30" s="239"/>
      <c r="AG30" s="238"/>
      <c r="AH30" s="239"/>
      <c r="AI30" s="239"/>
      <c r="AJ30" s="238"/>
      <c r="AK30" s="239"/>
      <c r="AL30" s="239"/>
      <c r="AM30" s="238"/>
    </row>
    <row r="31" spans="1:39" ht="19.5" customHeight="1">
      <c r="A31" s="236">
        <v>882111</v>
      </c>
      <c r="B31" s="251" t="s">
        <v>743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29">
        <f t="shared" si="2"/>
        <v>0</v>
      </c>
      <c r="M31" s="229">
        <f t="shared" si="2"/>
        <v>0</v>
      </c>
      <c r="N31" s="229">
        <f t="shared" si="2"/>
        <v>0</v>
      </c>
      <c r="O31" s="200"/>
      <c r="P31" s="200"/>
      <c r="Q31" s="200"/>
      <c r="R31" s="200">
        <v>59364</v>
      </c>
      <c r="S31" s="200">
        <v>53495</v>
      </c>
      <c r="T31" s="200">
        <v>51132</v>
      </c>
      <c r="U31" s="229">
        <f t="shared" si="3"/>
        <v>59364</v>
      </c>
      <c r="V31" s="229">
        <f t="shared" si="3"/>
        <v>53495</v>
      </c>
      <c r="W31" s="229">
        <f t="shared" si="3"/>
        <v>51132</v>
      </c>
      <c r="X31" s="253"/>
      <c r="Y31" s="253"/>
      <c r="Z31" s="253"/>
      <c r="AA31" s="237"/>
      <c r="AB31" s="239"/>
      <c r="AC31" s="239"/>
      <c r="AD31" s="238"/>
      <c r="AE31" s="239"/>
      <c r="AF31" s="239"/>
      <c r="AG31" s="238"/>
      <c r="AH31" s="239"/>
      <c r="AI31" s="239"/>
      <c r="AJ31" s="238"/>
      <c r="AK31" s="239"/>
      <c r="AL31" s="239"/>
      <c r="AM31" s="238"/>
    </row>
    <row r="32" spans="1:39" ht="19.5" customHeight="1">
      <c r="A32" s="236">
        <v>882112</v>
      </c>
      <c r="B32" s="251" t="s">
        <v>199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29">
        <f t="shared" si="2"/>
        <v>0</v>
      </c>
      <c r="M32" s="229">
        <f t="shared" si="2"/>
        <v>0</v>
      </c>
      <c r="N32" s="229">
        <f t="shared" si="2"/>
        <v>0</v>
      </c>
      <c r="O32" s="200"/>
      <c r="P32" s="200"/>
      <c r="Q32" s="200"/>
      <c r="R32" s="200">
        <v>320</v>
      </c>
      <c r="S32" s="200">
        <v>320</v>
      </c>
      <c r="T32" s="200">
        <v>316</v>
      </c>
      <c r="U32" s="229">
        <f t="shared" si="3"/>
        <v>320</v>
      </c>
      <c r="V32" s="229">
        <f t="shared" si="3"/>
        <v>320</v>
      </c>
      <c r="W32" s="229">
        <f t="shared" si="3"/>
        <v>316</v>
      </c>
      <c r="X32" s="253"/>
      <c r="Y32" s="253"/>
      <c r="Z32" s="253"/>
      <c r="AA32" s="237"/>
      <c r="AB32" s="239"/>
      <c r="AC32" s="239"/>
      <c r="AD32" s="238"/>
      <c r="AE32" s="239"/>
      <c r="AF32" s="239"/>
      <c r="AG32" s="238"/>
      <c r="AH32" s="239"/>
      <c r="AI32" s="239"/>
      <c r="AJ32" s="238"/>
      <c r="AK32" s="239"/>
      <c r="AL32" s="239"/>
      <c r="AM32" s="238"/>
    </row>
    <row r="33" spans="1:39" ht="19.5" customHeight="1">
      <c r="A33" s="236">
        <v>882113</v>
      </c>
      <c r="B33" s="251" t="s">
        <v>200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29">
        <f t="shared" si="2"/>
        <v>0</v>
      </c>
      <c r="M33" s="229">
        <f t="shared" si="2"/>
        <v>0</v>
      </c>
      <c r="N33" s="229">
        <f t="shared" si="2"/>
        <v>0</v>
      </c>
      <c r="O33" s="200"/>
      <c r="P33" s="200"/>
      <c r="Q33" s="200"/>
      <c r="R33" s="200">
        <v>13777</v>
      </c>
      <c r="S33" s="200">
        <v>13777</v>
      </c>
      <c r="T33" s="200">
        <v>14492</v>
      </c>
      <c r="U33" s="229">
        <f t="shared" si="3"/>
        <v>13777</v>
      </c>
      <c r="V33" s="229">
        <f t="shared" si="3"/>
        <v>13777</v>
      </c>
      <c r="W33" s="229">
        <f t="shared" si="3"/>
        <v>14492</v>
      </c>
      <c r="X33" s="253"/>
      <c r="Y33" s="253"/>
      <c r="Z33" s="253"/>
      <c r="AA33" s="254"/>
      <c r="AB33" s="239"/>
      <c r="AC33" s="239"/>
      <c r="AD33" s="238"/>
      <c r="AE33" s="239"/>
      <c r="AF33" s="239"/>
      <c r="AG33" s="238"/>
      <c r="AH33" s="239"/>
      <c r="AI33" s="239"/>
      <c r="AJ33" s="238"/>
      <c r="AK33" s="239"/>
      <c r="AL33" s="239"/>
      <c r="AM33" s="238"/>
    </row>
    <row r="34" spans="1:39" ht="19.5" customHeight="1">
      <c r="A34" s="236">
        <v>882115</v>
      </c>
      <c r="B34" s="251" t="s">
        <v>201</v>
      </c>
      <c r="C34" s="200"/>
      <c r="D34" s="200"/>
      <c r="E34" s="200"/>
      <c r="F34" s="200"/>
      <c r="G34" s="200"/>
      <c r="H34" s="200"/>
      <c r="I34" s="200"/>
      <c r="J34" s="200"/>
      <c r="K34" s="200"/>
      <c r="L34" s="229">
        <f t="shared" si="2"/>
        <v>0</v>
      </c>
      <c r="M34" s="229">
        <f t="shared" si="2"/>
        <v>0</v>
      </c>
      <c r="N34" s="229">
        <f t="shared" si="2"/>
        <v>0</v>
      </c>
      <c r="O34" s="200"/>
      <c r="P34" s="200"/>
      <c r="Q34" s="200"/>
      <c r="R34" s="200">
        <v>391</v>
      </c>
      <c r="S34" s="200">
        <v>391</v>
      </c>
      <c r="T34" s="200">
        <v>391</v>
      </c>
      <c r="U34" s="229">
        <f t="shared" si="3"/>
        <v>391</v>
      </c>
      <c r="V34" s="229">
        <f t="shared" si="3"/>
        <v>391</v>
      </c>
      <c r="W34" s="229">
        <f t="shared" si="3"/>
        <v>391</v>
      </c>
      <c r="X34" s="253"/>
      <c r="Y34" s="253"/>
      <c r="Z34" s="253"/>
      <c r="AA34" s="254"/>
      <c r="AB34" s="239"/>
      <c r="AC34" s="239"/>
      <c r="AD34" s="238"/>
      <c r="AE34" s="239"/>
      <c r="AF34" s="239"/>
      <c r="AG34" s="238"/>
      <c r="AH34" s="239"/>
      <c r="AI34" s="239"/>
      <c r="AJ34" s="238"/>
      <c r="AK34" s="239"/>
      <c r="AL34" s="239"/>
      <c r="AM34" s="238"/>
    </row>
    <row r="35" spans="1:39" ht="19.5" customHeight="1">
      <c r="A35" s="236">
        <v>882116</v>
      </c>
      <c r="B35" s="251" t="s">
        <v>202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29">
        <f t="shared" si="2"/>
        <v>0</v>
      </c>
      <c r="M35" s="229">
        <f t="shared" si="2"/>
        <v>0</v>
      </c>
      <c r="N35" s="229">
        <f t="shared" si="2"/>
        <v>0</v>
      </c>
      <c r="O35" s="200"/>
      <c r="P35" s="200"/>
      <c r="Q35" s="200"/>
      <c r="R35" s="200">
        <v>2042</v>
      </c>
      <c r="S35" s="200">
        <v>2042</v>
      </c>
      <c r="T35" s="200">
        <v>1133</v>
      </c>
      <c r="U35" s="229">
        <f t="shared" si="3"/>
        <v>2042</v>
      </c>
      <c r="V35" s="229">
        <f t="shared" si="3"/>
        <v>2042</v>
      </c>
      <c r="W35" s="229">
        <f t="shared" si="3"/>
        <v>1133</v>
      </c>
      <c r="X35" s="253"/>
      <c r="Y35" s="253"/>
      <c r="Z35" s="253"/>
      <c r="AA35" s="254"/>
      <c r="AB35" s="239"/>
      <c r="AC35" s="239"/>
      <c r="AD35" s="238"/>
      <c r="AE35" s="239"/>
      <c r="AF35" s="239"/>
      <c r="AG35" s="238"/>
      <c r="AH35" s="239"/>
      <c r="AI35" s="239"/>
      <c r="AJ35" s="238"/>
      <c r="AK35" s="239"/>
      <c r="AL35" s="239"/>
      <c r="AM35" s="238"/>
    </row>
    <row r="36" spans="1:39" ht="19.5" customHeight="1">
      <c r="A36" s="236">
        <v>882117</v>
      </c>
      <c r="B36" s="251" t="s">
        <v>612</v>
      </c>
      <c r="C36" s="200"/>
      <c r="D36" s="200"/>
      <c r="E36" s="200"/>
      <c r="F36" s="200"/>
      <c r="G36" s="200"/>
      <c r="H36" s="200"/>
      <c r="I36" s="200"/>
      <c r="J36" s="200"/>
      <c r="K36" s="200"/>
      <c r="L36" s="229">
        <f t="shared" si="2"/>
        <v>0</v>
      </c>
      <c r="M36" s="229">
        <f t="shared" si="2"/>
        <v>0</v>
      </c>
      <c r="N36" s="229">
        <f t="shared" si="2"/>
        <v>0</v>
      </c>
      <c r="O36" s="200"/>
      <c r="P36" s="200"/>
      <c r="Q36" s="200"/>
      <c r="R36" s="200"/>
      <c r="S36" s="200">
        <v>6409</v>
      </c>
      <c r="T36" s="200">
        <v>6397</v>
      </c>
      <c r="U36" s="229">
        <f t="shared" si="3"/>
        <v>0</v>
      </c>
      <c r="V36" s="229">
        <f t="shared" si="3"/>
        <v>6409</v>
      </c>
      <c r="W36" s="229">
        <f t="shared" si="3"/>
        <v>6397</v>
      </c>
      <c r="X36" s="253"/>
      <c r="Y36" s="253"/>
      <c r="Z36" s="253"/>
      <c r="AA36" s="254"/>
      <c r="AB36" s="239"/>
      <c r="AC36" s="239"/>
      <c r="AD36" s="238"/>
      <c r="AE36" s="239"/>
      <c r="AF36" s="239"/>
      <c r="AG36" s="238"/>
      <c r="AH36" s="239"/>
      <c r="AI36" s="239"/>
      <c r="AJ36" s="238"/>
      <c r="AK36" s="239"/>
      <c r="AL36" s="239"/>
      <c r="AM36" s="238"/>
    </row>
    <row r="37" spans="1:39" ht="19.5" customHeight="1">
      <c r="A37" s="236">
        <v>882118</v>
      </c>
      <c r="B37" s="251" t="s">
        <v>744</v>
      </c>
      <c r="C37" s="200"/>
      <c r="D37" s="200"/>
      <c r="E37" s="200"/>
      <c r="F37" s="200"/>
      <c r="G37" s="200"/>
      <c r="H37" s="200"/>
      <c r="I37" s="200"/>
      <c r="J37" s="200"/>
      <c r="K37" s="200"/>
      <c r="L37" s="229">
        <f t="shared" si="2"/>
        <v>0</v>
      </c>
      <c r="M37" s="229">
        <f t="shared" si="2"/>
        <v>0</v>
      </c>
      <c r="N37" s="229">
        <f t="shared" si="2"/>
        <v>0</v>
      </c>
      <c r="O37" s="200"/>
      <c r="P37" s="200"/>
      <c r="Q37" s="200"/>
      <c r="R37" s="200"/>
      <c r="S37" s="200"/>
      <c r="T37" s="200">
        <v>5</v>
      </c>
      <c r="U37" s="229">
        <f t="shared" si="3"/>
        <v>0</v>
      </c>
      <c r="V37" s="229">
        <f t="shared" si="3"/>
        <v>0</v>
      </c>
      <c r="W37" s="229">
        <f t="shared" si="3"/>
        <v>5</v>
      </c>
      <c r="X37" s="253"/>
      <c r="Y37" s="253"/>
      <c r="Z37" s="253"/>
      <c r="AA37" s="254"/>
      <c r="AB37" s="239"/>
      <c r="AC37" s="239"/>
      <c r="AD37" s="238"/>
      <c r="AE37" s="239"/>
      <c r="AF37" s="239"/>
      <c r="AG37" s="238"/>
      <c r="AH37" s="239"/>
      <c r="AI37" s="239"/>
      <c r="AJ37" s="238"/>
      <c r="AK37" s="239"/>
      <c r="AL37" s="239"/>
      <c r="AM37" s="238"/>
    </row>
    <row r="38" spans="1:39" ht="19.5" customHeight="1">
      <c r="A38" s="236">
        <v>882119</v>
      </c>
      <c r="B38" s="251" t="s">
        <v>203</v>
      </c>
      <c r="C38" s="200"/>
      <c r="D38" s="200"/>
      <c r="E38" s="200"/>
      <c r="F38" s="200"/>
      <c r="G38" s="200"/>
      <c r="H38" s="200"/>
      <c r="I38" s="200"/>
      <c r="J38" s="200"/>
      <c r="K38" s="200"/>
      <c r="L38" s="229">
        <f t="shared" si="2"/>
        <v>0</v>
      </c>
      <c r="M38" s="229">
        <f t="shared" si="2"/>
        <v>0</v>
      </c>
      <c r="N38" s="229">
        <f t="shared" si="2"/>
        <v>0</v>
      </c>
      <c r="O38" s="200"/>
      <c r="P38" s="200"/>
      <c r="Q38" s="200"/>
      <c r="R38" s="200"/>
      <c r="S38" s="200">
        <v>1040</v>
      </c>
      <c r="T38" s="200">
        <v>2040</v>
      </c>
      <c r="U38" s="229">
        <f t="shared" si="3"/>
        <v>0</v>
      </c>
      <c r="V38" s="229">
        <f t="shared" si="3"/>
        <v>1040</v>
      </c>
      <c r="W38" s="229">
        <f t="shared" si="3"/>
        <v>2040</v>
      </c>
      <c r="X38" s="253"/>
      <c r="Y38" s="253"/>
      <c r="Z38" s="253"/>
      <c r="AA38" s="254"/>
      <c r="AB38" s="239"/>
      <c r="AC38" s="239"/>
      <c r="AD38" s="238"/>
      <c r="AE38" s="239"/>
      <c r="AF38" s="239"/>
      <c r="AG38" s="238"/>
      <c r="AH38" s="239"/>
      <c r="AI38" s="239"/>
      <c r="AJ38" s="238"/>
      <c r="AK38" s="239"/>
      <c r="AL38" s="239"/>
      <c r="AM38" s="238"/>
    </row>
    <row r="39" spans="1:39" ht="19.5" customHeight="1">
      <c r="A39" s="236">
        <v>882122</v>
      </c>
      <c r="B39" s="251" t="s">
        <v>204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29">
        <f t="shared" si="2"/>
        <v>0</v>
      </c>
      <c r="M39" s="229">
        <f t="shared" si="2"/>
        <v>0</v>
      </c>
      <c r="N39" s="229">
        <f t="shared" si="2"/>
        <v>0</v>
      </c>
      <c r="O39" s="200"/>
      <c r="P39" s="200"/>
      <c r="Q39" s="200"/>
      <c r="R39" s="200">
        <v>100</v>
      </c>
      <c r="S39" s="200">
        <v>100</v>
      </c>
      <c r="T39" s="298">
        <v>92</v>
      </c>
      <c r="U39" s="229">
        <f t="shared" si="3"/>
        <v>100</v>
      </c>
      <c r="V39" s="229">
        <f t="shared" si="3"/>
        <v>100</v>
      </c>
      <c r="W39" s="229">
        <f t="shared" si="3"/>
        <v>92</v>
      </c>
      <c r="X39" s="253"/>
      <c r="Y39" s="253"/>
      <c r="Z39" s="253"/>
      <c r="AA39" s="254"/>
      <c r="AB39" s="239"/>
      <c r="AC39" s="239"/>
      <c r="AD39" s="238"/>
      <c r="AE39" s="239"/>
      <c r="AF39" s="239"/>
      <c r="AG39" s="238"/>
      <c r="AH39" s="239"/>
      <c r="AI39" s="239"/>
      <c r="AJ39" s="238"/>
      <c r="AK39" s="239"/>
      <c r="AL39" s="239"/>
      <c r="AM39" s="238"/>
    </row>
    <row r="40" spans="1:39" ht="19.5" customHeight="1">
      <c r="A40" s="236">
        <v>882123</v>
      </c>
      <c r="B40" s="251" t="s">
        <v>732</v>
      </c>
      <c r="C40" s="200"/>
      <c r="D40" s="200"/>
      <c r="E40" s="200"/>
      <c r="F40" s="200"/>
      <c r="G40" s="200"/>
      <c r="H40" s="200"/>
      <c r="I40" s="200"/>
      <c r="J40" s="200"/>
      <c r="K40" s="200"/>
      <c r="L40" s="229">
        <f t="shared" si="2"/>
        <v>0</v>
      </c>
      <c r="M40" s="229">
        <f t="shared" si="2"/>
        <v>0</v>
      </c>
      <c r="N40" s="229">
        <f t="shared" si="2"/>
        <v>0</v>
      </c>
      <c r="O40" s="200"/>
      <c r="P40" s="200"/>
      <c r="Q40" s="200"/>
      <c r="R40" s="200">
        <v>100</v>
      </c>
      <c r="S40" s="291">
        <v>100</v>
      </c>
      <c r="T40" s="229">
        <v>290</v>
      </c>
      <c r="U40" s="229">
        <f t="shared" si="3"/>
        <v>100</v>
      </c>
      <c r="V40" s="229">
        <f t="shared" si="3"/>
        <v>100</v>
      </c>
      <c r="W40" s="229">
        <f t="shared" si="3"/>
        <v>290</v>
      </c>
      <c r="X40" s="293"/>
      <c r="Y40" s="253"/>
      <c r="Z40" s="253"/>
      <c r="AA40" s="254"/>
      <c r="AB40" s="239"/>
      <c r="AC40" s="239"/>
      <c r="AD40" s="238"/>
      <c r="AE40" s="239"/>
      <c r="AF40" s="239"/>
      <c r="AG40" s="238"/>
      <c r="AH40" s="239"/>
      <c r="AI40" s="239"/>
      <c r="AJ40" s="238"/>
      <c r="AK40" s="239"/>
      <c r="AL40" s="239"/>
      <c r="AM40" s="238"/>
    </row>
    <row r="41" spans="1:39" ht="19.5" customHeight="1">
      <c r="A41" s="236">
        <v>882124</v>
      </c>
      <c r="B41" s="251" t="s">
        <v>205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29">
        <f t="shared" si="2"/>
        <v>0</v>
      </c>
      <c r="M41" s="229">
        <f t="shared" si="2"/>
        <v>0</v>
      </c>
      <c r="N41" s="229">
        <f t="shared" si="2"/>
        <v>0</v>
      </c>
      <c r="O41" s="200"/>
      <c r="P41" s="200"/>
      <c r="Q41" s="200"/>
      <c r="R41" s="200"/>
      <c r="S41" s="291"/>
      <c r="T41" s="229">
        <v>14</v>
      </c>
      <c r="U41" s="229">
        <f t="shared" si="3"/>
        <v>0</v>
      </c>
      <c r="V41" s="229">
        <f t="shared" si="3"/>
        <v>0</v>
      </c>
      <c r="W41" s="229">
        <f t="shared" si="3"/>
        <v>14</v>
      </c>
      <c r="X41" s="293"/>
      <c r="Y41" s="253"/>
      <c r="Z41" s="253"/>
      <c r="AA41" s="254"/>
      <c r="AB41" s="239"/>
      <c r="AC41" s="239"/>
      <c r="AD41" s="238"/>
      <c r="AE41" s="239"/>
      <c r="AF41" s="239"/>
      <c r="AG41" s="238"/>
      <c r="AH41" s="239"/>
      <c r="AI41" s="239"/>
      <c r="AJ41" s="238"/>
      <c r="AK41" s="239"/>
      <c r="AL41" s="239"/>
      <c r="AM41" s="238"/>
    </row>
    <row r="42" spans="1:39" ht="19.5" customHeight="1">
      <c r="A42" s="236">
        <v>882202</v>
      </c>
      <c r="B42" s="251" t="s">
        <v>206</v>
      </c>
      <c r="C42" s="200"/>
      <c r="D42" s="200"/>
      <c r="E42" s="200"/>
      <c r="F42" s="200"/>
      <c r="G42" s="200"/>
      <c r="H42" s="200"/>
      <c r="I42" s="200"/>
      <c r="J42" s="200"/>
      <c r="K42" s="200"/>
      <c r="L42" s="229">
        <f t="shared" si="2"/>
        <v>0</v>
      </c>
      <c r="M42" s="229">
        <f t="shared" si="2"/>
        <v>0</v>
      </c>
      <c r="N42" s="229">
        <f t="shared" si="2"/>
        <v>0</v>
      </c>
      <c r="O42" s="200"/>
      <c r="P42" s="200"/>
      <c r="Q42" s="200"/>
      <c r="R42" s="200"/>
      <c r="S42" s="291"/>
      <c r="T42" s="229">
        <v>79</v>
      </c>
      <c r="U42" s="229">
        <f t="shared" si="3"/>
        <v>0</v>
      </c>
      <c r="V42" s="229">
        <f t="shared" si="3"/>
        <v>0</v>
      </c>
      <c r="W42" s="229">
        <f t="shared" si="3"/>
        <v>79</v>
      </c>
      <c r="X42" s="293"/>
      <c r="Y42" s="253"/>
      <c r="Z42" s="253"/>
      <c r="AA42" s="254"/>
      <c r="AB42" s="239"/>
      <c r="AC42" s="239"/>
      <c r="AD42" s="238"/>
      <c r="AE42" s="239"/>
      <c r="AF42" s="239"/>
      <c r="AG42" s="238"/>
      <c r="AH42" s="239"/>
      <c r="AI42" s="239"/>
      <c r="AJ42" s="238"/>
      <c r="AK42" s="239"/>
      <c r="AL42" s="239"/>
      <c r="AM42" s="238"/>
    </row>
    <row r="43" spans="1:39" ht="19.5" customHeight="1">
      <c r="A43" s="236"/>
      <c r="B43" s="255" t="s">
        <v>618</v>
      </c>
      <c r="C43" s="207">
        <f aca="true" t="shared" si="6" ref="C43:K43">C25+C26+C27+C29+C31+C32+C33+C34+C35+C38+C39+C40+C41+C42+C24+C23+C22</f>
        <v>6520</v>
      </c>
      <c r="D43" s="207">
        <f t="shared" si="6"/>
        <v>6663</v>
      </c>
      <c r="E43" s="207">
        <f t="shared" si="6"/>
        <v>4972</v>
      </c>
      <c r="F43" s="207">
        <f t="shared" si="6"/>
        <v>1760</v>
      </c>
      <c r="G43" s="207">
        <f t="shared" si="6"/>
        <v>1800</v>
      </c>
      <c r="H43" s="207">
        <f t="shared" si="6"/>
        <v>1225</v>
      </c>
      <c r="I43" s="207">
        <f t="shared" si="6"/>
        <v>25282</v>
      </c>
      <c r="J43" s="207">
        <f t="shared" si="6"/>
        <v>25282</v>
      </c>
      <c r="K43" s="207">
        <f t="shared" si="6"/>
        <v>25192</v>
      </c>
      <c r="L43" s="241">
        <f t="shared" si="2"/>
        <v>33562</v>
      </c>
      <c r="M43" s="241">
        <f t="shared" si="2"/>
        <v>33745</v>
      </c>
      <c r="N43" s="241">
        <f t="shared" si="2"/>
        <v>31389</v>
      </c>
      <c r="O43" s="207">
        <f>O25+O26+O27+O29+O31+O32+O33+O34+O35+O38+O39+O40+O41+O42+O24+O23+O22+O28</f>
        <v>24761</v>
      </c>
      <c r="P43" s="207">
        <f>P25+P26+P27+P29+P31+P32+P33+P34+P35+P38+P39+P40+P41+P42+P24+P23+P22+P28</f>
        <v>137213</v>
      </c>
      <c r="Q43" s="207">
        <f>Q25+Q26+Q27+Q29+Q31+Q32+Q33+Q34+Q35+Q38+Q39+Q40+Q41+Q42+Q24+Q23+Q22+Q28</f>
        <v>133736</v>
      </c>
      <c r="R43" s="207">
        <f>R25+R26+R27+R29+R31+R32+R33+R34+R35+R38+R39+R40+R41+R42+R24+R23+R22+R28</f>
        <v>79394</v>
      </c>
      <c r="S43" s="207">
        <f>S25+S26+S27+S29+S31+S32+S33+S34+S35+S38+S39+S40+S41+S42+S24+S23+S22+S28+S36</f>
        <v>80974</v>
      </c>
      <c r="T43" s="207">
        <f>T25+T26+T27+T29+T31+T32+T33+T34+T35+T38+T39+T40+T41+T42+T24+T23+T22+T28+T36+T37</f>
        <v>80609</v>
      </c>
      <c r="U43" s="241">
        <f>L43+O43+R43</f>
        <v>137717</v>
      </c>
      <c r="V43" s="241">
        <f t="shared" si="3"/>
        <v>251932</v>
      </c>
      <c r="W43" s="241">
        <f t="shared" si="3"/>
        <v>245734</v>
      </c>
      <c r="X43" s="294">
        <f>X25+X26+X27+X29+X31+X32+X33+X34+X35+X38+X39+X40+X41+X42</f>
        <v>1</v>
      </c>
      <c r="Y43" s="207">
        <f>Y25+Y26+Y27+Y29+Y31+Y32+Y33+Y34+Y35+Y38+Y39+Y40+Y41+Y42</f>
        <v>1</v>
      </c>
      <c r="Z43" s="207">
        <f>Z25+Z26+Z27+Z29+Z31+Z32+Z33+Z34+Z35+Z38+Z39+Z40+Z41+Z42</f>
        <v>1</v>
      </c>
      <c r="AA43" s="254"/>
      <c r="AB43" s="239"/>
      <c r="AC43" s="239"/>
      <c r="AD43" s="238"/>
      <c r="AE43" s="239"/>
      <c r="AF43" s="239"/>
      <c r="AG43" s="238"/>
      <c r="AH43" s="239"/>
      <c r="AI43" s="239"/>
      <c r="AJ43" s="238"/>
      <c r="AK43" s="239"/>
      <c r="AL43" s="239"/>
      <c r="AM43" s="238"/>
    </row>
    <row r="44" spans="1:39" ht="19.5" customHeight="1">
      <c r="A44" s="236"/>
      <c r="B44" s="250" t="s">
        <v>177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29">
        <f t="shared" si="2"/>
        <v>0</v>
      </c>
      <c r="M44" s="229">
        <f t="shared" si="2"/>
        <v>0</v>
      </c>
      <c r="N44" s="229">
        <f t="shared" si="2"/>
        <v>0</v>
      </c>
      <c r="O44" s="200"/>
      <c r="P44" s="200"/>
      <c r="Q44" s="200"/>
      <c r="R44" s="200"/>
      <c r="S44" s="291"/>
      <c r="T44" s="229"/>
      <c r="U44" s="229">
        <f t="shared" si="3"/>
        <v>0</v>
      </c>
      <c r="V44" s="229">
        <f t="shared" si="3"/>
        <v>0</v>
      </c>
      <c r="W44" s="229">
        <f t="shared" si="3"/>
        <v>0</v>
      </c>
      <c r="X44" s="295"/>
      <c r="Y44" s="201"/>
      <c r="Z44" s="201"/>
      <c r="AA44" s="254"/>
      <c r="AB44" s="239"/>
      <c r="AC44" s="239"/>
      <c r="AD44" s="238"/>
      <c r="AE44" s="239"/>
      <c r="AF44" s="239"/>
      <c r="AG44" s="238"/>
      <c r="AH44" s="239"/>
      <c r="AI44" s="239"/>
      <c r="AJ44" s="238"/>
      <c r="AK44" s="239"/>
      <c r="AL44" s="239"/>
      <c r="AM44" s="238"/>
    </row>
    <row r="45" spans="1:39" ht="19.5" customHeight="1">
      <c r="A45" s="236">
        <v>552001</v>
      </c>
      <c r="B45" s="251" t="s">
        <v>736</v>
      </c>
      <c r="C45" s="200"/>
      <c r="D45" s="200"/>
      <c r="E45" s="200"/>
      <c r="F45" s="200"/>
      <c r="G45" s="200"/>
      <c r="H45" s="200"/>
      <c r="I45" s="200"/>
      <c r="J45" s="200"/>
      <c r="K45" s="200">
        <v>960</v>
      </c>
      <c r="L45" s="229">
        <f t="shared" si="2"/>
        <v>0</v>
      </c>
      <c r="M45" s="229">
        <f t="shared" si="2"/>
        <v>0</v>
      </c>
      <c r="N45" s="229">
        <f t="shared" si="2"/>
        <v>960</v>
      </c>
      <c r="O45" s="200"/>
      <c r="P45" s="200"/>
      <c r="Q45" s="200"/>
      <c r="R45" s="200"/>
      <c r="S45" s="291"/>
      <c r="T45" s="229"/>
      <c r="U45" s="229">
        <f t="shared" si="3"/>
        <v>0</v>
      </c>
      <c r="V45" s="229">
        <f t="shared" si="3"/>
        <v>0</v>
      </c>
      <c r="W45" s="229">
        <f t="shared" si="3"/>
        <v>960</v>
      </c>
      <c r="X45" s="295"/>
      <c r="Y45" s="201"/>
      <c r="Z45" s="201"/>
      <c r="AA45" s="254"/>
      <c r="AB45" s="239"/>
      <c r="AC45" s="239"/>
      <c r="AD45" s="238"/>
      <c r="AE45" s="239"/>
      <c r="AF45" s="239"/>
      <c r="AG45" s="238"/>
      <c r="AH45" s="239"/>
      <c r="AI45" s="239"/>
      <c r="AJ45" s="238"/>
      <c r="AK45" s="239"/>
      <c r="AL45" s="239"/>
      <c r="AM45" s="238"/>
    </row>
    <row r="46" spans="1:39" ht="19.5" customHeight="1">
      <c r="A46" s="236">
        <v>680001</v>
      </c>
      <c r="B46" s="251" t="s">
        <v>179</v>
      </c>
      <c r="C46" s="200"/>
      <c r="D46" s="200"/>
      <c r="E46" s="200"/>
      <c r="F46" s="200"/>
      <c r="G46" s="200"/>
      <c r="H46" s="200"/>
      <c r="I46" s="200">
        <v>63</v>
      </c>
      <c r="J46" s="200">
        <v>63</v>
      </c>
      <c r="K46" s="200"/>
      <c r="L46" s="229">
        <f t="shared" si="2"/>
        <v>63</v>
      </c>
      <c r="M46" s="229">
        <f t="shared" si="2"/>
        <v>63</v>
      </c>
      <c r="N46" s="229">
        <f t="shared" si="2"/>
        <v>0</v>
      </c>
      <c r="O46" s="200"/>
      <c r="P46" s="200"/>
      <c r="Q46" s="200"/>
      <c r="R46" s="200"/>
      <c r="S46" s="291"/>
      <c r="T46" s="229"/>
      <c r="U46" s="229">
        <f t="shared" si="3"/>
        <v>63</v>
      </c>
      <c r="V46" s="229">
        <f t="shared" si="3"/>
        <v>63</v>
      </c>
      <c r="W46" s="229">
        <f t="shared" si="3"/>
        <v>0</v>
      </c>
      <c r="X46" s="293"/>
      <c r="Y46" s="253"/>
      <c r="Z46" s="253"/>
      <c r="AA46" s="254"/>
      <c r="AB46" s="239"/>
      <c r="AC46" s="239"/>
      <c r="AD46" s="238"/>
      <c r="AE46" s="239"/>
      <c r="AF46" s="239"/>
      <c r="AG46" s="238"/>
      <c r="AH46" s="239"/>
      <c r="AI46" s="239"/>
      <c r="AJ46" s="238"/>
      <c r="AK46" s="238"/>
      <c r="AL46" s="238"/>
      <c r="AM46" s="238"/>
    </row>
    <row r="47" spans="1:39" ht="19.5" customHeight="1">
      <c r="A47" s="256"/>
      <c r="B47" s="257" t="s">
        <v>616</v>
      </c>
      <c r="C47" s="258">
        <f aca="true" t="shared" si="7" ref="C47:K47">C8+C20+C43+C46</f>
        <v>85474</v>
      </c>
      <c r="D47" s="258">
        <f t="shared" si="7"/>
        <v>86487</v>
      </c>
      <c r="E47" s="258">
        <f t="shared" si="7"/>
        <v>90305</v>
      </c>
      <c r="F47" s="258">
        <f t="shared" si="7"/>
        <v>15914</v>
      </c>
      <c r="G47" s="258">
        <f t="shared" si="7"/>
        <v>16197</v>
      </c>
      <c r="H47" s="258">
        <f t="shared" si="7"/>
        <v>15000</v>
      </c>
      <c r="I47" s="258">
        <f t="shared" si="7"/>
        <v>76406</v>
      </c>
      <c r="J47" s="258">
        <f t="shared" si="7"/>
        <v>89187</v>
      </c>
      <c r="K47" s="258">
        <f t="shared" si="7"/>
        <v>88061</v>
      </c>
      <c r="L47" s="648">
        <f t="shared" si="2"/>
        <v>177794</v>
      </c>
      <c r="M47" s="648">
        <f t="shared" si="2"/>
        <v>191871</v>
      </c>
      <c r="N47" s="648">
        <f t="shared" si="2"/>
        <v>193366</v>
      </c>
      <c r="O47" s="258">
        <f aca="true" t="shared" si="8" ref="O47:U47">O8+O20+O43+O46</f>
        <v>28761</v>
      </c>
      <c r="P47" s="258">
        <f t="shared" si="8"/>
        <v>141213</v>
      </c>
      <c r="Q47" s="258">
        <f t="shared" si="8"/>
        <v>135385</v>
      </c>
      <c r="R47" s="258">
        <f t="shared" si="8"/>
        <v>84010</v>
      </c>
      <c r="S47" s="258">
        <f t="shared" si="8"/>
        <v>85590</v>
      </c>
      <c r="T47" s="258">
        <f t="shared" si="8"/>
        <v>84596</v>
      </c>
      <c r="U47" s="258">
        <f t="shared" si="8"/>
        <v>290565</v>
      </c>
      <c r="V47" s="648">
        <f>M47+P47+S47</f>
        <v>418674</v>
      </c>
      <c r="W47" s="648">
        <f>N47+Q47+T47</f>
        <v>413347</v>
      </c>
      <c r="X47" s="296">
        <v>69</v>
      </c>
      <c r="Y47" s="258">
        <v>69</v>
      </c>
      <c r="Z47" s="258">
        <v>76</v>
      </c>
      <c r="AA47" s="254"/>
      <c r="AB47" s="239"/>
      <c r="AC47" s="239"/>
      <c r="AD47" s="238"/>
      <c r="AE47" s="239"/>
      <c r="AF47" s="239"/>
      <c r="AG47" s="238"/>
      <c r="AH47" s="239"/>
      <c r="AI47" s="239"/>
      <c r="AJ47" s="238"/>
      <c r="AK47" s="239"/>
      <c r="AL47" s="239"/>
      <c r="AM47" s="238"/>
    </row>
    <row r="48" spans="1:39" ht="19.5" customHeight="1">
      <c r="A48" s="260"/>
      <c r="B48" s="261" t="s">
        <v>207</v>
      </c>
      <c r="C48" s="207"/>
      <c r="D48" s="207"/>
      <c r="E48" s="207"/>
      <c r="F48" s="207"/>
      <c r="G48" s="207"/>
      <c r="H48" s="207"/>
      <c r="I48" s="207"/>
      <c r="J48" s="207"/>
      <c r="K48" s="207"/>
      <c r="L48" s="200"/>
      <c r="M48" s="200"/>
      <c r="N48" s="200"/>
      <c r="O48" s="207"/>
      <c r="P48" s="207"/>
      <c r="Q48" s="207"/>
      <c r="R48" s="207"/>
      <c r="S48" s="292"/>
      <c r="T48" s="241"/>
      <c r="U48" s="229">
        <v>16623</v>
      </c>
      <c r="V48" s="231">
        <v>30403</v>
      </c>
      <c r="W48" s="231">
        <v>32438</v>
      </c>
      <c r="X48" s="293"/>
      <c r="Y48" s="253"/>
      <c r="Z48" s="253"/>
      <c r="AA48" s="263"/>
      <c r="AB48" s="244"/>
      <c r="AC48" s="244"/>
      <c r="AD48" s="238"/>
      <c r="AE48" s="244"/>
      <c r="AF48" s="244"/>
      <c r="AG48" s="264"/>
      <c r="AH48" s="244"/>
      <c r="AI48" s="244"/>
      <c r="AJ48" s="264"/>
      <c r="AK48" s="265"/>
      <c r="AL48" s="265"/>
      <c r="AM48" s="264"/>
    </row>
    <row r="49" spans="1:39" ht="19.5" customHeight="1">
      <c r="A49" s="260"/>
      <c r="B49" s="261" t="s">
        <v>208</v>
      </c>
      <c r="C49" s="266"/>
      <c r="D49" s="266"/>
      <c r="E49" s="266"/>
      <c r="F49" s="266"/>
      <c r="G49" s="266"/>
      <c r="H49" s="266"/>
      <c r="I49" s="266"/>
      <c r="J49" s="266"/>
      <c r="K49" s="266"/>
      <c r="L49" s="200"/>
      <c r="M49" s="200"/>
      <c r="N49" s="200"/>
      <c r="O49" s="200"/>
      <c r="P49" s="200"/>
      <c r="Q49" s="200"/>
      <c r="R49" s="207"/>
      <c r="S49" s="292"/>
      <c r="T49" s="241"/>
      <c r="U49" s="229">
        <v>20500</v>
      </c>
      <c r="V49" s="231">
        <v>26503</v>
      </c>
      <c r="W49" s="231">
        <v>22230</v>
      </c>
      <c r="X49" s="297"/>
      <c r="Y49" s="267"/>
      <c r="Z49" s="267"/>
      <c r="AA49" s="263"/>
      <c r="AB49" s="268"/>
      <c r="AC49" s="268"/>
      <c r="AD49" s="238"/>
      <c r="AE49" s="268"/>
      <c r="AF49" s="268"/>
      <c r="AG49" s="238"/>
      <c r="AH49" s="239"/>
      <c r="AI49" s="244"/>
      <c r="AJ49" s="238"/>
      <c r="AK49" s="268"/>
      <c r="AL49" s="268"/>
      <c r="AM49" s="238"/>
    </row>
    <row r="50" spans="1:39" s="279" customFormat="1" ht="19.5" customHeight="1">
      <c r="A50" s="260"/>
      <c r="B50" s="269" t="s">
        <v>136</v>
      </c>
      <c r="C50" s="270"/>
      <c r="D50" s="270"/>
      <c r="E50" s="270"/>
      <c r="F50" s="270"/>
      <c r="G50" s="270"/>
      <c r="H50" s="270"/>
      <c r="I50" s="271"/>
      <c r="J50" s="271"/>
      <c r="K50" s="271"/>
      <c r="L50" s="272"/>
      <c r="M50" s="272"/>
      <c r="N50" s="272"/>
      <c r="O50" s="272"/>
      <c r="P50" s="272"/>
      <c r="Q50" s="272"/>
      <c r="R50" s="272"/>
      <c r="S50" s="272"/>
      <c r="T50" s="272"/>
      <c r="U50" s="200"/>
      <c r="V50" s="262"/>
      <c r="W50" s="262">
        <v>-3535</v>
      </c>
      <c r="X50" s="273"/>
      <c r="Y50" s="274"/>
      <c r="Z50" s="274"/>
      <c r="AA50" s="275"/>
      <c r="AB50" s="276"/>
      <c r="AC50" s="276"/>
      <c r="AD50" s="277"/>
      <c r="AE50" s="276"/>
      <c r="AF50" s="276"/>
      <c r="AG50" s="277"/>
      <c r="AH50" s="278"/>
      <c r="AI50" s="278"/>
      <c r="AJ50" s="277"/>
      <c r="AK50" s="276"/>
      <c r="AL50" s="276"/>
      <c r="AM50" s="277"/>
    </row>
    <row r="51" spans="1:39" ht="19.5" customHeight="1">
      <c r="A51" s="260"/>
      <c r="B51" s="249" t="s">
        <v>599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80">
        <f>U47+U48+U49+U50</f>
        <v>327688</v>
      </c>
      <c r="V51" s="280">
        <f>V47+V48+V49+V50</f>
        <v>475580</v>
      </c>
      <c r="W51" s="280">
        <f>W47+W48+W49+W50</f>
        <v>464480</v>
      </c>
      <c r="X51" s="281"/>
      <c r="Y51" s="267"/>
      <c r="Z51" s="267"/>
      <c r="AA51" s="282"/>
      <c r="AB51" s="244"/>
      <c r="AC51" s="244"/>
      <c r="AD51" s="264"/>
      <c r="AE51" s="244"/>
      <c r="AF51" s="244"/>
      <c r="AG51" s="264"/>
      <c r="AH51" s="244"/>
      <c r="AI51" s="244"/>
      <c r="AJ51" s="264"/>
      <c r="AK51" s="264"/>
      <c r="AL51" s="244"/>
      <c r="AM51" s="264"/>
    </row>
    <row r="52" spans="1:39" ht="19.5" customHeight="1">
      <c r="A52" s="260"/>
      <c r="B52" s="269" t="s">
        <v>209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>
        <v>169554</v>
      </c>
      <c r="V52" s="262">
        <v>66626</v>
      </c>
      <c r="W52" s="262">
        <v>68566</v>
      </c>
      <c r="X52" s="283"/>
      <c r="Y52" s="253"/>
      <c r="Z52" s="253"/>
      <c r="AA52" s="282"/>
      <c r="AB52" s="284"/>
      <c r="AC52" s="284"/>
      <c r="AD52" s="238"/>
      <c r="AE52" s="244"/>
      <c r="AF52" s="244"/>
      <c r="AG52" s="238"/>
      <c r="AH52" s="244"/>
      <c r="AI52" s="244"/>
      <c r="AJ52" s="238"/>
      <c r="AK52" s="244"/>
      <c r="AL52" s="244"/>
      <c r="AM52" s="238"/>
    </row>
    <row r="53" spans="1:39" ht="19.5" customHeight="1">
      <c r="A53" s="285"/>
      <c r="B53" s="286" t="s">
        <v>182</v>
      </c>
      <c r="C53" s="258"/>
      <c r="D53" s="258"/>
      <c r="E53" s="258"/>
      <c r="F53" s="258"/>
      <c r="G53" s="258"/>
      <c r="H53" s="258"/>
      <c r="I53" s="258"/>
      <c r="J53" s="258"/>
      <c r="K53" s="258"/>
      <c r="L53" s="287"/>
      <c r="M53" s="287"/>
      <c r="N53" s="287"/>
      <c r="O53" s="258"/>
      <c r="P53" s="258"/>
      <c r="Q53" s="258"/>
      <c r="R53" s="258"/>
      <c r="S53" s="258"/>
      <c r="T53" s="258"/>
      <c r="U53" s="258">
        <f>U51+U52</f>
        <v>497242</v>
      </c>
      <c r="V53" s="259">
        <f>V51+V52</f>
        <v>542206</v>
      </c>
      <c r="W53" s="258">
        <f>W51+W52</f>
        <v>533046</v>
      </c>
      <c r="X53" s="258">
        <v>69</v>
      </c>
      <c r="Y53" s="258">
        <v>69</v>
      </c>
      <c r="Z53" s="258">
        <v>76</v>
      </c>
      <c r="AA53" s="282"/>
      <c r="AB53" s="284"/>
      <c r="AC53" s="284"/>
      <c r="AD53" s="238"/>
      <c r="AE53" s="244"/>
      <c r="AF53" s="244"/>
      <c r="AG53" s="238"/>
      <c r="AH53" s="244"/>
      <c r="AI53" s="244"/>
      <c r="AJ53" s="238"/>
      <c r="AK53" s="244"/>
      <c r="AL53" s="244"/>
      <c r="AM53" s="238"/>
    </row>
    <row r="54" spans="3:23" ht="13.5" customHeight="1"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T54" s="214"/>
      <c r="U54" s="214"/>
      <c r="V54" s="288"/>
      <c r="W54" s="214"/>
    </row>
    <row r="55" ht="13.5" customHeight="1"/>
    <row r="56" ht="13.5" customHeight="1"/>
    <row r="57" ht="13.5" customHeight="1"/>
    <row r="58" ht="13.5" customHeight="1"/>
  </sheetData>
  <sheetProtection selectLockedCells="1" selectUnlockedCells="1"/>
  <mergeCells count="14">
    <mergeCell ref="I2:K2"/>
    <mergeCell ref="L2:N2"/>
    <mergeCell ref="A2:A3"/>
    <mergeCell ref="B2:B3"/>
    <mergeCell ref="C2:E2"/>
    <mergeCell ref="F2:H2"/>
    <mergeCell ref="O2:Q2"/>
    <mergeCell ref="R2:T2"/>
    <mergeCell ref="AH2:AJ2"/>
    <mergeCell ref="AK2:AM2"/>
    <mergeCell ref="U2:W2"/>
    <mergeCell ref="X2:Z2"/>
    <mergeCell ref="AB2:AD2"/>
    <mergeCell ref="AE2:AG2"/>
  </mergeCells>
  <printOptions horizontalCentered="1"/>
  <pageMargins left="0.3875" right="0.49375" top="0.66" bottom="0.2" header="0.25" footer="0.23"/>
  <pageSetup horizontalDpi="300" verticalDpi="300" orientation="landscape" paperSize="9" scale="50" r:id="rId1"/>
  <headerFooter alignWithMargins="0">
    <oddHeader>&amp;C&amp;"Garamond,Félkövér"&amp;12 /2014. (    ) számú zárszámadási rendelethez
Zalakomár Község Önkormányzat
 kiadási előirányzatainak teljesítése szakfeladatonként
2013. évben&amp;R&amp;A
&amp;P.oldal
ezer Ft-ban</oddHeader>
  </headerFooter>
  <colBreaks count="1" manualBreakCount="1"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="68" zoomScaleNormal="68" zoomScaleSheetLayoutView="56" zoomScalePageLayoutView="0" workbookViewId="0" topLeftCell="A1">
      <selection activeCell="J32" sqref="J32"/>
    </sheetView>
  </sheetViews>
  <sheetFormatPr defaultColWidth="11.375" defaultRowHeight="12.75"/>
  <cols>
    <col min="1" max="1" width="5.75390625" style="319" customWidth="1"/>
    <col min="2" max="2" width="65.375" style="320" customWidth="1"/>
    <col min="3" max="3" width="13.00390625" style="300" customWidth="1"/>
    <col min="4" max="4" width="12.375" style="300" customWidth="1"/>
    <col min="5" max="6" width="11.375" style="311" customWidth="1"/>
    <col min="7" max="16384" width="11.375" style="300" customWidth="1"/>
  </cols>
  <sheetData>
    <row r="1" spans="1:6" s="299" customFormat="1" ht="24.75" customHeight="1">
      <c r="A1" s="701" t="s">
        <v>480</v>
      </c>
      <c r="B1" s="701" t="s">
        <v>37</v>
      </c>
      <c r="C1" s="701" t="s">
        <v>745</v>
      </c>
      <c r="D1" s="701" t="s">
        <v>746</v>
      </c>
      <c r="E1" s="700" t="s">
        <v>747</v>
      </c>
      <c r="F1" s="700" t="s">
        <v>102</v>
      </c>
    </row>
    <row r="2" spans="1:6" s="299" customFormat="1" ht="24.75" customHeight="1">
      <c r="A2" s="701"/>
      <c r="B2" s="701"/>
      <c r="C2" s="701"/>
      <c r="D2" s="701"/>
      <c r="E2" s="700"/>
      <c r="F2" s="700"/>
    </row>
    <row r="3" spans="1:6" ht="21" customHeight="1">
      <c r="A3" s="301" t="s">
        <v>81</v>
      </c>
      <c r="B3" s="302" t="s">
        <v>210</v>
      </c>
      <c r="C3" s="303"/>
      <c r="D3" s="303"/>
      <c r="E3" s="304"/>
      <c r="F3" s="304"/>
    </row>
    <row r="4" spans="1:6" ht="21" customHeight="1">
      <c r="A4" s="301" t="s">
        <v>42</v>
      </c>
      <c r="B4" s="302" t="s">
        <v>765</v>
      </c>
      <c r="C4" s="303"/>
      <c r="D4" s="303"/>
      <c r="E4" s="304"/>
      <c r="F4" s="304"/>
    </row>
    <row r="5" spans="1:6" ht="21" customHeight="1">
      <c r="A5" s="305"/>
      <c r="B5" s="306" t="s">
        <v>11</v>
      </c>
      <c r="C5" s="304">
        <v>3300</v>
      </c>
      <c r="D5" s="304">
        <v>3300</v>
      </c>
      <c r="E5" s="304">
        <v>4228</v>
      </c>
      <c r="F5" s="307">
        <f aca="true" t="shared" si="0" ref="F5:F11">E5/D5*100</f>
        <v>128.12121212121212</v>
      </c>
    </row>
    <row r="6" spans="1:6" ht="21" customHeight="1">
      <c r="A6" s="305"/>
      <c r="B6" s="306" t="s">
        <v>12</v>
      </c>
      <c r="C6" s="304">
        <v>3000</v>
      </c>
      <c r="D6" s="304">
        <v>3000</v>
      </c>
      <c r="E6" s="304">
        <v>3000</v>
      </c>
      <c r="F6" s="307">
        <f t="shared" si="0"/>
        <v>100</v>
      </c>
    </row>
    <row r="7" spans="1:6" ht="21" customHeight="1">
      <c r="A7" s="305"/>
      <c r="B7" s="306" t="s">
        <v>14</v>
      </c>
      <c r="C7" s="304">
        <v>160</v>
      </c>
      <c r="D7" s="304">
        <v>160</v>
      </c>
      <c r="E7" s="304"/>
      <c r="F7" s="307">
        <f t="shared" si="0"/>
        <v>0</v>
      </c>
    </row>
    <row r="8" spans="1:6" ht="21" customHeight="1">
      <c r="A8" s="301"/>
      <c r="B8" s="306" t="s">
        <v>13</v>
      </c>
      <c r="C8" s="304">
        <v>316</v>
      </c>
      <c r="D8" s="304">
        <v>316</v>
      </c>
      <c r="E8" s="304">
        <v>310</v>
      </c>
      <c r="F8" s="307">
        <f t="shared" si="0"/>
        <v>98.10126582278481</v>
      </c>
    </row>
    <row r="9" spans="1:6" ht="21" customHeight="1">
      <c r="A9" s="301"/>
      <c r="B9" s="306" t="s">
        <v>15</v>
      </c>
      <c r="C9" s="304">
        <v>720</v>
      </c>
      <c r="D9" s="304">
        <v>720</v>
      </c>
      <c r="E9" s="304">
        <v>0</v>
      </c>
      <c r="F9" s="307">
        <f t="shared" si="0"/>
        <v>0</v>
      </c>
    </row>
    <row r="10" spans="1:6" ht="21" customHeight="1">
      <c r="A10" s="301"/>
      <c r="B10" s="306" t="s">
        <v>16</v>
      </c>
      <c r="C10" s="304">
        <v>480</v>
      </c>
      <c r="D10" s="304">
        <v>480</v>
      </c>
      <c r="E10" s="304">
        <v>177</v>
      </c>
      <c r="F10" s="307">
        <f t="shared" si="0"/>
        <v>36.875</v>
      </c>
    </row>
    <row r="11" spans="1:6" ht="21.75" customHeight="1">
      <c r="A11" s="301"/>
      <c r="B11" s="302" t="s">
        <v>622</v>
      </c>
      <c r="C11" s="308">
        <f>C5+C6+C7+C8+C9+C10</f>
        <v>7976</v>
      </c>
      <c r="D11" s="308">
        <f>D5+D6+D7+D8+D9+D10</f>
        <v>7976</v>
      </c>
      <c r="E11" s="308">
        <f>E5+E6+E7+E8+E9+E10</f>
        <v>7715</v>
      </c>
      <c r="F11" s="309">
        <f t="shared" si="0"/>
        <v>96.72768304914744</v>
      </c>
    </row>
    <row r="12" spans="1:6" ht="21" customHeight="1">
      <c r="A12" s="301" t="s">
        <v>48</v>
      </c>
      <c r="B12" s="302" t="s">
        <v>211</v>
      </c>
      <c r="C12" s="304"/>
      <c r="D12" s="304"/>
      <c r="E12" s="304"/>
      <c r="F12" s="307"/>
    </row>
    <row r="13" spans="1:6" ht="21" customHeight="1">
      <c r="A13" s="301" t="s">
        <v>42</v>
      </c>
      <c r="B13" s="302" t="s">
        <v>212</v>
      </c>
      <c r="C13" s="304"/>
      <c r="D13" s="304"/>
      <c r="E13" s="304"/>
      <c r="F13" s="307"/>
    </row>
    <row r="14" spans="1:6" ht="21" customHeight="1">
      <c r="A14" s="305"/>
      <c r="B14" s="306" t="s">
        <v>213</v>
      </c>
      <c r="C14" s="304">
        <v>4000</v>
      </c>
      <c r="D14" s="304">
        <v>4000</v>
      </c>
      <c r="E14" s="304">
        <v>0</v>
      </c>
      <c r="F14" s="307">
        <f>E14/D14*100</f>
        <v>0</v>
      </c>
    </row>
    <row r="15" spans="1:6" ht="21" customHeight="1">
      <c r="A15" s="301"/>
      <c r="B15" s="306" t="s">
        <v>766</v>
      </c>
      <c r="C15" s="304"/>
      <c r="D15" s="304"/>
      <c r="E15" s="304">
        <v>400</v>
      </c>
      <c r="F15" s="307"/>
    </row>
    <row r="16" spans="1:6" ht="21" customHeight="1">
      <c r="A16" s="301"/>
      <c r="B16" s="310" t="s">
        <v>767</v>
      </c>
      <c r="C16" s="304">
        <v>2201</v>
      </c>
      <c r="D16" s="304">
        <v>2792</v>
      </c>
      <c r="E16" s="304">
        <v>2709</v>
      </c>
      <c r="F16" s="307">
        <f>E16/D16*100</f>
        <v>97.0272206303725</v>
      </c>
    </row>
    <row r="17" spans="1:6" ht="21" customHeight="1">
      <c r="A17" s="301"/>
      <c r="B17" s="310" t="s">
        <v>768</v>
      </c>
      <c r="C17" s="304">
        <v>22560</v>
      </c>
      <c r="D17" s="304">
        <v>22560</v>
      </c>
      <c r="E17" s="304">
        <v>22560</v>
      </c>
      <c r="F17" s="307">
        <f>E17/D17*100</f>
        <v>100</v>
      </c>
    </row>
    <row r="18" spans="1:7" ht="21" customHeight="1">
      <c r="A18" s="301"/>
      <c r="B18" s="310" t="s">
        <v>769</v>
      </c>
      <c r="C18" s="304"/>
      <c r="D18" s="304">
        <v>111861</v>
      </c>
      <c r="E18" s="304">
        <v>108467</v>
      </c>
      <c r="F18" s="307">
        <f>E18/D18*100</f>
        <v>96.96587729414183</v>
      </c>
      <c r="G18" s="311"/>
    </row>
    <row r="19" spans="1:7" ht="21" customHeight="1">
      <c r="A19" s="301"/>
      <c r="B19" s="310" t="s">
        <v>796</v>
      </c>
      <c r="C19" s="304"/>
      <c r="D19" s="304"/>
      <c r="E19" s="304">
        <v>1066</v>
      </c>
      <c r="F19" s="307"/>
      <c r="G19" s="311"/>
    </row>
    <row r="20" spans="1:6" ht="21" customHeight="1">
      <c r="A20" s="301"/>
      <c r="B20" s="302" t="s">
        <v>214</v>
      </c>
      <c r="C20" s="308">
        <f>C14+C15+C16+C17</f>
        <v>28761</v>
      </c>
      <c r="D20" s="308">
        <f>D14+D15+D16+D17+D18</f>
        <v>141213</v>
      </c>
      <c r="E20" s="308">
        <f>E14+E15+E16+E17+E18+E19</f>
        <v>135202</v>
      </c>
      <c r="F20" s="309">
        <f>E20/D20*100</f>
        <v>95.74330975193503</v>
      </c>
    </row>
    <row r="21" spans="1:6" ht="24" customHeight="1">
      <c r="A21" s="301" t="s">
        <v>52</v>
      </c>
      <c r="B21" s="302" t="s">
        <v>621</v>
      </c>
      <c r="C21" s="304"/>
      <c r="D21" s="304"/>
      <c r="E21" s="304"/>
      <c r="F21" s="309"/>
    </row>
    <row r="22" spans="1:6" ht="23.25" customHeight="1">
      <c r="A22" s="321" t="s">
        <v>42</v>
      </c>
      <c r="B22" s="312" t="s">
        <v>770</v>
      </c>
      <c r="C22" s="304"/>
      <c r="D22" s="313"/>
      <c r="E22" s="304"/>
      <c r="F22" s="307"/>
    </row>
    <row r="23" spans="1:6" ht="26.25" customHeight="1">
      <c r="A23" s="321"/>
      <c r="B23" s="312" t="s">
        <v>771</v>
      </c>
      <c r="C23" s="314"/>
      <c r="D23" s="313"/>
      <c r="E23" s="315">
        <v>6397</v>
      </c>
      <c r="F23" s="307"/>
    </row>
    <row r="24" spans="1:6" ht="25.5" customHeight="1">
      <c r="A24" s="321"/>
      <c r="B24" s="312" t="s">
        <v>772</v>
      </c>
      <c r="C24" s="314"/>
      <c r="D24" s="313"/>
      <c r="E24" s="304">
        <v>1540</v>
      </c>
      <c r="F24" s="307"/>
    </row>
    <row r="25" spans="1:6" ht="21" customHeight="1">
      <c r="A25" s="321"/>
      <c r="B25" s="312" t="s">
        <v>773</v>
      </c>
      <c r="C25" s="314"/>
      <c r="D25" s="313"/>
      <c r="E25" s="304">
        <v>19</v>
      </c>
      <c r="F25" s="307"/>
    </row>
    <row r="26" spans="1:6" ht="21" customHeight="1">
      <c r="A26" s="321"/>
      <c r="B26" s="316" t="s">
        <v>774</v>
      </c>
      <c r="C26" s="314"/>
      <c r="D26" s="313"/>
      <c r="E26" s="304">
        <v>500</v>
      </c>
      <c r="F26" s="307"/>
    </row>
    <row r="27" spans="1:6" ht="21" customHeight="1">
      <c r="A27" s="321"/>
      <c r="B27" s="317" t="s">
        <v>775</v>
      </c>
      <c r="C27" s="314">
        <f>C23+C24+C25+C26</f>
        <v>0</v>
      </c>
      <c r="D27" s="314">
        <v>7449</v>
      </c>
      <c r="E27" s="314">
        <f>E23+E24+E25+E26</f>
        <v>8456</v>
      </c>
      <c r="F27" s="307">
        <f>E27/D27*100</f>
        <v>113.51859309974492</v>
      </c>
    </row>
    <row r="28" spans="1:6" ht="21" customHeight="1">
      <c r="A28" s="321" t="s">
        <v>44</v>
      </c>
      <c r="B28" s="317" t="s">
        <v>776</v>
      </c>
      <c r="C28" s="314"/>
      <c r="D28" s="313"/>
      <c r="E28" s="304"/>
      <c r="F28" s="307"/>
    </row>
    <row r="29" spans="1:6" ht="21" customHeight="1">
      <c r="A29" s="321"/>
      <c r="B29" s="317" t="s">
        <v>777</v>
      </c>
      <c r="C29" s="314"/>
      <c r="D29" s="313"/>
      <c r="E29" s="304">
        <v>79</v>
      </c>
      <c r="F29" s="307"/>
    </row>
    <row r="30" spans="1:6" ht="21" customHeight="1">
      <c r="A30" s="321"/>
      <c r="B30" s="316" t="s">
        <v>778</v>
      </c>
      <c r="C30" s="314"/>
      <c r="D30" s="313"/>
      <c r="E30" s="304">
        <v>1133</v>
      </c>
      <c r="F30" s="307"/>
    </row>
    <row r="31" spans="1:6" ht="21" customHeight="1">
      <c r="A31" s="321"/>
      <c r="B31" s="316" t="s">
        <v>779</v>
      </c>
      <c r="C31" s="314"/>
      <c r="D31" s="313"/>
      <c r="E31" s="304">
        <v>391</v>
      </c>
      <c r="F31" s="307"/>
    </row>
    <row r="32" spans="1:6" ht="21" customHeight="1">
      <c r="A32" s="321"/>
      <c r="B32" s="312" t="s">
        <v>780</v>
      </c>
      <c r="C32" s="314">
        <v>2373</v>
      </c>
      <c r="D32" s="314">
        <v>2373</v>
      </c>
      <c r="E32" s="314">
        <f>E29+E30+E31</f>
        <v>1603</v>
      </c>
      <c r="F32" s="307">
        <f>E32/D32*100</f>
        <v>67.55162241887905</v>
      </c>
    </row>
    <row r="33" spans="1:6" ht="21" customHeight="1">
      <c r="A33" s="321" t="s">
        <v>486</v>
      </c>
      <c r="B33" s="316" t="s">
        <v>781</v>
      </c>
      <c r="C33" s="314"/>
      <c r="D33" s="313"/>
      <c r="E33" s="304"/>
      <c r="F33" s="307"/>
    </row>
    <row r="34" spans="1:6" ht="21" customHeight="1">
      <c r="A34" s="321"/>
      <c r="B34" s="316" t="s">
        <v>782</v>
      </c>
      <c r="C34" s="314">
        <v>54580</v>
      </c>
      <c r="D34" s="313">
        <v>48711</v>
      </c>
      <c r="E34" s="304">
        <v>44914</v>
      </c>
      <c r="F34" s="307">
        <f>E34/D34*100</f>
        <v>92.20504608815257</v>
      </c>
    </row>
    <row r="35" spans="1:6" ht="21" customHeight="1">
      <c r="A35" s="321" t="s">
        <v>488</v>
      </c>
      <c r="B35" s="316" t="s">
        <v>783</v>
      </c>
      <c r="C35" s="314"/>
      <c r="D35" s="313"/>
      <c r="E35" s="304"/>
      <c r="F35" s="307"/>
    </row>
    <row r="36" spans="1:6" ht="21" customHeight="1">
      <c r="A36" s="321"/>
      <c r="B36" s="316" t="s">
        <v>784</v>
      </c>
      <c r="C36" s="314">
        <v>13777</v>
      </c>
      <c r="D36" s="313">
        <v>13777</v>
      </c>
      <c r="E36" s="304">
        <v>14492</v>
      </c>
      <c r="F36" s="307">
        <f>E36/D36*100</f>
        <v>105.18980910212674</v>
      </c>
    </row>
    <row r="37" spans="1:6" ht="21" customHeight="1">
      <c r="A37" s="321" t="s">
        <v>490</v>
      </c>
      <c r="B37" s="316" t="s">
        <v>785</v>
      </c>
      <c r="C37" s="314"/>
      <c r="D37" s="313"/>
      <c r="E37" s="304"/>
      <c r="F37" s="307"/>
    </row>
    <row r="38" spans="1:6" s="318" customFormat="1" ht="21" customHeight="1">
      <c r="A38" s="321"/>
      <c r="B38" s="316" t="s">
        <v>786</v>
      </c>
      <c r="C38" s="314"/>
      <c r="D38" s="314"/>
      <c r="E38" s="304">
        <v>316</v>
      </c>
      <c r="F38" s="307"/>
    </row>
    <row r="39" spans="1:6" ht="18.75" customHeight="1">
      <c r="A39" s="321"/>
      <c r="B39" s="316" t="s">
        <v>787</v>
      </c>
      <c r="C39" s="314"/>
      <c r="D39" s="314"/>
      <c r="E39" s="304">
        <v>6218</v>
      </c>
      <c r="F39" s="307"/>
    </row>
    <row r="40" spans="1:6" ht="20.25" customHeight="1">
      <c r="A40" s="321"/>
      <c r="B40" s="316" t="s">
        <v>788</v>
      </c>
      <c r="C40" s="314"/>
      <c r="D40" s="314"/>
      <c r="E40" s="304">
        <v>92</v>
      </c>
      <c r="F40" s="307"/>
    </row>
    <row r="41" spans="1:6" ht="21" customHeight="1">
      <c r="A41" s="321"/>
      <c r="B41" s="316" t="s">
        <v>789</v>
      </c>
      <c r="C41" s="314">
        <v>5204</v>
      </c>
      <c r="D41" s="314">
        <v>5204</v>
      </c>
      <c r="E41" s="314">
        <f>E38+E39+E40</f>
        <v>6626</v>
      </c>
      <c r="F41" s="307">
        <f>E41/D41*100</f>
        <v>127.32513451191392</v>
      </c>
    </row>
    <row r="42" spans="1:6" ht="22.5" customHeight="1">
      <c r="A42" s="301"/>
      <c r="B42" s="302" t="s">
        <v>220</v>
      </c>
      <c r="C42" s="308">
        <f>C41+C36+C34+C32+C27</f>
        <v>75934</v>
      </c>
      <c r="D42" s="308">
        <f>D41+D36+D34+D32+D27</f>
        <v>77514</v>
      </c>
      <c r="E42" s="308">
        <f>E41+E36+E34+E32+E27</f>
        <v>76091</v>
      </c>
      <c r="F42" s="309">
        <f>E42/D42*100</f>
        <v>98.16420259566014</v>
      </c>
    </row>
  </sheetData>
  <sheetProtection selectLockedCells="1" selectUnlockedCells="1"/>
  <mergeCells count="6">
    <mergeCell ref="E1:E2"/>
    <mergeCell ref="F1:F2"/>
    <mergeCell ref="A1:A2"/>
    <mergeCell ref="B1:B2"/>
    <mergeCell ref="C1:C2"/>
    <mergeCell ref="D1:D2"/>
  </mergeCells>
  <printOptions horizontalCentered="1"/>
  <pageMargins left="0.2361111111111111" right="0.2361111111111111" top="1.19" bottom="0.2" header="0.45" footer="0.53"/>
  <pageSetup horizontalDpi="300" verticalDpi="300" orientation="portrait" paperSize="9" scale="78" r:id="rId1"/>
  <headerFooter alignWithMargins="0">
    <oddHeader>&amp;C&amp;"Garamond,Félkövér"&amp;14 /2014. (    ) számú zárszámadási rendelethez
Zalakomár Község Önkormányzat és intézményei 
 támogatásértékű kiadásainak és véglegesen átadott pénzeszközeinek teljesítése 2013. évben&amp;R&amp;A
&amp;P.oldal
ezer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="68" zoomScaleNormal="68" zoomScaleSheetLayoutView="56" zoomScalePageLayoutView="0" workbookViewId="0" topLeftCell="A1">
      <selection activeCell="G27" sqref="G27"/>
    </sheetView>
  </sheetViews>
  <sheetFormatPr defaultColWidth="9.00390625" defaultRowHeight="12.75"/>
  <cols>
    <col min="1" max="1" width="52.875" style="324" customWidth="1"/>
    <col min="2" max="2" width="16.25390625" style="324" customWidth="1"/>
    <col min="3" max="3" width="17.125" style="324" customWidth="1"/>
    <col min="4" max="4" width="17.375" style="324" customWidth="1"/>
    <col min="5" max="5" width="18.625" style="324" customWidth="1"/>
    <col min="6" max="6" width="17.625" style="324" customWidth="1"/>
    <col min="7" max="7" width="15.875" style="324" customWidth="1"/>
    <col min="8" max="8" width="10.875" style="338" customWidth="1"/>
    <col min="9" max="9" width="13.25390625" style="338" customWidth="1"/>
    <col min="10" max="16384" width="9.125" style="324" customWidth="1"/>
  </cols>
  <sheetData>
    <row r="1" spans="1:9" ht="30" customHeight="1">
      <c r="A1" s="702" t="s">
        <v>221</v>
      </c>
      <c r="B1" s="702" t="s">
        <v>748</v>
      </c>
      <c r="C1" s="702"/>
      <c r="D1" s="702"/>
      <c r="E1" s="703" t="s">
        <v>222</v>
      </c>
      <c r="F1" s="703"/>
      <c r="G1" s="703"/>
      <c r="H1" s="703" t="s">
        <v>223</v>
      </c>
      <c r="I1" s="703"/>
    </row>
    <row r="2" spans="1:9" ht="19.5" customHeight="1">
      <c r="A2" s="702"/>
      <c r="B2" s="322" t="s">
        <v>224</v>
      </c>
      <c r="C2" s="322" t="s">
        <v>749</v>
      </c>
      <c r="D2" s="325" t="s">
        <v>225</v>
      </c>
      <c r="E2" s="322" t="s">
        <v>224</v>
      </c>
      <c r="F2" s="322" t="s">
        <v>749</v>
      </c>
      <c r="G2" s="325" t="s">
        <v>225</v>
      </c>
      <c r="H2" s="326" t="s">
        <v>224</v>
      </c>
      <c r="I2" s="327" t="s">
        <v>226</v>
      </c>
    </row>
    <row r="3" spans="1:9" ht="19.5" customHeight="1">
      <c r="A3" s="322"/>
      <c r="B3" s="325"/>
      <c r="C3" s="322" t="s">
        <v>227</v>
      </c>
      <c r="D3" s="322" t="s">
        <v>228</v>
      </c>
      <c r="E3" s="325"/>
      <c r="F3" s="322" t="s">
        <v>227</v>
      </c>
      <c r="G3" s="322" t="s">
        <v>228</v>
      </c>
      <c r="H3" s="328"/>
      <c r="I3" s="329" t="s">
        <v>228</v>
      </c>
    </row>
    <row r="4" spans="1:9" ht="21" customHeight="1">
      <c r="A4" s="330"/>
      <c r="B4" s="331"/>
      <c r="C4" s="331"/>
      <c r="D4" s="331"/>
      <c r="E4" s="331"/>
      <c r="F4" s="331"/>
      <c r="G4" s="331"/>
      <c r="H4" s="332"/>
      <c r="I4" s="332"/>
    </row>
    <row r="5" spans="1:9" ht="21" customHeight="1">
      <c r="A5" s="333" t="s">
        <v>750</v>
      </c>
      <c r="B5" s="334"/>
      <c r="C5" s="334"/>
      <c r="D5" s="334">
        <v>38090081</v>
      </c>
      <c r="E5" s="334"/>
      <c r="F5" s="334"/>
      <c r="G5" s="334">
        <v>38090081</v>
      </c>
      <c r="H5" s="335">
        <f>E5-B5</f>
        <v>0</v>
      </c>
      <c r="I5" s="335">
        <f>G5-D5</f>
        <v>0</v>
      </c>
    </row>
    <row r="6" spans="1:9" ht="21" customHeight="1">
      <c r="A6" s="333" t="s">
        <v>751</v>
      </c>
      <c r="B6" s="336"/>
      <c r="C6" s="334"/>
      <c r="D6" s="334">
        <v>15977558</v>
      </c>
      <c r="E6" s="336"/>
      <c r="F6" s="334"/>
      <c r="G6" s="334">
        <v>15977558</v>
      </c>
      <c r="H6" s="335">
        <v>0</v>
      </c>
      <c r="I6" s="335">
        <v>0</v>
      </c>
    </row>
    <row r="7" spans="1:9" ht="21" customHeight="1">
      <c r="A7" s="333" t="s">
        <v>752</v>
      </c>
      <c r="B7" s="336"/>
      <c r="C7" s="334"/>
      <c r="D7" s="334">
        <v>-8823710</v>
      </c>
      <c r="E7" s="336"/>
      <c r="F7" s="334"/>
      <c r="G7" s="334">
        <v>-8823710</v>
      </c>
      <c r="H7" s="335">
        <v>0</v>
      </c>
      <c r="I7" s="335">
        <v>0</v>
      </c>
    </row>
    <row r="8" spans="1:9" ht="21" customHeight="1">
      <c r="A8" s="333" t="s">
        <v>753</v>
      </c>
      <c r="B8" s="334"/>
      <c r="C8" s="334"/>
      <c r="D8" s="334">
        <f>D5+D6+D7</f>
        <v>45243929</v>
      </c>
      <c r="E8" s="334"/>
      <c r="F8" s="334"/>
      <c r="G8" s="334">
        <f>G5+G6+G7</f>
        <v>45243929</v>
      </c>
      <c r="H8" s="335">
        <f>E8-B8</f>
        <v>0</v>
      </c>
      <c r="I8" s="335">
        <f>G8-D8</f>
        <v>0</v>
      </c>
    </row>
    <row r="9" spans="1:9" ht="21" customHeight="1">
      <c r="A9" s="333" t="s">
        <v>754</v>
      </c>
      <c r="B9" s="334"/>
      <c r="C9" s="334"/>
      <c r="D9" s="334">
        <v>8359200</v>
      </c>
      <c r="E9" s="334"/>
      <c r="F9" s="334"/>
      <c r="G9" s="334">
        <v>8359200</v>
      </c>
      <c r="H9" s="335">
        <f>E9-B9</f>
        <v>0</v>
      </c>
      <c r="I9" s="335">
        <f>G9-D9</f>
        <v>0</v>
      </c>
    </row>
    <row r="10" spans="1:9" ht="21" customHeight="1">
      <c r="A10" s="333" t="s">
        <v>755</v>
      </c>
      <c r="B10" s="334">
        <v>18</v>
      </c>
      <c r="C10" s="334"/>
      <c r="D10" s="334">
        <v>33984000</v>
      </c>
      <c r="E10" s="334">
        <v>18</v>
      </c>
      <c r="F10" s="334"/>
      <c r="G10" s="334">
        <v>33984000</v>
      </c>
      <c r="H10" s="334">
        <f>H9</f>
        <v>0</v>
      </c>
      <c r="I10" s="334">
        <f>I9</f>
        <v>0</v>
      </c>
    </row>
    <row r="11" spans="1:9" ht="21" customHeight="1">
      <c r="A11" s="333" t="s">
        <v>756</v>
      </c>
      <c r="B11" s="334">
        <v>9</v>
      </c>
      <c r="C11" s="334"/>
      <c r="D11" s="334">
        <v>9792000</v>
      </c>
      <c r="E11" s="334">
        <v>9</v>
      </c>
      <c r="F11" s="334"/>
      <c r="G11" s="334">
        <v>9792000</v>
      </c>
      <c r="H11" s="334">
        <f aca="true" t="shared" si="0" ref="H11:H17">E11-B11</f>
        <v>0</v>
      </c>
      <c r="I11" s="334">
        <f aca="true" t="shared" si="1" ref="I11:I19">G11-D11</f>
        <v>0</v>
      </c>
    </row>
    <row r="12" spans="1:9" ht="21" customHeight="1">
      <c r="A12" s="333" t="s">
        <v>757</v>
      </c>
      <c r="B12" s="336">
        <v>17</v>
      </c>
      <c r="C12" s="336"/>
      <c r="D12" s="334">
        <v>16048000</v>
      </c>
      <c r="E12" s="336">
        <v>17</v>
      </c>
      <c r="F12" s="336"/>
      <c r="G12" s="334">
        <v>16048000</v>
      </c>
      <c r="H12" s="334">
        <f t="shared" si="0"/>
        <v>0</v>
      </c>
      <c r="I12" s="334">
        <f t="shared" si="1"/>
        <v>0</v>
      </c>
    </row>
    <row r="13" spans="1:9" ht="21" customHeight="1">
      <c r="A13" s="333" t="s">
        <v>758</v>
      </c>
      <c r="B13" s="336">
        <v>13</v>
      </c>
      <c r="C13" s="336"/>
      <c r="D13" s="334">
        <v>7072000</v>
      </c>
      <c r="E13" s="336">
        <v>13</v>
      </c>
      <c r="F13" s="336"/>
      <c r="G13" s="334">
        <v>7072000</v>
      </c>
      <c r="H13" s="334">
        <f t="shared" si="0"/>
        <v>0</v>
      </c>
      <c r="I13" s="334">
        <f t="shared" si="1"/>
        <v>0</v>
      </c>
    </row>
    <row r="14" spans="1:9" ht="21" customHeight="1">
      <c r="A14" s="333" t="s">
        <v>759</v>
      </c>
      <c r="B14" s="336">
        <v>17</v>
      </c>
      <c r="C14" s="336"/>
      <c r="D14" s="334">
        <v>4472700</v>
      </c>
      <c r="E14" s="336">
        <v>17</v>
      </c>
      <c r="F14" s="336"/>
      <c r="G14" s="334">
        <v>4472700</v>
      </c>
      <c r="H14" s="334">
        <f t="shared" si="0"/>
        <v>0</v>
      </c>
      <c r="I14" s="334">
        <f t="shared" si="1"/>
        <v>0</v>
      </c>
    </row>
    <row r="15" spans="1:9" ht="21" customHeight="1">
      <c r="A15" s="333" t="s">
        <v>760</v>
      </c>
      <c r="B15" s="334">
        <v>200</v>
      </c>
      <c r="C15" s="336"/>
      <c r="D15" s="334">
        <v>7200000</v>
      </c>
      <c r="E15" s="334">
        <v>200</v>
      </c>
      <c r="F15" s="336"/>
      <c r="G15" s="334">
        <v>7200000</v>
      </c>
      <c r="H15" s="335">
        <f t="shared" si="0"/>
        <v>0</v>
      </c>
      <c r="I15" s="335">
        <f t="shared" si="1"/>
        <v>0</v>
      </c>
    </row>
    <row r="16" spans="1:9" ht="21" customHeight="1">
      <c r="A16" s="333" t="s">
        <v>761</v>
      </c>
      <c r="B16" s="334">
        <v>183</v>
      </c>
      <c r="C16" s="336"/>
      <c r="D16" s="334">
        <v>3294000</v>
      </c>
      <c r="E16" s="334">
        <v>176</v>
      </c>
      <c r="F16" s="336"/>
      <c r="G16" s="334">
        <v>3168000</v>
      </c>
      <c r="H16" s="335">
        <f t="shared" si="0"/>
        <v>-7</v>
      </c>
      <c r="I16" s="335">
        <f t="shared" si="1"/>
        <v>-126000</v>
      </c>
    </row>
    <row r="17" spans="1:9" ht="21" customHeight="1">
      <c r="A17" s="333" t="s">
        <v>762</v>
      </c>
      <c r="B17" s="334">
        <v>340</v>
      </c>
      <c r="C17" s="336"/>
      <c r="D17" s="334">
        <v>34680000</v>
      </c>
      <c r="E17" s="334">
        <v>342</v>
      </c>
      <c r="F17" s="336"/>
      <c r="G17" s="334">
        <v>34884000</v>
      </c>
      <c r="H17" s="335">
        <f t="shared" si="0"/>
        <v>2</v>
      </c>
      <c r="I17" s="335">
        <f t="shared" si="1"/>
        <v>204000</v>
      </c>
    </row>
    <row r="18" spans="1:9" ht="22.5" customHeight="1">
      <c r="A18" s="333" t="s">
        <v>763</v>
      </c>
      <c r="B18" s="334"/>
      <c r="C18" s="336"/>
      <c r="D18" s="334">
        <v>29024883</v>
      </c>
      <c r="E18" s="334"/>
      <c r="F18" s="336"/>
      <c r="G18" s="334">
        <v>29024883</v>
      </c>
      <c r="H18" s="335"/>
      <c r="I18" s="335">
        <f t="shared" si="1"/>
        <v>0</v>
      </c>
    </row>
    <row r="19" spans="1:9" ht="20.25" customHeight="1">
      <c r="A19" s="333" t="s">
        <v>764</v>
      </c>
      <c r="B19" s="334"/>
      <c r="C19" s="336"/>
      <c r="D19" s="334">
        <v>3529440</v>
      </c>
      <c r="E19" s="334"/>
      <c r="F19" s="336"/>
      <c r="G19" s="334">
        <v>3529440</v>
      </c>
      <c r="H19" s="335"/>
      <c r="I19" s="335">
        <f t="shared" si="1"/>
        <v>0</v>
      </c>
    </row>
    <row r="20" spans="1:9" ht="21" customHeight="1">
      <c r="A20" s="649" t="s">
        <v>158</v>
      </c>
      <c r="B20" s="337"/>
      <c r="C20" s="650"/>
      <c r="D20" s="337">
        <f>SUM(D5:D19)</f>
        <v>247944081</v>
      </c>
      <c r="E20" s="337"/>
      <c r="F20" s="650"/>
      <c r="G20" s="337">
        <f>SUM(G5:G19)</f>
        <v>248022081</v>
      </c>
      <c r="H20" s="651"/>
      <c r="I20" s="651">
        <f>SUM(I5:I19)</f>
        <v>78000</v>
      </c>
    </row>
  </sheetData>
  <sheetProtection selectLockedCells="1" selectUnlockedCells="1"/>
  <mergeCells count="4">
    <mergeCell ref="A1:A2"/>
    <mergeCell ref="B1:D1"/>
    <mergeCell ref="E1:G1"/>
    <mergeCell ref="H1:I1"/>
  </mergeCells>
  <printOptions horizontalCentered="1"/>
  <pageMargins left="0.2361111111111111" right="0.2361111111111111" top="1.9" bottom="0.19027777777777777" header="0.6743055555555556" footer="0.5118055555555555"/>
  <pageSetup horizontalDpi="300" verticalDpi="300" orientation="landscape" paperSize="9" scale="79" r:id="rId1"/>
  <headerFooter alignWithMargins="0">
    <oddHeader>&amp;C&amp;"Garamond,Félkövér"&amp;14 /2014. (     ) számú zárszámadási rendelethez 
Zalakomár Község Önkormányzata és intézményei
 költségvetési támogatásai teljesítése 2013. évre &amp;R&amp;A
&amp;P.oldal
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K149"/>
  <sheetViews>
    <sheetView zoomScale="68" zoomScaleNormal="68" zoomScaleSheetLayoutView="56" zoomScalePageLayoutView="0" workbookViewId="0" topLeftCell="A73">
      <selection activeCell="P41" sqref="P41"/>
    </sheetView>
  </sheetViews>
  <sheetFormatPr defaultColWidth="9.00390625" defaultRowHeight="12.75"/>
  <cols>
    <col min="1" max="1" width="8.375" style="424" customWidth="1"/>
    <col min="2" max="2" width="25.75390625" style="71" customWidth="1"/>
    <col min="3" max="3" width="9.25390625" style="71" bestFit="1" customWidth="1"/>
    <col min="4" max="4" width="9.875" style="71" customWidth="1"/>
    <col min="5" max="6" width="10.25390625" style="71" customWidth="1"/>
    <col min="7" max="7" width="9.00390625" style="71" customWidth="1"/>
    <col min="8" max="8" width="9.375" style="71" customWidth="1"/>
    <col min="9" max="9" width="9.625" style="71" bestFit="1" customWidth="1"/>
    <col min="10" max="10" width="9.875" style="71" customWidth="1"/>
    <col min="11" max="11" width="10.125" style="71" bestFit="1" customWidth="1"/>
    <col min="12" max="12" width="8.375" style="71" customWidth="1"/>
    <col min="13" max="13" width="8.625" style="71" customWidth="1"/>
    <col min="14" max="14" width="9.125" style="71" customWidth="1"/>
    <col min="15" max="15" width="6.75390625" style="424" customWidth="1"/>
    <col min="16" max="16" width="39.75390625" style="71" customWidth="1"/>
    <col min="17" max="17" width="8.25390625" style="71" customWidth="1"/>
    <col min="18" max="18" width="8.625" style="71" customWidth="1"/>
    <col min="19" max="19" width="9.125" style="71" customWidth="1"/>
    <col min="20" max="20" width="8.375" style="71" customWidth="1"/>
    <col min="21" max="21" width="8.25390625" style="71" customWidth="1"/>
    <col min="22" max="22" width="9.125" style="71" customWidth="1"/>
    <col min="23" max="23" width="8.25390625" style="71" customWidth="1"/>
    <col min="24" max="24" width="9.875" style="71" customWidth="1"/>
    <col min="25" max="25" width="9.125" style="71" customWidth="1"/>
    <col min="26" max="27" width="9.875" style="71" customWidth="1"/>
    <col min="28" max="28" width="10.00390625" style="71" customWidth="1"/>
    <col min="29" max="31" width="9.125" style="71" customWidth="1"/>
    <col min="32" max="32" width="13.75390625" style="71" customWidth="1"/>
    <col min="33" max="40" width="9.125" style="71" customWidth="1"/>
    <col min="41" max="41" width="10.00390625" style="71" customWidth="1"/>
    <col min="42" max="42" width="10.125" style="71" customWidth="1"/>
    <col min="43" max="16384" width="9.125" style="71" customWidth="1"/>
  </cols>
  <sheetData>
    <row r="1" spans="1:43" s="341" customFormat="1" ht="60" customHeight="1">
      <c r="A1" s="671" t="s">
        <v>240</v>
      </c>
      <c r="B1" s="671" t="s">
        <v>21</v>
      </c>
      <c r="C1" s="671" t="s">
        <v>229</v>
      </c>
      <c r="D1" s="671"/>
      <c r="E1" s="671"/>
      <c r="F1" s="706" t="s">
        <v>797</v>
      </c>
      <c r="G1" s="707"/>
      <c r="H1" s="708"/>
      <c r="I1" s="709" t="s">
        <v>158</v>
      </c>
      <c r="J1" s="710"/>
      <c r="K1" s="711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  <c r="AB1" s="656"/>
      <c r="AC1" s="656"/>
      <c r="AD1" s="656"/>
      <c r="AE1" s="656"/>
      <c r="AF1" s="656"/>
      <c r="AG1" s="339"/>
      <c r="AH1" s="339"/>
      <c r="AI1" s="339"/>
      <c r="AJ1" s="339"/>
      <c r="AK1" s="340"/>
      <c r="AL1" s="340"/>
      <c r="AM1" s="340"/>
      <c r="AN1" s="340"/>
      <c r="AO1" s="656"/>
      <c r="AP1" s="656"/>
      <c r="AQ1" s="656"/>
    </row>
    <row r="2" spans="1:43" s="341" customFormat="1" ht="18" customHeight="1">
      <c r="A2" s="671"/>
      <c r="B2" s="671"/>
      <c r="C2" s="671"/>
      <c r="D2" s="671"/>
      <c r="E2" s="671"/>
      <c r="F2" s="655" t="s">
        <v>230</v>
      </c>
      <c r="G2" s="655"/>
      <c r="H2" s="655"/>
      <c r="I2" s="712"/>
      <c r="J2" s="713"/>
      <c r="K2" s="714"/>
      <c r="L2" s="656"/>
      <c r="M2" s="656"/>
      <c r="N2" s="656"/>
      <c r="O2" s="656"/>
      <c r="P2" s="656"/>
      <c r="Q2" s="656"/>
      <c r="R2" s="656"/>
      <c r="S2" s="656"/>
      <c r="T2" s="656"/>
      <c r="U2" s="656"/>
      <c r="V2" s="656"/>
      <c r="W2" s="656"/>
      <c r="X2" s="656"/>
      <c r="Y2" s="656"/>
      <c r="Z2" s="656"/>
      <c r="AA2" s="656"/>
      <c r="AB2" s="656"/>
      <c r="AC2" s="656"/>
      <c r="AD2" s="656"/>
      <c r="AE2" s="656"/>
      <c r="AF2" s="656"/>
      <c r="AG2" s="339"/>
      <c r="AH2" s="339"/>
      <c r="AI2" s="339"/>
      <c r="AJ2" s="339"/>
      <c r="AK2" s="340"/>
      <c r="AL2" s="340"/>
      <c r="AM2" s="340"/>
      <c r="AN2" s="340"/>
      <c r="AO2" s="656"/>
      <c r="AP2" s="656"/>
      <c r="AQ2" s="656"/>
    </row>
    <row r="3" spans="1:43" s="341" customFormat="1" ht="12.75">
      <c r="A3" s="671"/>
      <c r="B3" s="671"/>
      <c r="C3" s="655">
        <v>562913</v>
      </c>
      <c r="D3" s="655"/>
      <c r="E3" s="655"/>
      <c r="F3" s="655">
        <v>852011</v>
      </c>
      <c r="G3" s="655"/>
      <c r="H3" s="655"/>
      <c r="I3" s="715"/>
      <c r="J3" s="716"/>
      <c r="K3" s="717"/>
      <c r="L3" s="659"/>
      <c r="M3" s="659"/>
      <c r="N3" s="659"/>
      <c r="O3" s="656"/>
      <c r="P3" s="656"/>
      <c r="Q3" s="656"/>
      <c r="R3" s="656"/>
      <c r="S3" s="656"/>
      <c r="T3" s="659"/>
      <c r="U3" s="659"/>
      <c r="V3" s="659"/>
      <c r="W3" s="659"/>
      <c r="X3" s="659"/>
      <c r="Y3" s="659"/>
      <c r="Z3" s="323"/>
      <c r="AA3" s="323"/>
      <c r="AB3" s="342"/>
      <c r="AC3" s="656"/>
      <c r="AD3" s="656"/>
      <c r="AE3" s="656"/>
      <c r="AF3" s="656"/>
      <c r="AG3" s="323"/>
      <c r="AH3" s="323"/>
      <c r="AI3" s="323"/>
      <c r="AJ3" s="339"/>
      <c r="AK3" s="323"/>
      <c r="AL3" s="323"/>
      <c r="AM3" s="323"/>
      <c r="AN3" s="323"/>
      <c r="AO3" s="656"/>
      <c r="AP3" s="656"/>
      <c r="AQ3" s="656"/>
    </row>
    <row r="4" spans="1:43" s="341" customFormat="1" ht="24.75" customHeight="1">
      <c r="A4" s="671"/>
      <c r="B4" s="671"/>
      <c r="C4" s="343" t="s">
        <v>728</v>
      </c>
      <c r="D4" s="343" t="s">
        <v>794</v>
      </c>
      <c r="E4" s="343" t="s">
        <v>730</v>
      </c>
      <c r="F4" s="343" t="s">
        <v>728</v>
      </c>
      <c r="G4" s="343" t="s">
        <v>794</v>
      </c>
      <c r="H4" s="343" t="s">
        <v>730</v>
      </c>
      <c r="I4" s="343" t="s">
        <v>728</v>
      </c>
      <c r="J4" s="343" t="s">
        <v>794</v>
      </c>
      <c r="K4" s="343" t="s">
        <v>730</v>
      </c>
      <c r="L4" s="344"/>
      <c r="M4" s="344"/>
      <c r="N4" s="344"/>
      <c r="O4" s="656"/>
      <c r="P4" s="656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656"/>
      <c r="AD4" s="656"/>
      <c r="AE4" s="656"/>
      <c r="AF4" s="656"/>
      <c r="AG4" s="656"/>
      <c r="AH4" s="656"/>
      <c r="AI4" s="656"/>
      <c r="AJ4" s="656"/>
      <c r="AK4" s="656"/>
      <c r="AL4" s="656"/>
      <c r="AM4" s="656"/>
      <c r="AN4" s="656"/>
      <c r="AO4" s="656"/>
      <c r="AP4" s="656"/>
      <c r="AQ4" s="656"/>
    </row>
    <row r="5" spans="1:43" s="347" customFormat="1" ht="54.75" customHeight="1">
      <c r="A5" s="654" t="s">
        <v>798</v>
      </c>
      <c r="B5" s="652"/>
      <c r="C5" s="652"/>
      <c r="D5" s="652"/>
      <c r="E5" s="652"/>
      <c r="F5" s="652"/>
      <c r="G5" s="652"/>
      <c r="H5" s="652"/>
      <c r="I5" s="652"/>
      <c r="J5" s="652"/>
      <c r="K5" s="653"/>
      <c r="L5" s="345"/>
      <c r="M5" s="345"/>
      <c r="N5" s="345"/>
      <c r="O5" s="345"/>
      <c r="P5" s="705"/>
      <c r="Q5" s="705"/>
      <c r="R5" s="705"/>
      <c r="S5" s="705"/>
      <c r="T5" s="705"/>
      <c r="U5" s="705"/>
      <c r="V5" s="705"/>
      <c r="W5" s="705"/>
      <c r="X5" s="705"/>
      <c r="Y5" s="705"/>
      <c r="Z5" s="705"/>
      <c r="AA5" s="705"/>
      <c r="AB5" s="705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/>
    </row>
    <row r="6" spans="1:43" s="347" customFormat="1" ht="24.75" customHeight="1">
      <c r="A6" s="348"/>
      <c r="B6" s="349" t="s">
        <v>231</v>
      </c>
      <c r="C6" s="350"/>
      <c r="D6" s="350"/>
      <c r="E6" s="350"/>
      <c r="F6" s="350"/>
      <c r="G6" s="350"/>
      <c r="H6" s="350"/>
      <c r="I6" s="350"/>
      <c r="J6" s="350"/>
      <c r="K6" s="350"/>
      <c r="L6" s="346"/>
      <c r="M6" s="346"/>
      <c r="N6" s="346"/>
      <c r="O6" s="351"/>
      <c r="P6" s="352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</row>
    <row r="7" spans="1:43" s="347" customFormat="1" ht="24.75" customHeight="1">
      <c r="A7" s="348" t="s">
        <v>42</v>
      </c>
      <c r="B7" s="354" t="s">
        <v>232</v>
      </c>
      <c r="C7" s="355"/>
      <c r="D7" s="355"/>
      <c r="E7" s="355"/>
      <c r="F7" s="229">
        <v>3638</v>
      </c>
      <c r="G7" s="229">
        <v>3638</v>
      </c>
      <c r="H7" s="229">
        <v>1345</v>
      </c>
      <c r="I7" s="355">
        <f>C7+F7</f>
        <v>3638</v>
      </c>
      <c r="J7" s="355">
        <f aca="true" t="shared" si="0" ref="J7:K11">D7+G7</f>
        <v>3638</v>
      </c>
      <c r="K7" s="355">
        <f t="shared" si="0"/>
        <v>1345</v>
      </c>
      <c r="L7" s="356"/>
      <c r="M7" s="356"/>
      <c r="N7" s="356"/>
      <c r="O7" s="351"/>
      <c r="P7" s="357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239"/>
      <c r="AC7" s="660"/>
      <c r="AD7" s="660"/>
      <c r="AE7" s="660"/>
      <c r="AF7" s="660"/>
      <c r="AG7" s="359"/>
      <c r="AH7" s="359"/>
      <c r="AI7" s="359"/>
      <c r="AJ7" s="359"/>
      <c r="AK7" s="359"/>
      <c r="AL7" s="359"/>
      <c r="AM7" s="359"/>
      <c r="AN7" s="359"/>
      <c r="AO7" s="359"/>
      <c r="AP7" s="359"/>
      <c r="AQ7" s="360"/>
    </row>
    <row r="8" spans="1:43" s="347" customFormat="1" ht="24.75" customHeight="1">
      <c r="A8" s="348" t="s">
        <v>44</v>
      </c>
      <c r="B8" s="354" t="s">
        <v>233</v>
      </c>
      <c r="C8" s="355"/>
      <c r="D8" s="355"/>
      <c r="E8" s="355"/>
      <c r="F8" s="355">
        <v>982</v>
      </c>
      <c r="G8" s="355">
        <v>982</v>
      </c>
      <c r="H8" s="355">
        <v>250</v>
      </c>
      <c r="I8" s="355">
        <f>C8+F8</f>
        <v>982</v>
      </c>
      <c r="J8" s="355">
        <f t="shared" si="0"/>
        <v>982</v>
      </c>
      <c r="K8" s="355">
        <f t="shared" si="0"/>
        <v>250</v>
      </c>
      <c r="L8" s="356"/>
      <c r="M8" s="356"/>
      <c r="N8" s="356"/>
      <c r="O8" s="351"/>
      <c r="P8" s="357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239"/>
      <c r="AC8" s="660"/>
      <c r="AD8" s="660"/>
      <c r="AE8" s="660"/>
      <c r="AF8" s="660"/>
      <c r="AG8" s="359"/>
      <c r="AH8" s="359"/>
      <c r="AI8" s="359"/>
      <c r="AJ8" s="359"/>
      <c r="AK8" s="359"/>
      <c r="AL8" s="359"/>
      <c r="AM8" s="359"/>
      <c r="AN8" s="359"/>
      <c r="AO8" s="359"/>
      <c r="AP8" s="359"/>
      <c r="AQ8" s="360"/>
    </row>
    <row r="9" spans="1:43" s="347" customFormat="1" ht="24.75" customHeight="1">
      <c r="A9" s="348" t="s">
        <v>111</v>
      </c>
      <c r="B9" s="354" t="s">
        <v>234</v>
      </c>
      <c r="C9" s="355">
        <v>18000</v>
      </c>
      <c r="D9" s="355">
        <v>18000</v>
      </c>
      <c r="E9" s="355">
        <v>19573</v>
      </c>
      <c r="F9" s="355">
        <v>5200</v>
      </c>
      <c r="G9" s="355">
        <v>5200</v>
      </c>
      <c r="H9" s="355">
        <v>3635</v>
      </c>
      <c r="I9" s="355">
        <f>C9+F9</f>
        <v>23200</v>
      </c>
      <c r="J9" s="355">
        <f t="shared" si="0"/>
        <v>23200</v>
      </c>
      <c r="K9" s="355">
        <f t="shared" si="0"/>
        <v>23208</v>
      </c>
      <c r="L9" s="356"/>
      <c r="M9" s="356"/>
      <c r="N9" s="356"/>
      <c r="O9" s="351"/>
      <c r="P9" s="357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239"/>
      <c r="AC9" s="660"/>
      <c r="AD9" s="660"/>
      <c r="AE9" s="660"/>
      <c r="AF9" s="660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60"/>
    </row>
    <row r="10" spans="1:43" s="347" customFormat="1" ht="24.75" customHeight="1">
      <c r="A10" s="348" t="s">
        <v>488</v>
      </c>
      <c r="B10" s="354" t="s">
        <v>799</v>
      </c>
      <c r="C10" s="355"/>
      <c r="D10" s="355"/>
      <c r="E10" s="355"/>
      <c r="F10" s="355">
        <v>22560</v>
      </c>
      <c r="G10" s="355">
        <v>22560</v>
      </c>
      <c r="H10" s="355">
        <v>22560</v>
      </c>
      <c r="I10" s="355">
        <f>C10+F10</f>
        <v>22560</v>
      </c>
      <c r="J10" s="355">
        <f t="shared" si="0"/>
        <v>22560</v>
      </c>
      <c r="K10" s="355">
        <f t="shared" si="0"/>
        <v>22560</v>
      </c>
      <c r="L10" s="356"/>
      <c r="M10" s="356"/>
      <c r="N10" s="356"/>
      <c r="O10" s="351"/>
      <c r="P10" s="357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239"/>
      <c r="AC10" s="358"/>
      <c r="AD10" s="358"/>
      <c r="AE10" s="358"/>
      <c r="AF10" s="358"/>
      <c r="AG10" s="359"/>
      <c r="AH10" s="359"/>
      <c r="AI10" s="359"/>
      <c r="AJ10" s="359"/>
      <c r="AK10" s="359"/>
      <c r="AL10" s="359"/>
      <c r="AM10" s="359"/>
      <c r="AN10" s="359"/>
      <c r="AO10" s="359"/>
      <c r="AP10" s="359"/>
      <c r="AQ10" s="360"/>
    </row>
    <row r="11" spans="1:43" s="347" customFormat="1" ht="24.75" customHeight="1">
      <c r="A11" s="361"/>
      <c r="B11" s="362" t="s">
        <v>235</v>
      </c>
      <c r="C11" s="363">
        <f aca="true" t="shared" si="1" ref="C11:H11">C7+C8+C9+C10</f>
        <v>18000</v>
      </c>
      <c r="D11" s="363">
        <f t="shared" si="1"/>
        <v>18000</v>
      </c>
      <c r="E11" s="363">
        <f t="shared" si="1"/>
        <v>19573</v>
      </c>
      <c r="F11" s="363">
        <f t="shared" si="1"/>
        <v>32380</v>
      </c>
      <c r="G11" s="363">
        <f t="shared" si="1"/>
        <v>32380</v>
      </c>
      <c r="H11" s="363">
        <f t="shared" si="1"/>
        <v>27790</v>
      </c>
      <c r="I11" s="363">
        <f>C11+F11</f>
        <v>50380</v>
      </c>
      <c r="J11" s="363">
        <f t="shared" si="0"/>
        <v>50380</v>
      </c>
      <c r="K11" s="363">
        <f t="shared" si="0"/>
        <v>47363</v>
      </c>
      <c r="L11" s="364"/>
      <c r="M11" s="364"/>
      <c r="N11" s="364"/>
      <c r="O11" s="365"/>
      <c r="P11" s="366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704"/>
      <c r="AD11" s="704"/>
      <c r="AE11" s="704"/>
      <c r="AF11" s="704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0"/>
    </row>
    <row r="12" spans="1:43" s="347" customFormat="1" ht="24.75" customHeight="1">
      <c r="A12" s="361"/>
      <c r="B12" s="368"/>
      <c r="C12" s="369"/>
      <c r="D12" s="369"/>
      <c r="E12" s="369"/>
      <c r="F12" s="369"/>
      <c r="G12" s="369"/>
      <c r="H12" s="369"/>
      <c r="I12" s="369"/>
      <c r="J12" s="369"/>
      <c r="K12" s="369"/>
      <c r="L12" s="370"/>
      <c r="M12" s="370"/>
      <c r="N12" s="370"/>
      <c r="O12" s="365"/>
      <c r="P12" s="371"/>
      <c r="Q12" s="370"/>
      <c r="R12" s="370"/>
      <c r="S12" s="370"/>
      <c r="T12" s="370"/>
      <c r="U12" s="370"/>
      <c r="V12" s="370"/>
      <c r="W12" s="370"/>
      <c r="X12" s="370"/>
      <c r="Y12" s="370"/>
      <c r="Z12" s="356"/>
      <c r="AA12" s="370"/>
      <c r="AB12" s="364"/>
      <c r="AC12" s="372"/>
      <c r="AD12" s="372"/>
      <c r="AE12" s="372"/>
      <c r="AF12" s="372"/>
      <c r="AG12" s="373"/>
      <c r="AH12" s="373"/>
      <c r="AI12" s="373"/>
      <c r="AJ12" s="373"/>
      <c r="AK12" s="373"/>
      <c r="AL12" s="373"/>
      <c r="AM12" s="373"/>
      <c r="AN12" s="373"/>
      <c r="AO12" s="373"/>
      <c r="AP12" s="367"/>
      <c r="AQ12" s="360"/>
    </row>
    <row r="13" spans="1:43" s="347" customFormat="1" ht="24.75" customHeight="1">
      <c r="A13" s="374"/>
      <c r="B13" s="362" t="s">
        <v>140</v>
      </c>
      <c r="C13" s="355"/>
      <c r="D13" s="355"/>
      <c r="E13" s="355"/>
      <c r="F13" s="355"/>
      <c r="G13" s="355"/>
      <c r="H13" s="355"/>
      <c r="I13" s="355"/>
      <c r="J13" s="355"/>
      <c r="K13" s="355"/>
      <c r="L13" s="356"/>
      <c r="M13" s="356"/>
      <c r="N13" s="356"/>
      <c r="O13" s="375"/>
      <c r="P13" s="36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64"/>
      <c r="AC13" s="704"/>
      <c r="AD13" s="704"/>
      <c r="AE13" s="704"/>
      <c r="AF13" s="704"/>
      <c r="AG13" s="359"/>
      <c r="AH13" s="359"/>
      <c r="AI13" s="359"/>
      <c r="AJ13" s="359"/>
      <c r="AK13" s="359"/>
      <c r="AL13" s="359"/>
      <c r="AM13" s="359"/>
      <c r="AN13" s="359"/>
      <c r="AO13" s="359"/>
      <c r="AP13" s="359"/>
      <c r="AQ13" s="360"/>
    </row>
    <row r="14" spans="1:43" s="347" customFormat="1" ht="24.75" customHeight="1">
      <c r="A14" s="361" t="s">
        <v>42</v>
      </c>
      <c r="B14" s="354" t="s">
        <v>155</v>
      </c>
      <c r="C14" s="355">
        <v>1300</v>
      </c>
      <c r="D14" s="355">
        <v>1300</v>
      </c>
      <c r="E14" s="355">
        <v>1208</v>
      </c>
      <c r="F14" s="355"/>
      <c r="G14" s="355"/>
      <c r="H14" s="355"/>
      <c r="I14" s="355">
        <f>C14+F14</f>
        <v>1300</v>
      </c>
      <c r="J14" s="355">
        <f aca="true" t="shared" si="2" ref="J14:K17">D14+G14</f>
        <v>1300</v>
      </c>
      <c r="K14" s="355">
        <f t="shared" si="2"/>
        <v>1208</v>
      </c>
      <c r="L14" s="356"/>
      <c r="M14" s="356"/>
      <c r="N14" s="356"/>
      <c r="O14" s="365"/>
      <c r="P14" s="357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239"/>
      <c r="AC14" s="660"/>
      <c r="AD14" s="660"/>
      <c r="AE14" s="660"/>
      <c r="AF14" s="660"/>
      <c r="AG14" s="359"/>
      <c r="AH14" s="359"/>
      <c r="AI14" s="359"/>
      <c r="AJ14" s="359"/>
      <c r="AK14" s="359"/>
      <c r="AL14" s="359"/>
      <c r="AM14" s="359"/>
      <c r="AN14" s="359"/>
      <c r="AO14" s="359"/>
      <c r="AP14" s="359"/>
      <c r="AQ14" s="360"/>
    </row>
    <row r="15" spans="1:43" s="347" customFormat="1" ht="24.75" customHeight="1">
      <c r="A15" s="361" t="s">
        <v>44</v>
      </c>
      <c r="B15" s="354" t="s">
        <v>2</v>
      </c>
      <c r="C15" s="355"/>
      <c r="D15" s="355"/>
      <c r="E15" s="355"/>
      <c r="F15" s="355"/>
      <c r="G15" s="355"/>
      <c r="H15" s="355"/>
      <c r="I15" s="355">
        <f>C15+F15</f>
        <v>0</v>
      </c>
      <c r="J15" s="355">
        <f t="shared" si="2"/>
        <v>0</v>
      </c>
      <c r="K15" s="355">
        <f t="shared" si="2"/>
        <v>0</v>
      </c>
      <c r="L15" s="356"/>
      <c r="M15" s="356"/>
      <c r="N15" s="356"/>
      <c r="O15" s="365"/>
      <c r="P15" s="357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239"/>
      <c r="AC15" s="358"/>
      <c r="AD15" s="358"/>
      <c r="AE15" s="358"/>
      <c r="AF15" s="358"/>
      <c r="AG15" s="359"/>
      <c r="AH15" s="359"/>
      <c r="AI15" s="359"/>
      <c r="AJ15" s="359"/>
      <c r="AK15" s="359"/>
      <c r="AL15" s="359"/>
      <c r="AM15" s="359"/>
      <c r="AN15" s="359"/>
      <c r="AO15" s="359"/>
      <c r="AP15" s="359"/>
      <c r="AQ15" s="360"/>
    </row>
    <row r="16" spans="1:43" s="347" customFormat="1" ht="24.75" customHeight="1">
      <c r="A16" s="361" t="s">
        <v>111</v>
      </c>
      <c r="B16" s="354" t="s">
        <v>236</v>
      </c>
      <c r="C16" s="355">
        <v>16700</v>
      </c>
      <c r="D16" s="355">
        <v>16700</v>
      </c>
      <c r="E16" s="355">
        <v>18365</v>
      </c>
      <c r="F16" s="355">
        <v>32380</v>
      </c>
      <c r="G16" s="355">
        <v>32380</v>
      </c>
      <c r="H16" s="355">
        <v>27790</v>
      </c>
      <c r="I16" s="355">
        <f>C16+F16</f>
        <v>49080</v>
      </c>
      <c r="J16" s="355">
        <f t="shared" si="2"/>
        <v>49080</v>
      </c>
      <c r="K16" s="355">
        <f t="shared" si="2"/>
        <v>46155</v>
      </c>
      <c r="L16" s="356"/>
      <c r="M16" s="356"/>
      <c r="N16" s="356"/>
      <c r="O16" s="365"/>
      <c r="P16" s="357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239"/>
      <c r="AC16" s="660"/>
      <c r="AD16" s="660"/>
      <c r="AE16" s="660"/>
      <c r="AF16" s="660"/>
      <c r="AG16" s="359"/>
      <c r="AH16" s="359"/>
      <c r="AI16" s="359"/>
      <c r="AJ16" s="359"/>
      <c r="AK16" s="359"/>
      <c r="AL16" s="359"/>
      <c r="AM16" s="359"/>
      <c r="AN16" s="359"/>
      <c r="AO16" s="359"/>
      <c r="AP16" s="359"/>
      <c r="AQ16" s="360"/>
    </row>
    <row r="17" spans="1:43" s="347" customFormat="1" ht="24.75" customHeight="1">
      <c r="A17" s="361"/>
      <c r="B17" s="362" t="s">
        <v>237</v>
      </c>
      <c r="C17" s="363">
        <f aca="true" t="shared" si="3" ref="C17:H17">C14+C16+C15</f>
        <v>18000</v>
      </c>
      <c r="D17" s="363">
        <f t="shared" si="3"/>
        <v>18000</v>
      </c>
      <c r="E17" s="363">
        <f t="shared" si="3"/>
        <v>19573</v>
      </c>
      <c r="F17" s="363">
        <f t="shared" si="3"/>
        <v>32380</v>
      </c>
      <c r="G17" s="363">
        <f t="shared" si="3"/>
        <v>32380</v>
      </c>
      <c r="H17" s="363">
        <f t="shared" si="3"/>
        <v>27790</v>
      </c>
      <c r="I17" s="363">
        <f>C17+F17</f>
        <v>50380</v>
      </c>
      <c r="J17" s="363">
        <f t="shared" si="2"/>
        <v>50380</v>
      </c>
      <c r="K17" s="363">
        <f t="shared" si="2"/>
        <v>47363</v>
      </c>
      <c r="L17" s="364"/>
      <c r="M17" s="364"/>
      <c r="N17" s="364"/>
      <c r="O17" s="365"/>
      <c r="P17" s="366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660"/>
      <c r="AD17" s="660"/>
      <c r="AE17" s="660"/>
      <c r="AF17" s="660"/>
      <c r="AG17" s="359"/>
      <c r="AH17" s="359"/>
      <c r="AI17" s="359"/>
      <c r="AJ17" s="359"/>
      <c r="AK17" s="359"/>
      <c r="AL17" s="359"/>
      <c r="AM17" s="359"/>
      <c r="AN17" s="359"/>
      <c r="AO17" s="359"/>
      <c r="AP17" s="359"/>
      <c r="AQ17" s="360"/>
    </row>
    <row r="18" spans="1:43" s="382" customFormat="1" ht="24.75" customHeight="1">
      <c r="A18" s="376"/>
      <c r="B18" s="377" t="s">
        <v>238</v>
      </c>
      <c r="C18" s="378">
        <v>0</v>
      </c>
      <c r="D18" s="378">
        <v>0</v>
      </c>
      <c r="E18" s="378">
        <v>0</v>
      </c>
      <c r="F18" s="378">
        <v>0</v>
      </c>
      <c r="G18" s="378">
        <v>0</v>
      </c>
      <c r="H18" s="378">
        <v>0</v>
      </c>
      <c r="I18" s="378">
        <v>0</v>
      </c>
      <c r="J18" s="378">
        <v>0</v>
      </c>
      <c r="K18" s="378">
        <v>0</v>
      </c>
      <c r="L18" s="379"/>
      <c r="M18" s="379"/>
      <c r="N18" s="379"/>
      <c r="O18" s="380"/>
      <c r="P18" s="379"/>
      <c r="Q18" s="379"/>
      <c r="R18" s="379"/>
      <c r="S18" s="379"/>
      <c r="T18" s="379"/>
      <c r="U18" s="379"/>
      <c r="V18" s="379"/>
      <c r="W18" s="379"/>
      <c r="X18" s="379"/>
      <c r="Y18" s="379"/>
      <c r="Z18" s="379"/>
      <c r="AA18" s="379"/>
      <c r="AB18" s="264"/>
      <c r="AC18" s="661"/>
      <c r="AD18" s="661"/>
      <c r="AE18" s="661"/>
      <c r="AF18" s="661"/>
      <c r="AG18" s="381"/>
      <c r="AH18" s="381"/>
      <c r="AI18" s="381"/>
      <c r="AJ18" s="381"/>
      <c r="AK18" s="381"/>
      <c r="AL18" s="381"/>
      <c r="AM18" s="381"/>
      <c r="AN18" s="381"/>
      <c r="AO18" s="381"/>
      <c r="AP18" s="381"/>
      <c r="AQ18" s="381"/>
    </row>
    <row r="19" spans="1:57" s="390" customFormat="1" ht="15" customHeight="1">
      <c r="A19" s="383"/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23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6"/>
      <c r="AC19" s="662"/>
      <c r="AD19" s="662"/>
      <c r="AE19" s="662"/>
      <c r="AF19" s="662"/>
      <c r="AG19" s="384"/>
      <c r="AH19" s="384"/>
      <c r="AI19" s="384"/>
      <c r="AJ19" s="384"/>
      <c r="AK19" s="384"/>
      <c r="AL19" s="384"/>
      <c r="AM19" s="384"/>
      <c r="AN19" s="384"/>
      <c r="AO19" s="384"/>
      <c r="AP19" s="388"/>
      <c r="AQ19" s="389"/>
      <c r="AR19" s="384"/>
      <c r="AS19" s="384"/>
      <c r="AT19" s="384"/>
      <c r="AU19" s="384"/>
      <c r="AV19" s="384"/>
      <c r="AW19" s="384"/>
      <c r="AX19" s="384"/>
      <c r="AY19" s="384"/>
      <c r="AZ19" s="384"/>
      <c r="BA19" s="384"/>
      <c r="BB19" s="384"/>
      <c r="BC19" s="384"/>
      <c r="BD19" s="384"/>
      <c r="BE19" s="384"/>
    </row>
    <row r="20" spans="1:57" s="390" customFormat="1" ht="15" customHeight="1">
      <c r="A20" s="383"/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23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386"/>
      <c r="AC20" s="387"/>
      <c r="AD20" s="387"/>
      <c r="AE20" s="387"/>
      <c r="AF20" s="387"/>
      <c r="AG20" s="384"/>
      <c r="AH20" s="384"/>
      <c r="AI20" s="384"/>
      <c r="AJ20" s="384"/>
      <c r="AK20" s="384"/>
      <c r="AL20" s="384"/>
      <c r="AM20" s="384"/>
      <c r="AN20" s="384"/>
      <c r="AO20" s="384"/>
      <c r="AP20" s="388"/>
      <c r="AQ20" s="389"/>
      <c r="AR20" s="384"/>
      <c r="AS20" s="384"/>
      <c r="AT20" s="384"/>
      <c r="AU20" s="384"/>
      <c r="AV20" s="384"/>
      <c r="AW20" s="384"/>
      <c r="AX20" s="384"/>
      <c r="AY20" s="384"/>
      <c r="AZ20" s="384"/>
      <c r="BA20" s="384"/>
      <c r="BB20" s="384"/>
      <c r="BC20" s="384"/>
      <c r="BD20" s="384"/>
      <c r="BE20" s="384"/>
    </row>
    <row r="21" spans="1:57" s="407" customFormat="1" ht="23.25" customHeight="1">
      <c r="A21" s="405"/>
      <c r="B21" s="404"/>
      <c r="C21" s="404"/>
      <c r="D21" s="404"/>
      <c r="E21" s="404"/>
      <c r="F21" s="404"/>
      <c r="G21" s="404"/>
      <c r="H21" s="381"/>
      <c r="I21" s="381"/>
      <c r="J21" s="381"/>
      <c r="K21" s="381"/>
      <c r="L21" s="404"/>
      <c r="M21" s="381"/>
      <c r="N21" s="404"/>
      <c r="O21" s="405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6"/>
      <c r="AD21" s="406"/>
      <c r="AE21" s="406"/>
      <c r="AF21" s="406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40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04"/>
      <c r="BD21" s="404"/>
      <c r="BE21" s="404"/>
    </row>
    <row r="22" spans="1:57" s="407" customFormat="1" ht="23.25" customHeight="1">
      <c r="A22" s="405"/>
      <c r="B22" s="404"/>
      <c r="C22" s="404"/>
      <c r="D22" s="404"/>
      <c r="E22" s="404"/>
      <c r="F22" s="404"/>
      <c r="G22" s="404"/>
      <c r="H22" s="381"/>
      <c r="I22" s="381"/>
      <c r="J22" s="381"/>
      <c r="K22" s="381"/>
      <c r="L22" s="404"/>
      <c r="M22" s="381"/>
      <c r="N22" s="404"/>
      <c r="O22" s="405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6"/>
      <c r="AD22" s="406"/>
      <c r="AE22" s="406"/>
      <c r="AF22" s="406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404"/>
      <c r="BA22" s="404"/>
      <c r="BB22" s="404"/>
      <c r="BC22" s="404"/>
      <c r="BD22" s="404"/>
      <c r="BE22" s="404"/>
    </row>
    <row r="23" spans="1:57" s="347" customFormat="1" ht="15" customHeight="1">
      <c r="A23" s="408"/>
      <c r="B23" s="35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40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410"/>
      <c r="AC23" s="660"/>
      <c r="AD23" s="660"/>
      <c r="AE23" s="660"/>
      <c r="AF23" s="660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60"/>
      <c r="AR23" s="358"/>
      <c r="AS23" s="358"/>
      <c r="AT23" s="358"/>
      <c r="AU23" s="358"/>
      <c r="AV23" s="358"/>
      <c r="AW23" s="358"/>
      <c r="AX23" s="358"/>
      <c r="AY23" s="358"/>
      <c r="AZ23" s="358"/>
      <c r="BA23" s="358"/>
      <c r="BB23" s="358"/>
      <c r="BC23" s="358"/>
      <c r="BD23" s="358"/>
      <c r="BE23" s="358"/>
    </row>
    <row r="24" spans="1:57" s="347" customFormat="1" ht="15" customHeight="1">
      <c r="A24" s="408"/>
      <c r="B24" s="358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40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410"/>
      <c r="AC24" s="358"/>
      <c r="AD24" s="358"/>
      <c r="AE24" s="358"/>
      <c r="AF24" s="358"/>
      <c r="AG24" s="359"/>
      <c r="AH24" s="359"/>
      <c r="AI24" s="359"/>
      <c r="AJ24" s="359"/>
      <c r="AK24" s="359"/>
      <c r="AL24" s="359"/>
      <c r="AM24" s="359"/>
      <c r="AN24" s="359"/>
      <c r="AO24" s="359"/>
      <c r="AP24" s="359"/>
      <c r="AQ24" s="360"/>
      <c r="AR24" s="358"/>
      <c r="AS24" s="358"/>
      <c r="AT24" s="358"/>
      <c r="AU24" s="358"/>
      <c r="AV24" s="358"/>
      <c r="AW24" s="358"/>
      <c r="AX24" s="358"/>
      <c r="AY24" s="358"/>
      <c r="AZ24" s="358"/>
      <c r="BA24" s="358"/>
      <c r="BB24" s="358"/>
      <c r="BC24" s="358"/>
      <c r="BD24" s="358"/>
      <c r="BE24" s="358"/>
    </row>
    <row r="25" spans="1:57" s="347" customFormat="1" ht="15" customHeight="1">
      <c r="A25" s="408"/>
      <c r="B25" s="358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40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410"/>
      <c r="AC25" s="358"/>
      <c r="AD25" s="358"/>
      <c r="AE25" s="358"/>
      <c r="AF25" s="358"/>
      <c r="AG25" s="359"/>
      <c r="AH25" s="359"/>
      <c r="AI25" s="359"/>
      <c r="AJ25" s="359"/>
      <c r="AK25" s="359"/>
      <c r="AL25" s="359"/>
      <c r="AM25" s="359"/>
      <c r="AN25" s="359"/>
      <c r="AO25" s="359"/>
      <c r="AP25" s="359"/>
      <c r="AQ25" s="360"/>
      <c r="AR25" s="358"/>
      <c r="AS25" s="358"/>
      <c r="AT25" s="358"/>
      <c r="AU25" s="358"/>
      <c r="AV25" s="358"/>
      <c r="AW25" s="358"/>
      <c r="AX25" s="358"/>
      <c r="AY25" s="358"/>
      <c r="AZ25" s="358"/>
      <c r="BA25" s="358"/>
      <c r="BB25" s="358"/>
      <c r="BC25" s="358"/>
      <c r="BD25" s="358"/>
      <c r="BE25" s="358"/>
    </row>
    <row r="26" spans="1:57" s="347" customFormat="1" ht="15" customHeight="1">
      <c r="A26" s="408"/>
      <c r="B26" s="358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40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410"/>
      <c r="AC26" s="358"/>
      <c r="AD26" s="358"/>
      <c r="AE26" s="358"/>
      <c r="AF26" s="358"/>
      <c r="AG26" s="359"/>
      <c r="AH26" s="359"/>
      <c r="AI26" s="359"/>
      <c r="AJ26" s="359"/>
      <c r="AK26" s="359"/>
      <c r="AL26" s="359"/>
      <c r="AM26" s="359"/>
      <c r="AN26" s="359"/>
      <c r="AO26" s="359"/>
      <c r="AP26" s="359"/>
      <c r="AQ26" s="360"/>
      <c r="AR26" s="358"/>
      <c r="AS26" s="358"/>
      <c r="AT26" s="358"/>
      <c r="AU26" s="358"/>
      <c r="AV26" s="358"/>
      <c r="AW26" s="358"/>
      <c r="AX26" s="358"/>
      <c r="AY26" s="358"/>
      <c r="AZ26" s="358"/>
      <c r="BA26" s="358"/>
      <c r="BB26" s="358"/>
      <c r="BC26" s="358"/>
      <c r="BD26" s="358"/>
      <c r="BE26" s="358"/>
    </row>
    <row r="27" spans="1:57" s="390" customFormat="1" ht="15" customHeight="1">
      <c r="A27" s="671" t="s">
        <v>240</v>
      </c>
      <c r="B27" s="671" t="s">
        <v>21</v>
      </c>
      <c r="C27" s="671" t="s">
        <v>239</v>
      </c>
      <c r="D27" s="671"/>
      <c r="E27" s="671"/>
      <c r="F27" s="671" t="s">
        <v>158</v>
      </c>
      <c r="G27" s="671"/>
      <c r="H27" s="671"/>
      <c r="I27" s="656"/>
      <c r="J27" s="656"/>
      <c r="K27" s="656"/>
      <c r="L27" s="411"/>
      <c r="M27" s="411"/>
      <c r="N27" s="411"/>
      <c r="O27" s="412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3"/>
      <c r="AC27" s="658"/>
      <c r="AD27" s="658"/>
      <c r="AE27" s="658"/>
      <c r="AF27" s="658"/>
      <c r="AG27" s="411"/>
      <c r="AH27" s="411"/>
      <c r="AI27" s="411"/>
      <c r="AJ27" s="411"/>
      <c r="AK27" s="411"/>
      <c r="AL27" s="411"/>
      <c r="AM27" s="411"/>
      <c r="AN27" s="411"/>
      <c r="AO27" s="411"/>
      <c r="AP27" s="388"/>
      <c r="AQ27" s="389"/>
      <c r="AR27" s="384"/>
      <c r="AS27" s="384"/>
      <c r="AT27" s="384"/>
      <c r="AU27" s="384"/>
      <c r="AV27" s="384"/>
      <c r="AW27" s="384"/>
      <c r="AX27" s="384"/>
      <c r="AY27" s="384"/>
      <c r="AZ27" s="384"/>
      <c r="BA27" s="384"/>
      <c r="BB27" s="384"/>
      <c r="BC27" s="384"/>
      <c r="BD27" s="384"/>
      <c r="BE27" s="384"/>
    </row>
    <row r="28" spans="1:57" s="390" customFormat="1" ht="30.75" customHeight="1">
      <c r="A28" s="671"/>
      <c r="B28" s="671"/>
      <c r="C28" s="671"/>
      <c r="D28" s="671"/>
      <c r="E28" s="671"/>
      <c r="F28" s="671"/>
      <c r="G28" s="671"/>
      <c r="H28" s="671"/>
      <c r="I28" s="656"/>
      <c r="J28" s="656"/>
      <c r="K28" s="656"/>
      <c r="L28" s="411"/>
      <c r="M28" s="411"/>
      <c r="N28" s="411"/>
      <c r="O28" s="412"/>
      <c r="P28" s="411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3"/>
      <c r="AC28" s="664"/>
      <c r="AD28" s="664"/>
      <c r="AE28" s="664"/>
      <c r="AF28" s="664"/>
      <c r="AG28" s="411"/>
      <c r="AH28" s="411"/>
      <c r="AI28" s="411"/>
      <c r="AJ28" s="414"/>
      <c r="AK28" s="414"/>
      <c r="AL28" s="414"/>
      <c r="AM28" s="411"/>
      <c r="AN28" s="411"/>
      <c r="AO28" s="388"/>
      <c r="AP28" s="388"/>
      <c r="AQ28" s="389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4"/>
    </row>
    <row r="29" spans="1:57" s="390" customFormat="1" ht="15" customHeight="1">
      <c r="A29" s="671"/>
      <c r="B29" s="671"/>
      <c r="C29" s="655">
        <v>910502</v>
      </c>
      <c r="D29" s="655"/>
      <c r="E29" s="655"/>
      <c r="F29" s="657"/>
      <c r="G29" s="657"/>
      <c r="H29" s="657"/>
      <c r="I29" s="659"/>
      <c r="J29" s="659"/>
      <c r="K29" s="659"/>
      <c r="L29" s="394"/>
      <c r="M29" s="394"/>
      <c r="N29" s="394"/>
      <c r="O29" s="395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413"/>
      <c r="AC29" s="387"/>
      <c r="AD29" s="387"/>
      <c r="AE29" s="387"/>
      <c r="AF29" s="387"/>
      <c r="AG29" s="394"/>
      <c r="AH29" s="394"/>
      <c r="AI29" s="394"/>
      <c r="AJ29" s="394"/>
      <c r="AK29" s="394"/>
      <c r="AL29" s="394"/>
      <c r="AM29" s="394"/>
      <c r="AN29" s="394"/>
      <c r="AO29" s="394"/>
      <c r="AP29" s="388"/>
      <c r="AQ29" s="389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4"/>
    </row>
    <row r="30" spans="1:57" s="390" customFormat="1" ht="28.5" customHeight="1">
      <c r="A30" s="671"/>
      <c r="B30" s="671"/>
      <c r="C30" s="343" t="s">
        <v>728</v>
      </c>
      <c r="D30" s="343" t="s">
        <v>794</v>
      </c>
      <c r="E30" s="343" t="s">
        <v>730</v>
      </c>
      <c r="F30" s="343" t="s">
        <v>728</v>
      </c>
      <c r="G30" s="343" t="s">
        <v>794</v>
      </c>
      <c r="H30" s="343" t="s">
        <v>730</v>
      </c>
      <c r="I30" s="344"/>
      <c r="J30" s="344"/>
      <c r="K30" s="344"/>
      <c r="L30" s="394"/>
      <c r="M30" s="394"/>
      <c r="N30" s="394"/>
      <c r="O30" s="395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6"/>
      <c r="AC30" s="387"/>
      <c r="AD30" s="387"/>
      <c r="AE30" s="387"/>
      <c r="AF30" s="387"/>
      <c r="AG30" s="394"/>
      <c r="AH30" s="394"/>
      <c r="AI30" s="394"/>
      <c r="AJ30" s="397"/>
      <c r="AK30" s="397"/>
      <c r="AL30" s="397"/>
      <c r="AM30" s="394"/>
      <c r="AN30" s="394"/>
      <c r="AO30" s="388"/>
      <c r="AP30" s="388"/>
      <c r="AQ30" s="389"/>
      <c r="AR30" s="384"/>
      <c r="AS30" s="384"/>
      <c r="AT30" s="384"/>
      <c r="AU30" s="384"/>
      <c r="AV30" s="384"/>
      <c r="AW30" s="384"/>
      <c r="AX30" s="384"/>
      <c r="AY30" s="384"/>
      <c r="AZ30" s="384"/>
      <c r="BA30" s="384"/>
      <c r="BB30" s="384"/>
      <c r="BC30" s="384"/>
      <c r="BD30" s="384"/>
      <c r="BE30" s="384"/>
    </row>
    <row r="31" spans="1:57" s="390" customFormat="1" ht="55.5" customHeight="1">
      <c r="A31" s="666" t="s">
        <v>118</v>
      </c>
      <c r="B31" s="667"/>
      <c r="C31" s="667"/>
      <c r="D31" s="667"/>
      <c r="E31" s="667"/>
      <c r="F31" s="667"/>
      <c r="G31" s="667"/>
      <c r="H31" s="668"/>
      <c r="I31" s="400"/>
      <c r="J31" s="400"/>
      <c r="K31" s="400"/>
      <c r="L31" s="388"/>
      <c r="M31" s="388"/>
      <c r="N31" s="388"/>
      <c r="O31" s="399"/>
      <c r="P31" s="388"/>
      <c r="Q31" s="388"/>
      <c r="R31" s="388"/>
      <c r="S31" s="388"/>
      <c r="T31" s="388"/>
      <c r="U31" s="388"/>
      <c r="V31" s="388"/>
      <c r="W31" s="388"/>
      <c r="X31" s="388"/>
      <c r="Y31" s="388"/>
      <c r="Z31" s="388"/>
      <c r="AA31" s="388"/>
      <c r="AB31" s="392"/>
      <c r="AC31" s="664"/>
      <c r="AD31" s="664"/>
      <c r="AE31" s="664"/>
      <c r="AF31" s="664"/>
      <c r="AG31" s="388"/>
      <c r="AH31" s="388"/>
      <c r="AI31" s="388"/>
      <c r="AJ31" s="393"/>
      <c r="AK31" s="393"/>
      <c r="AL31" s="393"/>
      <c r="AM31" s="388"/>
      <c r="AN31" s="388"/>
      <c r="AO31" s="388"/>
      <c r="AP31" s="388"/>
      <c r="AQ31" s="389"/>
      <c r="AR31" s="384"/>
      <c r="AS31" s="384"/>
      <c r="AT31" s="384"/>
      <c r="AU31" s="384"/>
      <c r="AV31" s="384"/>
      <c r="AW31" s="384"/>
      <c r="AX31" s="384"/>
      <c r="AY31" s="384"/>
      <c r="AZ31" s="384"/>
      <c r="BA31" s="384"/>
      <c r="BB31" s="384"/>
      <c r="BC31" s="384"/>
      <c r="BD31" s="384"/>
      <c r="BE31" s="384"/>
    </row>
    <row r="32" spans="1:57" s="390" customFormat="1" ht="23.25" customHeight="1">
      <c r="A32" s="348"/>
      <c r="B32" s="353" t="s">
        <v>231</v>
      </c>
      <c r="C32" s="350"/>
      <c r="D32" s="350"/>
      <c r="E32" s="350"/>
      <c r="F32" s="350"/>
      <c r="G32" s="350"/>
      <c r="H32" s="350"/>
      <c r="I32" s="346"/>
      <c r="J32" s="346"/>
      <c r="K32" s="346"/>
      <c r="L32" s="394"/>
      <c r="M32" s="394"/>
      <c r="N32" s="394"/>
      <c r="O32" s="395"/>
      <c r="P32" s="394"/>
      <c r="Q32" s="394"/>
      <c r="R32" s="394"/>
      <c r="S32" s="394"/>
      <c r="T32" s="394"/>
      <c r="U32" s="394"/>
      <c r="V32" s="394"/>
      <c r="W32" s="394"/>
      <c r="X32" s="394"/>
      <c r="Y32" s="394"/>
      <c r="Z32" s="394"/>
      <c r="AA32" s="394"/>
      <c r="AB32" s="392"/>
      <c r="AC32" s="387"/>
      <c r="AD32" s="387"/>
      <c r="AE32" s="387"/>
      <c r="AF32" s="387"/>
      <c r="AG32" s="394"/>
      <c r="AH32" s="394"/>
      <c r="AI32" s="394"/>
      <c r="AJ32" s="394"/>
      <c r="AK32" s="394"/>
      <c r="AL32" s="394"/>
      <c r="AM32" s="394"/>
      <c r="AN32" s="394"/>
      <c r="AO32" s="394"/>
      <c r="AP32" s="388"/>
      <c r="AQ32" s="389"/>
      <c r="AR32" s="384"/>
      <c r="AS32" s="384"/>
      <c r="AT32" s="384"/>
      <c r="AU32" s="384"/>
      <c r="AV32" s="384"/>
      <c r="AW32" s="384"/>
      <c r="AX32" s="384"/>
      <c r="AY32" s="384"/>
      <c r="AZ32" s="384"/>
      <c r="BA32" s="384"/>
      <c r="BB32" s="384"/>
      <c r="BC32" s="384"/>
      <c r="BD32" s="384"/>
      <c r="BE32" s="384"/>
    </row>
    <row r="33" spans="1:57" s="390" customFormat="1" ht="23.25" customHeight="1">
      <c r="A33" s="348" t="s">
        <v>42</v>
      </c>
      <c r="B33" s="354" t="s">
        <v>232</v>
      </c>
      <c r="C33" s="355">
        <v>3819</v>
      </c>
      <c r="D33" s="355">
        <v>4981</v>
      </c>
      <c r="E33" s="355">
        <v>5191</v>
      </c>
      <c r="F33" s="363">
        <f aca="true" t="shared" si="4" ref="F33:G43">C33</f>
        <v>3819</v>
      </c>
      <c r="G33" s="363">
        <f t="shared" si="4"/>
        <v>4981</v>
      </c>
      <c r="H33" s="363">
        <f>E33</f>
        <v>5191</v>
      </c>
      <c r="I33" s="359"/>
      <c r="J33" s="359"/>
      <c r="K33" s="359"/>
      <c r="L33" s="415"/>
      <c r="M33" s="415"/>
      <c r="N33" s="415"/>
      <c r="O33" s="416"/>
      <c r="P33" s="415"/>
      <c r="Q33" s="415"/>
      <c r="R33" s="415"/>
      <c r="S33" s="415"/>
      <c r="T33" s="415"/>
      <c r="U33" s="415"/>
      <c r="V33" s="415"/>
      <c r="W33" s="415"/>
      <c r="X33" s="415"/>
      <c r="Y33" s="415"/>
      <c r="Z33" s="415"/>
      <c r="AA33" s="415"/>
      <c r="AB33" s="417"/>
      <c r="AC33" s="418"/>
      <c r="AD33" s="418"/>
      <c r="AE33" s="418"/>
      <c r="AF33" s="418"/>
      <c r="AG33" s="415"/>
      <c r="AH33" s="415"/>
      <c r="AI33" s="415"/>
      <c r="AJ33" s="419"/>
      <c r="AK33" s="419"/>
      <c r="AL33" s="419"/>
      <c r="AM33" s="415"/>
      <c r="AN33" s="415"/>
      <c r="AO33" s="385"/>
      <c r="AP33" s="391"/>
      <c r="AQ33" s="420"/>
      <c r="AR33" s="385"/>
      <c r="AS33" s="385"/>
      <c r="AT33" s="385"/>
      <c r="AU33" s="385"/>
      <c r="AV33" s="385"/>
      <c r="AW33" s="385"/>
      <c r="AX33" s="385"/>
      <c r="AY33" s="384"/>
      <c r="AZ33" s="384"/>
      <c r="BA33" s="384"/>
      <c r="BB33" s="384"/>
      <c r="BC33" s="384"/>
      <c r="BD33" s="384"/>
      <c r="BE33" s="384"/>
    </row>
    <row r="34" spans="1:63" s="390" customFormat="1" ht="24.75" customHeight="1">
      <c r="A34" s="348" t="s">
        <v>44</v>
      </c>
      <c r="B34" s="354" t="s">
        <v>233</v>
      </c>
      <c r="C34" s="355">
        <v>1031</v>
      </c>
      <c r="D34" s="355">
        <v>1319</v>
      </c>
      <c r="E34" s="355">
        <v>1339</v>
      </c>
      <c r="F34" s="363">
        <f t="shared" si="4"/>
        <v>1031</v>
      </c>
      <c r="G34" s="363">
        <f t="shared" si="4"/>
        <v>1319</v>
      </c>
      <c r="H34" s="363">
        <f>E34</f>
        <v>1339</v>
      </c>
      <c r="I34" s="359"/>
      <c r="J34" s="359"/>
      <c r="K34" s="359"/>
      <c r="L34" s="415"/>
      <c r="M34" s="415"/>
      <c r="N34" s="415"/>
      <c r="O34" s="416"/>
      <c r="P34" s="415"/>
      <c r="Q34" s="415"/>
      <c r="R34" s="415"/>
      <c r="S34" s="415"/>
      <c r="T34" s="415"/>
      <c r="U34" s="415"/>
      <c r="V34" s="415"/>
      <c r="W34" s="415"/>
      <c r="X34" s="415"/>
      <c r="Y34" s="415"/>
      <c r="Z34" s="415"/>
      <c r="AA34" s="415"/>
      <c r="AB34" s="417"/>
      <c r="AC34" s="665"/>
      <c r="AD34" s="665"/>
      <c r="AE34" s="665"/>
      <c r="AF34" s="665"/>
      <c r="AG34" s="415"/>
      <c r="AH34" s="415"/>
      <c r="AI34" s="415"/>
      <c r="AJ34" s="415"/>
      <c r="AK34" s="415"/>
      <c r="AL34" s="415"/>
      <c r="AM34" s="415"/>
      <c r="AN34" s="415"/>
      <c r="AO34" s="415"/>
      <c r="AP34" s="415"/>
      <c r="AQ34" s="421"/>
      <c r="AR34" s="385"/>
      <c r="AS34" s="385"/>
      <c r="AT34" s="385"/>
      <c r="AU34" s="385"/>
      <c r="AV34" s="385"/>
      <c r="AW34" s="415"/>
      <c r="AX34" s="415"/>
      <c r="AY34" s="415"/>
      <c r="AZ34" s="415"/>
      <c r="BA34" s="415"/>
      <c r="BB34" s="415"/>
      <c r="BC34" s="415"/>
      <c r="BD34" s="415"/>
      <c r="BE34" s="415"/>
      <c r="BF34" s="385"/>
      <c r="BG34" s="385"/>
      <c r="BH34" s="385"/>
      <c r="BI34" s="385"/>
      <c r="BJ34" s="385"/>
      <c r="BK34" s="385"/>
    </row>
    <row r="35" spans="1:63" s="390" customFormat="1" ht="23.25" customHeight="1">
      <c r="A35" s="348" t="s">
        <v>111</v>
      </c>
      <c r="B35" s="354" t="s">
        <v>234</v>
      </c>
      <c r="C35" s="355">
        <v>5013</v>
      </c>
      <c r="D35" s="355">
        <v>9941</v>
      </c>
      <c r="E35" s="355">
        <v>7454</v>
      </c>
      <c r="F35" s="363">
        <f t="shared" si="4"/>
        <v>5013</v>
      </c>
      <c r="G35" s="363">
        <f t="shared" si="4"/>
        <v>9941</v>
      </c>
      <c r="H35" s="363">
        <f>E35</f>
        <v>7454</v>
      </c>
      <c r="I35" s="359"/>
      <c r="J35" s="359"/>
      <c r="K35" s="359"/>
      <c r="L35" s="385"/>
      <c r="M35" s="385"/>
      <c r="N35" s="385"/>
      <c r="O35" s="323"/>
      <c r="P35" s="385"/>
      <c r="Q35" s="385"/>
      <c r="R35" s="385"/>
      <c r="S35" s="385"/>
      <c r="T35" s="385"/>
      <c r="U35" s="385"/>
      <c r="V35" s="385"/>
      <c r="W35" s="385"/>
      <c r="X35" s="385"/>
      <c r="Y35" s="385"/>
      <c r="Z35" s="385"/>
      <c r="AA35" s="385"/>
      <c r="AB35" s="385"/>
      <c r="AC35" s="385"/>
      <c r="AD35" s="385"/>
      <c r="AE35" s="385"/>
      <c r="AF35" s="385"/>
      <c r="AG35" s="385"/>
      <c r="AH35" s="385"/>
      <c r="AI35" s="385"/>
      <c r="AJ35" s="385"/>
      <c r="AK35" s="385"/>
      <c r="AL35" s="385"/>
      <c r="AM35" s="385"/>
      <c r="AN35" s="385"/>
      <c r="AO35" s="385"/>
      <c r="AP35" s="385"/>
      <c r="AQ35" s="385"/>
      <c r="AR35" s="385"/>
      <c r="AS35" s="385"/>
      <c r="AT35" s="385"/>
      <c r="AU35" s="385"/>
      <c r="AV35" s="385"/>
      <c r="AW35" s="385"/>
      <c r="AX35" s="385"/>
      <c r="AY35" s="385"/>
      <c r="AZ35" s="385"/>
      <c r="BA35" s="385"/>
      <c r="BB35" s="385"/>
      <c r="BC35" s="385"/>
      <c r="BD35" s="385"/>
      <c r="BE35" s="385"/>
      <c r="BF35" s="385"/>
      <c r="BG35" s="385"/>
      <c r="BH35" s="385"/>
      <c r="BI35" s="385"/>
      <c r="BJ35" s="385"/>
      <c r="BK35" s="385"/>
    </row>
    <row r="36" spans="1:63" s="390" customFormat="1" ht="23.25" customHeight="1">
      <c r="A36" s="348" t="s">
        <v>115</v>
      </c>
      <c r="B36" s="354" t="s">
        <v>686</v>
      </c>
      <c r="C36" s="355"/>
      <c r="D36" s="355"/>
      <c r="E36" s="355"/>
      <c r="F36" s="363">
        <f t="shared" si="4"/>
        <v>0</v>
      </c>
      <c r="G36" s="363">
        <f t="shared" si="4"/>
        <v>0</v>
      </c>
      <c r="H36" s="363">
        <f>E36</f>
        <v>0</v>
      </c>
      <c r="I36" s="359"/>
      <c r="J36" s="359"/>
      <c r="K36" s="359"/>
      <c r="L36" s="385"/>
      <c r="M36" s="385"/>
      <c r="N36" s="385"/>
      <c r="O36" s="323"/>
      <c r="P36" s="385"/>
      <c r="Q36" s="385"/>
      <c r="R36" s="385"/>
      <c r="S36" s="385"/>
      <c r="T36" s="385"/>
      <c r="U36" s="385"/>
      <c r="V36" s="385"/>
      <c r="W36" s="385"/>
      <c r="X36" s="385"/>
      <c r="Y36" s="385"/>
      <c r="Z36" s="385"/>
      <c r="AA36" s="385"/>
      <c r="AB36" s="385"/>
      <c r="AC36" s="385"/>
      <c r="AD36" s="385"/>
      <c r="AE36" s="385"/>
      <c r="AF36" s="385"/>
      <c r="AG36" s="385"/>
      <c r="AH36" s="385"/>
      <c r="AI36" s="385"/>
      <c r="AJ36" s="385"/>
      <c r="AK36" s="385"/>
      <c r="AL36" s="385"/>
      <c r="AM36" s="385"/>
      <c r="AN36" s="385"/>
      <c r="AO36" s="385"/>
      <c r="AP36" s="385"/>
      <c r="AQ36" s="385"/>
      <c r="AR36" s="385"/>
      <c r="AS36" s="385"/>
      <c r="AT36" s="385"/>
      <c r="AU36" s="385"/>
      <c r="AV36" s="385"/>
      <c r="AW36" s="385"/>
      <c r="AX36" s="385"/>
      <c r="AY36" s="385"/>
      <c r="AZ36" s="385"/>
      <c r="BA36" s="385"/>
      <c r="BB36" s="385"/>
      <c r="BC36" s="385"/>
      <c r="BD36" s="385"/>
      <c r="BE36" s="385"/>
      <c r="BF36" s="385"/>
      <c r="BG36" s="385"/>
      <c r="BH36" s="385"/>
      <c r="BI36" s="385"/>
      <c r="BJ36" s="385"/>
      <c r="BK36" s="385"/>
    </row>
    <row r="37" spans="1:57" s="390" customFormat="1" ht="24.75" customHeight="1">
      <c r="A37" s="361"/>
      <c r="B37" s="362" t="s">
        <v>235</v>
      </c>
      <c r="C37" s="363">
        <f aca="true" t="shared" si="5" ref="C37:H37">C33+C34+C35+C36</f>
        <v>9863</v>
      </c>
      <c r="D37" s="363">
        <f t="shared" si="5"/>
        <v>16241</v>
      </c>
      <c r="E37" s="363">
        <f t="shared" si="5"/>
        <v>13984</v>
      </c>
      <c r="F37" s="363">
        <f t="shared" si="4"/>
        <v>9863</v>
      </c>
      <c r="G37" s="363">
        <f t="shared" si="4"/>
        <v>16241</v>
      </c>
      <c r="H37" s="363">
        <f t="shared" si="5"/>
        <v>13984</v>
      </c>
      <c r="I37" s="367"/>
      <c r="J37" s="367"/>
      <c r="K37" s="367"/>
      <c r="L37" s="385"/>
      <c r="M37" s="385"/>
      <c r="N37" s="385"/>
      <c r="O37" s="323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385"/>
      <c r="AC37" s="385"/>
      <c r="AD37" s="385"/>
      <c r="AE37" s="385"/>
      <c r="AF37" s="385"/>
      <c r="AG37" s="385"/>
      <c r="AH37" s="385"/>
      <c r="AI37" s="385"/>
      <c r="AJ37" s="385"/>
      <c r="AK37" s="385"/>
      <c r="AL37" s="385"/>
      <c r="AM37" s="385"/>
      <c r="AN37" s="385"/>
      <c r="AO37" s="385"/>
      <c r="AP37" s="385"/>
      <c r="AQ37" s="385"/>
      <c r="AR37" s="385"/>
      <c r="AS37" s="385"/>
      <c r="AT37" s="385"/>
      <c r="AU37" s="385"/>
      <c r="AV37" s="385"/>
      <c r="AW37" s="385"/>
      <c r="AX37" s="385"/>
      <c r="AY37" s="384"/>
      <c r="AZ37" s="384"/>
      <c r="BA37" s="384"/>
      <c r="BB37" s="384"/>
      <c r="BC37" s="384"/>
      <c r="BD37" s="384"/>
      <c r="BE37" s="384"/>
    </row>
    <row r="38" spans="1:57" s="390" customFormat="1" ht="22.5" customHeight="1">
      <c r="A38" s="361"/>
      <c r="B38" s="368"/>
      <c r="C38" s="369"/>
      <c r="D38" s="369"/>
      <c r="E38" s="369"/>
      <c r="F38" s="363"/>
      <c r="G38" s="363"/>
      <c r="H38" s="363"/>
      <c r="I38" s="373"/>
      <c r="J38" s="373"/>
      <c r="K38" s="373"/>
      <c r="L38" s="384"/>
      <c r="M38" s="384"/>
      <c r="N38" s="384"/>
      <c r="O38" s="398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  <c r="AV38" s="384"/>
      <c r="AW38" s="384"/>
      <c r="AX38" s="384"/>
      <c r="AY38" s="384"/>
      <c r="AZ38" s="384"/>
      <c r="BA38" s="384"/>
      <c r="BB38" s="384"/>
      <c r="BC38" s="384"/>
      <c r="BD38" s="384"/>
      <c r="BE38" s="384"/>
    </row>
    <row r="39" spans="1:57" s="390" customFormat="1" ht="23.25" customHeight="1">
      <c r="A39" s="374"/>
      <c r="B39" s="362" t="s">
        <v>140</v>
      </c>
      <c r="C39" s="355"/>
      <c r="D39" s="355"/>
      <c r="E39" s="355"/>
      <c r="F39" s="363"/>
      <c r="G39" s="363"/>
      <c r="H39" s="363"/>
      <c r="I39" s="359"/>
      <c r="J39" s="359"/>
      <c r="K39" s="359"/>
      <c r="L39" s="384"/>
      <c r="M39" s="384"/>
      <c r="N39" s="384"/>
      <c r="O39" s="398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  <c r="AV39" s="384"/>
      <c r="AW39" s="384"/>
      <c r="AX39" s="384"/>
      <c r="AY39" s="384"/>
      <c r="AZ39" s="384"/>
      <c r="BA39" s="384"/>
      <c r="BB39" s="384"/>
      <c r="BC39" s="384"/>
      <c r="BD39" s="384"/>
      <c r="BE39" s="384"/>
    </row>
    <row r="40" spans="1:57" s="390" customFormat="1" ht="23.25" customHeight="1">
      <c r="A40" s="361" t="s">
        <v>42</v>
      </c>
      <c r="B40" s="354" t="s">
        <v>155</v>
      </c>
      <c r="C40" s="355">
        <v>127</v>
      </c>
      <c r="D40" s="355">
        <v>127</v>
      </c>
      <c r="E40" s="355">
        <v>112</v>
      </c>
      <c r="F40" s="363">
        <f t="shared" si="4"/>
        <v>127</v>
      </c>
      <c r="G40" s="363">
        <f t="shared" si="4"/>
        <v>127</v>
      </c>
      <c r="H40" s="363">
        <f>E40</f>
        <v>112</v>
      </c>
      <c r="I40" s="359"/>
      <c r="J40" s="359"/>
      <c r="K40" s="359"/>
      <c r="L40" s="384"/>
      <c r="M40" s="384"/>
      <c r="N40" s="384"/>
      <c r="O40" s="398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384"/>
      <c r="AX40" s="384"/>
      <c r="AY40" s="384"/>
      <c r="AZ40" s="384"/>
      <c r="BA40" s="384"/>
      <c r="BB40" s="384"/>
      <c r="BC40" s="384"/>
      <c r="BD40" s="384"/>
      <c r="BE40" s="384"/>
    </row>
    <row r="41" spans="1:57" s="390" customFormat="1" ht="23.25" customHeight="1">
      <c r="A41" s="361" t="s">
        <v>44</v>
      </c>
      <c r="B41" s="354" t="s">
        <v>2</v>
      </c>
      <c r="C41" s="355">
        <v>1600</v>
      </c>
      <c r="D41" s="355">
        <v>7848</v>
      </c>
      <c r="E41" s="355">
        <v>14580</v>
      </c>
      <c r="F41" s="363">
        <f t="shared" si="4"/>
        <v>1600</v>
      </c>
      <c r="G41" s="363">
        <f t="shared" si="4"/>
        <v>7848</v>
      </c>
      <c r="H41" s="363">
        <f>E41</f>
        <v>14580</v>
      </c>
      <c r="I41" s="359"/>
      <c r="J41" s="359"/>
      <c r="K41" s="359"/>
      <c r="L41" s="384"/>
      <c r="M41" s="384"/>
      <c r="N41" s="384"/>
      <c r="O41" s="398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4"/>
      <c r="AX41" s="384"/>
      <c r="AY41" s="384"/>
      <c r="AZ41" s="384"/>
      <c r="BA41" s="384"/>
      <c r="BB41" s="384"/>
      <c r="BC41" s="384"/>
      <c r="BD41" s="384"/>
      <c r="BE41" s="384"/>
    </row>
    <row r="42" spans="1:57" ht="23.25" customHeight="1">
      <c r="A42" s="361" t="s">
        <v>111</v>
      </c>
      <c r="B42" s="354" t="s">
        <v>236</v>
      </c>
      <c r="C42" s="355">
        <v>8136</v>
      </c>
      <c r="D42" s="355">
        <v>8266</v>
      </c>
      <c r="E42" s="355"/>
      <c r="F42" s="363">
        <f t="shared" si="4"/>
        <v>8136</v>
      </c>
      <c r="G42" s="363">
        <f t="shared" si="4"/>
        <v>8266</v>
      </c>
      <c r="H42" s="363">
        <f>E42</f>
        <v>0</v>
      </c>
      <c r="I42" s="359"/>
      <c r="J42" s="359"/>
      <c r="K42" s="359"/>
      <c r="L42" s="422"/>
      <c r="M42" s="422"/>
      <c r="N42" s="422"/>
      <c r="O42" s="423"/>
      <c r="P42" s="422"/>
      <c r="Q42" s="422"/>
      <c r="R42" s="422"/>
      <c r="S42" s="422"/>
      <c r="T42" s="422"/>
      <c r="U42" s="422"/>
      <c r="V42" s="422"/>
      <c r="W42" s="422"/>
      <c r="X42" s="422"/>
      <c r="Y42" s="422"/>
      <c r="Z42" s="422"/>
      <c r="AA42" s="422"/>
      <c r="AB42" s="422"/>
      <c r="AC42" s="422"/>
      <c r="AD42" s="422"/>
      <c r="AE42" s="422"/>
      <c r="AF42" s="422"/>
      <c r="AG42" s="422"/>
      <c r="AH42" s="422"/>
      <c r="AI42" s="422"/>
      <c r="AJ42" s="422"/>
      <c r="AK42" s="422"/>
      <c r="AL42" s="422"/>
      <c r="AM42" s="422"/>
      <c r="AN42" s="422"/>
      <c r="AO42" s="422"/>
      <c r="AP42" s="422"/>
      <c r="AQ42" s="422"/>
      <c r="AR42" s="422"/>
      <c r="AS42" s="422"/>
      <c r="AT42" s="422"/>
      <c r="AU42" s="422"/>
      <c r="AV42" s="422"/>
      <c r="AW42" s="422"/>
      <c r="AX42" s="422"/>
      <c r="AY42" s="422"/>
      <c r="AZ42" s="422"/>
      <c r="BA42" s="422"/>
      <c r="BB42" s="422"/>
      <c r="BC42" s="422"/>
      <c r="BD42" s="422"/>
      <c r="BE42" s="422"/>
    </row>
    <row r="43" spans="1:57" ht="23.25" customHeight="1">
      <c r="A43" s="361"/>
      <c r="B43" s="362" t="s">
        <v>237</v>
      </c>
      <c r="C43" s="363">
        <f>C40+C41+C42</f>
        <v>9863</v>
      </c>
      <c r="D43" s="363">
        <f>D40+D41+D42</f>
        <v>16241</v>
      </c>
      <c r="E43" s="363">
        <f>E40+E41+E42</f>
        <v>14692</v>
      </c>
      <c r="F43" s="363">
        <f t="shared" si="4"/>
        <v>9863</v>
      </c>
      <c r="G43" s="363">
        <f t="shared" si="4"/>
        <v>16241</v>
      </c>
      <c r="H43" s="363">
        <f>E43</f>
        <v>14692</v>
      </c>
      <c r="I43" s="367"/>
      <c r="J43" s="367"/>
      <c r="K43" s="367"/>
      <c r="L43" s="422"/>
      <c r="M43" s="422"/>
      <c r="N43" s="422"/>
      <c r="O43" s="423"/>
      <c r="P43" s="422"/>
      <c r="Q43" s="422"/>
      <c r="R43" s="422"/>
      <c r="S43" s="422"/>
      <c r="T43" s="422"/>
      <c r="U43" s="422"/>
      <c r="V43" s="422"/>
      <c r="W43" s="422"/>
      <c r="X43" s="422"/>
      <c r="Y43" s="422"/>
      <c r="Z43" s="422"/>
      <c r="AA43" s="422"/>
      <c r="AB43" s="422"/>
      <c r="AC43" s="422"/>
      <c r="AD43" s="422"/>
      <c r="AE43" s="422"/>
      <c r="AF43" s="422"/>
      <c r="AG43" s="422"/>
      <c r="AH43" s="422"/>
      <c r="AI43" s="422"/>
      <c r="AJ43" s="422"/>
      <c r="AK43" s="422"/>
      <c r="AL43" s="422"/>
      <c r="AM43" s="422"/>
      <c r="AN43" s="422"/>
      <c r="AO43" s="422"/>
      <c r="AP43" s="422"/>
      <c r="AQ43" s="422"/>
      <c r="AR43" s="422"/>
      <c r="AS43" s="422"/>
      <c r="AT43" s="422"/>
      <c r="AU43" s="422"/>
      <c r="AV43" s="422"/>
      <c r="AW43" s="422"/>
      <c r="AX43" s="422"/>
      <c r="AY43" s="422"/>
      <c r="AZ43" s="422"/>
      <c r="BA43" s="422"/>
      <c r="BB43" s="422"/>
      <c r="BC43" s="422"/>
      <c r="BD43" s="422"/>
      <c r="BE43" s="422"/>
    </row>
    <row r="44" spans="1:57" ht="23.25" customHeight="1">
      <c r="A44" s="401"/>
      <c r="B44" s="402" t="s">
        <v>238</v>
      </c>
      <c r="C44" s="403">
        <v>2</v>
      </c>
      <c r="D44" s="403">
        <v>2</v>
      </c>
      <c r="E44" s="403">
        <v>2</v>
      </c>
      <c r="F44" s="588">
        <v>2</v>
      </c>
      <c r="G44" s="588">
        <v>2</v>
      </c>
      <c r="H44" s="588">
        <v>2</v>
      </c>
      <c r="I44" s="404"/>
      <c r="J44" s="404"/>
      <c r="K44" s="404"/>
      <c r="L44" s="422"/>
      <c r="M44" s="422"/>
      <c r="N44" s="422"/>
      <c r="O44" s="423"/>
      <c r="P44" s="422"/>
      <c r="Q44" s="422"/>
      <c r="R44" s="422"/>
      <c r="S44" s="422"/>
      <c r="T44" s="422"/>
      <c r="U44" s="422"/>
      <c r="V44" s="422"/>
      <c r="W44" s="422"/>
      <c r="X44" s="422"/>
      <c r="Y44" s="422"/>
      <c r="Z44" s="422"/>
      <c r="AA44" s="422"/>
      <c r="AB44" s="422"/>
      <c r="AC44" s="422"/>
      <c r="AD44" s="422"/>
      <c r="AE44" s="422"/>
      <c r="AF44" s="422"/>
      <c r="AG44" s="422"/>
      <c r="AH44" s="422"/>
      <c r="AI44" s="422"/>
      <c r="AJ44" s="422"/>
      <c r="AK44" s="422"/>
      <c r="AL44" s="422"/>
      <c r="AM44" s="422"/>
      <c r="AN44" s="422"/>
      <c r="AO44" s="422"/>
      <c r="AP44" s="422"/>
      <c r="AQ44" s="422"/>
      <c r="AR44" s="422"/>
      <c r="AS44" s="422"/>
      <c r="AT44" s="422"/>
      <c r="AU44" s="422"/>
      <c r="AV44" s="422"/>
      <c r="AW44" s="422"/>
      <c r="AX44" s="422"/>
      <c r="AY44" s="422"/>
      <c r="AZ44" s="422"/>
      <c r="BA44" s="422"/>
      <c r="BB44" s="422"/>
      <c r="BC44" s="422"/>
      <c r="BD44" s="422"/>
      <c r="BE44" s="422"/>
    </row>
    <row r="45" spans="1:57" ht="13.5" customHeight="1">
      <c r="A45" s="423"/>
      <c r="B45" s="422"/>
      <c r="C45" s="422"/>
      <c r="D45" s="422"/>
      <c r="E45" s="422"/>
      <c r="F45" s="422"/>
      <c r="G45" s="422"/>
      <c r="H45" s="422"/>
      <c r="I45" s="422"/>
      <c r="J45" s="422"/>
      <c r="K45" s="422"/>
      <c r="L45" s="422"/>
      <c r="M45" s="422"/>
      <c r="N45" s="422"/>
      <c r="O45" s="423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  <c r="AB45" s="422"/>
      <c r="AC45" s="422"/>
      <c r="AD45" s="422"/>
      <c r="AE45" s="422"/>
      <c r="AF45" s="422"/>
      <c r="AG45" s="422"/>
      <c r="AH45" s="422"/>
      <c r="AI45" s="422"/>
      <c r="AJ45" s="422"/>
      <c r="AK45" s="422"/>
      <c r="AL45" s="422"/>
      <c r="AM45" s="422"/>
      <c r="AN45" s="422"/>
      <c r="AO45" s="422"/>
      <c r="AP45" s="422"/>
      <c r="AQ45" s="422"/>
      <c r="AR45" s="422"/>
      <c r="AS45" s="422"/>
      <c r="AT45" s="422"/>
      <c r="AU45" s="422"/>
      <c r="AV45" s="422"/>
      <c r="AW45" s="422"/>
      <c r="AX45" s="422"/>
      <c r="AY45" s="422"/>
      <c r="AZ45" s="422"/>
      <c r="BA45" s="422"/>
      <c r="BB45" s="422"/>
      <c r="BC45" s="422"/>
      <c r="BD45" s="422"/>
      <c r="BE45" s="422"/>
    </row>
    <row r="46" spans="1:57" ht="13.5" customHeight="1">
      <c r="A46" s="423"/>
      <c r="B46" s="422"/>
      <c r="C46" s="422"/>
      <c r="D46" s="422"/>
      <c r="E46" s="422"/>
      <c r="F46" s="422"/>
      <c r="G46" s="422"/>
      <c r="H46" s="422"/>
      <c r="I46" s="422"/>
      <c r="J46" s="422"/>
      <c r="K46" s="422"/>
      <c r="L46" s="422"/>
      <c r="M46" s="422"/>
      <c r="N46" s="422"/>
      <c r="O46" s="423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  <c r="AB46" s="422"/>
      <c r="AC46" s="422"/>
      <c r="AD46" s="422"/>
      <c r="AE46" s="422"/>
      <c r="AF46" s="422"/>
      <c r="AG46" s="422"/>
      <c r="AH46" s="422"/>
      <c r="AI46" s="422"/>
      <c r="AJ46" s="422"/>
      <c r="AK46" s="422"/>
      <c r="AL46" s="422"/>
      <c r="AM46" s="422"/>
      <c r="AN46" s="422"/>
      <c r="AO46" s="422"/>
      <c r="AP46" s="422"/>
      <c r="AQ46" s="422"/>
      <c r="AR46" s="422"/>
      <c r="AS46" s="422"/>
      <c r="AT46" s="422"/>
      <c r="AU46" s="422"/>
      <c r="AV46" s="422"/>
      <c r="AW46" s="422"/>
      <c r="AX46" s="422"/>
      <c r="AY46" s="422"/>
      <c r="AZ46" s="422"/>
      <c r="BA46" s="422"/>
      <c r="BB46" s="422"/>
      <c r="BC46" s="422"/>
      <c r="BD46" s="422"/>
      <c r="BE46" s="422"/>
    </row>
    <row r="47" spans="1:57" ht="13.5" customHeight="1">
      <c r="A47" s="423"/>
      <c r="B47" s="422"/>
      <c r="C47" s="422"/>
      <c r="D47" s="422"/>
      <c r="E47" s="422"/>
      <c r="F47" s="422"/>
      <c r="G47" s="422"/>
      <c r="H47" s="422"/>
      <c r="I47" s="422"/>
      <c r="J47" s="422"/>
      <c r="K47" s="422"/>
      <c r="L47" s="422"/>
      <c r="M47" s="422"/>
      <c r="N47" s="422"/>
      <c r="O47" s="423"/>
      <c r="P47" s="422"/>
      <c r="Q47" s="422"/>
      <c r="R47" s="422"/>
      <c r="S47" s="422"/>
      <c r="T47" s="422"/>
      <c r="U47" s="422"/>
      <c r="V47" s="422"/>
      <c r="W47" s="422"/>
      <c r="X47" s="422"/>
      <c r="Y47" s="422"/>
      <c r="Z47" s="422"/>
      <c r="AA47" s="422"/>
      <c r="AB47" s="422"/>
      <c r="AC47" s="422"/>
      <c r="AD47" s="422"/>
      <c r="AE47" s="422"/>
      <c r="AF47" s="422"/>
      <c r="AG47" s="422"/>
      <c r="AH47" s="422"/>
      <c r="AI47" s="422"/>
      <c r="AJ47" s="422"/>
      <c r="AK47" s="422"/>
      <c r="AL47" s="422"/>
      <c r="AM47" s="422"/>
      <c r="AN47" s="422"/>
      <c r="AO47" s="422"/>
      <c r="AP47" s="422"/>
      <c r="AQ47" s="422"/>
      <c r="AR47" s="422"/>
      <c r="AS47" s="422"/>
      <c r="AT47" s="422"/>
      <c r="AU47" s="422"/>
      <c r="AV47" s="422"/>
      <c r="AW47" s="422"/>
      <c r="AX47" s="422"/>
      <c r="AY47" s="422"/>
      <c r="AZ47" s="422"/>
      <c r="BA47" s="422"/>
      <c r="BB47" s="422"/>
      <c r="BC47" s="422"/>
      <c r="BD47" s="422"/>
      <c r="BE47" s="422"/>
    </row>
    <row r="48" spans="1:57" ht="13.5" customHeight="1">
      <c r="A48" s="423"/>
      <c r="B48" s="422"/>
      <c r="C48" s="422"/>
      <c r="D48" s="422"/>
      <c r="E48" s="422"/>
      <c r="F48" s="422"/>
      <c r="G48" s="422"/>
      <c r="H48" s="422"/>
      <c r="I48" s="422"/>
      <c r="J48" s="422"/>
      <c r="K48" s="422"/>
      <c r="L48" s="422"/>
      <c r="M48" s="422"/>
      <c r="N48" s="422"/>
      <c r="O48" s="423"/>
      <c r="P48" s="422"/>
      <c r="Q48" s="422"/>
      <c r="R48" s="422"/>
      <c r="S48" s="422"/>
      <c r="T48" s="422"/>
      <c r="U48" s="422"/>
      <c r="V48" s="422"/>
      <c r="W48" s="422"/>
      <c r="X48" s="422"/>
      <c r="Y48" s="422"/>
      <c r="Z48" s="422"/>
      <c r="AA48" s="422"/>
      <c r="AB48" s="422"/>
      <c r="AC48" s="422"/>
      <c r="AD48" s="422"/>
      <c r="AE48" s="422"/>
      <c r="AF48" s="422"/>
      <c r="AG48" s="422"/>
      <c r="AH48" s="422"/>
      <c r="AI48" s="422"/>
      <c r="AJ48" s="422"/>
      <c r="AK48" s="422"/>
      <c r="AL48" s="422"/>
      <c r="AM48" s="422"/>
      <c r="AN48" s="422"/>
      <c r="AO48" s="422"/>
      <c r="AP48" s="422"/>
      <c r="AQ48" s="422"/>
      <c r="AR48" s="422"/>
      <c r="AS48" s="422"/>
      <c r="AT48" s="422"/>
      <c r="AU48" s="422"/>
      <c r="AV48" s="422"/>
      <c r="AW48" s="422"/>
      <c r="AX48" s="422"/>
      <c r="AY48" s="422"/>
      <c r="AZ48" s="422"/>
      <c r="BA48" s="422"/>
      <c r="BB48" s="422"/>
      <c r="BC48" s="422"/>
      <c r="BD48" s="422"/>
      <c r="BE48" s="422"/>
    </row>
    <row r="49" spans="1:57" ht="13.5" customHeight="1">
      <c r="A49" s="423"/>
      <c r="B49" s="422"/>
      <c r="C49" s="422"/>
      <c r="D49" s="422"/>
      <c r="E49" s="422"/>
      <c r="F49" s="422"/>
      <c r="G49" s="422"/>
      <c r="H49" s="422"/>
      <c r="I49" s="422"/>
      <c r="J49" s="422"/>
      <c r="K49" s="422"/>
      <c r="L49" s="422"/>
      <c r="M49" s="422"/>
      <c r="N49" s="422"/>
      <c r="O49" s="423"/>
      <c r="P49" s="422"/>
      <c r="Q49" s="422"/>
      <c r="R49" s="422"/>
      <c r="S49" s="422"/>
      <c r="T49" s="422"/>
      <c r="U49" s="422"/>
      <c r="V49" s="422"/>
      <c r="W49" s="422"/>
      <c r="X49" s="422"/>
      <c r="Y49" s="422"/>
      <c r="Z49" s="422"/>
      <c r="AA49" s="422"/>
      <c r="AB49" s="422"/>
      <c r="AC49" s="422"/>
      <c r="AD49" s="422"/>
      <c r="AE49" s="422"/>
      <c r="AF49" s="422"/>
      <c r="AG49" s="422"/>
      <c r="AH49" s="422"/>
      <c r="AI49" s="422"/>
      <c r="AJ49" s="422"/>
      <c r="AK49" s="422"/>
      <c r="AL49" s="422"/>
      <c r="AM49" s="422"/>
      <c r="AN49" s="422"/>
      <c r="AO49" s="422"/>
      <c r="AP49" s="422"/>
      <c r="AQ49" s="422"/>
      <c r="AR49" s="422"/>
      <c r="AS49" s="422"/>
      <c r="AT49" s="422"/>
      <c r="AU49" s="422"/>
      <c r="AV49" s="422"/>
      <c r="AW49" s="422"/>
      <c r="AX49" s="422"/>
      <c r="AY49" s="422"/>
      <c r="AZ49" s="422"/>
      <c r="BA49" s="422"/>
      <c r="BB49" s="422"/>
      <c r="BC49" s="422"/>
      <c r="BD49" s="422"/>
      <c r="BE49" s="422"/>
    </row>
    <row r="50" spans="1:57" ht="13.5" customHeight="1">
      <c r="A50" s="423"/>
      <c r="B50" s="422"/>
      <c r="C50" s="422"/>
      <c r="D50" s="422"/>
      <c r="E50" s="422"/>
      <c r="F50" s="422"/>
      <c r="G50" s="422"/>
      <c r="H50" s="422"/>
      <c r="I50" s="422"/>
      <c r="J50" s="422"/>
      <c r="K50" s="422"/>
      <c r="L50" s="422"/>
      <c r="M50" s="422"/>
      <c r="N50" s="422"/>
      <c r="O50" s="423"/>
      <c r="P50" s="422"/>
      <c r="Q50" s="422"/>
      <c r="R50" s="422"/>
      <c r="S50" s="422"/>
      <c r="T50" s="422"/>
      <c r="U50" s="422"/>
      <c r="V50" s="422"/>
      <c r="W50" s="422"/>
      <c r="X50" s="422"/>
      <c r="Y50" s="422"/>
      <c r="Z50" s="422"/>
      <c r="AA50" s="422"/>
      <c r="AB50" s="422"/>
      <c r="AC50" s="422"/>
      <c r="AD50" s="422"/>
      <c r="AE50" s="422"/>
      <c r="AF50" s="422"/>
      <c r="AG50" s="422"/>
      <c r="AH50" s="422"/>
      <c r="AI50" s="422"/>
      <c r="AJ50" s="422"/>
      <c r="AK50" s="422"/>
      <c r="AL50" s="422"/>
      <c r="AM50" s="422"/>
      <c r="AN50" s="422"/>
      <c r="AO50" s="422"/>
      <c r="AP50" s="422"/>
      <c r="AQ50" s="422"/>
      <c r="AR50" s="422"/>
      <c r="AS50" s="422"/>
      <c r="AT50" s="422"/>
      <c r="AU50" s="422"/>
      <c r="AV50" s="422"/>
      <c r="AW50" s="422"/>
      <c r="AX50" s="422"/>
      <c r="AY50" s="422"/>
      <c r="AZ50" s="422"/>
      <c r="BA50" s="422"/>
      <c r="BB50" s="422"/>
      <c r="BC50" s="422"/>
      <c r="BD50" s="422"/>
      <c r="BE50" s="422"/>
    </row>
    <row r="51" spans="1:57" ht="13.5" customHeight="1">
      <c r="A51" s="423"/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422"/>
      <c r="N51" s="422"/>
      <c r="O51" s="423"/>
      <c r="P51" s="422"/>
      <c r="Q51" s="422"/>
      <c r="R51" s="422"/>
      <c r="S51" s="422"/>
      <c r="T51" s="422"/>
      <c r="U51" s="422"/>
      <c r="V51" s="422"/>
      <c r="W51" s="422"/>
      <c r="X51" s="422"/>
      <c r="Y51" s="422"/>
      <c r="Z51" s="422"/>
      <c r="AA51" s="422"/>
      <c r="AB51" s="422"/>
      <c r="AC51" s="422"/>
      <c r="AD51" s="422"/>
      <c r="AE51" s="422"/>
      <c r="AF51" s="422"/>
      <c r="AG51" s="422"/>
      <c r="AH51" s="422"/>
      <c r="AI51" s="422"/>
      <c r="AJ51" s="422"/>
      <c r="AK51" s="422"/>
      <c r="AL51" s="422"/>
      <c r="AM51" s="422"/>
      <c r="AN51" s="422"/>
      <c r="AO51" s="422"/>
      <c r="AP51" s="422"/>
      <c r="AQ51" s="422"/>
      <c r="AR51" s="422"/>
      <c r="AS51" s="422"/>
      <c r="AT51" s="422"/>
      <c r="AU51" s="422"/>
      <c r="AV51" s="422"/>
      <c r="AW51" s="422"/>
      <c r="AX51" s="422"/>
      <c r="AY51" s="422"/>
      <c r="AZ51" s="422"/>
      <c r="BA51" s="422"/>
      <c r="BB51" s="422"/>
      <c r="BC51" s="422"/>
      <c r="BD51" s="422"/>
      <c r="BE51" s="422"/>
    </row>
    <row r="52" spans="1:57" ht="12.75">
      <c r="A52" s="423"/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  <c r="O52" s="423"/>
      <c r="P52" s="422"/>
      <c r="Q52" s="422"/>
      <c r="R52" s="422"/>
      <c r="S52" s="422"/>
      <c r="T52" s="422"/>
      <c r="U52" s="422"/>
      <c r="V52" s="422"/>
      <c r="W52" s="422"/>
      <c r="X52" s="422"/>
      <c r="Y52" s="422"/>
      <c r="Z52" s="422"/>
      <c r="AA52" s="422"/>
      <c r="AB52" s="422"/>
      <c r="AC52" s="422"/>
      <c r="AD52" s="422"/>
      <c r="AE52" s="422"/>
      <c r="AF52" s="422"/>
      <c r="AG52" s="422"/>
      <c r="AH52" s="422"/>
      <c r="AI52" s="422"/>
      <c r="AJ52" s="422"/>
      <c r="AK52" s="422"/>
      <c r="AL52" s="422"/>
      <c r="AM52" s="422"/>
      <c r="AN52" s="422"/>
      <c r="AO52" s="422"/>
      <c r="AP52" s="422"/>
      <c r="AQ52" s="422"/>
      <c r="AR52" s="422"/>
      <c r="AS52" s="422"/>
      <c r="AT52" s="422"/>
      <c r="AU52" s="422"/>
      <c r="AV52" s="422"/>
      <c r="AW52" s="422"/>
      <c r="AX52" s="422"/>
      <c r="AY52" s="422"/>
      <c r="AZ52" s="422"/>
      <c r="BA52" s="422"/>
      <c r="BB52" s="422"/>
      <c r="BC52" s="422"/>
      <c r="BD52" s="422"/>
      <c r="BE52" s="422"/>
    </row>
    <row r="53" spans="1:57" ht="13.5" customHeight="1">
      <c r="A53" s="671" t="s">
        <v>240</v>
      </c>
      <c r="B53" s="671" t="s">
        <v>21</v>
      </c>
      <c r="C53" s="671" t="s">
        <v>241</v>
      </c>
      <c r="D53" s="671"/>
      <c r="E53" s="671"/>
      <c r="F53" s="671" t="s">
        <v>242</v>
      </c>
      <c r="G53" s="671"/>
      <c r="H53" s="671"/>
      <c r="I53" s="671" t="s">
        <v>158</v>
      </c>
      <c r="J53" s="671"/>
      <c r="K53" s="671"/>
      <c r="L53" s="422"/>
      <c r="M53" s="422"/>
      <c r="N53" s="422"/>
      <c r="O53" s="423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2"/>
      <c r="AC53" s="422"/>
      <c r="AD53" s="422"/>
      <c r="AE53" s="422"/>
      <c r="AF53" s="422"/>
      <c r="AG53" s="422"/>
      <c r="AH53" s="422"/>
      <c r="AI53" s="422"/>
      <c r="AJ53" s="422"/>
      <c r="AK53" s="422"/>
      <c r="AL53" s="422"/>
      <c r="AM53" s="422"/>
      <c r="AN53" s="422"/>
      <c r="AO53" s="422"/>
      <c r="AP53" s="422"/>
      <c r="AQ53" s="422"/>
      <c r="AR53" s="422"/>
      <c r="AS53" s="422"/>
      <c r="AT53" s="422"/>
      <c r="AU53" s="422"/>
      <c r="AV53" s="422"/>
      <c r="AW53" s="422"/>
      <c r="AX53" s="422"/>
      <c r="AY53" s="422"/>
      <c r="AZ53" s="422"/>
      <c r="BA53" s="422"/>
      <c r="BB53" s="422"/>
      <c r="BC53" s="422"/>
      <c r="BD53" s="422"/>
      <c r="BE53" s="422"/>
    </row>
    <row r="54" spans="1:57" ht="30.75" customHeight="1">
      <c r="A54" s="671"/>
      <c r="B54" s="671"/>
      <c r="C54" s="671"/>
      <c r="D54" s="671"/>
      <c r="E54" s="671"/>
      <c r="F54" s="671"/>
      <c r="G54" s="671"/>
      <c r="H54" s="671"/>
      <c r="I54" s="671"/>
      <c r="J54" s="671"/>
      <c r="K54" s="671"/>
      <c r="L54" s="422"/>
      <c r="M54" s="422"/>
      <c r="N54" s="422"/>
      <c r="O54" s="423"/>
      <c r="P54" s="422"/>
      <c r="Q54" s="422"/>
      <c r="R54" s="422"/>
      <c r="S54" s="422"/>
      <c r="T54" s="422"/>
      <c r="U54" s="422"/>
      <c r="V54" s="422"/>
      <c r="W54" s="422"/>
      <c r="X54" s="422"/>
      <c r="Y54" s="422"/>
      <c r="Z54" s="422"/>
      <c r="AA54" s="422"/>
      <c r="AB54" s="422"/>
      <c r="AC54" s="422"/>
      <c r="AD54" s="422"/>
      <c r="AE54" s="422"/>
      <c r="AF54" s="422"/>
      <c r="AG54" s="422"/>
      <c r="AH54" s="422"/>
      <c r="AI54" s="422"/>
      <c r="AJ54" s="422"/>
      <c r="AK54" s="422"/>
      <c r="AL54" s="422"/>
      <c r="AM54" s="422"/>
      <c r="AN54" s="422"/>
      <c r="AO54" s="422"/>
      <c r="AP54" s="422"/>
      <c r="AQ54" s="422"/>
      <c r="AR54" s="422"/>
      <c r="AS54" s="422"/>
      <c r="AT54" s="422"/>
      <c r="AU54" s="422"/>
      <c r="AV54" s="422"/>
      <c r="AW54" s="422"/>
      <c r="AX54" s="422"/>
      <c r="AY54" s="422"/>
      <c r="AZ54" s="422"/>
      <c r="BA54" s="422"/>
      <c r="BB54" s="422"/>
      <c r="BC54" s="422"/>
      <c r="BD54" s="422"/>
      <c r="BE54" s="422"/>
    </row>
    <row r="55" spans="1:57" ht="12.75">
      <c r="A55" s="671"/>
      <c r="B55" s="671"/>
      <c r="C55" s="671">
        <v>562912</v>
      </c>
      <c r="D55" s="671"/>
      <c r="E55" s="671"/>
      <c r="F55" s="655">
        <v>851011</v>
      </c>
      <c r="G55" s="655"/>
      <c r="H55" s="655"/>
      <c r="I55" s="663"/>
      <c r="J55" s="663"/>
      <c r="K55" s="663"/>
      <c r="L55" s="422"/>
      <c r="M55" s="422"/>
      <c r="N55" s="422"/>
      <c r="O55" s="423"/>
      <c r="P55" s="422"/>
      <c r="Q55" s="422"/>
      <c r="R55" s="422"/>
      <c r="S55" s="422"/>
      <c r="T55" s="422"/>
      <c r="U55" s="422"/>
      <c r="V55" s="422"/>
      <c r="W55" s="422"/>
      <c r="X55" s="422"/>
      <c r="Y55" s="422"/>
      <c r="Z55" s="422"/>
      <c r="AA55" s="422"/>
      <c r="AB55" s="422"/>
      <c r="AC55" s="422"/>
      <c r="AD55" s="422"/>
      <c r="AE55" s="422"/>
      <c r="AF55" s="422"/>
      <c r="AG55" s="422"/>
      <c r="AH55" s="422"/>
      <c r="AI55" s="422"/>
      <c r="AJ55" s="422"/>
      <c r="AK55" s="422"/>
      <c r="AL55" s="422"/>
      <c r="AM55" s="422"/>
      <c r="AN55" s="422"/>
      <c r="AO55" s="422"/>
      <c r="AP55" s="422"/>
      <c r="AQ55" s="422"/>
      <c r="AR55" s="422"/>
      <c r="AS55" s="422"/>
      <c r="AT55" s="422"/>
      <c r="AU55" s="422"/>
      <c r="AV55" s="422"/>
      <c r="AW55" s="422"/>
      <c r="AX55" s="422"/>
      <c r="AY55" s="422"/>
      <c r="AZ55" s="422"/>
      <c r="BA55" s="422"/>
      <c r="BB55" s="422"/>
      <c r="BC55" s="422"/>
      <c r="BD55" s="422"/>
      <c r="BE55" s="422"/>
    </row>
    <row r="56" spans="1:57" ht="29.25" customHeight="1">
      <c r="A56" s="671"/>
      <c r="B56" s="671"/>
      <c r="C56" s="343" t="s">
        <v>609</v>
      </c>
      <c r="D56" s="343" t="s">
        <v>615</v>
      </c>
      <c r="E56" s="343" t="s">
        <v>610</v>
      </c>
      <c r="F56" s="343" t="s">
        <v>609</v>
      </c>
      <c r="G56" s="343" t="s">
        <v>615</v>
      </c>
      <c r="H56" s="343" t="s">
        <v>610</v>
      </c>
      <c r="I56" s="663"/>
      <c r="J56" s="663"/>
      <c r="K56" s="663"/>
      <c r="L56" s="422"/>
      <c r="M56" s="422"/>
      <c r="N56" s="422"/>
      <c r="O56" s="423"/>
      <c r="P56" s="422"/>
      <c r="Q56" s="422"/>
      <c r="R56" s="422"/>
      <c r="S56" s="422"/>
      <c r="T56" s="422"/>
      <c r="U56" s="422"/>
      <c r="V56" s="422"/>
      <c r="W56" s="422"/>
      <c r="X56" s="422"/>
      <c r="Y56" s="422"/>
      <c r="Z56" s="422"/>
      <c r="AA56" s="422"/>
      <c r="AB56" s="422"/>
      <c r="AC56" s="422"/>
      <c r="AD56" s="422"/>
      <c r="AE56" s="422"/>
      <c r="AF56" s="422"/>
      <c r="AG56" s="422"/>
      <c r="AH56" s="422"/>
      <c r="AI56" s="422"/>
      <c r="AJ56" s="422"/>
      <c r="AK56" s="422"/>
      <c r="AL56" s="422"/>
      <c r="AM56" s="422"/>
      <c r="AN56" s="422"/>
      <c r="AO56" s="422"/>
      <c r="AP56" s="422"/>
      <c r="AQ56" s="422"/>
      <c r="AR56" s="422"/>
      <c r="AS56" s="422"/>
      <c r="AT56" s="422"/>
      <c r="AU56" s="422"/>
      <c r="AV56" s="422"/>
      <c r="AW56" s="422"/>
      <c r="AX56" s="422"/>
      <c r="AY56" s="422"/>
      <c r="AZ56" s="422"/>
      <c r="BA56" s="422"/>
      <c r="BB56" s="422"/>
      <c r="BC56" s="422"/>
      <c r="BD56" s="422"/>
      <c r="BE56" s="422"/>
    </row>
    <row r="57" spans="1:57" ht="53.25" customHeight="1">
      <c r="A57" s="669" t="s">
        <v>600</v>
      </c>
      <c r="B57" s="670"/>
      <c r="C57" s="670"/>
      <c r="D57" s="670"/>
      <c r="E57" s="670"/>
      <c r="F57" s="670"/>
      <c r="G57" s="670"/>
      <c r="H57" s="670"/>
      <c r="I57" s="670"/>
      <c r="J57" s="670"/>
      <c r="K57" s="670"/>
      <c r="L57" s="422"/>
      <c r="M57" s="422"/>
      <c r="N57" s="422"/>
      <c r="O57" s="423"/>
      <c r="P57" s="422"/>
      <c r="Q57" s="422"/>
      <c r="R57" s="422"/>
      <c r="S57" s="422"/>
      <c r="T57" s="422"/>
      <c r="U57" s="422"/>
      <c r="V57" s="422"/>
      <c r="W57" s="422"/>
      <c r="X57" s="422"/>
      <c r="Y57" s="422"/>
      <c r="Z57" s="422"/>
      <c r="AA57" s="422"/>
      <c r="AB57" s="422"/>
      <c r="AC57" s="422"/>
      <c r="AD57" s="422"/>
      <c r="AE57" s="422"/>
      <c r="AF57" s="422"/>
      <c r="AG57" s="422"/>
      <c r="AH57" s="422"/>
      <c r="AI57" s="422"/>
      <c r="AJ57" s="422"/>
      <c r="AK57" s="422"/>
      <c r="AL57" s="422"/>
      <c r="AM57" s="422"/>
      <c r="AN57" s="422"/>
      <c r="AO57" s="422"/>
      <c r="AP57" s="422"/>
      <c r="AQ57" s="422"/>
      <c r="AR57" s="422"/>
      <c r="AS57" s="422"/>
      <c r="AT57" s="422"/>
      <c r="AU57" s="422"/>
      <c r="AV57" s="422"/>
      <c r="AW57" s="422"/>
      <c r="AX57" s="422"/>
      <c r="AY57" s="422"/>
      <c r="AZ57" s="422"/>
      <c r="BA57" s="422"/>
      <c r="BB57" s="422"/>
      <c r="BC57" s="422"/>
      <c r="BD57" s="422"/>
      <c r="BE57" s="422"/>
    </row>
    <row r="58" spans="1:57" ht="24" customHeight="1">
      <c r="A58" s="348"/>
      <c r="B58" s="353" t="s">
        <v>231</v>
      </c>
      <c r="C58" s="350"/>
      <c r="D58" s="350"/>
      <c r="E58" s="350"/>
      <c r="F58" s="350"/>
      <c r="G58" s="350"/>
      <c r="H58" s="350"/>
      <c r="I58" s="350"/>
      <c r="J58" s="350"/>
      <c r="K58" s="350"/>
      <c r="L58" s="422"/>
      <c r="M58" s="422"/>
      <c r="N58" s="422"/>
      <c r="O58" s="423"/>
      <c r="P58" s="422"/>
      <c r="Q58" s="422"/>
      <c r="R58" s="422"/>
      <c r="S58" s="422"/>
      <c r="T58" s="422"/>
      <c r="U58" s="422"/>
      <c r="V58" s="422"/>
      <c r="W58" s="422"/>
      <c r="X58" s="422"/>
      <c r="Y58" s="422"/>
      <c r="Z58" s="422"/>
      <c r="AA58" s="422"/>
      <c r="AB58" s="422"/>
      <c r="AC58" s="422"/>
      <c r="AD58" s="422"/>
      <c r="AE58" s="422"/>
      <c r="AF58" s="422"/>
      <c r="AG58" s="422"/>
      <c r="AH58" s="422"/>
      <c r="AI58" s="422"/>
      <c r="AJ58" s="422"/>
      <c r="AK58" s="422"/>
      <c r="AL58" s="422"/>
      <c r="AM58" s="422"/>
      <c r="AN58" s="422"/>
      <c r="AO58" s="422"/>
      <c r="AP58" s="422"/>
      <c r="AQ58" s="422"/>
      <c r="AR58" s="422"/>
      <c r="AS58" s="422"/>
      <c r="AT58" s="422"/>
      <c r="AU58" s="422"/>
      <c r="AV58" s="422"/>
      <c r="AW58" s="422"/>
      <c r="AX58" s="422"/>
      <c r="AY58" s="422"/>
      <c r="AZ58" s="422"/>
      <c r="BA58" s="422"/>
      <c r="BB58" s="422"/>
      <c r="BC58" s="422"/>
      <c r="BD58" s="422"/>
      <c r="BE58" s="422"/>
    </row>
    <row r="59" spans="1:57" ht="24" customHeight="1">
      <c r="A59" s="348" t="s">
        <v>42</v>
      </c>
      <c r="B59" s="354" t="s">
        <v>232</v>
      </c>
      <c r="C59" s="355"/>
      <c r="D59" s="355"/>
      <c r="E59" s="355"/>
      <c r="F59" s="355">
        <v>63505</v>
      </c>
      <c r="G59" s="355"/>
      <c r="H59" s="355"/>
      <c r="I59" s="355">
        <f>C59+F59</f>
        <v>63505</v>
      </c>
      <c r="J59" s="355">
        <f aca="true" t="shared" si="6" ref="J59:K69">D59+G59</f>
        <v>0</v>
      </c>
      <c r="K59" s="355">
        <f t="shared" si="6"/>
        <v>0</v>
      </c>
      <c r="L59" s="422"/>
      <c r="M59" s="422"/>
      <c r="N59" s="422"/>
      <c r="O59" s="423"/>
      <c r="P59" s="422"/>
      <c r="Q59" s="422"/>
      <c r="R59" s="422"/>
      <c r="S59" s="422"/>
      <c r="T59" s="422"/>
      <c r="U59" s="422"/>
      <c r="V59" s="422"/>
      <c r="W59" s="422"/>
      <c r="X59" s="422"/>
      <c r="Y59" s="422"/>
      <c r="Z59" s="422"/>
      <c r="AA59" s="422"/>
      <c r="AB59" s="422"/>
      <c r="AC59" s="422"/>
      <c r="AD59" s="422"/>
      <c r="AE59" s="422"/>
      <c r="AF59" s="422"/>
      <c r="AG59" s="422"/>
      <c r="AH59" s="422"/>
      <c r="AI59" s="422"/>
      <c r="AJ59" s="422"/>
      <c r="AK59" s="422"/>
      <c r="AL59" s="422"/>
      <c r="AM59" s="422"/>
      <c r="AN59" s="422"/>
      <c r="AO59" s="422"/>
      <c r="AP59" s="422"/>
      <c r="AQ59" s="422"/>
      <c r="AR59" s="422"/>
      <c r="AS59" s="422"/>
      <c r="AT59" s="422"/>
      <c r="AU59" s="422"/>
      <c r="AV59" s="422"/>
      <c r="AW59" s="422"/>
      <c r="AX59" s="422"/>
      <c r="AY59" s="422"/>
      <c r="AZ59" s="422"/>
      <c r="BA59" s="422"/>
      <c r="BB59" s="422"/>
      <c r="BC59" s="422"/>
      <c r="BD59" s="422"/>
      <c r="BE59" s="422"/>
    </row>
    <row r="60" spans="1:57" ht="24" customHeight="1">
      <c r="A60" s="348" t="s">
        <v>44</v>
      </c>
      <c r="B60" s="354" t="s">
        <v>233</v>
      </c>
      <c r="C60" s="355"/>
      <c r="D60" s="355"/>
      <c r="E60" s="355"/>
      <c r="F60" s="355">
        <v>16795</v>
      </c>
      <c r="G60" s="355"/>
      <c r="H60" s="355"/>
      <c r="I60" s="355">
        <f aca="true" t="shared" si="7" ref="I60:I69">C60+F60</f>
        <v>16795</v>
      </c>
      <c r="J60" s="355">
        <f t="shared" si="6"/>
        <v>0</v>
      </c>
      <c r="K60" s="355">
        <f t="shared" si="6"/>
        <v>0</v>
      </c>
      <c r="L60" s="422"/>
      <c r="M60" s="422"/>
      <c r="N60" s="422"/>
      <c r="O60" s="423"/>
      <c r="P60" s="422"/>
      <c r="Q60" s="422"/>
      <c r="R60" s="422"/>
      <c r="S60" s="422"/>
      <c r="T60" s="422"/>
      <c r="U60" s="422"/>
      <c r="V60" s="422"/>
      <c r="W60" s="422"/>
      <c r="X60" s="422"/>
      <c r="Y60" s="422"/>
      <c r="Z60" s="422"/>
      <c r="AA60" s="422"/>
      <c r="AB60" s="422"/>
      <c r="AC60" s="422"/>
      <c r="AD60" s="422"/>
      <c r="AE60" s="422"/>
      <c r="AF60" s="422"/>
      <c r="AG60" s="422"/>
      <c r="AH60" s="422"/>
      <c r="AI60" s="422"/>
      <c r="AJ60" s="422"/>
      <c r="AK60" s="422"/>
      <c r="AL60" s="422"/>
      <c r="AM60" s="422"/>
      <c r="AN60" s="422"/>
      <c r="AO60" s="422"/>
      <c r="AP60" s="422"/>
      <c r="AQ60" s="422"/>
      <c r="AR60" s="422"/>
      <c r="AS60" s="422"/>
      <c r="AT60" s="422"/>
      <c r="AU60" s="422"/>
      <c r="AV60" s="422"/>
      <c r="AW60" s="422"/>
      <c r="AX60" s="422"/>
      <c r="AY60" s="422"/>
      <c r="AZ60" s="422"/>
      <c r="BA60" s="422"/>
      <c r="BB60" s="422"/>
      <c r="BC60" s="422"/>
      <c r="BD60" s="422"/>
      <c r="BE60" s="422"/>
    </row>
    <row r="61" spans="1:57" ht="24" customHeight="1">
      <c r="A61" s="348" t="s">
        <v>111</v>
      </c>
      <c r="B61" s="354" t="s">
        <v>234</v>
      </c>
      <c r="C61" s="355">
        <v>14961</v>
      </c>
      <c r="D61" s="355"/>
      <c r="E61" s="355"/>
      <c r="F61" s="355">
        <v>19650</v>
      </c>
      <c r="G61" s="355"/>
      <c r="H61" s="355"/>
      <c r="I61" s="355">
        <f t="shared" si="7"/>
        <v>34611</v>
      </c>
      <c r="J61" s="355">
        <f t="shared" si="6"/>
        <v>0</v>
      </c>
      <c r="K61" s="355">
        <f t="shared" si="6"/>
        <v>0</v>
      </c>
      <c r="L61" s="422"/>
      <c r="M61" s="422"/>
      <c r="N61" s="422"/>
      <c r="O61" s="423"/>
      <c r="P61" s="422"/>
      <c r="Q61" s="422"/>
      <c r="R61" s="422"/>
      <c r="S61" s="422"/>
      <c r="T61" s="422"/>
      <c r="U61" s="422"/>
      <c r="V61" s="422"/>
      <c r="W61" s="422"/>
      <c r="X61" s="422"/>
      <c r="Y61" s="422"/>
      <c r="Z61" s="422"/>
      <c r="AA61" s="422"/>
      <c r="AB61" s="422"/>
      <c r="AC61" s="422"/>
      <c r="AD61" s="422"/>
      <c r="AE61" s="422"/>
      <c r="AF61" s="422"/>
      <c r="AG61" s="422"/>
      <c r="AH61" s="422"/>
      <c r="AI61" s="422"/>
      <c r="AJ61" s="422"/>
      <c r="AK61" s="422"/>
      <c r="AL61" s="422"/>
      <c r="AM61" s="422"/>
      <c r="AN61" s="422"/>
      <c r="AO61" s="422"/>
      <c r="AP61" s="422"/>
      <c r="AQ61" s="422"/>
      <c r="AR61" s="422"/>
      <c r="AS61" s="422"/>
      <c r="AT61" s="422"/>
      <c r="AU61" s="422"/>
      <c r="AV61" s="422"/>
      <c r="AW61" s="422"/>
      <c r="AX61" s="422"/>
      <c r="AY61" s="422"/>
      <c r="AZ61" s="422"/>
      <c r="BA61" s="422"/>
      <c r="BB61" s="422"/>
      <c r="BC61" s="422"/>
      <c r="BD61" s="422"/>
      <c r="BE61" s="422"/>
    </row>
    <row r="62" spans="1:57" ht="24" customHeight="1">
      <c r="A62" s="348" t="s">
        <v>115</v>
      </c>
      <c r="B62" s="354" t="s">
        <v>799</v>
      </c>
      <c r="C62" s="355"/>
      <c r="D62" s="355"/>
      <c r="E62" s="355"/>
      <c r="F62" s="355"/>
      <c r="G62" s="355"/>
      <c r="H62" s="355"/>
      <c r="I62" s="355">
        <f t="shared" si="7"/>
        <v>0</v>
      </c>
      <c r="J62" s="355">
        <f t="shared" si="6"/>
        <v>0</v>
      </c>
      <c r="K62" s="355">
        <f t="shared" si="6"/>
        <v>0</v>
      </c>
      <c r="L62" s="422"/>
      <c r="M62" s="422"/>
      <c r="N62" s="422"/>
      <c r="O62" s="423"/>
      <c r="P62" s="422"/>
      <c r="Q62" s="422"/>
      <c r="R62" s="422"/>
      <c r="S62" s="422"/>
      <c r="T62" s="422"/>
      <c r="U62" s="422"/>
      <c r="V62" s="422"/>
      <c r="W62" s="422"/>
      <c r="X62" s="422"/>
      <c r="Y62" s="422"/>
      <c r="Z62" s="422"/>
      <c r="AA62" s="422"/>
      <c r="AB62" s="422"/>
      <c r="AC62" s="422"/>
      <c r="AD62" s="422"/>
      <c r="AE62" s="422"/>
      <c r="AF62" s="422"/>
      <c r="AG62" s="422"/>
      <c r="AH62" s="422"/>
      <c r="AI62" s="422"/>
      <c r="AJ62" s="422"/>
      <c r="AK62" s="422"/>
      <c r="AL62" s="422"/>
      <c r="AM62" s="422"/>
      <c r="AN62" s="422"/>
      <c r="AO62" s="422"/>
      <c r="AP62" s="422"/>
      <c r="AQ62" s="422"/>
      <c r="AR62" s="422"/>
      <c r="AS62" s="422"/>
      <c r="AT62" s="422"/>
      <c r="AU62" s="422"/>
      <c r="AV62" s="422"/>
      <c r="AW62" s="422"/>
      <c r="AX62" s="422"/>
      <c r="AY62" s="422"/>
      <c r="AZ62" s="422"/>
      <c r="BA62" s="422"/>
      <c r="BB62" s="422"/>
      <c r="BC62" s="422"/>
      <c r="BD62" s="422"/>
      <c r="BE62" s="422"/>
    </row>
    <row r="63" spans="1:57" ht="24" customHeight="1">
      <c r="A63" s="361"/>
      <c r="B63" s="362" t="s">
        <v>235</v>
      </c>
      <c r="C63" s="363">
        <f aca="true" t="shared" si="8" ref="C63:H63">C59+C60+C61+C62</f>
        <v>14961</v>
      </c>
      <c r="D63" s="363">
        <f t="shared" si="8"/>
        <v>0</v>
      </c>
      <c r="E63" s="363">
        <f t="shared" si="8"/>
        <v>0</v>
      </c>
      <c r="F63" s="363">
        <f t="shared" si="8"/>
        <v>99950</v>
      </c>
      <c r="G63" s="363">
        <f t="shared" si="8"/>
        <v>0</v>
      </c>
      <c r="H63" s="363">
        <f t="shared" si="8"/>
        <v>0</v>
      </c>
      <c r="I63" s="363">
        <f t="shared" si="7"/>
        <v>114911</v>
      </c>
      <c r="J63" s="363">
        <f t="shared" si="6"/>
        <v>0</v>
      </c>
      <c r="K63" s="363">
        <f t="shared" si="6"/>
        <v>0</v>
      </c>
      <c r="L63" s="422"/>
      <c r="M63" s="422"/>
      <c r="N63" s="422"/>
      <c r="O63" s="423"/>
      <c r="P63" s="422"/>
      <c r="Q63" s="422"/>
      <c r="R63" s="422"/>
      <c r="S63" s="422"/>
      <c r="T63" s="422"/>
      <c r="U63" s="422"/>
      <c r="V63" s="422"/>
      <c r="W63" s="422"/>
      <c r="X63" s="422"/>
      <c r="Y63" s="422"/>
      <c r="Z63" s="422"/>
      <c r="AA63" s="422"/>
      <c r="AB63" s="422"/>
      <c r="AC63" s="422"/>
      <c r="AD63" s="422"/>
      <c r="AE63" s="422"/>
      <c r="AF63" s="422"/>
      <c r="AG63" s="422"/>
      <c r="AH63" s="422"/>
      <c r="AI63" s="422"/>
      <c r="AJ63" s="422"/>
      <c r="AK63" s="422"/>
      <c r="AL63" s="422"/>
      <c r="AM63" s="422"/>
      <c r="AN63" s="422"/>
      <c r="AO63" s="422"/>
      <c r="AP63" s="422"/>
      <c r="AQ63" s="422"/>
      <c r="AR63" s="422"/>
      <c r="AS63" s="422"/>
      <c r="AT63" s="422"/>
      <c r="AU63" s="422"/>
      <c r="AV63" s="422"/>
      <c r="AW63" s="422"/>
      <c r="AX63" s="422"/>
      <c r="AY63" s="422"/>
      <c r="AZ63" s="422"/>
      <c r="BA63" s="422"/>
      <c r="BB63" s="422"/>
      <c r="BC63" s="422"/>
      <c r="BD63" s="422"/>
      <c r="BE63" s="422"/>
    </row>
    <row r="64" spans="1:57" ht="24" customHeight="1">
      <c r="A64" s="361"/>
      <c r="B64" s="368"/>
      <c r="C64" s="369"/>
      <c r="D64" s="369"/>
      <c r="E64" s="369"/>
      <c r="F64" s="369"/>
      <c r="G64" s="369"/>
      <c r="H64" s="369"/>
      <c r="I64" s="355">
        <f t="shared" si="7"/>
        <v>0</v>
      </c>
      <c r="J64" s="355">
        <f t="shared" si="6"/>
        <v>0</v>
      </c>
      <c r="K64" s="355">
        <f t="shared" si="6"/>
        <v>0</v>
      </c>
      <c r="L64" s="422"/>
      <c r="M64" s="422"/>
      <c r="N64" s="422"/>
      <c r="O64" s="423"/>
      <c r="P64" s="422"/>
      <c r="Q64" s="422"/>
      <c r="R64" s="422"/>
      <c r="S64" s="422"/>
      <c r="T64" s="422"/>
      <c r="U64" s="422"/>
      <c r="V64" s="422"/>
      <c r="W64" s="422"/>
      <c r="X64" s="422"/>
      <c r="Y64" s="422"/>
      <c r="Z64" s="422"/>
      <c r="AA64" s="422"/>
      <c r="AB64" s="422"/>
      <c r="AC64" s="422"/>
      <c r="AD64" s="422"/>
      <c r="AE64" s="422"/>
      <c r="AF64" s="422"/>
      <c r="AG64" s="422"/>
      <c r="AH64" s="422"/>
      <c r="AI64" s="422"/>
      <c r="AJ64" s="422"/>
      <c r="AK64" s="422"/>
      <c r="AL64" s="422"/>
      <c r="AM64" s="422"/>
      <c r="AN64" s="422"/>
      <c r="AO64" s="422"/>
      <c r="AP64" s="422"/>
      <c r="AQ64" s="422"/>
      <c r="AR64" s="422"/>
      <c r="AS64" s="422"/>
      <c r="AT64" s="422"/>
      <c r="AU64" s="422"/>
      <c r="AV64" s="422"/>
      <c r="AW64" s="422"/>
      <c r="AX64" s="422"/>
      <c r="AY64" s="422"/>
      <c r="AZ64" s="422"/>
      <c r="BA64" s="422"/>
      <c r="BB64" s="422"/>
      <c r="BC64" s="422"/>
      <c r="BD64" s="422"/>
      <c r="BE64" s="422"/>
    </row>
    <row r="65" spans="1:57" ht="24" customHeight="1">
      <c r="A65" s="374"/>
      <c r="B65" s="362" t="s">
        <v>140</v>
      </c>
      <c r="C65" s="355"/>
      <c r="D65" s="355"/>
      <c r="E65" s="355"/>
      <c r="F65" s="355"/>
      <c r="G65" s="355"/>
      <c r="H65" s="355"/>
      <c r="I65" s="355">
        <f t="shared" si="7"/>
        <v>0</v>
      </c>
      <c r="J65" s="355">
        <f t="shared" si="6"/>
        <v>0</v>
      </c>
      <c r="K65" s="355">
        <f t="shared" si="6"/>
        <v>0</v>
      </c>
      <c r="L65" s="422"/>
      <c r="M65" s="422"/>
      <c r="N65" s="422"/>
      <c r="O65" s="423"/>
      <c r="P65" s="422"/>
      <c r="Q65" s="422"/>
      <c r="R65" s="422"/>
      <c r="S65" s="422"/>
      <c r="T65" s="422"/>
      <c r="U65" s="422"/>
      <c r="V65" s="422"/>
      <c r="W65" s="422"/>
      <c r="X65" s="422"/>
      <c r="Y65" s="422"/>
      <c r="Z65" s="422"/>
      <c r="AA65" s="422"/>
      <c r="AB65" s="422"/>
      <c r="AC65" s="422"/>
      <c r="AD65" s="422"/>
      <c r="AE65" s="422"/>
      <c r="AF65" s="422"/>
      <c r="AG65" s="422"/>
      <c r="AH65" s="422"/>
      <c r="AI65" s="422"/>
      <c r="AJ65" s="422"/>
      <c r="AK65" s="422"/>
      <c r="AL65" s="422"/>
      <c r="AM65" s="422"/>
      <c r="AN65" s="422"/>
      <c r="AO65" s="422"/>
      <c r="AP65" s="422"/>
      <c r="AQ65" s="422"/>
      <c r="AR65" s="422"/>
      <c r="AS65" s="422"/>
      <c r="AT65" s="422"/>
      <c r="AU65" s="422"/>
      <c r="AV65" s="422"/>
      <c r="AW65" s="422"/>
      <c r="AX65" s="422"/>
      <c r="AY65" s="422"/>
      <c r="AZ65" s="422"/>
      <c r="BA65" s="422"/>
      <c r="BB65" s="422"/>
      <c r="BC65" s="422"/>
      <c r="BD65" s="422"/>
      <c r="BE65" s="422"/>
    </row>
    <row r="66" spans="1:57" ht="24" customHeight="1">
      <c r="A66" s="361" t="s">
        <v>42</v>
      </c>
      <c r="B66" s="354" t="s">
        <v>155</v>
      </c>
      <c r="C66" s="355"/>
      <c r="D66" s="355"/>
      <c r="E66" s="355"/>
      <c r="F66" s="355"/>
      <c r="G66" s="355"/>
      <c r="H66" s="355"/>
      <c r="I66" s="355">
        <f t="shared" si="7"/>
        <v>0</v>
      </c>
      <c r="J66" s="355">
        <f t="shared" si="6"/>
        <v>0</v>
      </c>
      <c r="K66" s="355">
        <f t="shared" si="6"/>
        <v>0</v>
      </c>
      <c r="L66" s="422"/>
      <c r="M66" s="422"/>
      <c r="N66" s="422"/>
      <c r="O66" s="423"/>
      <c r="P66" s="422"/>
      <c r="Q66" s="422"/>
      <c r="R66" s="422"/>
      <c r="S66" s="422"/>
      <c r="T66" s="422"/>
      <c r="U66" s="422"/>
      <c r="V66" s="422"/>
      <c r="W66" s="422"/>
      <c r="X66" s="422"/>
      <c r="Y66" s="422"/>
      <c r="Z66" s="422"/>
      <c r="AA66" s="422"/>
      <c r="AB66" s="422"/>
      <c r="AC66" s="422"/>
      <c r="AD66" s="422"/>
      <c r="AE66" s="422"/>
      <c r="AF66" s="422"/>
      <c r="AG66" s="422"/>
      <c r="AH66" s="422"/>
      <c r="AI66" s="422"/>
      <c r="AJ66" s="422"/>
      <c r="AK66" s="422"/>
      <c r="AL66" s="422"/>
      <c r="AM66" s="422"/>
      <c r="AN66" s="422"/>
      <c r="AO66" s="422"/>
      <c r="AP66" s="422"/>
      <c r="AQ66" s="422"/>
      <c r="AR66" s="422"/>
      <c r="AS66" s="422"/>
      <c r="AT66" s="422"/>
      <c r="AU66" s="422"/>
      <c r="AV66" s="422"/>
      <c r="AW66" s="422"/>
      <c r="AX66" s="422"/>
      <c r="AY66" s="422"/>
      <c r="AZ66" s="422"/>
      <c r="BA66" s="422"/>
      <c r="BB66" s="422"/>
      <c r="BC66" s="422"/>
      <c r="BD66" s="422"/>
      <c r="BE66" s="422"/>
    </row>
    <row r="67" spans="1:57" ht="24" customHeight="1">
      <c r="A67" s="361" t="s">
        <v>44</v>
      </c>
      <c r="B67" s="354" t="s">
        <v>2</v>
      </c>
      <c r="C67" s="355"/>
      <c r="D67" s="355"/>
      <c r="E67" s="355"/>
      <c r="F67" s="355"/>
      <c r="G67" s="355"/>
      <c r="H67" s="355"/>
      <c r="I67" s="355">
        <f t="shared" si="7"/>
        <v>0</v>
      </c>
      <c r="J67" s="355">
        <f t="shared" si="6"/>
        <v>0</v>
      </c>
      <c r="K67" s="355">
        <f t="shared" si="6"/>
        <v>0</v>
      </c>
      <c r="L67" s="422"/>
      <c r="M67" s="422"/>
      <c r="N67" s="422"/>
      <c r="O67" s="423"/>
      <c r="P67" s="422"/>
      <c r="Q67" s="422"/>
      <c r="R67" s="422"/>
      <c r="S67" s="422"/>
      <c r="T67" s="422"/>
      <c r="U67" s="422"/>
      <c r="V67" s="422"/>
      <c r="W67" s="422"/>
      <c r="X67" s="422"/>
      <c r="Y67" s="422"/>
      <c r="Z67" s="422"/>
      <c r="AA67" s="422"/>
      <c r="AB67" s="422"/>
      <c r="AC67" s="422"/>
      <c r="AD67" s="422"/>
      <c r="AE67" s="422"/>
      <c r="AF67" s="422"/>
      <c r="AG67" s="422"/>
      <c r="AH67" s="422"/>
      <c r="AI67" s="422"/>
      <c r="AJ67" s="422"/>
      <c r="AK67" s="422"/>
      <c r="AL67" s="422"/>
      <c r="AM67" s="422"/>
      <c r="AN67" s="422"/>
      <c r="AO67" s="422"/>
      <c r="AP67" s="422"/>
      <c r="AQ67" s="422"/>
      <c r="AR67" s="422"/>
      <c r="AS67" s="422"/>
      <c r="AT67" s="422"/>
      <c r="AU67" s="422"/>
      <c r="AV67" s="422"/>
      <c r="AW67" s="422"/>
      <c r="AX67" s="422"/>
      <c r="AY67" s="422"/>
      <c r="AZ67" s="422"/>
      <c r="BA67" s="422"/>
      <c r="BB67" s="422"/>
      <c r="BC67" s="422"/>
      <c r="BD67" s="422"/>
      <c r="BE67" s="422"/>
    </row>
    <row r="68" spans="1:57" ht="24" customHeight="1">
      <c r="A68" s="361" t="s">
        <v>111</v>
      </c>
      <c r="B68" s="354" t="s">
        <v>236</v>
      </c>
      <c r="C68" s="355">
        <v>14961</v>
      </c>
      <c r="D68" s="355"/>
      <c r="E68" s="355"/>
      <c r="F68" s="355">
        <v>99950</v>
      </c>
      <c r="G68" s="355"/>
      <c r="H68" s="355"/>
      <c r="I68" s="355">
        <f t="shared" si="7"/>
        <v>114911</v>
      </c>
      <c r="J68" s="355">
        <f t="shared" si="6"/>
        <v>0</v>
      </c>
      <c r="K68" s="355">
        <f t="shared" si="6"/>
        <v>0</v>
      </c>
      <c r="L68" s="422"/>
      <c r="M68" s="422"/>
      <c r="N68" s="422"/>
      <c r="O68" s="423"/>
      <c r="P68" s="422"/>
      <c r="Q68" s="422"/>
      <c r="R68" s="422"/>
      <c r="S68" s="422"/>
      <c r="T68" s="422"/>
      <c r="U68" s="422"/>
      <c r="V68" s="422"/>
      <c r="W68" s="422"/>
      <c r="X68" s="422"/>
      <c r="Y68" s="422"/>
      <c r="Z68" s="422"/>
      <c r="AA68" s="422"/>
      <c r="AB68" s="422"/>
      <c r="AC68" s="422"/>
      <c r="AD68" s="422"/>
      <c r="AE68" s="422"/>
      <c r="AF68" s="422"/>
      <c r="AG68" s="422"/>
      <c r="AH68" s="422"/>
      <c r="AI68" s="422"/>
      <c r="AJ68" s="422"/>
      <c r="AK68" s="422"/>
      <c r="AL68" s="422"/>
      <c r="AM68" s="422"/>
      <c r="AN68" s="422"/>
      <c r="AO68" s="422"/>
      <c r="AP68" s="422"/>
      <c r="AQ68" s="422"/>
      <c r="AR68" s="422"/>
      <c r="AS68" s="422"/>
      <c r="AT68" s="422"/>
      <c r="AU68" s="422"/>
      <c r="AV68" s="422"/>
      <c r="AW68" s="422"/>
      <c r="AX68" s="422"/>
      <c r="AY68" s="422"/>
      <c r="AZ68" s="422"/>
      <c r="BA68" s="422"/>
      <c r="BB68" s="422"/>
      <c r="BC68" s="422"/>
      <c r="BD68" s="422"/>
      <c r="BE68" s="422"/>
    </row>
    <row r="69" spans="1:57" ht="24" customHeight="1">
      <c r="A69" s="361"/>
      <c r="B69" s="362" t="s">
        <v>237</v>
      </c>
      <c r="C69" s="363">
        <f aca="true" t="shared" si="9" ref="C69:H69">C66+C68+C67</f>
        <v>14961</v>
      </c>
      <c r="D69" s="363">
        <f t="shared" si="9"/>
        <v>0</v>
      </c>
      <c r="E69" s="363">
        <f t="shared" si="9"/>
        <v>0</v>
      </c>
      <c r="F69" s="363">
        <f t="shared" si="9"/>
        <v>99950</v>
      </c>
      <c r="G69" s="363">
        <f t="shared" si="9"/>
        <v>0</v>
      </c>
      <c r="H69" s="363">
        <f t="shared" si="9"/>
        <v>0</v>
      </c>
      <c r="I69" s="363">
        <f t="shared" si="7"/>
        <v>114911</v>
      </c>
      <c r="J69" s="363">
        <f t="shared" si="6"/>
        <v>0</v>
      </c>
      <c r="K69" s="363">
        <f t="shared" si="6"/>
        <v>0</v>
      </c>
      <c r="L69" s="422"/>
      <c r="M69" s="422"/>
      <c r="N69" s="422"/>
      <c r="O69" s="423"/>
      <c r="P69" s="422"/>
      <c r="Q69" s="422"/>
      <c r="R69" s="422"/>
      <c r="S69" s="422"/>
      <c r="T69" s="422"/>
      <c r="U69" s="422"/>
      <c r="V69" s="422"/>
      <c r="W69" s="422"/>
      <c r="X69" s="422"/>
      <c r="Y69" s="422"/>
      <c r="Z69" s="422"/>
      <c r="AA69" s="422"/>
      <c r="AB69" s="422"/>
      <c r="AC69" s="422"/>
      <c r="AD69" s="422"/>
      <c r="AE69" s="422"/>
      <c r="AF69" s="422"/>
      <c r="AG69" s="422"/>
      <c r="AH69" s="422"/>
      <c r="AI69" s="422"/>
      <c r="AJ69" s="422"/>
      <c r="AK69" s="422"/>
      <c r="AL69" s="422"/>
      <c r="AM69" s="422"/>
      <c r="AN69" s="422"/>
      <c r="AO69" s="422"/>
      <c r="AP69" s="422"/>
      <c r="AQ69" s="422"/>
      <c r="AR69" s="422"/>
      <c r="AS69" s="422"/>
      <c r="AT69" s="422"/>
      <c r="AU69" s="422"/>
      <c r="AV69" s="422"/>
      <c r="AW69" s="422"/>
      <c r="AX69" s="422"/>
      <c r="AY69" s="422"/>
      <c r="AZ69" s="422"/>
      <c r="BA69" s="422"/>
      <c r="BB69" s="422"/>
      <c r="BC69" s="422"/>
      <c r="BD69" s="422"/>
      <c r="BE69" s="422"/>
    </row>
    <row r="70" spans="1:57" ht="24" customHeight="1">
      <c r="A70" s="376"/>
      <c r="B70" s="377" t="s">
        <v>238</v>
      </c>
      <c r="C70" s="588">
        <v>0</v>
      </c>
      <c r="D70" s="588">
        <v>0</v>
      </c>
      <c r="E70" s="588">
        <v>0</v>
      </c>
      <c r="F70" s="588">
        <v>0</v>
      </c>
      <c r="G70" s="588">
        <v>0</v>
      </c>
      <c r="H70" s="588">
        <v>0</v>
      </c>
      <c r="I70" s="588">
        <v>33</v>
      </c>
      <c r="J70" s="588">
        <v>0</v>
      </c>
      <c r="K70" s="588">
        <v>0</v>
      </c>
      <c r="L70" s="422"/>
      <c r="M70" s="422"/>
      <c r="N70" s="422"/>
      <c r="O70" s="423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/>
      <c r="AG70" s="422"/>
      <c r="AH70" s="422"/>
      <c r="AI70" s="422"/>
      <c r="AJ70" s="422"/>
      <c r="AK70" s="422"/>
      <c r="AL70" s="422"/>
      <c r="AM70" s="422"/>
      <c r="AN70" s="422"/>
      <c r="AO70" s="422"/>
      <c r="AP70" s="422"/>
      <c r="AQ70" s="422"/>
      <c r="AR70" s="422"/>
      <c r="AS70" s="422"/>
      <c r="AT70" s="422"/>
      <c r="AU70" s="422"/>
      <c r="AV70" s="422"/>
      <c r="AW70" s="422"/>
      <c r="AX70" s="422"/>
      <c r="AY70" s="422"/>
      <c r="AZ70" s="422"/>
      <c r="BA70" s="422"/>
      <c r="BB70" s="422"/>
      <c r="BC70" s="422"/>
      <c r="BD70" s="422"/>
      <c r="BE70" s="422"/>
    </row>
    <row r="71" spans="1:57" ht="12.75">
      <c r="A71" s="423"/>
      <c r="B71" s="422"/>
      <c r="C71" s="422"/>
      <c r="D71" s="422"/>
      <c r="E71" s="422"/>
      <c r="F71" s="422"/>
      <c r="G71" s="422"/>
      <c r="H71" s="422"/>
      <c r="I71" s="422"/>
      <c r="J71" s="422"/>
      <c r="K71" s="422"/>
      <c r="L71" s="422"/>
      <c r="M71" s="422"/>
      <c r="N71" s="422"/>
      <c r="O71" s="423"/>
      <c r="P71" s="422"/>
      <c r="Q71" s="422"/>
      <c r="R71" s="422"/>
      <c r="S71" s="422"/>
      <c r="T71" s="422"/>
      <c r="U71" s="422"/>
      <c r="V71" s="422"/>
      <c r="W71" s="422"/>
      <c r="X71" s="422"/>
      <c r="Y71" s="422"/>
      <c r="Z71" s="422"/>
      <c r="AA71" s="422"/>
      <c r="AB71" s="422"/>
      <c r="AC71" s="422"/>
      <c r="AD71" s="422"/>
      <c r="AE71" s="422"/>
      <c r="AF71" s="422"/>
      <c r="AG71" s="422"/>
      <c r="AH71" s="422"/>
      <c r="AI71" s="422"/>
      <c r="AJ71" s="422"/>
      <c r="AK71" s="422"/>
      <c r="AL71" s="422"/>
      <c r="AM71" s="422"/>
      <c r="AN71" s="422"/>
      <c r="AO71" s="422"/>
      <c r="AP71" s="422"/>
      <c r="AQ71" s="422"/>
      <c r="AR71" s="422"/>
      <c r="AS71" s="422"/>
      <c r="AT71" s="422"/>
      <c r="AU71" s="422"/>
      <c r="AV71" s="422"/>
      <c r="AW71" s="422"/>
      <c r="AX71" s="422"/>
      <c r="AY71" s="422"/>
      <c r="AZ71" s="422"/>
      <c r="BA71" s="422"/>
      <c r="BB71" s="422"/>
      <c r="BC71" s="422"/>
      <c r="BD71" s="422"/>
      <c r="BE71" s="422"/>
    </row>
    <row r="72" spans="1:57" ht="12.75">
      <c r="A72" s="423"/>
      <c r="B72" s="422"/>
      <c r="C72" s="422"/>
      <c r="D72" s="422"/>
      <c r="E72" s="422"/>
      <c r="F72" s="422"/>
      <c r="G72" s="422"/>
      <c r="H72" s="422"/>
      <c r="I72" s="422"/>
      <c r="J72" s="422"/>
      <c r="K72" s="422"/>
      <c r="L72" s="422"/>
      <c r="M72" s="422"/>
      <c r="N72" s="422"/>
      <c r="O72" s="423"/>
      <c r="P72" s="422"/>
      <c r="Q72" s="422"/>
      <c r="R72" s="422"/>
      <c r="S72" s="422"/>
      <c r="T72" s="422"/>
      <c r="U72" s="422"/>
      <c r="V72" s="422"/>
      <c r="W72" s="422"/>
      <c r="X72" s="422"/>
      <c r="Y72" s="422"/>
      <c r="Z72" s="422"/>
      <c r="AA72" s="422"/>
      <c r="AB72" s="422"/>
      <c r="AC72" s="422"/>
      <c r="AD72" s="422"/>
      <c r="AE72" s="422"/>
      <c r="AF72" s="422"/>
      <c r="AG72" s="422"/>
      <c r="AH72" s="422"/>
      <c r="AI72" s="422"/>
      <c r="AJ72" s="422"/>
      <c r="AK72" s="422"/>
      <c r="AL72" s="422"/>
      <c r="AM72" s="422"/>
      <c r="AN72" s="422"/>
      <c r="AO72" s="422"/>
      <c r="AP72" s="422"/>
      <c r="AQ72" s="422"/>
      <c r="AR72" s="422"/>
      <c r="AS72" s="422"/>
      <c r="AT72" s="422"/>
      <c r="AU72" s="422"/>
      <c r="AV72" s="422"/>
      <c r="AW72" s="422"/>
      <c r="AX72" s="422"/>
      <c r="AY72" s="422"/>
      <c r="AZ72" s="422"/>
      <c r="BA72" s="422"/>
      <c r="BB72" s="422"/>
      <c r="BC72" s="422"/>
      <c r="BD72" s="422"/>
      <c r="BE72" s="422"/>
    </row>
    <row r="73" spans="1:57" ht="19.5" customHeight="1">
      <c r="A73" s="671" t="s">
        <v>240</v>
      </c>
      <c r="B73" s="671" t="s">
        <v>21</v>
      </c>
      <c r="C73" s="671" t="s">
        <v>790</v>
      </c>
      <c r="D73" s="671"/>
      <c r="E73" s="671"/>
      <c r="F73" s="671" t="s">
        <v>791</v>
      </c>
      <c r="G73" s="671"/>
      <c r="H73" s="671"/>
      <c r="I73" s="671" t="s">
        <v>158</v>
      </c>
      <c r="J73" s="671"/>
      <c r="K73" s="671"/>
      <c r="L73" s="422"/>
      <c r="M73" s="422"/>
      <c r="N73" s="422"/>
      <c r="O73" s="423"/>
      <c r="P73" s="422"/>
      <c r="Q73" s="422"/>
      <c r="R73" s="422"/>
      <c r="S73" s="422"/>
      <c r="T73" s="422"/>
      <c r="U73" s="422"/>
      <c r="V73" s="422"/>
      <c r="W73" s="422"/>
      <c r="X73" s="422"/>
      <c r="Y73" s="422"/>
      <c r="Z73" s="422"/>
      <c r="AA73" s="422"/>
      <c r="AB73" s="422"/>
      <c r="AC73" s="422"/>
      <c r="AD73" s="422"/>
      <c r="AE73" s="422"/>
      <c r="AF73" s="422"/>
      <c r="AG73" s="422"/>
      <c r="AH73" s="422"/>
      <c r="AI73" s="422"/>
      <c r="AJ73" s="422"/>
      <c r="AK73" s="422"/>
      <c r="AL73" s="422"/>
      <c r="AM73" s="422"/>
      <c r="AN73" s="422"/>
      <c r="AO73" s="422"/>
      <c r="AP73" s="422"/>
      <c r="AQ73" s="422"/>
      <c r="AR73" s="422"/>
      <c r="AS73" s="422"/>
      <c r="AT73" s="422"/>
      <c r="AU73" s="422"/>
      <c r="AV73" s="422"/>
      <c r="AW73" s="422"/>
      <c r="AX73" s="422"/>
      <c r="AY73" s="422"/>
      <c r="AZ73" s="422"/>
      <c r="BA73" s="422"/>
      <c r="BB73" s="422"/>
      <c r="BC73" s="422"/>
      <c r="BD73" s="422"/>
      <c r="BE73" s="422"/>
    </row>
    <row r="74" spans="1:57" ht="17.25" customHeight="1">
      <c r="A74" s="671"/>
      <c r="B74" s="671"/>
      <c r="C74" s="671"/>
      <c r="D74" s="671"/>
      <c r="E74" s="671"/>
      <c r="F74" s="671"/>
      <c r="G74" s="671"/>
      <c r="H74" s="671"/>
      <c r="I74" s="671"/>
      <c r="J74" s="671"/>
      <c r="K74" s="671"/>
      <c r="L74" s="422"/>
      <c r="M74" s="422"/>
      <c r="N74" s="422"/>
      <c r="O74" s="423"/>
      <c r="P74" s="422"/>
      <c r="Q74" s="422"/>
      <c r="R74" s="422"/>
      <c r="S74" s="422"/>
      <c r="T74" s="422"/>
      <c r="U74" s="422"/>
      <c r="V74" s="422"/>
      <c r="W74" s="422"/>
      <c r="X74" s="422"/>
      <c r="Y74" s="422"/>
      <c r="Z74" s="422"/>
      <c r="AA74" s="422"/>
      <c r="AB74" s="422"/>
      <c r="AC74" s="422"/>
      <c r="AD74" s="422"/>
      <c r="AE74" s="422"/>
      <c r="AF74" s="422"/>
      <c r="AG74" s="422"/>
      <c r="AH74" s="422"/>
      <c r="AI74" s="422"/>
      <c r="AJ74" s="422"/>
      <c r="AK74" s="422"/>
      <c r="AL74" s="422"/>
      <c r="AM74" s="422"/>
      <c r="AN74" s="422"/>
      <c r="AO74" s="422"/>
      <c r="AP74" s="422"/>
      <c r="AQ74" s="422"/>
      <c r="AR74" s="422"/>
      <c r="AS74" s="422"/>
      <c r="AT74" s="422"/>
      <c r="AU74" s="422"/>
      <c r="AV74" s="422"/>
      <c r="AW74" s="422"/>
      <c r="AX74" s="422"/>
      <c r="AY74" s="422"/>
      <c r="AZ74" s="422"/>
      <c r="BA74" s="422"/>
      <c r="BB74" s="422"/>
      <c r="BC74" s="422"/>
      <c r="BD74" s="422"/>
      <c r="BE74" s="422"/>
    </row>
    <row r="75" spans="1:57" ht="17.25" customHeight="1">
      <c r="A75" s="671"/>
      <c r="B75" s="671"/>
      <c r="C75" s="671">
        <v>841126</v>
      </c>
      <c r="D75" s="671"/>
      <c r="E75" s="671"/>
      <c r="F75" s="655">
        <v>842421</v>
      </c>
      <c r="G75" s="655"/>
      <c r="H75" s="655"/>
      <c r="I75" s="655"/>
      <c r="J75" s="655"/>
      <c r="K75" s="655"/>
      <c r="L75" s="422"/>
      <c r="M75" s="422"/>
      <c r="N75" s="422"/>
      <c r="O75" s="423"/>
      <c r="P75" s="422"/>
      <c r="Q75" s="422"/>
      <c r="R75" s="422"/>
      <c r="S75" s="422"/>
      <c r="T75" s="422"/>
      <c r="U75" s="422"/>
      <c r="V75" s="422"/>
      <c r="W75" s="422"/>
      <c r="X75" s="422"/>
      <c r="Y75" s="422"/>
      <c r="Z75" s="422"/>
      <c r="AA75" s="422"/>
      <c r="AB75" s="422"/>
      <c r="AC75" s="422"/>
      <c r="AD75" s="422"/>
      <c r="AE75" s="422"/>
      <c r="AF75" s="422"/>
      <c r="AG75" s="422"/>
      <c r="AH75" s="422"/>
      <c r="AI75" s="422"/>
      <c r="AJ75" s="422"/>
      <c r="AK75" s="422"/>
      <c r="AL75" s="422"/>
      <c r="AM75" s="422"/>
      <c r="AN75" s="422"/>
      <c r="AO75" s="422"/>
      <c r="AP75" s="422"/>
      <c r="AQ75" s="422"/>
      <c r="AR75" s="422"/>
      <c r="AS75" s="422"/>
      <c r="AT75" s="422"/>
      <c r="AU75" s="422"/>
      <c r="AV75" s="422"/>
      <c r="AW75" s="422"/>
      <c r="AX75" s="422"/>
      <c r="AY75" s="422"/>
      <c r="AZ75" s="422"/>
      <c r="BA75" s="422"/>
      <c r="BB75" s="422"/>
      <c r="BC75" s="422"/>
      <c r="BD75" s="422"/>
      <c r="BE75" s="422"/>
    </row>
    <row r="76" spans="1:57" ht="33.75" customHeight="1">
      <c r="A76" s="671"/>
      <c r="B76" s="671"/>
      <c r="C76" s="343" t="s">
        <v>728</v>
      </c>
      <c r="D76" s="343" t="s">
        <v>729</v>
      </c>
      <c r="E76" s="343" t="s">
        <v>730</v>
      </c>
      <c r="F76" s="343" t="s">
        <v>728</v>
      </c>
      <c r="G76" s="343" t="s">
        <v>729</v>
      </c>
      <c r="H76" s="343" t="s">
        <v>730</v>
      </c>
      <c r="I76" s="343" t="s">
        <v>728</v>
      </c>
      <c r="J76" s="343" t="s">
        <v>729</v>
      </c>
      <c r="K76" s="343" t="s">
        <v>730</v>
      </c>
      <c r="L76" s="422"/>
      <c r="M76" s="422"/>
      <c r="N76" s="422"/>
      <c r="O76" s="423"/>
      <c r="P76" s="422"/>
      <c r="Q76" s="422"/>
      <c r="R76" s="422"/>
      <c r="S76" s="422"/>
      <c r="T76" s="422"/>
      <c r="U76" s="422"/>
      <c r="V76" s="422"/>
      <c r="W76" s="422"/>
      <c r="X76" s="422"/>
      <c r="Y76" s="422"/>
      <c r="Z76" s="422"/>
      <c r="AA76" s="422"/>
      <c r="AB76" s="422"/>
      <c r="AC76" s="422"/>
      <c r="AD76" s="422"/>
      <c r="AE76" s="422"/>
      <c r="AF76" s="422"/>
      <c r="AG76" s="422"/>
      <c r="AH76" s="422"/>
      <c r="AI76" s="422"/>
      <c r="AJ76" s="422"/>
      <c r="AK76" s="422"/>
      <c r="AL76" s="422"/>
      <c r="AM76" s="422"/>
      <c r="AN76" s="422"/>
      <c r="AO76" s="422"/>
      <c r="AP76" s="422"/>
      <c r="AQ76" s="422"/>
      <c r="AR76" s="422"/>
      <c r="AS76" s="422"/>
      <c r="AT76" s="422"/>
      <c r="AU76" s="422"/>
      <c r="AV76" s="422"/>
      <c r="AW76" s="422"/>
      <c r="AX76" s="422"/>
      <c r="AY76" s="422"/>
      <c r="AZ76" s="422"/>
      <c r="BA76" s="422"/>
      <c r="BB76" s="422"/>
      <c r="BC76" s="422"/>
      <c r="BD76" s="422"/>
      <c r="BE76" s="422"/>
    </row>
    <row r="77" spans="1:57" ht="48" customHeight="1">
      <c r="A77" s="669" t="s">
        <v>792</v>
      </c>
      <c r="B77" s="670"/>
      <c r="C77" s="670"/>
      <c r="D77" s="670"/>
      <c r="E77" s="670"/>
      <c r="F77" s="670"/>
      <c r="G77" s="670"/>
      <c r="H77" s="670"/>
      <c r="I77" s="670"/>
      <c r="J77" s="670"/>
      <c r="K77" s="670"/>
      <c r="L77" s="422"/>
      <c r="M77" s="422"/>
      <c r="N77" s="422"/>
      <c r="O77" s="423"/>
      <c r="P77" s="422"/>
      <c r="Q77" s="422"/>
      <c r="R77" s="422"/>
      <c r="S77" s="422"/>
      <c r="T77" s="422"/>
      <c r="U77" s="422"/>
      <c r="V77" s="422"/>
      <c r="W77" s="422"/>
      <c r="X77" s="422"/>
      <c r="Y77" s="422"/>
      <c r="Z77" s="422"/>
      <c r="AA77" s="422"/>
      <c r="AB77" s="422"/>
      <c r="AC77" s="422"/>
      <c r="AD77" s="422"/>
      <c r="AE77" s="422"/>
      <c r="AF77" s="422"/>
      <c r="AG77" s="422"/>
      <c r="AH77" s="422"/>
      <c r="AI77" s="422"/>
      <c r="AJ77" s="422"/>
      <c r="AK77" s="422"/>
      <c r="AL77" s="422"/>
      <c r="AM77" s="422"/>
      <c r="AN77" s="422"/>
      <c r="AO77" s="422"/>
      <c r="AP77" s="422"/>
      <c r="AQ77" s="422"/>
      <c r="AR77" s="422"/>
      <c r="AS77" s="422"/>
      <c r="AT77" s="422"/>
      <c r="AU77" s="422"/>
      <c r="AV77" s="422"/>
      <c r="AW77" s="422"/>
      <c r="AX77" s="422"/>
      <c r="AY77" s="422"/>
      <c r="AZ77" s="422"/>
      <c r="BA77" s="422"/>
      <c r="BB77" s="422"/>
      <c r="BC77" s="422"/>
      <c r="BD77" s="422"/>
      <c r="BE77" s="422"/>
    </row>
    <row r="78" spans="1:57" ht="22.5" customHeight="1">
      <c r="A78" s="348"/>
      <c r="B78" s="353" t="s">
        <v>231</v>
      </c>
      <c r="C78" s="350"/>
      <c r="D78" s="350"/>
      <c r="E78" s="350"/>
      <c r="F78" s="350"/>
      <c r="G78" s="350"/>
      <c r="H78" s="350"/>
      <c r="I78" s="350"/>
      <c r="J78" s="350"/>
      <c r="K78" s="350"/>
      <c r="L78" s="422"/>
      <c r="M78" s="422"/>
      <c r="N78" s="422"/>
      <c r="O78" s="423"/>
      <c r="P78" s="422"/>
      <c r="Q78" s="422"/>
      <c r="R78" s="422"/>
      <c r="S78" s="422"/>
      <c r="T78" s="422"/>
      <c r="U78" s="422"/>
      <c r="V78" s="422"/>
      <c r="W78" s="422"/>
      <c r="X78" s="422"/>
      <c r="Y78" s="422"/>
      <c r="Z78" s="422"/>
      <c r="AA78" s="422"/>
      <c r="AB78" s="422"/>
      <c r="AC78" s="422"/>
      <c r="AD78" s="422"/>
      <c r="AE78" s="422"/>
      <c r="AF78" s="422"/>
      <c r="AG78" s="422"/>
      <c r="AH78" s="422"/>
      <c r="AI78" s="422"/>
      <c r="AJ78" s="422"/>
      <c r="AK78" s="422"/>
      <c r="AL78" s="422"/>
      <c r="AM78" s="422"/>
      <c r="AN78" s="422"/>
      <c r="AO78" s="422"/>
      <c r="AP78" s="422"/>
      <c r="AQ78" s="422"/>
      <c r="AR78" s="422"/>
      <c r="AS78" s="422"/>
      <c r="AT78" s="422"/>
      <c r="AU78" s="422"/>
      <c r="AV78" s="422"/>
      <c r="AW78" s="422"/>
      <c r="AX78" s="422"/>
      <c r="AY78" s="422"/>
      <c r="AZ78" s="422"/>
      <c r="BA78" s="422"/>
      <c r="BB78" s="422"/>
      <c r="BC78" s="422"/>
      <c r="BD78" s="422"/>
      <c r="BE78" s="422"/>
    </row>
    <row r="79" spans="1:57" ht="23.25" customHeight="1">
      <c r="A79" s="348" t="s">
        <v>42</v>
      </c>
      <c r="B79" s="354" t="s">
        <v>232</v>
      </c>
      <c r="C79" s="355">
        <v>30705</v>
      </c>
      <c r="D79" s="355">
        <v>31774</v>
      </c>
      <c r="E79" s="355">
        <v>34800</v>
      </c>
      <c r="F79" s="355">
        <v>3986</v>
      </c>
      <c r="G79" s="355">
        <v>4136</v>
      </c>
      <c r="H79" s="355">
        <v>4060</v>
      </c>
      <c r="I79" s="355">
        <f>C79+F79</f>
        <v>34691</v>
      </c>
      <c r="J79" s="355">
        <f aca="true" t="shared" si="10" ref="J79:K88">D79+G79</f>
        <v>35910</v>
      </c>
      <c r="K79" s="355">
        <f t="shared" si="10"/>
        <v>38860</v>
      </c>
      <c r="L79" s="422"/>
      <c r="M79" s="422"/>
      <c r="N79" s="422"/>
      <c r="O79" s="423"/>
      <c r="P79" s="422"/>
      <c r="Q79" s="422"/>
      <c r="R79" s="422"/>
      <c r="S79" s="422"/>
      <c r="T79" s="422"/>
      <c r="U79" s="422"/>
      <c r="V79" s="422"/>
      <c r="W79" s="422"/>
      <c r="X79" s="422"/>
      <c r="Y79" s="422"/>
      <c r="Z79" s="422"/>
      <c r="AA79" s="422"/>
      <c r="AB79" s="422"/>
      <c r="AC79" s="422"/>
      <c r="AD79" s="422"/>
      <c r="AE79" s="422"/>
      <c r="AF79" s="422"/>
      <c r="AG79" s="422"/>
      <c r="AH79" s="422"/>
      <c r="AI79" s="422"/>
      <c r="AJ79" s="422"/>
      <c r="AK79" s="422"/>
      <c r="AL79" s="422"/>
      <c r="AM79" s="422"/>
      <c r="AN79" s="422"/>
      <c r="AO79" s="422"/>
      <c r="AP79" s="422"/>
      <c r="AQ79" s="422"/>
      <c r="AR79" s="422"/>
      <c r="AS79" s="422"/>
      <c r="AT79" s="422"/>
      <c r="AU79" s="422"/>
      <c r="AV79" s="422"/>
      <c r="AW79" s="422"/>
      <c r="AX79" s="422"/>
      <c r="AY79" s="422"/>
      <c r="AZ79" s="422"/>
      <c r="BA79" s="422"/>
      <c r="BB79" s="422"/>
      <c r="BC79" s="422"/>
      <c r="BD79" s="422"/>
      <c r="BE79" s="422"/>
    </row>
    <row r="80" spans="1:57" ht="21" customHeight="1">
      <c r="A80" s="348" t="s">
        <v>44</v>
      </c>
      <c r="B80" s="354" t="s">
        <v>233</v>
      </c>
      <c r="C80" s="355">
        <v>7699</v>
      </c>
      <c r="D80" s="355">
        <v>8007</v>
      </c>
      <c r="E80" s="355">
        <v>8839</v>
      </c>
      <c r="F80" s="355">
        <v>1054</v>
      </c>
      <c r="G80" s="355">
        <v>1094</v>
      </c>
      <c r="H80" s="355">
        <v>603</v>
      </c>
      <c r="I80" s="355">
        <f aca="true" t="shared" si="11" ref="I80:I88">C80+F80</f>
        <v>8753</v>
      </c>
      <c r="J80" s="355">
        <f t="shared" si="10"/>
        <v>9101</v>
      </c>
      <c r="K80" s="355">
        <f t="shared" si="10"/>
        <v>9442</v>
      </c>
      <c r="L80" s="422"/>
      <c r="M80" s="422"/>
      <c r="N80" s="422"/>
      <c r="O80" s="423"/>
      <c r="P80" s="422"/>
      <c r="Q80" s="422"/>
      <c r="R80" s="422"/>
      <c r="S80" s="422"/>
      <c r="T80" s="422"/>
      <c r="U80" s="422"/>
      <c r="V80" s="422"/>
      <c r="W80" s="422"/>
      <c r="X80" s="422"/>
      <c r="Y80" s="422"/>
      <c r="Z80" s="422"/>
      <c r="AA80" s="422"/>
      <c r="AB80" s="422"/>
      <c r="AC80" s="422"/>
      <c r="AD80" s="422"/>
      <c r="AE80" s="422"/>
      <c r="AF80" s="422"/>
      <c r="AG80" s="422"/>
      <c r="AH80" s="422"/>
      <c r="AI80" s="422"/>
      <c r="AJ80" s="422"/>
      <c r="AK80" s="422"/>
      <c r="AL80" s="422"/>
      <c r="AM80" s="422"/>
      <c r="AN80" s="422"/>
      <c r="AO80" s="422"/>
      <c r="AP80" s="422"/>
      <c r="AQ80" s="422"/>
      <c r="AR80" s="422"/>
      <c r="AS80" s="422"/>
      <c r="AT80" s="422"/>
      <c r="AU80" s="422"/>
      <c r="AV80" s="422"/>
      <c r="AW80" s="422"/>
      <c r="AX80" s="422"/>
      <c r="AY80" s="422"/>
      <c r="AZ80" s="422"/>
      <c r="BA80" s="422"/>
      <c r="BB80" s="422"/>
      <c r="BC80" s="422"/>
      <c r="BD80" s="422"/>
      <c r="BE80" s="422"/>
    </row>
    <row r="81" spans="1:57" ht="23.25" customHeight="1">
      <c r="A81" s="348" t="s">
        <v>111</v>
      </c>
      <c r="B81" s="354" t="s">
        <v>234</v>
      </c>
      <c r="C81" s="355">
        <v>11855</v>
      </c>
      <c r="D81" s="355">
        <v>12523</v>
      </c>
      <c r="E81" s="355">
        <v>10822</v>
      </c>
      <c r="F81" s="355">
        <v>554</v>
      </c>
      <c r="G81" s="355">
        <v>544</v>
      </c>
      <c r="H81" s="355">
        <v>582</v>
      </c>
      <c r="I81" s="355">
        <f t="shared" si="11"/>
        <v>12409</v>
      </c>
      <c r="J81" s="355">
        <f t="shared" si="10"/>
        <v>13067</v>
      </c>
      <c r="K81" s="355">
        <f t="shared" si="10"/>
        <v>11404</v>
      </c>
      <c r="L81" s="422"/>
      <c r="M81" s="422"/>
      <c r="N81" s="422"/>
      <c r="O81" s="423"/>
      <c r="P81" s="422"/>
      <c r="Q81" s="422"/>
      <c r="R81" s="422"/>
      <c r="S81" s="422"/>
      <c r="T81" s="422"/>
      <c r="U81" s="422"/>
      <c r="V81" s="422"/>
      <c r="W81" s="422"/>
      <c r="X81" s="422"/>
      <c r="Y81" s="422"/>
      <c r="Z81" s="422"/>
      <c r="AA81" s="422"/>
      <c r="AB81" s="422"/>
      <c r="AC81" s="422"/>
      <c r="AD81" s="422"/>
      <c r="AE81" s="422"/>
      <c r="AF81" s="422"/>
      <c r="AG81" s="422"/>
      <c r="AH81" s="422"/>
      <c r="AI81" s="422"/>
      <c r="AJ81" s="422"/>
      <c r="AK81" s="422"/>
      <c r="AL81" s="422"/>
      <c r="AM81" s="422"/>
      <c r="AN81" s="422"/>
      <c r="AO81" s="422"/>
      <c r="AP81" s="422"/>
      <c r="AQ81" s="422"/>
      <c r="AR81" s="422"/>
      <c r="AS81" s="422"/>
      <c r="AT81" s="422"/>
      <c r="AU81" s="422"/>
      <c r="AV81" s="422"/>
      <c r="AW81" s="422"/>
      <c r="AX81" s="422"/>
      <c r="AY81" s="422"/>
      <c r="AZ81" s="422"/>
      <c r="BA81" s="422"/>
      <c r="BB81" s="422"/>
      <c r="BC81" s="422"/>
      <c r="BD81" s="422"/>
      <c r="BE81" s="422"/>
    </row>
    <row r="82" spans="1:57" ht="21" customHeight="1">
      <c r="A82" s="348" t="s">
        <v>115</v>
      </c>
      <c r="B82" s="354" t="s">
        <v>799</v>
      </c>
      <c r="C82" s="355"/>
      <c r="D82" s="355"/>
      <c r="E82" s="355"/>
      <c r="F82" s="355"/>
      <c r="G82" s="355"/>
      <c r="H82" s="355"/>
      <c r="I82" s="355">
        <f t="shared" si="11"/>
        <v>0</v>
      </c>
      <c r="J82" s="355">
        <f t="shared" si="10"/>
        <v>0</v>
      </c>
      <c r="K82" s="355">
        <f t="shared" si="10"/>
        <v>0</v>
      </c>
      <c r="L82" s="422"/>
      <c r="M82" s="422"/>
      <c r="N82" s="422"/>
      <c r="O82" s="423"/>
      <c r="P82" s="422"/>
      <c r="Q82" s="422"/>
      <c r="R82" s="422"/>
      <c r="S82" s="422"/>
      <c r="T82" s="422"/>
      <c r="U82" s="422"/>
      <c r="V82" s="422"/>
      <c r="W82" s="422"/>
      <c r="X82" s="422"/>
      <c r="Y82" s="422"/>
      <c r="Z82" s="422"/>
      <c r="AA82" s="422"/>
      <c r="AB82" s="422"/>
      <c r="AC82" s="422"/>
      <c r="AD82" s="422"/>
      <c r="AE82" s="422"/>
      <c r="AF82" s="422"/>
      <c r="AG82" s="422"/>
      <c r="AH82" s="422"/>
      <c r="AI82" s="422"/>
      <c r="AJ82" s="422"/>
      <c r="AK82" s="422"/>
      <c r="AL82" s="422"/>
      <c r="AM82" s="422"/>
      <c r="AN82" s="422"/>
      <c r="AO82" s="422"/>
      <c r="AP82" s="422"/>
      <c r="AQ82" s="422"/>
      <c r="AR82" s="422"/>
      <c r="AS82" s="422"/>
      <c r="AT82" s="422"/>
      <c r="AU82" s="422"/>
      <c r="AV82" s="422"/>
      <c r="AW82" s="422"/>
      <c r="AX82" s="422"/>
      <c r="AY82" s="422"/>
      <c r="AZ82" s="422"/>
      <c r="BA82" s="422"/>
      <c r="BB82" s="422"/>
      <c r="BC82" s="422"/>
      <c r="BD82" s="422"/>
      <c r="BE82" s="422"/>
    </row>
    <row r="83" spans="1:57" ht="21" customHeight="1">
      <c r="A83" s="361"/>
      <c r="B83" s="362" t="s">
        <v>235</v>
      </c>
      <c r="C83" s="363">
        <f aca="true" t="shared" si="12" ref="C83:H83">C79+C80+C81+C82</f>
        <v>50259</v>
      </c>
      <c r="D83" s="363">
        <f t="shared" si="12"/>
        <v>52304</v>
      </c>
      <c r="E83" s="363">
        <f t="shared" si="12"/>
        <v>54461</v>
      </c>
      <c r="F83" s="363">
        <f t="shared" si="12"/>
        <v>5594</v>
      </c>
      <c r="G83" s="363">
        <f t="shared" si="12"/>
        <v>5774</v>
      </c>
      <c r="H83" s="363">
        <f t="shared" si="12"/>
        <v>5245</v>
      </c>
      <c r="I83" s="363">
        <f t="shared" si="11"/>
        <v>55853</v>
      </c>
      <c r="J83" s="363">
        <f t="shared" si="10"/>
        <v>58078</v>
      </c>
      <c r="K83" s="363">
        <f t="shared" si="10"/>
        <v>59706</v>
      </c>
      <c r="L83" s="422"/>
      <c r="M83" s="422"/>
      <c r="N83" s="422"/>
      <c r="O83" s="423"/>
      <c r="P83" s="422"/>
      <c r="Q83" s="422"/>
      <c r="R83" s="422"/>
      <c r="S83" s="422"/>
      <c r="T83" s="422"/>
      <c r="U83" s="422"/>
      <c r="V83" s="422"/>
      <c r="W83" s="422"/>
      <c r="X83" s="422"/>
      <c r="Y83" s="422"/>
      <c r="Z83" s="422"/>
      <c r="AA83" s="422"/>
      <c r="AB83" s="422"/>
      <c r="AC83" s="422"/>
      <c r="AD83" s="422"/>
      <c r="AE83" s="422"/>
      <c r="AF83" s="422"/>
      <c r="AG83" s="422"/>
      <c r="AH83" s="422"/>
      <c r="AI83" s="422"/>
      <c r="AJ83" s="422"/>
      <c r="AK83" s="422"/>
      <c r="AL83" s="422"/>
      <c r="AM83" s="422"/>
      <c r="AN83" s="422"/>
      <c r="AO83" s="422"/>
      <c r="AP83" s="422"/>
      <c r="AQ83" s="422"/>
      <c r="AR83" s="422"/>
      <c r="AS83" s="422"/>
      <c r="AT83" s="422"/>
      <c r="AU83" s="422"/>
      <c r="AV83" s="422"/>
      <c r="AW83" s="422"/>
      <c r="AX83" s="422"/>
      <c r="AY83" s="422"/>
      <c r="AZ83" s="422"/>
      <c r="BA83" s="422"/>
      <c r="BB83" s="422"/>
      <c r="BC83" s="422"/>
      <c r="BD83" s="422"/>
      <c r="BE83" s="422"/>
    </row>
    <row r="84" spans="1:57" ht="25.5" customHeight="1">
      <c r="A84" s="361"/>
      <c r="B84" s="368"/>
      <c r="C84" s="369"/>
      <c r="D84" s="369"/>
      <c r="E84" s="369"/>
      <c r="F84" s="369"/>
      <c r="G84" s="369"/>
      <c r="H84" s="369"/>
      <c r="I84" s="355"/>
      <c r="J84" s="355"/>
      <c r="K84" s="355"/>
      <c r="L84" s="422"/>
      <c r="M84" s="422"/>
      <c r="N84" s="422"/>
      <c r="O84" s="423"/>
      <c r="P84" s="422"/>
      <c r="Q84" s="422"/>
      <c r="R84" s="422"/>
      <c r="S84" s="422"/>
      <c r="T84" s="422"/>
      <c r="U84" s="422"/>
      <c r="V84" s="422"/>
      <c r="W84" s="422"/>
      <c r="X84" s="422"/>
      <c r="Y84" s="422"/>
      <c r="Z84" s="422"/>
      <c r="AA84" s="422"/>
      <c r="AB84" s="422"/>
      <c r="AC84" s="422"/>
      <c r="AD84" s="422"/>
      <c r="AE84" s="422"/>
      <c r="AF84" s="422"/>
      <c r="AG84" s="422"/>
      <c r="AH84" s="422"/>
      <c r="AI84" s="422"/>
      <c r="AJ84" s="422"/>
      <c r="AK84" s="422"/>
      <c r="AL84" s="422"/>
      <c r="AM84" s="422"/>
      <c r="AN84" s="422"/>
      <c r="AO84" s="422"/>
      <c r="AP84" s="422"/>
      <c r="AQ84" s="422"/>
      <c r="AR84" s="422"/>
      <c r="AS84" s="422"/>
      <c r="AT84" s="422"/>
      <c r="AU84" s="422"/>
      <c r="AV84" s="422"/>
      <c r="AW84" s="422"/>
      <c r="AX84" s="422"/>
      <c r="AY84" s="422"/>
      <c r="AZ84" s="422"/>
      <c r="BA84" s="422"/>
      <c r="BB84" s="422"/>
      <c r="BC84" s="422"/>
      <c r="BD84" s="422"/>
      <c r="BE84" s="422"/>
    </row>
    <row r="85" spans="1:57" ht="21" customHeight="1">
      <c r="A85" s="374"/>
      <c r="B85" s="362" t="s">
        <v>140</v>
      </c>
      <c r="C85" s="355"/>
      <c r="D85" s="355"/>
      <c r="E85" s="355"/>
      <c r="F85" s="355"/>
      <c r="G85" s="355"/>
      <c r="H85" s="355"/>
      <c r="I85" s="355">
        <f t="shared" si="11"/>
        <v>0</v>
      </c>
      <c r="J85" s="355">
        <f t="shared" si="10"/>
        <v>0</v>
      </c>
      <c r="K85" s="355">
        <f t="shared" si="10"/>
        <v>0</v>
      </c>
      <c r="L85" s="422"/>
      <c r="M85" s="422"/>
      <c r="N85" s="422"/>
      <c r="O85" s="423"/>
      <c r="P85" s="422"/>
      <c r="Q85" s="422"/>
      <c r="R85" s="422"/>
      <c r="S85" s="422"/>
      <c r="T85" s="422"/>
      <c r="U85" s="422"/>
      <c r="V85" s="422"/>
      <c r="W85" s="422"/>
      <c r="X85" s="422"/>
      <c r="Y85" s="422"/>
      <c r="Z85" s="422"/>
      <c r="AA85" s="422"/>
      <c r="AB85" s="422"/>
      <c r="AC85" s="422"/>
      <c r="AD85" s="422"/>
      <c r="AE85" s="422"/>
      <c r="AF85" s="422"/>
      <c r="AG85" s="422"/>
      <c r="AH85" s="422"/>
      <c r="AI85" s="422"/>
      <c r="AJ85" s="422"/>
      <c r="AK85" s="422"/>
      <c r="AL85" s="422"/>
      <c r="AM85" s="422"/>
      <c r="AN85" s="422"/>
      <c r="AO85" s="422"/>
      <c r="AP85" s="422"/>
      <c r="AQ85" s="422"/>
      <c r="AR85" s="422"/>
      <c r="AS85" s="422"/>
      <c r="AT85" s="422"/>
      <c r="AU85" s="422"/>
      <c r="AV85" s="422"/>
      <c r="AW85" s="422"/>
      <c r="AX85" s="422"/>
      <c r="AY85" s="422"/>
      <c r="AZ85" s="422"/>
      <c r="BA85" s="422"/>
      <c r="BB85" s="422"/>
      <c r="BC85" s="422"/>
      <c r="BD85" s="422"/>
      <c r="BE85" s="422"/>
    </row>
    <row r="86" spans="1:11" ht="23.25" customHeight="1">
      <c r="A86" s="361" t="s">
        <v>42</v>
      </c>
      <c r="B86" s="354" t="s">
        <v>155</v>
      </c>
      <c r="C86" s="355">
        <v>0</v>
      </c>
      <c r="D86" s="355">
        <v>0</v>
      </c>
      <c r="E86" s="355">
        <v>5</v>
      </c>
      <c r="F86" s="355">
        <v>0</v>
      </c>
      <c r="G86" s="355">
        <v>0</v>
      </c>
      <c r="H86" s="355">
        <v>0</v>
      </c>
      <c r="I86" s="355">
        <f t="shared" si="11"/>
        <v>0</v>
      </c>
      <c r="J86" s="355">
        <f t="shared" si="10"/>
        <v>0</v>
      </c>
      <c r="K86" s="355">
        <f t="shared" si="10"/>
        <v>5</v>
      </c>
    </row>
    <row r="87" spans="1:11" ht="21" customHeight="1">
      <c r="A87" s="361" t="s">
        <v>44</v>
      </c>
      <c r="B87" s="354" t="s">
        <v>2</v>
      </c>
      <c r="C87" s="355">
        <v>0</v>
      </c>
      <c r="D87" s="355">
        <v>0</v>
      </c>
      <c r="E87" s="355">
        <v>0</v>
      </c>
      <c r="F87" s="355">
        <v>0</v>
      </c>
      <c r="G87" s="355">
        <v>0</v>
      </c>
      <c r="H87" s="355">
        <v>0</v>
      </c>
      <c r="I87" s="355">
        <v>0</v>
      </c>
      <c r="J87" s="355">
        <f t="shared" si="10"/>
        <v>0</v>
      </c>
      <c r="K87" s="355">
        <f t="shared" si="10"/>
        <v>0</v>
      </c>
    </row>
    <row r="88" spans="1:11" ht="23.25" customHeight="1">
      <c r="A88" s="361" t="s">
        <v>111</v>
      </c>
      <c r="B88" s="354" t="s">
        <v>236</v>
      </c>
      <c r="C88" s="355">
        <v>50259</v>
      </c>
      <c r="D88" s="355">
        <v>52304</v>
      </c>
      <c r="E88" s="355">
        <v>54456</v>
      </c>
      <c r="F88" s="355">
        <v>5594</v>
      </c>
      <c r="G88" s="355">
        <v>5774</v>
      </c>
      <c r="H88" s="355">
        <v>5245</v>
      </c>
      <c r="I88" s="355">
        <f t="shared" si="11"/>
        <v>55853</v>
      </c>
      <c r="J88" s="355">
        <f t="shared" si="10"/>
        <v>58078</v>
      </c>
      <c r="K88" s="355">
        <f t="shared" si="10"/>
        <v>59701</v>
      </c>
    </row>
    <row r="89" spans="1:11" ht="23.25" customHeight="1">
      <c r="A89" s="361"/>
      <c r="B89" s="362" t="s">
        <v>237</v>
      </c>
      <c r="C89" s="363">
        <f>C86+C88+C87</f>
        <v>50259</v>
      </c>
      <c r="D89" s="363">
        <f aca="true" t="shared" si="13" ref="D89:K89">D86+D88+D87</f>
        <v>52304</v>
      </c>
      <c r="E89" s="363">
        <f t="shared" si="13"/>
        <v>54461</v>
      </c>
      <c r="F89" s="363">
        <f t="shared" si="13"/>
        <v>5594</v>
      </c>
      <c r="G89" s="363">
        <f t="shared" si="13"/>
        <v>5774</v>
      </c>
      <c r="H89" s="363">
        <f t="shared" si="13"/>
        <v>5245</v>
      </c>
      <c r="I89" s="363">
        <f t="shared" si="13"/>
        <v>55853</v>
      </c>
      <c r="J89" s="363">
        <f t="shared" si="13"/>
        <v>58078</v>
      </c>
      <c r="K89" s="363">
        <f t="shared" si="13"/>
        <v>59706</v>
      </c>
    </row>
    <row r="90" spans="1:11" ht="24.75" customHeight="1">
      <c r="A90" s="376"/>
      <c r="B90" s="377" t="s">
        <v>238</v>
      </c>
      <c r="C90" s="588">
        <v>14</v>
      </c>
      <c r="D90" s="588">
        <v>14</v>
      </c>
      <c r="E90" s="588">
        <v>14</v>
      </c>
      <c r="F90" s="588">
        <v>2</v>
      </c>
      <c r="G90" s="588">
        <v>2</v>
      </c>
      <c r="H90" s="588">
        <v>2</v>
      </c>
      <c r="I90" s="588">
        <v>16</v>
      </c>
      <c r="J90" s="588">
        <v>16</v>
      </c>
      <c r="K90" s="588">
        <v>16</v>
      </c>
    </row>
    <row r="121" ht="15">
      <c r="B121" s="46"/>
    </row>
    <row r="122" ht="15">
      <c r="B122" s="46"/>
    </row>
    <row r="123" spans="1:27" ht="15">
      <c r="A123" s="425"/>
      <c r="B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25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</row>
    <row r="124" spans="1:27" ht="15">
      <c r="A124" s="425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25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</row>
    <row r="125" spans="1:27" ht="15">
      <c r="A125" s="425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25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</row>
    <row r="126" spans="1:27" ht="15">
      <c r="A126" s="425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25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</row>
    <row r="127" spans="1:27" ht="15">
      <c r="A127" s="425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25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</row>
    <row r="128" spans="1:27" ht="15">
      <c r="A128" s="425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25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</row>
    <row r="129" spans="1:27" ht="15">
      <c r="A129" s="425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25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</row>
    <row r="130" spans="1:27" ht="15">
      <c r="A130" s="425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25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</row>
    <row r="131" spans="1:27" ht="15">
      <c r="A131" s="425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25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</row>
    <row r="132" spans="1:27" ht="15">
      <c r="A132" s="425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25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</row>
    <row r="133" spans="1:27" ht="15">
      <c r="A133" s="425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25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</row>
    <row r="134" spans="1:27" ht="15">
      <c r="A134" s="425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25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</row>
    <row r="135" spans="1:27" ht="15">
      <c r="A135" s="425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25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</row>
    <row r="136" spans="1:27" ht="15">
      <c r="A136" s="425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25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</row>
    <row r="137" spans="1:27" ht="15">
      <c r="A137" s="425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25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</row>
    <row r="138" spans="1:27" ht="15">
      <c r="A138" s="425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25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</row>
    <row r="139" spans="1:27" ht="15">
      <c r="A139" s="425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25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</row>
    <row r="140" spans="1:27" ht="15">
      <c r="A140" s="425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25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</row>
    <row r="141" spans="1:27" ht="15">
      <c r="A141" s="425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25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</row>
    <row r="142" spans="1:27" ht="15">
      <c r="A142" s="425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25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</row>
    <row r="143" spans="1:27" ht="15">
      <c r="A143" s="425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25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</row>
    <row r="144" spans="1:27" ht="15">
      <c r="A144" s="425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25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</row>
    <row r="145" spans="1:27" ht="15">
      <c r="A145" s="425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25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</row>
    <row r="146" spans="1:27" ht="15">
      <c r="A146" s="425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25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</row>
    <row r="147" spans="1:27" ht="15">
      <c r="A147" s="425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25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</row>
    <row r="148" spans="1:27" ht="15">
      <c r="A148" s="425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25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</row>
    <row r="149" ht="15">
      <c r="C149" s="46"/>
    </row>
  </sheetData>
  <sheetProtection selectLockedCells="1" selectUnlockedCells="1"/>
  <mergeCells count="66">
    <mergeCell ref="I1:K3"/>
    <mergeCell ref="AG4:AN4"/>
    <mergeCell ref="AC1:AF4"/>
    <mergeCell ref="AQ1:AQ4"/>
    <mergeCell ref="Q1:S2"/>
    <mergeCell ref="T1:V2"/>
    <mergeCell ref="W1:Y2"/>
    <mergeCell ref="Z1:AB2"/>
    <mergeCell ref="AO1:AO4"/>
    <mergeCell ref="AP1:AP4"/>
    <mergeCell ref="A1:A4"/>
    <mergeCell ref="B1:B4"/>
    <mergeCell ref="C1:E2"/>
    <mergeCell ref="F3:H3"/>
    <mergeCell ref="F2:H2"/>
    <mergeCell ref="C3:E3"/>
    <mergeCell ref="F1:H1"/>
    <mergeCell ref="W3:Y3"/>
    <mergeCell ref="P5:AB5"/>
    <mergeCell ref="L3:N3"/>
    <mergeCell ref="L1:N2"/>
    <mergeCell ref="O1:O4"/>
    <mergeCell ref="Q3:S3"/>
    <mergeCell ref="A5:K5"/>
    <mergeCell ref="AC14:AF14"/>
    <mergeCell ref="AC16:AF16"/>
    <mergeCell ref="P1:P4"/>
    <mergeCell ref="AC8:AF8"/>
    <mergeCell ref="AC9:AF9"/>
    <mergeCell ref="AC11:AF11"/>
    <mergeCell ref="AC13:AF13"/>
    <mergeCell ref="AC7:AF7"/>
    <mergeCell ref="T3:V3"/>
    <mergeCell ref="I73:K74"/>
    <mergeCell ref="I75:K75"/>
    <mergeCell ref="A77:K77"/>
    <mergeCell ref="AC17:AF17"/>
    <mergeCell ref="AC18:AF18"/>
    <mergeCell ref="AC19:AF19"/>
    <mergeCell ref="I53:K56"/>
    <mergeCell ref="AC23:AF23"/>
    <mergeCell ref="A27:A30"/>
    <mergeCell ref="B27:B30"/>
    <mergeCell ref="C27:E28"/>
    <mergeCell ref="I27:K28"/>
    <mergeCell ref="F27:H29"/>
    <mergeCell ref="AC27:AF27"/>
    <mergeCell ref="AC28:AF28"/>
    <mergeCell ref="C29:E29"/>
    <mergeCell ref="I29:K29"/>
    <mergeCell ref="A73:A76"/>
    <mergeCell ref="B73:B76"/>
    <mergeCell ref="C73:E74"/>
    <mergeCell ref="F73:H74"/>
    <mergeCell ref="C75:E75"/>
    <mergeCell ref="F75:H75"/>
    <mergeCell ref="AC31:AF31"/>
    <mergeCell ref="AC34:AF34"/>
    <mergeCell ref="A31:H31"/>
    <mergeCell ref="A57:K57"/>
    <mergeCell ref="A53:A56"/>
    <mergeCell ref="B53:B56"/>
    <mergeCell ref="C53:E54"/>
    <mergeCell ref="F53:H54"/>
    <mergeCell ref="C55:E55"/>
    <mergeCell ref="F55:H55"/>
  </mergeCells>
  <printOptions horizontalCentered="1"/>
  <pageMargins left="0.19" right="0.25" top="1.45" bottom="0.36" header="0.35433070866141736" footer="0.53"/>
  <pageSetup horizontalDpi="300" verticalDpi="300" orientation="landscape" paperSize="9" scale="85" r:id="rId1"/>
  <headerFooter alignWithMargins="0">
    <oddHeader>&amp;C&amp;"Garamond,Félkövér"&amp;14 /2014. (    ) számú zárszámadási rendelethez
Önállóan  működő költségvetési szerv 2013. évi bevételeinek és kiadásainak teljesítése&amp;R&amp;A
&amp;P.oldal
ezer 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IV23"/>
  <sheetViews>
    <sheetView zoomScale="68" zoomScaleNormal="68" zoomScaleSheetLayoutView="56" zoomScalePageLayoutView="0" workbookViewId="0" topLeftCell="A1">
      <selection activeCell="M27" sqref="M27"/>
    </sheetView>
  </sheetViews>
  <sheetFormatPr defaultColWidth="9.00390625" defaultRowHeight="12.75"/>
  <cols>
    <col min="1" max="1" width="6.75390625" style="446" customWidth="1"/>
    <col min="2" max="2" width="54.375" style="426" customWidth="1"/>
    <col min="3" max="3" width="13.00390625" style="447" customWidth="1"/>
    <col min="4" max="4" width="12.625" style="447" customWidth="1"/>
    <col min="5" max="5" width="12.00390625" style="448" customWidth="1"/>
    <col min="6" max="6" width="10.875" style="426" customWidth="1"/>
    <col min="7" max="255" width="9.125" style="426" customWidth="1"/>
    <col min="256" max="16384" width="9.125" style="191" customWidth="1"/>
  </cols>
  <sheetData>
    <row r="2" spans="1:5" ht="15" customHeight="1">
      <c r="A2" s="719" t="s">
        <v>240</v>
      </c>
      <c r="B2" s="720" t="s">
        <v>243</v>
      </c>
      <c r="C2" s="683" t="s">
        <v>800</v>
      </c>
      <c r="D2" s="683" t="s">
        <v>801</v>
      </c>
      <c r="E2" s="718" t="s">
        <v>664</v>
      </c>
    </row>
    <row r="3" spans="1:5" ht="15" customHeight="1">
      <c r="A3" s="719"/>
      <c r="B3" s="720"/>
      <c r="C3" s="683"/>
      <c r="D3" s="683"/>
      <c r="E3" s="718"/>
    </row>
    <row r="4" spans="1:5" ht="10.5" customHeight="1">
      <c r="A4" s="719"/>
      <c r="B4" s="720"/>
      <c r="C4" s="683"/>
      <c r="D4" s="683"/>
      <c r="E4" s="718"/>
    </row>
    <row r="5" spans="1:5" ht="9.75" customHeight="1">
      <c r="A5" s="719"/>
      <c r="B5" s="720"/>
      <c r="C5" s="683"/>
      <c r="D5" s="683"/>
      <c r="E5" s="718"/>
    </row>
    <row r="6" spans="1:5" ht="19.5" customHeight="1">
      <c r="A6" s="427"/>
      <c r="B6" s="428" t="s">
        <v>244</v>
      </c>
      <c r="C6" s="429"/>
      <c r="D6" s="430"/>
      <c r="E6" s="431"/>
    </row>
    <row r="7" spans="1:5" ht="19.5" customHeight="1">
      <c r="A7" s="427" t="s">
        <v>81</v>
      </c>
      <c r="B7" s="432" t="s">
        <v>245</v>
      </c>
      <c r="C7" s="430"/>
      <c r="D7" s="430"/>
      <c r="E7" s="431"/>
    </row>
    <row r="8" spans="1:5" ht="19.5" customHeight="1">
      <c r="A8" s="433">
        <v>1</v>
      </c>
      <c r="B8" s="434" t="s">
        <v>623</v>
      </c>
      <c r="C8" s="435">
        <v>975</v>
      </c>
      <c r="D8" s="436">
        <v>975</v>
      </c>
      <c r="E8" s="437">
        <v>5544</v>
      </c>
    </row>
    <row r="9" spans="1:5" ht="19.5" customHeight="1">
      <c r="A9" s="438">
        <v>2</v>
      </c>
      <c r="B9" s="434" t="s">
        <v>17</v>
      </c>
      <c r="C9" s="435">
        <v>3848</v>
      </c>
      <c r="D9" s="436">
        <v>3848</v>
      </c>
      <c r="E9" s="436">
        <v>915</v>
      </c>
    </row>
    <row r="10" spans="1:5" ht="19.5" customHeight="1">
      <c r="A10" s="438">
        <v>3</v>
      </c>
      <c r="B10" s="434" t="s">
        <v>624</v>
      </c>
      <c r="C10" s="435">
        <v>9800</v>
      </c>
      <c r="D10" s="436">
        <v>13124</v>
      </c>
      <c r="E10" s="437">
        <v>13226</v>
      </c>
    </row>
    <row r="11" spans="1:5" ht="19.5" customHeight="1">
      <c r="A11" s="438">
        <v>4</v>
      </c>
      <c r="B11" s="434" t="s">
        <v>802</v>
      </c>
      <c r="C11" s="435">
        <v>1000</v>
      </c>
      <c r="D11" s="436">
        <v>1000</v>
      </c>
      <c r="E11" s="437">
        <v>149</v>
      </c>
    </row>
    <row r="12" spans="1:5" ht="19.5" customHeight="1">
      <c r="A12" s="438">
        <v>5</v>
      </c>
      <c r="B12" s="434" t="s">
        <v>803</v>
      </c>
      <c r="C12" s="435">
        <v>1000</v>
      </c>
      <c r="D12" s="436">
        <v>1000</v>
      </c>
      <c r="E12" s="437">
        <v>2243</v>
      </c>
    </row>
    <row r="13" spans="1:5" ht="19.5" customHeight="1">
      <c r="A13" s="438">
        <v>6</v>
      </c>
      <c r="B13" s="434" t="s">
        <v>804</v>
      </c>
      <c r="C13" s="435">
        <v>0</v>
      </c>
      <c r="D13" s="436">
        <v>272</v>
      </c>
      <c r="E13" s="437">
        <v>292</v>
      </c>
    </row>
    <row r="14" spans="1:5" ht="19.5" customHeight="1">
      <c r="A14" s="438">
        <v>7</v>
      </c>
      <c r="B14" s="434" t="s">
        <v>808</v>
      </c>
      <c r="C14" s="435">
        <v>0</v>
      </c>
      <c r="D14" s="436">
        <v>0</v>
      </c>
      <c r="E14" s="437">
        <v>150</v>
      </c>
    </row>
    <row r="15" spans="1:5" ht="19.5" customHeight="1">
      <c r="A15" s="438">
        <v>8</v>
      </c>
      <c r="B15" s="434" t="s">
        <v>805</v>
      </c>
      <c r="C15" s="435">
        <v>0</v>
      </c>
      <c r="D15" s="436">
        <v>10456</v>
      </c>
      <c r="E15" s="437">
        <v>10373</v>
      </c>
    </row>
    <row r="16" spans="1:256" s="426" customFormat="1" ht="19.5" customHeight="1">
      <c r="A16" s="438"/>
      <c r="B16" s="439" t="s">
        <v>246</v>
      </c>
      <c r="C16" s="440">
        <f>C8+C9+C10+C11+C12+C13+C14</f>
        <v>16623</v>
      </c>
      <c r="D16" s="440">
        <f>D8+D9+D10+D11+D12+D13+D14+D15</f>
        <v>30675</v>
      </c>
      <c r="E16" s="440">
        <f>E8+E9+E10+E11+E12+E13+E14+E15</f>
        <v>32892</v>
      </c>
      <c r="F16" s="441"/>
      <c r="IV16" s="191"/>
    </row>
    <row r="17" spans="1:5" ht="19.5" customHeight="1">
      <c r="A17" s="438"/>
      <c r="B17" s="434"/>
      <c r="C17" s="435"/>
      <c r="D17" s="436"/>
      <c r="E17" s="436"/>
    </row>
    <row r="18" spans="1:5" ht="19.5" customHeight="1">
      <c r="A18" s="427" t="s">
        <v>48</v>
      </c>
      <c r="B18" s="439" t="s">
        <v>247</v>
      </c>
      <c r="C18" s="435"/>
      <c r="D18" s="436"/>
      <c r="E18" s="436"/>
    </row>
    <row r="19" spans="1:5" ht="19.5" customHeight="1">
      <c r="A19" s="438">
        <v>1</v>
      </c>
      <c r="B19" s="434" t="s">
        <v>806</v>
      </c>
      <c r="C19" s="435">
        <v>6500</v>
      </c>
      <c r="D19" s="436">
        <v>18645</v>
      </c>
      <c r="E19" s="436">
        <v>18645</v>
      </c>
    </row>
    <row r="20" spans="1:5" ht="19.5" customHeight="1">
      <c r="A20" s="438">
        <v>2</v>
      </c>
      <c r="B20" s="434" t="s">
        <v>807</v>
      </c>
      <c r="C20" s="435">
        <v>14000</v>
      </c>
      <c r="D20" s="436">
        <v>7858</v>
      </c>
      <c r="E20" s="437">
        <v>3585</v>
      </c>
    </row>
    <row r="21" spans="1:256" s="426" customFormat="1" ht="19.5" customHeight="1">
      <c r="A21" s="438"/>
      <c r="B21" s="439" t="s">
        <v>248</v>
      </c>
      <c r="C21" s="440">
        <f>C19+C20</f>
        <v>20500</v>
      </c>
      <c r="D21" s="440">
        <f>D19+D20</f>
        <v>26503</v>
      </c>
      <c r="E21" s="440">
        <f>E19+E20</f>
        <v>22230</v>
      </c>
      <c r="IV21" s="191"/>
    </row>
    <row r="22" spans="1:5" ht="19.5" customHeight="1">
      <c r="A22" s="438"/>
      <c r="B22" s="442"/>
      <c r="C22" s="436"/>
      <c r="D22" s="436"/>
      <c r="E22" s="436"/>
    </row>
    <row r="23" spans="1:5" ht="19.5" customHeight="1">
      <c r="A23" s="443"/>
      <c r="B23" s="444" t="s">
        <v>89</v>
      </c>
      <c r="C23" s="445">
        <f>C16+C21</f>
        <v>37123</v>
      </c>
      <c r="D23" s="445">
        <f>D16+D21</f>
        <v>57178</v>
      </c>
      <c r="E23" s="445">
        <f>E16+E21</f>
        <v>55122</v>
      </c>
    </row>
  </sheetData>
  <sheetProtection selectLockedCells="1" selectUnlockedCells="1"/>
  <mergeCells count="5">
    <mergeCell ref="E2:E5"/>
    <mergeCell ref="A2:A5"/>
    <mergeCell ref="B2:B5"/>
    <mergeCell ref="C2:C5"/>
    <mergeCell ref="D2:D5"/>
  </mergeCells>
  <printOptions horizontalCentered="1"/>
  <pageMargins left="0.2361111111111111" right="0.2361111111111111" top="2.4368055555555554" bottom="0.19027777777777777" header="0.4236111111111111" footer="0.5118055555555555"/>
  <pageSetup horizontalDpi="300" verticalDpi="300" orientation="portrait" paperSize="9" scale="95" r:id="rId1"/>
  <headerFooter alignWithMargins="0">
    <oddHeader>&amp;C&amp;"Garamond,Félkövér"&amp;14
/2014. (    ) számú zárszámadási rendelethez
Zalakomár Község Önkormányzat és intézményei 2013. évi felhalmozási kiadásainak teljesítése feladatonként&amp;R&amp;A
&amp;P.oldal
ezer 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Zalakomár Önkormányzat</cp:lastModifiedBy>
  <cp:lastPrinted>2014-04-30T11:29:27Z</cp:lastPrinted>
  <dcterms:created xsi:type="dcterms:W3CDTF">2012-03-30T08:31:15Z</dcterms:created>
  <dcterms:modified xsi:type="dcterms:W3CDTF">2014-04-30T11:45:41Z</dcterms:modified>
  <cp:category/>
  <cp:version/>
  <cp:contentType/>
  <cp:contentStatus/>
</cp:coreProperties>
</file>