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tabRatio="590" firstSheet="7" activeTab="11"/>
  </bookViews>
  <sheets>
    <sheet name="1.Címrend" sheetId="1" r:id="rId1"/>
    <sheet name="2.Maradvány" sheetId="2" r:id="rId2"/>
    <sheet name="4.Mérleg" sheetId="3" r:id="rId3"/>
    <sheet name="5.Bevételek" sheetId="4" r:id="rId4"/>
    <sheet name="6. Kiadások" sheetId="5" r:id="rId5"/>
    <sheet name="7.Lak.szolg.tám." sheetId="6" r:id="rId6"/>
    <sheet name="8.Felújítás" sheetId="7" r:id="rId7"/>
    <sheet name="9.Beruházás" sheetId="8" r:id="rId8"/>
    <sheet name="10.EU projektek" sheetId="9" r:id="rId9"/>
    <sheet name="13.Adósság" sheetId="10" r:id="rId10"/>
    <sheet name="16. előir.- falhaszn. ütemterv" sheetId="11" r:id="rId11"/>
    <sheet name="18. egyéb működési tám" sheetId="12" r:id="rId12"/>
  </sheets>
  <externalReferences>
    <externalReference r:id="rId15"/>
  </externalReferences>
  <definedNames>
    <definedName name="_xlnm.Print_Area" localSheetId="0">'1.Címrend'!$A$1:$C$35</definedName>
  </definedNames>
  <calcPr fullCalcOnLoad="1"/>
</workbook>
</file>

<file path=xl/sharedStrings.xml><?xml version="1.0" encoding="utf-8"?>
<sst xmlns="http://schemas.openxmlformats.org/spreadsheetml/2006/main" count="725" uniqueCount="567">
  <si>
    <t>Megnevezés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</si>
  <si>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</si>
  <si>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</si>
  <si>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</si>
  <si>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</si>
  <si>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</si>
  <si>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</si>
  <si>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</si>
  <si>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</si>
  <si>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</si>
  <si>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</si>
  <si>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</si>
  <si>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</si>
  <si>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</si>
  <si>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</si>
  <si>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</si>
  <si>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</si>
  <si>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</si>
  <si>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</si>
  <si>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</si>
  <si>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</si>
  <si>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</si>
  <si>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</si>
  <si>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</si>
  <si>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</si>
  <si>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</si>
  <si>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</si>
  <si>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</si>
  <si>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</si>
  <si>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</si>
  <si>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</si>
  <si>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</si>
  <si>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</si>
  <si>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</si>
  <si>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</si>
  <si>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</si>
  <si>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</si>
  <si>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</si>
  <si>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</si>
  <si>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</si>
  <si>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</si>
  <si>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</si>
  <si>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</si>
  <si>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</si>
  <si>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</si>
  <si>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</si>
  <si>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</si>
  <si>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</si>
  <si>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</si>
  <si>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</si>
  <si>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</si>
  <si>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</si>
  <si>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</si>
  <si>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</si>
  <si>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</si>
  <si>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</si>
  <si>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 xml:space="preserve">A. </t>
  </si>
  <si>
    <t>Közhatalmi bevételek</t>
  </si>
  <si>
    <t xml:space="preserve">I. </t>
  </si>
  <si>
    <t>Felhalmozási bevételek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</si>
  <si>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</si>
  <si>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</si>
  <si>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</si>
  <si>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</si>
  <si>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</si>
  <si>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</si>
  <si>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</si>
  <si>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</si>
  <si>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</si>
  <si>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</si>
  <si>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</si>
  <si>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Kiadások mindösszesen: </t>
  </si>
  <si>
    <t xml:space="preserve">Önkormányzat </t>
  </si>
  <si>
    <t>Pénzforgalom nélküli kiadások</t>
  </si>
  <si>
    <t xml:space="preserve">Mindösszesen: </t>
  </si>
  <si>
    <t>A.</t>
  </si>
  <si>
    <t>B.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</si>
  <si>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</si>
  <si>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</si>
  <si>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</si>
  <si>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</si>
  <si>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</si>
  <si>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</si>
  <si>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</si>
  <si>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</si>
  <si>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</si>
  <si>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</si>
  <si>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</si>
  <si>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</si>
  <si>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</si>
  <si>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</si>
  <si>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</si>
  <si>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</si>
  <si>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</si>
  <si>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</si>
  <si>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</si>
  <si>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Támogatásértékű működési bevételek</t>
  </si>
  <si>
    <t>Hitel bevételek</t>
  </si>
  <si>
    <t>Egyéb működési kiadások megoszlása</t>
  </si>
  <si>
    <t xml:space="preserve">B. </t>
  </si>
  <si>
    <t>C.</t>
  </si>
  <si>
    <t>E.</t>
  </si>
  <si>
    <t xml:space="preserve">E. </t>
  </si>
  <si>
    <t xml:space="preserve">F. </t>
  </si>
  <si>
    <t xml:space="preserve">G. </t>
  </si>
  <si>
    <t xml:space="preserve">H.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</si>
  <si>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</si>
  <si>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</si>
  <si>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</si>
  <si>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</si>
  <si>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</si>
  <si>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</si>
  <si>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kötelező</t>
  </si>
  <si>
    <t>állami</t>
  </si>
  <si>
    <t>önként</t>
  </si>
  <si>
    <t xml:space="preserve">1. Összesen: </t>
  </si>
  <si>
    <t>I.MŰKÖDÉSI KIADÁSOK- előirányzat csoport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</si>
  <si>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</si>
  <si>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</si>
  <si>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</si>
  <si>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</si>
  <si>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</si>
  <si>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</si>
  <si>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</si>
  <si>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</si>
  <si>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</si>
  <si>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</si>
  <si>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</si>
  <si>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</si>
  <si>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</si>
  <si>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</si>
  <si>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Működési célra átvett Áh. Kívülről</t>
  </si>
  <si>
    <t>Felhalmozási támogatásértékű</t>
  </si>
  <si>
    <t>Felhalmozásra átvett</t>
  </si>
  <si>
    <t>Működési támogatás</t>
  </si>
  <si>
    <t>Támogatások</t>
  </si>
  <si>
    <t>Egyéb működési kiadások</t>
  </si>
  <si>
    <t xml:space="preserve">Állami támogatásból működési hiányra 3. ból. </t>
  </si>
  <si>
    <t xml:space="preserve">Az önkormányzat  költségvetési mérlege </t>
  </si>
  <si>
    <t xml:space="preserve">Ssz. </t>
  </si>
  <si>
    <t>Személyi és munkaadói juttatások</t>
  </si>
  <si>
    <t>Közhatalmi bevétel</t>
  </si>
  <si>
    <t xml:space="preserve"> Helyi önk.kieg.támogatása</t>
  </si>
  <si>
    <t>041237 - Közfoglalkoztatási mintaprogram</t>
  </si>
  <si>
    <t>Ft-ban</t>
  </si>
  <si>
    <t>Összesen: kiadások</t>
  </si>
  <si>
    <t>Ft -ban</t>
  </si>
  <si>
    <t>ÁH-n belüli pénzeszközátadások</t>
  </si>
  <si>
    <t xml:space="preserve">II. Egyéb működési kiadásokon belül Áh.-n kívülre átadott támogatások:   </t>
  </si>
  <si>
    <t>107055 - 889928 Falugondnoki szolgáltatás</t>
  </si>
  <si>
    <t>082092 - 910502 Közművelődés</t>
  </si>
  <si>
    <t>013320 - 960302 Köztemető fenntartás</t>
  </si>
  <si>
    <t>Ellátotak pénzbeli juttatásai</t>
  </si>
  <si>
    <t>064010 - Közvilágítás</t>
  </si>
  <si>
    <t>082044 - Könyvtári szolgáltatás</t>
  </si>
  <si>
    <t>Működési bevétel</t>
  </si>
  <si>
    <t>Működési célú átvett pénzeszköz</t>
  </si>
  <si>
    <t>I. Támogatások, támogatásértékű kiadások működési</t>
  </si>
  <si>
    <t>084031 - Civil szervezetek támogatás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</si>
  <si>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</si>
  <si>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</si>
  <si>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</si>
  <si>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</si>
  <si>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</si>
  <si>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</si>
  <si>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 xml:space="preserve">Összesen működési kiadások: </t>
  </si>
  <si>
    <t>Visszafiz.köt.(előleg)</t>
  </si>
  <si>
    <t>107060 - Egyéb szoc. pénzbeni és természetbeni ellát.</t>
  </si>
  <si>
    <t>visszafiz.</t>
  </si>
  <si>
    <t>104037 - szünidei gyermekétk.</t>
  </si>
  <si>
    <t>III. Lekötött betét</t>
  </si>
  <si>
    <t>Államháztartáson belüli megelőleg.visszafiz.</t>
  </si>
  <si>
    <t>Egyéb bevételek</t>
  </si>
  <si>
    <t>Visszafiz.</t>
  </si>
  <si>
    <t xml:space="preserve"> - Kaposmenti Hull.gaz.Önk.Társulási tagdíj</t>
  </si>
  <si>
    <t>Zselici Lámpások</t>
  </si>
  <si>
    <t xml:space="preserve"> -  Védőnői szolgálat Szentbalázs</t>
  </si>
  <si>
    <t xml:space="preserve"> - Tagdíj Kaposvári Belső Ellenőrzési Társulás</t>
  </si>
  <si>
    <t>Kaposgyarmat</t>
  </si>
  <si>
    <t xml:space="preserve"> - Batéi Közös Önk. Hivatal</t>
  </si>
  <si>
    <t>Önkormányzat költségvetési kiadásai önkormányzati szakfeladatok szerinti bontásban, kiemelt előirányzatonként Ft-ban</t>
  </si>
  <si>
    <t>Faluturizmus</t>
  </si>
  <si>
    <t>S.M. Katasztrófavéd.</t>
  </si>
  <si>
    <t>Bursa</t>
  </si>
  <si>
    <t>Kaposvölgyi Vizitársulat</t>
  </si>
  <si>
    <t>D.</t>
  </si>
  <si>
    <t>Kavíz</t>
  </si>
  <si>
    <t>Zselici Ezüsthárs Natúrpark Egyesület</t>
  </si>
  <si>
    <t>Címrend</t>
  </si>
  <si>
    <t>Sszám</t>
  </si>
  <si>
    <t>Cím</t>
  </si>
  <si>
    <t>Az önkormányzat költségvetésében szerepló nem intézményi kiadások</t>
  </si>
  <si>
    <t>külön alkotnak címet</t>
  </si>
  <si>
    <t>Kományzati funkciók és Szakfeladatok</t>
  </si>
  <si>
    <t>013320 -  Köztemető fenntartás</t>
  </si>
  <si>
    <t>013350 - Az önkormányzati vagyonnal való gazdálkodással kapcsolatos feladatok</t>
  </si>
  <si>
    <t>041232 - Téli közfoglalkoztatás</t>
  </si>
  <si>
    <t>042130 Növénytermesztés, állattenyésztés és kapcsolódó szolgáltatások</t>
  </si>
  <si>
    <t>061020  Lakóépület építése</t>
  </si>
  <si>
    <t>081030 - Sportlétesítmény működtetése</t>
  </si>
  <si>
    <t>082092 Közművelődés - hagyományos közösségi kulturális értékek gondozása</t>
  </si>
  <si>
    <t>082091  Közművelődés-közösségi és tárasdalmi részvétel fejlesztése</t>
  </si>
  <si>
    <t>091140 - Óvodai nevelés, ellátás működtetési feladatai</t>
  </si>
  <si>
    <t>12031 Idősek nappali ellátása</t>
  </si>
  <si>
    <t>104037 Intézményen kívüli gyermekétkeztetés</t>
  </si>
  <si>
    <t>106020 lakásfenntartásal , lahatással összegfüggő ellátások</t>
  </si>
  <si>
    <t>01045 Szabadidősport tevékenység és támogatása</t>
  </si>
  <si>
    <t>081071 Üdülői szálláshely-szolgáltatás és étkeztetés</t>
  </si>
  <si>
    <t>107055 -Falugondnoki szolgáltatás</t>
  </si>
  <si>
    <t>107060 - Egyéb szociális pénzbeni és természetbeni ellátások, támogatások</t>
  </si>
  <si>
    <t>062020 - Településfejlesztési projektek és támogatásuk</t>
  </si>
  <si>
    <t>A költségvetési hiány belső finanszírozására szolgáló előző évek maradványa</t>
  </si>
  <si>
    <t>1. Működési célú maradvány igénybevétele</t>
  </si>
  <si>
    <t xml:space="preserve"> - ebből előző évi maradványból önkormányzati</t>
  </si>
  <si>
    <t xml:space="preserve"> - értékpapírból</t>
  </si>
  <si>
    <t>2. Felhalmozási célú maradvány igénybevétele</t>
  </si>
  <si>
    <t xml:space="preserve">   - ebből előző évi maradványból</t>
  </si>
  <si>
    <t xml:space="preserve">    - értékpapÍrból</t>
  </si>
  <si>
    <t>Bevételek kötelező, önként vállalt és államigazgatási feladatok megosztásában forintban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</si>
  <si>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</si>
  <si>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</si>
  <si>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</si>
  <si>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</si>
  <si>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</si>
  <si>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</si>
  <si>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</si>
  <si>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</si>
  <si>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</si>
  <si>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</si>
  <si>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</si>
  <si>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</si>
  <si>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</si>
  <si>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</si>
  <si>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</si>
  <si>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</si>
  <si>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</si>
  <si>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</si>
  <si>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</si>
  <si>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</si>
  <si>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</si>
  <si>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</si>
  <si>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</si>
  <si>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</si>
  <si>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</si>
  <si>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f</t>
  </si>
  <si>
    <t>1- ből Lakott külterülettel kapcsolatos feladatok</t>
  </si>
  <si>
    <t>1- ből Üdülühelyi feladatok</t>
  </si>
  <si>
    <t>g</t>
  </si>
  <si>
    <t>1- ből Polgármesteri illetmény támogatás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</si>
  <si>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</si>
  <si>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</si>
  <si>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</si>
  <si>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</si>
  <si>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3-ból települési önk.szoc.feladatai</t>
  </si>
  <si>
    <t>3-ból falugondnoki szolgálatra</t>
  </si>
  <si>
    <t>3-ból rászoruló gyermekek szünidei étkeztetése</t>
  </si>
  <si>
    <t>3-ból szoc.ágazati pótlék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</si>
  <si>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</si>
  <si>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</si>
  <si>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</si>
  <si>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</si>
  <si>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</si>
  <si>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</si>
  <si>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</si>
  <si>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</si>
  <si>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</si>
  <si>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</si>
  <si>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</si>
  <si>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</si>
  <si>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</si>
  <si>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</si>
  <si>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</si>
  <si>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</si>
  <si>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</si>
  <si>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</si>
  <si>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5 - ből Munkaügyi Központtól közfoglalkoztatásra</t>
  </si>
  <si>
    <t>5 - ből egyes jövedelempótló támogatások</t>
  </si>
  <si>
    <t>5 - ből Támop foglalkoztatásra átvett</t>
  </si>
  <si>
    <t>5 - ből földalapú támogatásra átvett</t>
  </si>
  <si>
    <t>II.</t>
  </si>
  <si>
    <t>Működési célú támogatások államháztartáson belülről (1+…+5)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</si>
  <si>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</si>
  <si>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</si>
  <si>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</si>
  <si>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</si>
  <si>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</si>
  <si>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</si>
  <si>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</si>
  <si>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</si>
  <si>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</si>
  <si>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</si>
  <si>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</si>
  <si>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5 - ből Munkaügyi Központtól közfoglalkoztatásra (felhalmozási)</t>
  </si>
  <si>
    <t>III.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</si>
  <si>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</si>
  <si>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</si>
  <si>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</si>
  <si>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</si>
  <si>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</si>
  <si>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</si>
  <si>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</si>
  <si>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(1+2)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</si>
  <si>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</si>
  <si>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</si>
  <si>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</si>
  <si>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</si>
  <si>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</si>
  <si>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</si>
  <si>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</si>
  <si>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Vagyoni tipusú adók  - telek adó</t>
  </si>
  <si>
    <t>Értékesítési és forgalmi adók- iparűzési adó</t>
  </si>
  <si>
    <t>B351</t>
  </si>
  <si>
    <t>Értékesítési és forgalmi adók - idegenforgalmi adó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</si>
  <si>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</si>
  <si>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</si>
  <si>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</si>
  <si>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</si>
  <si>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</si>
  <si>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</si>
  <si>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</si>
  <si>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V.</t>
  </si>
  <si>
    <t>Termékek és szolgáltatások adói (1+…+9)</t>
  </si>
  <si>
    <t>B35</t>
  </si>
  <si>
    <t>Egyéb közhatalmi bevételek (a+b)</t>
  </si>
  <si>
    <t>B36</t>
  </si>
  <si>
    <t>1 ből - bírságok, pótlékok</t>
  </si>
  <si>
    <t>1-ből: - igazgatási szolgáltati díjak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</si>
  <si>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</si>
  <si>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</si>
  <si>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</si>
  <si>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</si>
  <si>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</si>
  <si>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</si>
  <si>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</si>
  <si>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</si>
  <si>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</si>
  <si>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</si>
  <si>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</si>
  <si>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</si>
  <si>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</si>
  <si>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</si>
  <si>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</si>
  <si>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</si>
  <si>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</si>
  <si>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 és más nyereségjellegű 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</si>
  <si>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</si>
  <si>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</si>
  <si>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</si>
  <si>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</si>
  <si>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</si>
  <si>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bevételek: közterület haszonbérlet,teleház bevételei, sírhelymegváltás</t>
  </si>
  <si>
    <t>B411</t>
  </si>
  <si>
    <t>VII.</t>
  </si>
  <si>
    <t>Működési bevételek összesen (1+…+11)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</si>
  <si>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</si>
  <si>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</si>
  <si>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</si>
  <si>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</si>
  <si>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</si>
  <si>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</si>
  <si>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</si>
  <si>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</si>
  <si>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</si>
  <si>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</si>
  <si>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</si>
  <si>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</si>
  <si>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 (1+…+5)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</si>
  <si>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</si>
  <si>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</si>
  <si>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</si>
  <si>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</si>
  <si>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</si>
  <si>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</si>
  <si>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</si>
  <si>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</si>
  <si>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</si>
  <si>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Egyéb működési célú átvett pénzeszközök (Egyesület)</t>
  </si>
  <si>
    <t>B65</t>
  </si>
  <si>
    <t>IX.</t>
  </si>
  <si>
    <t>Működési célú átvett pénzeszközök (1+…+5)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</si>
  <si>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</si>
  <si>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</si>
  <si>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</si>
  <si>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</si>
  <si>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</si>
  <si>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</si>
  <si>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</si>
  <si>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</t>
  </si>
  <si>
    <t>B74</t>
  </si>
  <si>
    <t>Egyéb felhalmozási célú átvett pénzeszközök</t>
  </si>
  <si>
    <t>B75</t>
  </si>
  <si>
    <t>X.</t>
  </si>
  <si>
    <t>Felhalmozási célú átvett pénzeszközök (1+…+5)</t>
  </si>
  <si>
    <t>B7</t>
  </si>
  <si>
    <t>XI.</t>
  </si>
  <si>
    <t xml:space="preserve">Költségvetési bevételek összesen: </t>
  </si>
  <si>
    <t>B1-B7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</si>
  <si>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</si>
  <si>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</si>
  <si>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</si>
  <si>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</si>
  <si>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</si>
  <si>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</si>
  <si>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XII.</t>
  </si>
  <si>
    <t>Hitel-, kölcsönfelvétel pénzügyi vállalkozástól (1+…+3)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</si>
  <si>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</si>
  <si>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</si>
  <si>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</si>
  <si>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</si>
  <si>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</si>
  <si>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</si>
  <si>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</si>
  <si>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</si>
  <si>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</si>
  <si>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XIII.</t>
  </si>
  <si>
    <t>Belföldi értékpapírok bevételei (1+…+3)</t>
  </si>
  <si>
    <t>B812</t>
  </si>
  <si>
    <t>Előző év költségvetési maradványának igénybevétele</t>
  </si>
  <si>
    <t>B8131</t>
  </si>
  <si>
    <t xml:space="preserve"> - 1- ből önormányzat működési célú pénzmaradványa</t>
  </si>
  <si>
    <t xml:space="preserve"> - 1 ből Önkormányzat felhatalmozási célú pénzmaradványa </t>
  </si>
  <si>
    <t>Előző év vállalkozási maradványának igénybevétele</t>
  </si>
  <si>
    <t>B8132</t>
  </si>
  <si>
    <t>XIV.</t>
  </si>
  <si>
    <t>Maradvány igénybevétele összesen (1+2)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</si>
  <si>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</si>
  <si>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</si>
  <si>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</si>
  <si>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</si>
  <si>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</si>
  <si>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</si>
  <si>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</si>
  <si>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</si>
  <si>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</si>
  <si>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</si>
  <si>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</si>
  <si>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Tulajdonosi kölcsönök bevételei</t>
  </si>
  <si>
    <t>B819</t>
  </si>
  <si>
    <t>XV.</t>
  </si>
  <si>
    <t>Belföldi finanszírozás bevételei összesen (1+…+6)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</si>
  <si>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</si>
  <si>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</si>
  <si>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</si>
  <si>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</si>
  <si>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</si>
  <si>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</si>
  <si>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</si>
  <si>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</si>
  <si>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</si>
  <si>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</si>
  <si>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</si>
  <si>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XVI.</t>
  </si>
  <si>
    <t>Külföldi finanszírozás bevételei összesen  (1+…+5)</t>
  </si>
  <si>
    <t>B82</t>
  </si>
  <si>
    <t>Adóssághoz nem kapcsolódó származékos ügyletek bevételei</t>
  </si>
  <si>
    <t>B83</t>
  </si>
  <si>
    <t>Váltóbevételek</t>
  </si>
  <si>
    <t>B84</t>
  </si>
  <si>
    <t>XVII.</t>
  </si>
  <si>
    <t>Finanszírozási bevételek összesen:</t>
  </si>
  <si>
    <t>B8</t>
  </si>
  <si>
    <t>XVIII</t>
  </si>
  <si>
    <t xml:space="preserve">Költségvetési bevételelek mindösszesen: </t>
  </si>
  <si>
    <t>Lakosságnak juttatott támogatások , szociális ellátások</t>
  </si>
  <si>
    <t>Sorszám</t>
  </si>
  <si>
    <t xml:space="preserve">Összeg </t>
  </si>
  <si>
    <t>107060 Egyéb szociális pénzbeni és természetbeni ellátások, támogatások</t>
  </si>
  <si>
    <t xml:space="preserve"> Ft-ban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</si>
  <si>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</si>
  <si>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Ssz.</t>
  </si>
  <si>
    <t>Felújítási cél megnevezése</t>
  </si>
  <si>
    <t>Önként vállalt</t>
  </si>
  <si>
    <t>Állami</t>
  </si>
  <si>
    <t>Polgármesteri hivatal TOP-3.2.1-16-SO1-2017-00006 pályázat</t>
  </si>
  <si>
    <t>áfa</t>
  </si>
  <si>
    <t>Belterületi utak, járdák, hidak támogatás</t>
  </si>
  <si>
    <t>Ravatalozó felújítás (Léder pályázat)</t>
  </si>
  <si>
    <t>ÖSSZESEN</t>
  </si>
  <si>
    <r>
      <t>Az önkormányzat és költségvetési szervei beruházásai</t>
    </r>
    <r>
      <rPr>
        <i/>
        <sz val="10"/>
        <rFont val="Arial"/>
        <family val="2"/>
      </rPr>
      <t xml:space="preserve"> Ft-ban</t>
    </r>
  </si>
  <si>
    <t>Kötelező feladat</t>
  </si>
  <si>
    <t>TOP-5.3.1-16-SO1 - A helyi identitás és kohézió erősítése</t>
  </si>
  <si>
    <t xml:space="preserve">Beruházások összesen: </t>
  </si>
  <si>
    <t>EU támogatással megvalósuló programok, projektek, bevételei, kiadásai</t>
  </si>
  <si>
    <t>Megállapított támogatás</t>
  </si>
  <si>
    <t>Tervezett</t>
  </si>
  <si>
    <t>Kifizetés várható ez évben</t>
  </si>
  <si>
    <t>Hozzájárulás önkormányzaton kívüli projekthez</t>
  </si>
  <si>
    <t>működésre</t>
  </si>
  <si>
    <t>felújításra</t>
  </si>
  <si>
    <t>beruházásra</t>
  </si>
  <si>
    <t>Bevételek</t>
  </si>
  <si>
    <t>TOP-3.2.1-16-SO1 - Önkormányzati épületek energetikai korszerűsítése</t>
  </si>
  <si>
    <t>Kiadások</t>
  </si>
  <si>
    <t>Eredeti ei.</t>
  </si>
  <si>
    <t>Módosított ei.</t>
  </si>
  <si>
    <t>Előirányzat</t>
  </si>
  <si>
    <t>Eredeti</t>
  </si>
  <si>
    <t>Módosított</t>
  </si>
  <si>
    <t>I.</t>
  </si>
  <si>
    <t>Összes ei.</t>
  </si>
  <si>
    <t xml:space="preserve">            Feladatok vállalása </t>
  </si>
  <si>
    <t>Mód.ei.</t>
  </si>
  <si>
    <t>I. A saját bevételek és az adósságot keletkeztető ügyletekből és kezességvállalásokból fennálló kötelezettségek aránya</t>
  </si>
  <si>
    <t xml:space="preserve"> I. Saját bevételek</t>
  </si>
  <si>
    <t>Helyi adók</t>
  </si>
  <si>
    <t>Osztalék, koncsessziós díjak</t>
  </si>
  <si>
    <t>Díjak, pótloékok, bírságok</t>
  </si>
  <si>
    <t>Tárgyi eszközök, immateriális javak, vagyoni értékű jog értékestése és hasznosítása, vagyonhasznosításból származó bevétel</t>
  </si>
  <si>
    <t>Részvények, részesedeések értékesítés</t>
  </si>
  <si>
    <t>Vállalat értékesítéséből, privazitációból származó bev.</t>
  </si>
  <si>
    <t>Kezességvállalással kapcsolatos megtérülés</t>
  </si>
  <si>
    <t>Saját bevételek összesen:</t>
  </si>
  <si>
    <t>Saját bevételek 50%-a</t>
  </si>
  <si>
    <t>II. Adósságot keletkeztető ügyletek</t>
  </si>
  <si>
    <t>hitel előző években felvett</t>
  </si>
  <si>
    <t xml:space="preserve">értékpapír </t>
  </si>
  <si>
    <t xml:space="preserve">váltó </t>
  </si>
  <si>
    <t xml:space="preserve">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</si>
  <si>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</si>
  <si>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</si>
  <si>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</si>
  <si>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 xml:space="preserve">Fizetési kötelezettség összesen: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</si>
  <si>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</si>
  <si>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</si>
  <si>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Fejlesztési célok megnevezése</t>
  </si>
  <si>
    <t>Adósságot keletkeztető ügylet összege</t>
  </si>
  <si>
    <t>Nincs tervezve fejlesztési hitel felvétele, csak tám.megel</t>
  </si>
  <si>
    <t>Működési hitel felvétele, csak likvid hitel  van tervezte</t>
  </si>
  <si>
    <t>2019.</t>
  </si>
  <si>
    <t>2020.</t>
  </si>
  <si>
    <t>2021.</t>
  </si>
  <si>
    <t>2022.</t>
  </si>
  <si>
    <t>2023.</t>
  </si>
  <si>
    <t>018010 - Önk.elsz. a központi költségvetéssel</t>
  </si>
  <si>
    <t>018030 - Támogatási célú finanszírozási műveletek</t>
  </si>
  <si>
    <t>G.</t>
  </si>
  <si>
    <t>H.</t>
  </si>
  <si>
    <t>J.</t>
  </si>
  <si>
    <t>K.</t>
  </si>
  <si>
    <t>Árok burkolás</t>
  </si>
  <si>
    <t>Mobil garázs</t>
  </si>
  <si>
    <t>Értéknövelő felújítás (Kavíz Kft)</t>
  </si>
  <si>
    <t>Mobil telefon (2db)</t>
  </si>
  <si>
    <t>Fűnyíró traktor (Rider 214 TC)</t>
  </si>
  <si>
    <t>Fűgyűjtő (traktor után szerelhető)</t>
  </si>
  <si>
    <t>Program (sz.gép)</t>
  </si>
  <si>
    <t>Laptop DELL (2db)</t>
  </si>
  <si>
    <t>Asztali számítógép (1db)</t>
  </si>
  <si>
    <t xml:space="preserve">S.sz. </t>
  </si>
  <si>
    <t>TOP-3.2.1-16-SO1-2017-00006 - Önkormányzati épületek energetikai korszerűsítése</t>
  </si>
  <si>
    <t>TOP-5.3.1-16-SO1-2017-00007 - Helyi identitás és kohézió erősítése</t>
  </si>
  <si>
    <t>TÖOSZ tagdíj</t>
  </si>
  <si>
    <t>NEFELA jégesőelhárítás tagjdíj</t>
  </si>
  <si>
    <t xml:space="preserve"> - EEM. Bursa</t>
  </si>
  <si>
    <t xml:space="preserve"> - Központi költségv. (előleg visszafiz.)</t>
  </si>
  <si>
    <t>1. melléklet a(z) 4/2020.(VI.15) önk. Rendelettel módosított 1/2019. (II.28.) rendelethez</t>
  </si>
  <si>
    <t>2. melléklet a(z)    4/2020.(VI.15) önk. Rendelettel módosított 1/2019. (II.28.) rendelethez</t>
  </si>
  <si>
    <t xml:space="preserve">4. melléklet a(z)  4/2020.(VI.15) önk. Rendelettel módosított 1/2019. (II.28.) rendelethez </t>
  </si>
  <si>
    <t xml:space="preserve">5. melléklet a(z)    4/2020.(VI.15) önk. Rendelettel módosított 1/2019. (II.28.) rendelethez: Az önkormányzat  bevételei összesítve  </t>
  </si>
  <si>
    <t>6.  melléklet a(z)   4/2020.(VI.15) önk. Rendelettel módosított 1/2019. (II.28.) rendelethez</t>
  </si>
  <si>
    <t>7.  melléklet a(z)  4/2020.(VI.15) önk. Rendelettel módosított 1/2019. (II.28.) rendelethez</t>
  </si>
  <si>
    <t>8. melléklet a(z)   4/2020.(VI.15) önk. Rendelettel módosított 1/2019. (II.28.) rendelethez</t>
  </si>
  <si>
    <t>9. melléklet a(z)     4/2020.(VI.15) önk. Rendelettel módosított 1/2019. (II.28.) rendelethez</t>
  </si>
  <si>
    <t>10. melléklet a(z)  4/2020.(VI.15) önk. Rendelettel módosított 1/2019. (II.28.) rendelethez</t>
  </si>
  <si>
    <t>13. melléklet a(z)  4/2020.(VI.15) önk. Rendelettel módosított 1/2019. (II.28.) rendelethez</t>
  </si>
  <si>
    <t>16. melléklet a(z)  4/2020.(VI.15) önk. Rendelettel módosított 1/2019. (II.28.) rendelethez</t>
  </si>
  <si>
    <t>18. melléklet a    4/2020.(VI.15) önk. Rendelettel módosított 1/2019. (II.28.)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</si>
</sst>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\ \ "/>
    <numFmt numFmtId="167" formatCode="_-* #,##0.0\ _F_t_-;\-* #,##0.0\ _F_t_-;_-* &quot;-&quot;??\ _F_t_-;_-@_-"/>
    <numFmt numFmtId="168" formatCode="_-* #,##0\ _F_t_-;\-* #,##0\ _F_t_-;_-* &quot;-&quot;??\ _F_t_-;_-@_-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_-* #,##0.000\ _F_t_-;\-* #,##0.000\ _F_t_-;_-* &quot;-&quot;??\ _F_t_-;_-@_-"/>
    <numFmt numFmtId="175" formatCode="#,##0_ ;\-#,##0\ "/>
    <numFmt numFmtId="176" formatCode="[$-40E]yyyy\.\ mmmm\ d\.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56" applyFont="1" applyBorder="1" applyAlignment="1">
      <alignment horizontal="left"/>
    </xf>
    <xf numFmtId="0" fontId="6" fillId="0" borderId="10" xfId="54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>
      <alignment/>
      <protection/>
    </xf>
    <xf numFmtId="3" fontId="2" fillId="0" borderId="10" xfId="54" applyNumberFormat="1" applyFont="1" applyBorder="1">
      <alignment/>
      <protection/>
    </xf>
    <xf numFmtId="0" fontId="8" fillId="0" borderId="10" xfId="54" applyFont="1" applyBorder="1">
      <alignment/>
      <protection/>
    </xf>
    <xf numFmtId="3" fontId="15" fillId="0" borderId="10" xfId="54" applyNumberFormat="1" applyFont="1" applyBorder="1">
      <alignment/>
      <protection/>
    </xf>
    <xf numFmtId="0" fontId="9" fillId="0" borderId="10" xfId="54" applyFont="1" applyBorder="1">
      <alignment/>
      <protection/>
    </xf>
    <xf numFmtId="3" fontId="3" fillId="0" borderId="10" xfId="54" applyNumberFormat="1" applyFont="1" applyBorder="1">
      <alignment/>
      <protection/>
    </xf>
    <xf numFmtId="0" fontId="0" fillId="0" borderId="10" xfId="55" applyFont="1" applyBorder="1">
      <alignment/>
      <protection/>
    </xf>
    <xf numFmtId="3" fontId="0" fillId="0" borderId="10" xfId="54" applyNumberFormat="1" applyFont="1" applyBorder="1">
      <alignment/>
      <protection/>
    </xf>
    <xf numFmtId="3" fontId="12" fillId="0" borderId="10" xfId="54" applyNumberFormat="1" applyFont="1" applyBorder="1">
      <alignment/>
      <protection/>
    </xf>
    <xf numFmtId="0" fontId="13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0" xfId="54" applyFont="1" applyBorder="1">
      <alignment/>
      <protection/>
    </xf>
    <xf numFmtId="0" fontId="0" fillId="0" borderId="0" xfId="0" applyFont="1" applyAlignment="1">
      <alignment horizontal="left"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6" fillId="0" borderId="12" xfId="54" applyFont="1" applyBorder="1" applyAlignment="1">
      <alignment horizontal="center" vertical="center"/>
      <protection/>
    </xf>
    <xf numFmtId="0" fontId="2" fillId="0" borderId="12" xfId="54" applyFont="1" applyBorder="1">
      <alignment/>
      <protection/>
    </xf>
    <xf numFmtId="0" fontId="8" fillId="0" borderId="12" xfId="54" applyFont="1" applyBorder="1">
      <alignment/>
      <protection/>
    </xf>
    <xf numFmtId="0" fontId="9" fillId="0" borderId="12" xfId="54" applyFont="1" applyBorder="1">
      <alignment/>
      <protection/>
    </xf>
    <xf numFmtId="0" fontId="0" fillId="0" borderId="12" xfId="55" applyFont="1" applyBorder="1">
      <alignment/>
      <protection/>
    </xf>
    <xf numFmtId="0" fontId="0" fillId="0" borderId="12" xfId="55" applyFont="1" applyBorder="1" applyAlignment="1">
      <alignment horizontal="left"/>
      <protection/>
    </xf>
    <xf numFmtId="0" fontId="10" fillId="0" borderId="12" xfId="54" applyFont="1" applyBorder="1">
      <alignment/>
      <protection/>
    </xf>
    <xf numFmtId="0" fontId="16" fillId="0" borderId="12" xfId="54" applyFont="1" applyBorder="1">
      <alignment/>
      <protection/>
    </xf>
    <xf numFmtId="0" fontId="3" fillId="0" borderId="12" xfId="54" applyFont="1" applyBorder="1" applyAlignment="1">
      <alignment wrapText="1"/>
      <protection/>
    </xf>
    <xf numFmtId="0" fontId="3" fillId="0" borderId="12" xfId="54" applyFont="1" applyBorder="1">
      <alignment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0" fillId="0" borderId="16" xfId="0" applyBorder="1" applyAlignment="1">
      <alignment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0" fontId="17" fillId="0" borderId="10" xfId="55" applyFont="1" applyBorder="1">
      <alignment/>
      <protection/>
    </xf>
    <xf numFmtId="0" fontId="0" fillId="0" borderId="0" xfId="0" applyAlignment="1">
      <alignment horizontal="right"/>
    </xf>
    <xf numFmtId="0" fontId="17" fillId="0" borderId="12" xfId="55" applyFont="1" applyBorder="1">
      <alignment/>
      <protection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168" fontId="0" fillId="0" borderId="10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5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0" xfId="0" applyFont="1" applyFill="1" applyAlignment="1">
      <alignment/>
    </xf>
    <xf numFmtId="3" fontId="55" fillId="0" borderId="10" xfId="0" applyNumberFormat="1" applyFont="1" applyBorder="1" applyAlignment="1">
      <alignment/>
    </xf>
    <xf numFmtId="0" fontId="14" fillId="0" borderId="18" xfId="54" applyFont="1" applyBorder="1" applyAlignment="1">
      <alignment horizontal="center"/>
      <protection/>
    </xf>
    <xf numFmtId="0" fontId="0" fillId="0" borderId="19" xfId="0" applyBorder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56" applyFont="1" applyBorder="1" applyAlignment="1">
      <alignment horizontal="left"/>
    </xf>
    <xf numFmtId="0" fontId="0" fillId="0" borderId="12" xfId="56" applyBorder="1" applyAlignment="1">
      <alignment horizontal="left"/>
    </xf>
    <xf numFmtId="0" fontId="0" fillId="0" borderId="11" xfId="0" applyFont="1" applyBorder="1" applyAlignment="1">
      <alignment horizontal="left"/>
    </xf>
    <xf numFmtId="168" fontId="0" fillId="0" borderId="12" xfId="40" applyNumberFormat="1" applyFont="1" applyBorder="1" applyAlignment="1">
      <alignment/>
    </xf>
    <xf numFmtId="168" fontId="0" fillId="0" borderId="12" xfId="40" applyNumberFormat="1" applyFont="1" applyBorder="1" applyAlignment="1">
      <alignment/>
    </xf>
    <xf numFmtId="168" fontId="1" fillId="0" borderId="12" xfId="4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56" applyBorder="1" applyAlignment="1">
      <alignment/>
    </xf>
    <xf numFmtId="0" fontId="0" fillId="0" borderId="11" xfId="56" applyBorder="1" applyAlignment="1">
      <alignment/>
    </xf>
    <xf numFmtId="0" fontId="0" fillId="0" borderId="18" xfId="56" applyBorder="1" applyAlignment="1">
      <alignment/>
    </xf>
    <xf numFmtId="0" fontId="0" fillId="0" borderId="0" xfId="56" applyAlignment="1">
      <alignment/>
    </xf>
    <xf numFmtId="0" fontId="1" fillId="0" borderId="11" xfId="56" applyFont="1" applyBorder="1" applyAlignment="1">
      <alignment/>
    </xf>
    <xf numFmtId="0" fontId="0" fillId="0" borderId="12" xfId="56" applyBorder="1" applyAlignment="1">
      <alignment/>
    </xf>
    <xf numFmtId="0" fontId="19" fillId="0" borderId="12" xfId="56" applyFont="1" applyBorder="1" applyAlignment="1">
      <alignment/>
    </xf>
    <xf numFmtId="0" fontId="0" fillId="0" borderId="15" xfId="56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8" xfId="56" applyFont="1" applyBorder="1" applyAlignment="1">
      <alignment horizontal="left"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168" fontId="1" fillId="0" borderId="10" xfId="4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 horizontal="justify" wrapText="1"/>
    </xf>
    <xf numFmtId="168" fontId="0" fillId="0" borderId="21" xfId="40" applyNumberFormat="1" applyFont="1" applyBorder="1" applyAlignment="1">
      <alignment/>
    </xf>
    <xf numFmtId="0" fontId="0" fillId="0" borderId="22" xfId="0" applyFont="1" applyBorder="1" applyAlignment="1">
      <alignment horizontal="justify"/>
    </xf>
    <xf numFmtId="168" fontId="0" fillId="0" borderId="22" xfId="40" applyNumberFormat="1" applyFont="1" applyBorder="1" applyAlignment="1">
      <alignment/>
    </xf>
    <xf numFmtId="0" fontId="0" fillId="0" borderId="23" xfId="0" applyFont="1" applyBorder="1" applyAlignment="1">
      <alignment horizontal="justify"/>
    </xf>
    <xf numFmtId="0" fontId="0" fillId="0" borderId="24" xfId="0" applyFont="1" applyBorder="1" applyAlignment="1">
      <alignment horizontal="justify"/>
    </xf>
    <xf numFmtId="168" fontId="0" fillId="0" borderId="24" xfId="40" applyNumberFormat="1" applyFont="1" applyBorder="1" applyAlignment="1">
      <alignment/>
    </xf>
    <xf numFmtId="168" fontId="0" fillId="0" borderId="25" xfId="40" applyNumberFormat="1" applyFont="1" applyBorder="1" applyAlignment="1">
      <alignment/>
    </xf>
    <xf numFmtId="0" fontId="1" fillId="0" borderId="26" xfId="0" applyFont="1" applyBorder="1" applyAlignment="1">
      <alignment/>
    </xf>
    <xf numFmtId="168" fontId="0" fillId="0" borderId="27" xfId="40" applyNumberFormat="1" applyFont="1" applyBorder="1" applyAlignment="1">
      <alignment/>
    </xf>
    <xf numFmtId="0" fontId="0" fillId="0" borderId="0" xfId="0" applyFont="1" applyAlignment="1">
      <alignment horizontal="justify"/>
    </xf>
    <xf numFmtId="0" fontId="1" fillId="0" borderId="20" xfId="0" applyFont="1" applyBorder="1" applyAlignment="1">
      <alignment horizontal="justify"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justify"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Border="1" applyAlignment="1">
      <alignment horizontal="justify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 horizontal="justify"/>
    </xf>
    <xf numFmtId="168" fontId="1" fillId="0" borderId="41" xfId="40" applyNumberFormat="1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168" fontId="0" fillId="0" borderId="10" xfId="0" applyNumberFormat="1" applyBorder="1" applyAlignment="1">
      <alignment/>
    </xf>
    <xf numFmtId="168" fontId="0" fillId="0" borderId="10" xfId="40" applyNumberFormat="1" applyFont="1" applyBorder="1" applyAlignment="1">
      <alignment horizontal="right"/>
    </xf>
    <xf numFmtId="168" fontId="1" fillId="0" borderId="10" xfId="40" applyNumberFormat="1" applyFont="1" applyBorder="1" applyAlignment="1">
      <alignment horizontal="right"/>
    </xf>
    <xf numFmtId="0" fontId="1" fillId="0" borderId="10" xfId="40" applyNumberFormat="1" applyFont="1" applyBorder="1" applyAlignment="1">
      <alignment/>
    </xf>
    <xf numFmtId="175" fontId="0" fillId="0" borderId="10" xfId="40" applyNumberFormat="1" applyFont="1" applyBorder="1" applyAlignment="1">
      <alignment/>
    </xf>
    <xf numFmtId="175" fontId="1" fillId="0" borderId="10" xfId="4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4" fillId="0" borderId="18" xfId="54" applyFont="1" applyBorder="1" applyAlignment="1">
      <alignment horizontal="center"/>
      <protection/>
    </xf>
    <xf numFmtId="0" fontId="14" fillId="0" borderId="12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ulajdonos\Documents\kgy\2019\1551445322_1-2019%20gyarmat%20rendelet%20mellekletei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1. címrend"/>
      <sheetName val="2. maradvány"/>
      <sheetName val="3.finanszírozási c. műveletek"/>
      <sheetName val="4.Mérleg"/>
      <sheetName val="5.bev. forrásonként"/>
      <sheetName val="6. Kiadások"/>
      <sheetName val="7. lak. szolg. tám."/>
      <sheetName val="8. felújítás"/>
      <sheetName val="9. Beruházások"/>
      <sheetName val="10. EU projekt"/>
      <sheetName val="11. létszám-előir."/>
      <sheetName val="12.közfogl."/>
      <sheetName val="13. adósság"/>
      <sheetName val="14. céltartalék"/>
      <sheetName val="15. többéves"/>
      <sheetName val="16. előir.- falhaszn. ütemterv"/>
      <sheetName val="17.  közvetett támogatások"/>
      <sheetName val="18. egyéb működési tám"/>
    </sheetNames>
    <sheetDataSet>
      <sheetData sheetId="1">
        <row r="8">
          <cell r="C8">
            <v>2352830</v>
          </cell>
        </row>
        <row r="13">
          <cell r="C13">
            <v>40310418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2" max="2" width="70.140625" style="0" bestFit="1" customWidth="1"/>
  </cols>
  <sheetData>
    <row r="1" ht="12.75">
      <c r="B1" t="s">
        <v>555</v>
      </c>
    </row>
    <row r="2" ht="12.75">
      <c r="B2" t="s">
        <v>178</v>
      </c>
    </row>
    <row r="3" ht="12.75">
      <c r="B3" s="2" t="s">
        <v>188</v>
      </c>
    </row>
    <row r="4" spans="1:2" ht="12.75">
      <c r="A4" s="4" t="s">
        <v>75</v>
      </c>
      <c r="B4" s="4" t="s">
        <v>76</v>
      </c>
    </row>
    <row r="5" spans="1:2" ht="12.75">
      <c r="A5" s="4" t="s">
        <v>189</v>
      </c>
      <c r="B5" s="4" t="s">
        <v>190</v>
      </c>
    </row>
    <row r="6" spans="1:4" ht="12.75">
      <c r="A6">
        <v>1</v>
      </c>
      <c r="B6" s="153" t="s">
        <v>191</v>
      </c>
      <c r="C6" s="153"/>
      <c r="D6" s="153"/>
    </row>
    <row r="7" ht="12.75">
      <c r="B7" s="2" t="s">
        <v>192</v>
      </c>
    </row>
    <row r="8" spans="1:2" ht="12.75">
      <c r="A8" s="45"/>
      <c r="B8" s="2"/>
    </row>
    <row r="9" spans="1:2" ht="12.75">
      <c r="A9" s="70">
        <v>2</v>
      </c>
      <c r="B9" s="5" t="s">
        <v>193</v>
      </c>
    </row>
    <row r="10" spans="1:2" ht="12.75">
      <c r="A10" s="4">
        <v>3</v>
      </c>
      <c r="B10" s="6" t="s">
        <v>160</v>
      </c>
    </row>
    <row r="11" spans="1:2" ht="12.75">
      <c r="A11" s="4">
        <v>4</v>
      </c>
      <c r="B11" s="6" t="s">
        <v>194</v>
      </c>
    </row>
    <row r="12" spans="1:2" ht="12.75">
      <c r="A12" s="70">
        <v>5</v>
      </c>
      <c r="B12" s="6" t="s">
        <v>195</v>
      </c>
    </row>
    <row r="13" spans="1:2" ht="12.75">
      <c r="A13" s="4">
        <v>6</v>
      </c>
      <c r="B13" s="6" t="s">
        <v>163</v>
      </c>
    </row>
    <row r="14" spans="1:2" ht="12.75">
      <c r="A14" s="4">
        <v>7</v>
      </c>
      <c r="B14" s="6" t="s">
        <v>196</v>
      </c>
    </row>
    <row r="15" spans="1:2" ht="12.75">
      <c r="A15" s="70">
        <v>8</v>
      </c>
      <c r="B15" s="6" t="s">
        <v>162</v>
      </c>
    </row>
    <row r="16" spans="1:2" ht="12.75">
      <c r="A16" s="4">
        <v>9</v>
      </c>
      <c r="B16" s="6" t="s">
        <v>143</v>
      </c>
    </row>
    <row r="17" spans="1:2" ht="12.75">
      <c r="A17" s="4">
        <v>10</v>
      </c>
      <c r="B17" s="6" t="s">
        <v>161</v>
      </c>
    </row>
    <row r="18" spans="1:2" ht="12.75">
      <c r="A18" s="4">
        <v>11</v>
      </c>
      <c r="B18" s="6" t="s">
        <v>210</v>
      </c>
    </row>
    <row r="19" spans="1:2" ht="12.75">
      <c r="A19" s="70">
        <v>12</v>
      </c>
      <c r="B19" s="6" t="s">
        <v>164</v>
      </c>
    </row>
    <row r="20" spans="1:2" ht="12.75">
      <c r="A20" s="4">
        <v>13</v>
      </c>
      <c r="B20" s="6" t="s">
        <v>153</v>
      </c>
    </row>
    <row r="21" spans="1:2" ht="12.75">
      <c r="A21" s="4">
        <v>14</v>
      </c>
      <c r="B21" s="6" t="s">
        <v>159</v>
      </c>
    </row>
    <row r="22" spans="1:2" ht="12.75">
      <c r="A22" s="4">
        <v>15</v>
      </c>
      <c r="B22" s="6" t="s">
        <v>197</v>
      </c>
    </row>
    <row r="23" spans="1:2" ht="12.75">
      <c r="A23" s="70">
        <v>16</v>
      </c>
      <c r="B23" s="6" t="s">
        <v>198</v>
      </c>
    </row>
    <row r="24" spans="1:2" ht="12.75">
      <c r="A24" s="4">
        <v>17</v>
      </c>
      <c r="B24" s="4" t="s">
        <v>199</v>
      </c>
    </row>
    <row r="25" spans="1:2" ht="12.75">
      <c r="A25" s="4">
        <v>18</v>
      </c>
      <c r="B25" s="6" t="s">
        <v>154</v>
      </c>
    </row>
    <row r="26" spans="1:2" ht="12.75">
      <c r="A26" s="4">
        <v>19</v>
      </c>
      <c r="B26" s="6" t="s">
        <v>200</v>
      </c>
    </row>
    <row r="27" spans="1:2" ht="12.75">
      <c r="A27" s="70">
        <v>20</v>
      </c>
      <c r="B27" s="6" t="s">
        <v>201</v>
      </c>
    </row>
    <row r="28" spans="1:2" ht="12.75">
      <c r="A28" s="4">
        <v>21</v>
      </c>
      <c r="B28" s="6" t="s">
        <v>202</v>
      </c>
    </row>
    <row r="29" spans="1:2" ht="12.75">
      <c r="A29" s="4">
        <v>22</v>
      </c>
      <c r="B29" s="23" t="s">
        <v>203</v>
      </c>
    </row>
    <row r="30" spans="1:2" ht="12.75">
      <c r="A30" s="4">
        <v>23</v>
      </c>
      <c r="B30" s="23" t="s">
        <v>204</v>
      </c>
    </row>
    <row r="31" spans="1:2" ht="12.75">
      <c r="A31" s="70">
        <v>24</v>
      </c>
      <c r="B31" s="23" t="s">
        <v>205</v>
      </c>
    </row>
    <row r="32" spans="1:2" ht="12.75">
      <c r="A32" s="4">
        <v>25</v>
      </c>
      <c r="B32" s="23" t="s">
        <v>206</v>
      </c>
    </row>
    <row r="33" spans="1:2" ht="12.75">
      <c r="A33" s="4">
        <v>26</v>
      </c>
      <c r="B33" s="23" t="s">
        <v>207</v>
      </c>
    </row>
    <row r="34" spans="1:2" ht="12.75">
      <c r="A34" s="4">
        <v>27</v>
      </c>
      <c r="B34" s="23" t="s">
        <v>208</v>
      </c>
    </row>
    <row r="35" spans="1:2" ht="12.75">
      <c r="A35" s="70">
        <v>28</v>
      </c>
      <c r="B35" s="6" t="s">
        <v>209</v>
      </c>
    </row>
  </sheetData>
  <sheetProtection/>
  <mergeCells count="1"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53.7109375" style="0" bestFit="1" customWidth="1"/>
    <col min="2" max="2" width="18.00390625" style="0" customWidth="1"/>
  </cols>
  <sheetData>
    <row r="1" ht="12.75">
      <c r="A1" s="1" t="s">
        <v>564</v>
      </c>
    </row>
    <row r="3" spans="1:2" ht="12.75">
      <c r="A3" t="s">
        <v>178</v>
      </c>
      <c r="B3" s="1" t="s">
        <v>144</v>
      </c>
    </row>
    <row r="4" spans="1:5" ht="12.75">
      <c r="A4" s="169" t="s">
        <v>502</v>
      </c>
      <c r="B4" s="169"/>
      <c r="C4" s="169"/>
      <c r="D4" s="169"/>
      <c r="E4" s="169"/>
    </row>
    <row r="5" spans="1:2" ht="13.5" thickBot="1">
      <c r="A5" t="s">
        <v>56</v>
      </c>
      <c r="B5" t="s">
        <v>99</v>
      </c>
    </row>
    <row r="6" spans="1:2" ht="13.5" thickBot="1">
      <c r="A6" s="108" t="s">
        <v>503</v>
      </c>
      <c r="B6" s="142" t="s">
        <v>528</v>
      </c>
    </row>
    <row r="7" spans="1:2" ht="12.75">
      <c r="A7" s="109" t="s">
        <v>504</v>
      </c>
      <c r="B7" s="110">
        <v>4870000</v>
      </c>
    </row>
    <row r="8" spans="1:2" ht="12.75">
      <c r="A8" s="111" t="s">
        <v>505</v>
      </c>
      <c r="B8" s="112"/>
    </row>
    <row r="9" spans="1:2" ht="12.75">
      <c r="A9" s="111" t="s">
        <v>506</v>
      </c>
      <c r="B9" s="112">
        <v>5000</v>
      </c>
    </row>
    <row r="10" spans="1:2" ht="39">
      <c r="A10" s="111" t="s">
        <v>507</v>
      </c>
      <c r="B10" s="112">
        <v>1278000</v>
      </c>
    </row>
    <row r="11" spans="1:2" ht="12.75">
      <c r="A11" s="111" t="s">
        <v>508</v>
      </c>
      <c r="B11" s="112">
        <f>'[1]5.bev. forrásonként'!G73</f>
        <v>0</v>
      </c>
    </row>
    <row r="12" spans="1:2" ht="12.75">
      <c r="A12" s="113" t="s">
        <v>509</v>
      </c>
      <c r="B12" s="112">
        <v>0</v>
      </c>
    </row>
    <row r="13" spans="1:2" ht="13.5" thickBot="1">
      <c r="A13" s="114" t="s">
        <v>510</v>
      </c>
      <c r="B13" s="115">
        <v>0</v>
      </c>
    </row>
    <row r="14" spans="1:2" ht="13.5" thickBot="1">
      <c r="A14" s="2" t="s">
        <v>511</v>
      </c>
      <c r="B14" s="116">
        <f>SUM(B7:B13)</f>
        <v>6153000</v>
      </c>
    </row>
    <row r="15" spans="1:2" ht="13.5" thickBot="1">
      <c r="A15" s="117" t="s">
        <v>512</v>
      </c>
      <c r="B15" s="118">
        <f>B14/2</f>
        <v>3076500</v>
      </c>
    </row>
    <row r="16" ht="12.75">
      <c r="A16" s="2"/>
    </row>
    <row r="17" ht="12.75">
      <c r="A17" s="2"/>
    </row>
    <row r="18" ht="12.75">
      <c r="A18" s="2"/>
    </row>
    <row r="19" spans="1:6" ht="13.5" thickBot="1">
      <c r="A19" s="119" t="s">
        <v>56</v>
      </c>
      <c r="B19" t="s">
        <v>99</v>
      </c>
      <c r="C19" t="s">
        <v>77</v>
      </c>
      <c r="D19" t="s">
        <v>78</v>
      </c>
      <c r="E19" t="s">
        <v>102</v>
      </c>
      <c r="F19" t="s">
        <v>103</v>
      </c>
    </row>
    <row r="20" spans="1:6" ht="13.5" thickBot="1">
      <c r="A20" s="120" t="s">
        <v>513</v>
      </c>
      <c r="B20" s="143" t="s">
        <v>528</v>
      </c>
      <c r="C20" s="144" t="s">
        <v>529</v>
      </c>
      <c r="D20" s="144" t="s">
        <v>530</v>
      </c>
      <c r="E20" s="145" t="s">
        <v>531</v>
      </c>
      <c r="F20" s="145" t="s">
        <v>532</v>
      </c>
    </row>
    <row r="21" spans="1:6" ht="12.75">
      <c r="A21" s="111" t="s">
        <v>514</v>
      </c>
      <c r="B21" s="21"/>
      <c r="C21" s="4"/>
      <c r="D21" s="4"/>
      <c r="E21" s="4"/>
      <c r="F21" s="121"/>
    </row>
    <row r="22" spans="1:6" ht="12.75">
      <c r="A22" s="111" t="s">
        <v>515</v>
      </c>
      <c r="B22" s="21"/>
      <c r="C22" s="4"/>
      <c r="D22" s="4"/>
      <c r="E22" s="4"/>
      <c r="F22" s="121"/>
    </row>
    <row r="23" spans="1:6" ht="12.75">
      <c r="A23" s="111" t="s">
        <v>516</v>
      </c>
      <c r="B23" s="21"/>
      <c r="C23" s="4"/>
      <c r="D23" s="4"/>
      <c r="E23" s="4"/>
      <c r="F23" s="121"/>
    </row>
    <row r="24" spans="1:6" ht="12.75">
      <c r="A24" s="111" t="s">
        <v>517</v>
      </c>
      <c r="B24" s="21"/>
      <c r="C24" s="4"/>
      <c r="D24" s="4"/>
      <c r="E24" s="4"/>
      <c r="F24" s="121"/>
    </row>
    <row r="25" spans="1:6" ht="26.25">
      <c r="A25" s="111" t="s">
        <v>518</v>
      </c>
      <c r="B25" s="21"/>
      <c r="C25" s="4"/>
      <c r="D25" s="4"/>
      <c r="E25" s="4"/>
      <c r="F25" s="121"/>
    </row>
    <row r="26" spans="1:6" ht="26.25">
      <c r="A26" s="111" t="s">
        <v>519</v>
      </c>
      <c r="B26" s="21"/>
      <c r="C26" s="4"/>
      <c r="D26" s="4"/>
      <c r="E26" s="4"/>
      <c r="F26" s="121"/>
    </row>
    <row r="27" spans="1:6" ht="39.75" thickBot="1">
      <c r="A27" s="122" t="s">
        <v>520</v>
      </c>
      <c r="B27" s="123"/>
      <c r="C27" s="124"/>
      <c r="D27" s="124"/>
      <c r="E27" s="124"/>
      <c r="F27" s="125"/>
    </row>
    <row r="28" spans="1:6" ht="12.75">
      <c r="A28" s="126" t="s">
        <v>60</v>
      </c>
      <c r="B28" s="127"/>
      <c r="C28" s="128"/>
      <c r="D28" s="128"/>
      <c r="E28" s="128"/>
      <c r="F28" s="129"/>
    </row>
    <row r="29" spans="1:6" ht="13.5" thickBot="1">
      <c r="A29" s="130" t="s">
        <v>521</v>
      </c>
      <c r="B29" s="131">
        <v>0</v>
      </c>
      <c r="C29" s="132">
        <v>0</v>
      </c>
      <c r="D29" s="132">
        <v>0</v>
      </c>
      <c r="E29" s="132">
        <v>0</v>
      </c>
      <c r="F29" s="133">
        <v>0</v>
      </c>
    </row>
    <row r="30" spans="1:6" ht="13.5" thickBot="1">
      <c r="A30" s="134" t="s">
        <v>522</v>
      </c>
      <c r="B30" s="135">
        <f>B15-B29</f>
        <v>3076500</v>
      </c>
      <c r="C30" s="136"/>
      <c r="D30" s="136"/>
      <c r="E30" s="136"/>
      <c r="F30" s="137"/>
    </row>
    <row r="33" spans="1:5" ht="13.5" thickBot="1">
      <c r="A33" t="s">
        <v>56</v>
      </c>
      <c r="B33" t="s">
        <v>99</v>
      </c>
      <c r="C33" t="s">
        <v>77</v>
      </c>
      <c r="D33" t="s">
        <v>78</v>
      </c>
      <c r="E33" t="s">
        <v>102</v>
      </c>
    </row>
    <row r="34" spans="1:5" ht="12.75">
      <c r="A34" s="170" t="s">
        <v>523</v>
      </c>
      <c r="B34" s="171"/>
      <c r="C34" s="171"/>
      <c r="D34" s="171"/>
      <c r="E34" s="172"/>
    </row>
    <row r="35" spans="1:5" ht="12.75">
      <c r="A35" s="138" t="s">
        <v>524</v>
      </c>
      <c r="B35" s="4" t="s">
        <v>525</v>
      </c>
      <c r="C35" s="4"/>
      <c r="D35" s="4"/>
      <c r="E35" s="121"/>
    </row>
    <row r="36" spans="1:5" ht="12.75">
      <c r="A36" s="138" t="s">
        <v>526</v>
      </c>
      <c r="B36" s="4"/>
      <c r="C36" s="4"/>
      <c r="D36" s="4"/>
      <c r="E36" s="121"/>
    </row>
    <row r="37" spans="1:5" ht="12.75">
      <c r="A37" s="138" t="s">
        <v>527</v>
      </c>
      <c r="B37" s="4"/>
      <c r="C37" s="4"/>
      <c r="D37" s="4"/>
      <c r="E37" s="121"/>
    </row>
    <row r="38" spans="1:5" ht="13.5" thickBot="1">
      <c r="A38" s="139" t="s">
        <v>60</v>
      </c>
      <c r="B38" s="140"/>
      <c r="C38" s="140"/>
      <c r="D38" s="140"/>
      <c r="E38" s="141"/>
    </row>
  </sheetData>
  <sheetProtection/>
  <mergeCells count="2">
    <mergeCell ref="A4:E4"/>
    <mergeCell ref="A34:E34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9.140625" style="0" bestFit="1" customWidth="1"/>
    <col min="4" max="14" width="8.8515625" style="0" customWidth="1"/>
    <col min="15" max="15" width="14.57421875" style="0" customWidth="1"/>
  </cols>
  <sheetData>
    <row r="1" ht="12.75">
      <c r="B1" s="1" t="s">
        <v>565</v>
      </c>
    </row>
    <row r="2" ht="12.75">
      <c r="B2" s="1"/>
    </row>
    <row r="3" ht="12.75">
      <c r="D3" t="s">
        <v>178</v>
      </c>
    </row>
    <row r="4" spans="2:15" ht="12.75">
      <c r="B4" s="2" t="s">
        <v>61</v>
      </c>
      <c r="C4" s="1"/>
      <c r="D4" s="1"/>
      <c r="E4" s="1"/>
      <c r="F4" s="1"/>
      <c r="G4" s="1"/>
      <c r="H4" s="1"/>
      <c r="I4" s="1"/>
      <c r="J4" s="1"/>
      <c r="K4" s="1"/>
      <c r="O4" s="49" t="s">
        <v>144</v>
      </c>
    </row>
    <row r="5" spans="1:15" ht="12.75">
      <c r="A5" s="4"/>
      <c r="B5" s="4" t="s">
        <v>56</v>
      </c>
      <c r="C5" s="4" t="s">
        <v>99</v>
      </c>
      <c r="D5" s="4" t="s">
        <v>77</v>
      </c>
      <c r="E5" s="4" t="s">
        <v>78</v>
      </c>
      <c r="F5" s="4" t="s">
        <v>102</v>
      </c>
      <c r="G5" s="4" t="s">
        <v>103</v>
      </c>
      <c r="H5" s="4" t="s">
        <v>104</v>
      </c>
      <c r="I5" s="4" t="s">
        <v>105</v>
      </c>
      <c r="J5" s="4" t="s">
        <v>58</v>
      </c>
      <c r="K5" s="4" t="s">
        <v>107</v>
      </c>
      <c r="L5" s="4" t="s">
        <v>108</v>
      </c>
      <c r="M5" s="4" t="s">
        <v>109</v>
      </c>
      <c r="N5" s="4" t="s">
        <v>110</v>
      </c>
      <c r="O5" s="4" t="s">
        <v>111</v>
      </c>
    </row>
    <row r="6" spans="1:15" ht="12.75">
      <c r="A6" s="4">
        <v>1</v>
      </c>
      <c r="B6" s="5" t="s">
        <v>72</v>
      </c>
      <c r="C6" s="5" t="s">
        <v>42</v>
      </c>
      <c r="D6" s="5" t="s">
        <v>43</v>
      </c>
      <c r="E6" s="5" t="s">
        <v>44</v>
      </c>
      <c r="F6" s="5" t="s">
        <v>45</v>
      </c>
      <c r="G6" s="5" t="s">
        <v>46</v>
      </c>
      <c r="H6" s="5" t="s">
        <v>47</v>
      </c>
      <c r="I6" s="5" t="s">
        <v>48</v>
      </c>
      <c r="J6" s="5" t="s">
        <v>49</v>
      </c>
      <c r="K6" s="5" t="s">
        <v>50</v>
      </c>
      <c r="L6" s="5" t="s">
        <v>51</v>
      </c>
      <c r="M6" s="5" t="s">
        <v>52</v>
      </c>
      <c r="N6" s="5" t="s">
        <v>53</v>
      </c>
      <c r="O6" s="5" t="s">
        <v>88</v>
      </c>
    </row>
    <row r="7" spans="1:15" ht="12.75">
      <c r="A7" s="28">
        <v>2</v>
      </c>
      <c r="B7" s="154" t="s">
        <v>10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</row>
    <row r="8" spans="1:15" ht="12.75">
      <c r="A8" s="4">
        <v>3</v>
      </c>
      <c r="B8" s="39" t="s">
        <v>135</v>
      </c>
      <c r="C8" s="6">
        <v>1441891</v>
      </c>
      <c r="D8" s="6">
        <v>1441891</v>
      </c>
      <c r="E8" s="6">
        <v>1441891</v>
      </c>
      <c r="F8" s="6">
        <v>1441891</v>
      </c>
      <c r="G8" s="6">
        <v>1441891</v>
      </c>
      <c r="H8" s="6">
        <v>1441891</v>
      </c>
      <c r="I8" s="6">
        <v>1441891</v>
      </c>
      <c r="J8" s="6">
        <v>1441891</v>
      </c>
      <c r="K8" s="6">
        <v>1441891</v>
      </c>
      <c r="L8" s="6">
        <v>1441891</v>
      </c>
      <c r="M8" s="6">
        <v>1441891</v>
      </c>
      <c r="N8" s="6">
        <v>1441899</v>
      </c>
      <c r="O8" s="150">
        <f aca="true" t="shared" si="0" ref="O8:O13">SUM(C8:N8)</f>
        <v>17302700</v>
      </c>
    </row>
    <row r="9" spans="1:15" ht="12.75">
      <c r="A9" s="4">
        <v>4</v>
      </c>
      <c r="B9" s="40" t="s">
        <v>96</v>
      </c>
      <c r="C9" s="6">
        <v>158532</v>
      </c>
      <c r="D9" s="6">
        <v>158532</v>
      </c>
      <c r="E9" s="6">
        <v>158532</v>
      </c>
      <c r="F9" s="6">
        <v>158532</v>
      </c>
      <c r="G9" s="6">
        <v>158532</v>
      </c>
      <c r="H9" s="6">
        <v>158532</v>
      </c>
      <c r="I9" s="6">
        <v>158532</v>
      </c>
      <c r="J9" s="6">
        <v>158532</v>
      </c>
      <c r="K9" s="6">
        <v>158532</v>
      </c>
      <c r="L9" s="6">
        <v>158532</v>
      </c>
      <c r="M9" s="6">
        <v>158532</v>
      </c>
      <c r="N9" s="6">
        <v>158541</v>
      </c>
      <c r="O9" s="150">
        <f t="shared" si="0"/>
        <v>1902393</v>
      </c>
    </row>
    <row r="10" spans="1:15" ht="12.75">
      <c r="A10" s="4">
        <v>5</v>
      </c>
      <c r="B10" s="39" t="s">
        <v>57</v>
      </c>
      <c r="C10" s="6">
        <v>96000</v>
      </c>
      <c r="D10" s="6">
        <v>96000</v>
      </c>
      <c r="E10" s="6">
        <v>1200000</v>
      </c>
      <c r="F10" s="6">
        <v>500000</v>
      </c>
      <c r="G10" s="6">
        <v>96000</v>
      </c>
      <c r="H10" s="6">
        <v>96000</v>
      </c>
      <c r="I10" s="6">
        <v>96000</v>
      </c>
      <c r="J10" s="6">
        <v>96000</v>
      </c>
      <c r="K10" s="6">
        <v>1200000</v>
      </c>
      <c r="L10" s="6">
        <v>500000</v>
      </c>
      <c r="M10" s="6">
        <v>99000</v>
      </c>
      <c r="N10" s="6">
        <v>800000</v>
      </c>
      <c r="O10" s="150">
        <f>SUM(C10:N10)</f>
        <v>4875000</v>
      </c>
    </row>
    <row r="11" spans="1:15" ht="12.75">
      <c r="A11" s="4">
        <v>6</v>
      </c>
      <c r="B11" s="39" t="s">
        <v>172</v>
      </c>
      <c r="C11" s="6">
        <v>106500</v>
      </c>
      <c r="D11" s="6">
        <v>106500</v>
      </c>
      <c r="E11" s="6">
        <v>106500</v>
      </c>
      <c r="F11" s="6">
        <v>106500</v>
      </c>
      <c r="G11" s="6">
        <v>106500</v>
      </c>
      <c r="H11" s="6">
        <v>106500</v>
      </c>
      <c r="I11" s="6">
        <v>106500</v>
      </c>
      <c r="J11" s="6">
        <v>106500</v>
      </c>
      <c r="K11" s="6">
        <v>106500</v>
      </c>
      <c r="L11" s="6">
        <v>106500</v>
      </c>
      <c r="M11" s="6">
        <v>106500</v>
      </c>
      <c r="N11" s="6">
        <v>106500</v>
      </c>
      <c r="O11" s="150">
        <f>SUM(C11:N11)</f>
        <v>1278000</v>
      </c>
    </row>
    <row r="12" spans="1:15" ht="12.75">
      <c r="A12" s="4">
        <v>7</v>
      </c>
      <c r="B12" s="39" t="s">
        <v>131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50"/>
    </row>
    <row r="13" spans="1:15" ht="12.75">
      <c r="A13" s="4">
        <v>8</v>
      </c>
      <c r="B13" s="39" t="s">
        <v>59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150">
        <f t="shared" si="0"/>
        <v>0</v>
      </c>
    </row>
    <row r="14" spans="1:15" ht="12.75">
      <c r="A14" s="4">
        <v>9</v>
      </c>
      <c r="B14" s="52" t="s">
        <v>132</v>
      </c>
      <c r="C14" s="6"/>
      <c r="D14" s="6"/>
      <c r="E14" s="6"/>
      <c r="F14" s="6"/>
      <c r="G14" s="6">
        <v>4000000</v>
      </c>
      <c r="H14" s="6"/>
      <c r="I14" s="6"/>
      <c r="J14" s="6"/>
      <c r="K14" s="6"/>
      <c r="L14" s="6"/>
      <c r="M14" s="6"/>
      <c r="N14" s="6"/>
      <c r="O14" s="150">
        <f>SUM(F14:M14)</f>
        <v>4000000</v>
      </c>
    </row>
    <row r="15" spans="1:15" ht="12.75">
      <c r="A15" s="4">
        <v>10</v>
      </c>
      <c r="B15" s="41" t="s">
        <v>133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50">
        <f>SUM(E15:N15)</f>
        <v>0</v>
      </c>
    </row>
    <row r="16" spans="1:15" ht="27.75" customHeight="1">
      <c r="A16" s="4">
        <v>11</v>
      </c>
      <c r="B16" s="39" t="s">
        <v>87</v>
      </c>
      <c r="C16" s="6">
        <v>451085</v>
      </c>
      <c r="D16" s="6">
        <v>451085</v>
      </c>
      <c r="E16" s="6">
        <v>4005409</v>
      </c>
      <c r="F16" s="6">
        <v>4705409</v>
      </c>
      <c r="G16" s="6">
        <v>1109409</v>
      </c>
      <c r="H16" s="6">
        <v>5109409</v>
      </c>
      <c r="I16" s="6">
        <v>5109409</v>
      </c>
      <c r="J16" s="6">
        <v>5109409</v>
      </c>
      <c r="K16" s="6">
        <v>4005409</v>
      </c>
      <c r="L16" s="6">
        <v>4705409</v>
      </c>
      <c r="M16" s="6">
        <v>5106409</v>
      </c>
      <c r="N16" s="6">
        <v>4405457</v>
      </c>
      <c r="O16" s="150">
        <f>SUM(C16:N16)</f>
        <v>44273308</v>
      </c>
    </row>
    <row r="17" spans="1:15" ht="12.75">
      <c r="A17" s="4">
        <v>12</v>
      </c>
      <c r="B17" s="39" t="s">
        <v>97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50">
        <f>C17+D17+E17+F17+G17+H17+I17+J17+K17+L17+M17+N17</f>
        <v>0</v>
      </c>
    </row>
    <row r="18" spans="1:15" ht="12.75">
      <c r="A18" s="4">
        <v>13</v>
      </c>
      <c r="B18" s="39" t="s">
        <v>137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50">
        <f>SUM(K18:N18)</f>
        <v>0</v>
      </c>
    </row>
    <row r="19" spans="1:15" ht="12.75">
      <c r="A19" s="4">
        <v>14</v>
      </c>
      <c r="B19" s="42" t="s">
        <v>54</v>
      </c>
      <c r="C19" s="5">
        <f>SUM(C8:C17)</f>
        <v>2254008</v>
      </c>
      <c r="D19" s="5">
        <f>SUM(D8:D17)</f>
        <v>2254008</v>
      </c>
      <c r="E19" s="5">
        <f aca="true" t="shared" si="1" ref="E19:N19">SUM(E8:E17)</f>
        <v>6912332</v>
      </c>
      <c r="F19" s="5">
        <f t="shared" si="1"/>
        <v>6912332</v>
      </c>
      <c r="G19" s="5">
        <f t="shared" si="1"/>
        <v>6912332</v>
      </c>
      <c r="H19" s="5">
        <f t="shared" si="1"/>
        <v>6912332</v>
      </c>
      <c r="I19" s="5">
        <f t="shared" si="1"/>
        <v>6912332</v>
      </c>
      <c r="J19" s="5">
        <f t="shared" si="1"/>
        <v>6912332</v>
      </c>
      <c r="K19" s="5">
        <f t="shared" si="1"/>
        <v>6912332</v>
      </c>
      <c r="L19" s="5">
        <f t="shared" si="1"/>
        <v>6912332</v>
      </c>
      <c r="M19" s="5">
        <f t="shared" si="1"/>
        <v>6912332</v>
      </c>
      <c r="N19" s="5">
        <f t="shared" si="1"/>
        <v>6912397</v>
      </c>
      <c r="O19" s="151">
        <f>SUM(O8:O16)</f>
        <v>73631401</v>
      </c>
    </row>
    <row r="20" spans="2:15" ht="12.75">
      <c r="B20" s="25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>
        <v>15</v>
      </c>
      <c r="B21" s="154" t="s">
        <v>11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</row>
    <row r="22" spans="1:15" ht="12.75">
      <c r="A22" s="4">
        <v>16</v>
      </c>
      <c r="B22" s="43" t="s">
        <v>140</v>
      </c>
      <c r="C22" s="6">
        <v>1155449</v>
      </c>
      <c r="D22" s="6">
        <v>1155449</v>
      </c>
      <c r="E22" s="6">
        <v>1155449</v>
      </c>
      <c r="F22" s="6">
        <v>1155449</v>
      </c>
      <c r="G22" s="6">
        <v>1155449</v>
      </c>
      <c r="H22" s="6">
        <v>1155449</v>
      </c>
      <c r="I22" s="6">
        <v>1155449</v>
      </c>
      <c r="J22" s="6">
        <v>1155449</v>
      </c>
      <c r="K22" s="6">
        <v>1155449</v>
      </c>
      <c r="L22" s="6">
        <v>1155449</v>
      </c>
      <c r="M22" s="6">
        <v>1155449</v>
      </c>
      <c r="N22" s="6">
        <v>1155460</v>
      </c>
      <c r="O22" s="55">
        <f>SUM(C22:N22)</f>
        <v>13865399</v>
      </c>
    </row>
    <row r="23" spans="1:15" ht="12.75">
      <c r="A23" s="4">
        <v>18</v>
      </c>
      <c r="B23" s="43" t="s">
        <v>62</v>
      </c>
      <c r="C23" s="6">
        <v>740817</v>
      </c>
      <c r="D23" s="6">
        <v>740817</v>
      </c>
      <c r="E23" s="6">
        <v>740817</v>
      </c>
      <c r="F23" s="6">
        <v>740817</v>
      </c>
      <c r="G23" s="6">
        <v>740817</v>
      </c>
      <c r="H23" s="6">
        <v>740817</v>
      </c>
      <c r="I23" s="6">
        <v>740817</v>
      </c>
      <c r="J23" s="6">
        <v>740817</v>
      </c>
      <c r="K23" s="6">
        <v>740817</v>
      </c>
      <c r="L23" s="6">
        <v>740817</v>
      </c>
      <c r="M23" s="6">
        <v>740817</v>
      </c>
      <c r="N23" s="6">
        <v>740825</v>
      </c>
      <c r="O23" s="55">
        <f aca="true" t="shared" si="2" ref="O23:O29">SUM(C23:N23)</f>
        <v>8889812</v>
      </c>
    </row>
    <row r="24" spans="1:15" ht="12.75">
      <c r="A24" s="4">
        <v>19</v>
      </c>
      <c r="B24" s="43" t="s">
        <v>136</v>
      </c>
      <c r="C24" s="6">
        <v>35051</v>
      </c>
      <c r="D24" s="6">
        <v>35051</v>
      </c>
      <c r="E24" s="6">
        <v>35051</v>
      </c>
      <c r="F24" s="6">
        <v>35051</v>
      </c>
      <c r="G24" s="6">
        <v>35051</v>
      </c>
      <c r="H24" s="6">
        <v>35051</v>
      </c>
      <c r="I24" s="6">
        <v>35051</v>
      </c>
      <c r="J24" s="6">
        <v>35051</v>
      </c>
      <c r="K24" s="6">
        <v>35051</v>
      </c>
      <c r="L24" s="6">
        <v>35051</v>
      </c>
      <c r="M24" s="6">
        <v>35051</v>
      </c>
      <c r="N24" s="6">
        <v>35061</v>
      </c>
      <c r="O24" s="55">
        <f t="shared" si="2"/>
        <v>420622</v>
      </c>
    </row>
    <row r="25" spans="1:15" ht="12.75">
      <c r="A25" s="4">
        <v>20</v>
      </c>
      <c r="B25" s="43" t="s">
        <v>152</v>
      </c>
      <c r="C25" s="6">
        <v>239166</v>
      </c>
      <c r="D25" s="6">
        <v>239166</v>
      </c>
      <c r="E25" s="6">
        <v>239166</v>
      </c>
      <c r="F25" s="6">
        <v>239166</v>
      </c>
      <c r="G25" s="6">
        <v>239166</v>
      </c>
      <c r="H25" s="6">
        <v>239166</v>
      </c>
      <c r="I25" s="6">
        <v>239166</v>
      </c>
      <c r="J25" s="6">
        <v>239166</v>
      </c>
      <c r="K25" s="6">
        <v>239166</v>
      </c>
      <c r="L25" s="6">
        <v>239166</v>
      </c>
      <c r="M25" s="6">
        <v>239166</v>
      </c>
      <c r="N25" s="6">
        <v>239174</v>
      </c>
      <c r="O25" s="55">
        <f t="shared" si="2"/>
        <v>2870000</v>
      </c>
    </row>
    <row r="26" spans="1:15" ht="12.75">
      <c r="A26" s="4">
        <v>21</v>
      </c>
      <c r="B26" s="43" t="s">
        <v>63</v>
      </c>
      <c r="C26" s="6">
        <v>32295</v>
      </c>
      <c r="D26" s="6">
        <v>32295</v>
      </c>
      <c r="E26" s="6">
        <v>32295</v>
      </c>
      <c r="F26" s="6">
        <v>32295</v>
      </c>
      <c r="G26" s="6">
        <v>32295</v>
      </c>
      <c r="H26" s="6">
        <v>32295</v>
      </c>
      <c r="I26" s="6">
        <v>32295</v>
      </c>
      <c r="J26" s="6">
        <v>32295</v>
      </c>
      <c r="K26" s="6">
        <v>32295</v>
      </c>
      <c r="L26" s="6">
        <v>32295</v>
      </c>
      <c r="M26" s="6">
        <v>32295</v>
      </c>
      <c r="N26" s="6">
        <v>32297</v>
      </c>
      <c r="O26" s="55">
        <f t="shared" si="2"/>
        <v>387542</v>
      </c>
    </row>
    <row r="27" spans="1:15" ht="12.75">
      <c r="A27" s="4">
        <v>22</v>
      </c>
      <c r="B27" s="43" t="s">
        <v>16</v>
      </c>
      <c r="C27" s="6"/>
      <c r="D27" s="6"/>
      <c r="E27" s="6">
        <v>4438686</v>
      </c>
      <c r="F27" s="6">
        <v>4438686</v>
      </c>
      <c r="G27" s="6">
        <v>4438686</v>
      </c>
      <c r="H27" s="6">
        <v>4438686</v>
      </c>
      <c r="I27" s="6">
        <v>4438686</v>
      </c>
      <c r="J27" s="6">
        <v>4438686</v>
      </c>
      <c r="K27" s="6">
        <v>4438686</v>
      </c>
      <c r="L27" s="6">
        <v>4438686</v>
      </c>
      <c r="M27" s="6">
        <v>4438686</v>
      </c>
      <c r="N27" s="6">
        <v>4438692</v>
      </c>
      <c r="O27" s="55">
        <f>SUM(C27:N27)</f>
        <v>44386866</v>
      </c>
    </row>
    <row r="28" spans="1:15" ht="12.75">
      <c r="A28" s="4">
        <v>23</v>
      </c>
      <c r="B28" s="43" t="s">
        <v>6</v>
      </c>
      <c r="C28" s="55"/>
      <c r="D28" s="55"/>
      <c r="E28" s="55">
        <v>219638</v>
      </c>
      <c r="F28" s="55">
        <v>219638</v>
      </c>
      <c r="G28" s="55">
        <v>219638</v>
      </c>
      <c r="H28" s="55">
        <v>219638</v>
      </c>
      <c r="I28" s="55">
        <v>219638</v>
      </c>
      <c r="J28" s="55">
        <v>219638</v>
      </c>
      <c r="K28" s="55">
        <v>219638</v>
      </c>
      <c r="L28" s="55">
        <v>219638</v>
      </c>
      <c r="M28" s="55">
        <v>219638</v>
      </c>
      <c r="N28" s="55">
        <v>219640</v>
      </c>
      <c r="O28" s="55">
        <f t="shared" si="2"/>
        <v>2196382</v>
      </c>
    </row>
    <row r="29" spans="1:15" ht="12.75">
      <c r="A29" s="4">
        <v>24</v>
      </c>
      <c r="B29" s="43" t="s">
        <v>173</v>
      </c>
      <c r="C29" s="6">
        <v>51230</v>
      </c>
      <c r="D29" s="6">
        <v>51230</v>
      </c>
      <c r="E29" s="6">
        <v>51230</v>
      </c>
      <c r="F29" s="6">
        <v>51230</v>
      </c>
      <c r="G29" s="6">
        <v>51230</v>
      </c>
      <c r="H29" s="6">
        <v>51230</v>
      </c>
      <c r="I29" s="6">
        <v>51230</v>
      </c>
      <c r="J29" s="6">
        <v>51230</v>
      </c>
      <c r="K29" s="6">
        <v>51230</v>
      </c>
      <c r="L29" s="6">
        <v>51230</v>
      </c>
      <c r="M29" s="6">
        <v>51230</v>
      </c>
      <c r="N29" s="6">
        <v>51248</v>
      </c>
      <c r="O29" s="55">
        <f t="shared" si="2"/>
        <v>614778</v>
      </c>
    </row>
    <row r="30" spans="1:15" ht="12.75">
      <c r="A30" s="4">
        <v>25</v>
      </c>
      <c r="B30" s="44" t="s">
        <v>145</v>
      </c>
      <c r="C30" s="54">
        <f>SUM(C22:C29)</f>
        <v>2254008</v>
      </c>
      <c r="D30" s="54">
        <f aca="true" t="shared" si="3" ref="D30:O30">SUM(D22:D29)</f>
        <v>2254008</v>
      </c>
      <c r="E30" s="54">
        <f t="shared" si="3"/>
        <v>6912332</v>
      </c>
      <c r="F30" s="54">
        <f t="shared" si="3"/>
        <v>6912332</v>
      </c>
      <c r="G30" s="54">
        <f t="shared" si="3"/>
        <v>6912332</v>
      </c>
      <c r="H30" s="54">
        <f t="shared" si="3"/>
        <v>6912332</v>
      </c>
      <c r="I30" s="54">
        <f t="shared" si="3"/>
        <v>6912332</v>
      </c>
      <c r="J30" s="54">
        <f t="shared" si="3"/>
        <v>6912332</v>
      </c>
      <c r="K30" s="54">
        <f t="shared" si="3"/>
        <v>6912332</v>
      </c>
      <c r="L30" s="54">
        <f t="shared" si="3"/>
        <v>6912332</v>
      </c>
      <c r="M30" s="54">
        <f t="shared" si="3"/>
        <v>6912332</v>
      </c>
      <c r="N30" s="54">
        <f t="shared" si="3"/>
        <v>6912397</v>
      </c>
      <c r="O30" s="54">
        <f t="shared" si="3"/>
        <v>73631401</v>
      </c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29">
      <selection activeCell="L33" sqref="L33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6.421875" style="0" customWidth="1"/>
    <col min="4" max="4" width="19.00390625" style="0" customWidth="1"/>
  </cols>
  <sheetData>
    <row r="1" ht="12.75">
      <c r="B1" s="1" t="s">
        <v>566</v>
      </c>
    </row>
    <row r="2" ht="12.75">
      <c r="B2" t="s">
        <v>178</v>
      </c>
    </row>
    <row r="4" spans="2:3" ht="12.75">
      <c r="B4" s="2" t="s">
        <v>98</v>
      </c>
      <c r="C4" s="49" t="s">
        <v>146</v>
      </c>
    </row>
    <row r="5" spans="1:4" ht="12.75">
      <c r="A5" s="4" t="s">
        <v>139</v>
      </c>
      <c r="B5" s="4" t="s">
        <v>56</v>
      </c>
      <c r="C5" s="4" t="s">
        <v>99</v>
      </c>
      <c r="D5" s="6" t="s">
        <v>100</v>
      </c>
    </row>
    <row r="6" spans="1:4" ht="12.75">
      <c r="A6" s="4">
        <v>1</v>
      </c>
      <c r="B6" s="5" t="s">
        <v>0</v>
      </c>
      <c r="C6" s="4"/>
      <c r="D6" s="4"/>
    </row>
    <row r="7" spans="1:4" ht="12.75">
      <c r="A7" s="4"/>
      <c r="B7" s="4"/>
      <c r="C7" s="4"/>
      <c r="D7" s="4"/>
    </row>
    <row r="8" spans="1:4" ht="12.75">
      <c r="A8" s="4">
        <v>2</v>
      </c>
      <c r="B8" s="5" t="s">
        <v>157</v>
      </c>
      <c r="C8" s="100" t="s">
        <v>493</v>
      </c>
      <c r="D8" s="103" t="s">
        <v>494</v>
      </c>
    </row>
    <row r="9" spans="1:4" ht="12.75">
      <c r="A9" s="4">
        <v>3</v>
      </c>
      <c r="B9" s="5" t="s">
        <v>147</v>
      </c>
      <c r="C9" s="46"/>
      <c r="D9" s="4"/>
    </row>
    <row r="10" spans="1:4" ht="12.75">
      <c r="A10" s="4">
        <v>4</v>
      </c>
      <c r="B10" s="6" t="s">
        <v>176</v>
      </c>
      <c r="C10" s="46">
        <v>70738</v>
      </c>
      <c r="D10" s="4">
        <v>54700</v>
      </c>
    </row>
    <row r="11" spans="1:4" ht="12.75">
      <c r="A11" s="4">
        <v>5</v>
      </c>
      <c r="B11" s="6" t="s">
        <v>177</v>
      </c>
      <c r="C11" s="46">
        <v>10645</v>
      </c>
      <c r="D11" s="4">
        <v>21290</v>
      </c>
    </row>
    <row r="12" spans="1:4" ht="12.75">
      <c r="A12" s="4">
        <v>6</v>
      </c>
      <c r="B12" s="6" t="s">
        <v>174</v>
      </c>
      <c r="C12" s="46">
        <v>5500</v>
      </c>
      <c r="D12" s="4">
        <v>5060</v>
      </c>
    </row>
    <row r="13" spans="1:4" ht="12.75">
      <c r="A13" s="4">
        <v>7</v>
      </c>
      <c r="B13" s="6" t="s">
        <v>553</v>
      </c>
      <c r="C13" s="46"/>
      <c r="D13" s="4">
        <v>50000</v>
      </c>
    </row>
    <row r="14" spans="1:4" ht="12.75">
      <c r="A14" s="4">
        <v>8</v>
      </c>
      <c r="B14" s="6" t="s">
        <v>179</v>
      </c>
      <c r="C14" s="46"/>
      <c r="D14" s="4">
        <v>18800</v>
      </c>
    </row>
    <row r="15" spans="1:4" ht="12.75">
      <c r="A15" s="4">
        <v>9</v>
      </c>
      <c r="B15" s="6" t="s">
        <v>554</v>
      </c>
      <c r="C15" s="46"/>
      <c r="D15" s="4">
        <v>614778</v>
      </c>
    </row>
    <row r="16" spans="1:4" ht="12.75">
      <c r="A16" s="4">
        <v>10</v>
      </c>
      <c r="B16" s="6"/>
      <c r="C16" s="46"/>
      <c r="D16" s="4"/>
    </row>
    <row r="17" spans="1:4" ht="12.75">
      <c r="A17" s="4">
        <v>11</v>
      </c>
      <c r="B17" s="6"/>
      <c r="C17" s="4"/>
      <c r="D17" s="4"/>
    </row>
    <row r="18" spans="1:4" ht="12.75">
      <c r="A18" s="4">
        <v>12</v>
      </c>
      <c r="B18" s="6"/>
      <c r="C18" s="4"/>
      <c r="D18" s="4"/>
    </row>
    <row r="19" spans="1:4" ht="12.75">
      <c r="A19" s="4">
        <v>13</v>
      </c>
      <c r="B19" s="6"/>
      <c r="C19" s="4"/>
      <c r="D19" s="4"/>
    </row>
    <row r="20" spans="1:4" ht="12.75">
      <c r="A20" s="4">
        <v>14</v>
      </c>
      <c r="B20" s="4"/>
      <c r="C20" s="46"/>
      <c r="D20" s="4"/>
    </row>
    <row r="21" spans="1:4" ht="12.75">
      <c r="A21" s="4">
        <v>15</v>
      </c>
      <c r="B21" s="5" t="s">
        <v>60</v>
      </c>
      <c r="C21" s="47">
        <f>SUM(C10:C20)</f>
        <v>86883</v>
      </c>
      <c r="D21" s="149">
        <f>SUM(D10:D20)</f>
        <v>764628</v>
      </c>
    </row>
    <row r="22" spans="1:4" ht="12.75">
      <c r="A22" s="4"/>
      <c r="B22" s="4"/>
      <c r="C22" s="46"/>
      <c r="D22" s="4"/>
    </row>
    <row r="23" spans="1:4" ht="12.75">
      <c r="A23" s="4">
        <v>16</v>
      </c>
      <c r="B23" s="5" t="s">
        <v>148</v>
      </c>
      <c r="C23" s="46"/>
      <c r="D23" s="4"/>
    </row>
    <row r="24" spans="1:4" ht="12.75">
      <c r="A24" s="4"/>
      <c r="B24" s="5"/>
      <c r="C24" s="46"/>
      <c r="D24" s="4"/>
    </row>
    <row r="25" spans="1:4" ht="12.75">
      <c r="A25" s="4">
        <v>17</v>
      </c>
      <c r="B25" s="67" t="s">
        <v>175</v>
      </c>
      <c r="C25" s="46">
        <v>6860</v>
      </c>
      <c r="D25" s="4">
        <v>6440</v>
      </c>
    </row>
    <row r="26" spans="1:4" ht="12.75">
      <c r="A26" s="4">
        <v>18</v>
      </c>
      <c r="B26" s="6" t="s">
        <v>551</v>
      </c>
      <c r="C26" s="46">
        <v>2500</v>
      </c>
      <c r="D26" s="4">
        <v>2300</v>
      </c>
    </row>
    <row r="27" spans="1:4" ht="12.75">
      <c r="A27" s="4">
        <v>19</v>
      </c>
      <c r="B27" s="6" t="s">
        <v>552</v>
      </c>
      <c r="C27" s="46">
        <v>5000</v>
      </c>
      <c r="D27" s="4">
        <v>5000</v>
      </c>
    </row>
    <row r="28" spans="1:4" ht="12.75">
      <c r="A28" s="4">
        <v>20</v>
      </c>
      <c r="B28" s="6" t="s">
        <v>184</v>
      </c>
      <c r="C28" s="46">
        <v>38000</v>
      </c>
      <c r="D28" s="4">
        <v>0</v>
      </c>
    </row>
    <row r="29" spans="1:4" ht="12.75">
      <c r="A29" s="4">
        <v>21</v>
      </c>
      <c r="B29" s="66" t="s">
        <v>181</v>
      </c>
      <c r="C29" s="46">
        <v>1980</v>
      </c>
      <c r="D29" s="4">
        <v>0</v>
      </c>
    </row>
    <row r="30" spans="1:4" ht="12.75">
      <c r="A30" s="4">
        <v>22</v>
      </c>
      <c r="B30" s="66" t="s">
        <v>182</v>
      </c>
      <c r="C30" s="46">
        <v>5800</v>
      </c>
      <c r="D30" s="4">
        <v>5880</v>
      </c>
    </row>
    <row r="31" spans="1:4" ht="12.75">
      <c r="A31" s="4">
        <v>23</v>
      </c>
      <c r="B31" s="66" t="s">
        <v>183</v>
      </c>
      <c r="C31" s="46">
        <v>50000</v>
      </c>
      <c r="D31" s="4">
        <v>0</v>
      </c>
    </row>
    <row r="32" spans="1:4" ht="12.75">
      <c r="A32" s="4">
        <v>24</v>
      </c>
      <c r="B32" s="66" t="s">
        <v>186</v>
      </c>
      <c r="C32" s="46">
        <v>0</v>
      </c>
      <c r="D32" s="4">
        <v>221152</v>
      </c>
    </row>
    <row r="33" spans="1:4" ht="12.75">
      <c r="A33" s="4">
        <v>25</v>
      </c>
      <c r="B33" s="66" t="s">
        <v>187</v>
      </c>
      <c r="C33" s="46">
        <v>0</v>
      </c>
      <c r="D33" s="4">
        <v>30000</v>
      </c>
    </row>
    <row r="34" spans="1:4" ht="12.75">
      <c r="A34" s="4">
        <v>26</v>
      </c>
      <c r="B34" s="5" t="s">
        <v>60</v>
      </c>
      <c r="C34" s="47">
        <f>SUM(C25:C33)</f>
        <v>110140</v>
      </c>
      <c r="D34" s="149">
        <f>SUM(D25:D33)</f>
        <v>270772</v>
      </c>
    </row>
    <row r="35" spans="1:4" ht="12.75">
      <c r="A35" s="4">
        <v>27</v>
      </c>
      <c r="B35" s="5" t="s">
        <v>74</v>
      </c>
      <c r="C35" s="47">
        <f>C21+C34</f>
        <v>197023</v>
      </c>
      <c r="D35" s="149">
        <f>D21+D34</f>
        <v>1035400</v>
      </c>
    </row>
  </sheetData>
  <sheetProtection/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="60" zoomScalePageLayoutView="0" workbookViewId="0" topLeftCell="A1">
      <selection activeCell="D2" sqref="D2"/>
    </sheetView>
  </sheetViews>
  <sheetFormatPr defaultColWidth="9.140625" defaultRowHeight="12.75"/>
  <cols>
    <col min="1" max="1" width="9.00390625" style="0" bestFit="1" customWidth="1"/>
    <col min="2" max="2" width="51.57421875" style="0" bestFit="1" customWidth="1"/>
    <col min="3" max="3" width="14.7109375" style="0" bestFit="1" customWidth="1"/>
    <col min="4" max="4" width="15.140625" style="0" customWidth="1"/>
  </cols>
  <sheetData>
    <row r="1" ht="12.75">
      <c r="B1" t="s">
        <v>556</v>
      </c>
    </row>
    <row r="2" ht="12.75">
      <c r="B2" t="s">
        <v>178</v>
      </c>
    </row>
    <row r="4" spans="1:3" ht="12.75">
      <c r="A4" s="2"/>
      <c r="B4" s="154" t="s">
        <v>211</v>
      </c>
      <c r="C4" s="154"/>
    </row>
    <row r="5" spans="2:4" ht="12.75">
      <c r="B5" s="2" t="s">
        <v>75</v>
      </c>
      <c r="C5" t="s">
        <v>76</v>
      </c>
      <c r="D5" t="s">
        <v>100</v>
      </c>
    </row>
    <row r="6" spans="2:4" ht="12.75">
      <c r="B6" s="4" t="s">
        <v>0</v>
      </c>
      <c r="C6" s="99" t="s">
        <v>493</v>
      </c>
      <c r="D6" s="99" t="s">
        <v>494</v>
      </c>
    </row>
    <row r="7" spans="1:4" ht="12.75">
      <c r="A7" s="4">
        <v>1</v>
      </c>
      <c r="B7" s="4" t="s">
        <v>212</v>
      </c>
      <c r="C7" s="46">
        <f>C8+C9</f>
        <v>2352830</v>
      </c>
      <c r="D7" s="46">
        <f>D8+D9</f>
        <v>1690060</v>
      </c>
    </row>
    <row r="8" spans="1:4" ht="12.75">
      <c r="A8" s="4">
        <v>2</v>
      </c>
      <c r="B8" s="4" t="s">
        <v>213</v>
      </c>
      <c r="C8" s="46">
        <v>2352830</v>
      </c>
      <c r="D8" s="146">
        <v>1690060</v>
      </c>
    </row>
    <row r="9" spans="1:4" ht="12.75">
      <c r="A9" s="4">
        <v>4</v>
      </c>
      <c r="B9" s="4" t="s">
        <v>214</v>
      </c>
      <c r="C9" s="46"/>
      <c r="D9" s="4"/>
    </row>
    <row r="10" spans="1:4" ht="12.75">
      <c r="A10" s="4">
        <v>5</v>
      </c>
      <c r="B10" s="4" t="s">
        <v>55</v>
      </c>
      <c r="C10" s="47">
        <f>C7</f>
        <v>2352830</v>
      </c>
      <c r="D10" s="47">
        <f>D7</f>
        <v>1690060</v>
      </c>
    </row>
    <row r="11" spans="1:4" ht="12.75">
      <c r="A11" s="4"/>
      <c r="B11" s="4"/>
      <c r="C11" s="46"/>
      <c r="D11" s="4"/>
    </row>
    <row r="12" spans="1:4" ht="12.75">
      <c r="A12" s="4">
        <v>6</v>
      </c>
      <c r="B12" s="4" t="s">
        <v>215</v>
      </c>
      <c r="C12" s="46">
        <f>C13+C14</f>
        <v>40310418</v>
      </c>
      <c r="D12" s="46">
        <f>D13+D14</f>
        <v>42583248</v>
      </c>
    </row>
    <row r="13" spans="1:4" ht="12.75">
      <c r="A13" s="4">
        <v>7</v>
      </c>
      <c r="B13" s="4" t="s">
        <v>216</v>
      </c>
      <c r="C13" s="46">
        <v>40310418</v>
      </c>
      <c r="D13" s="146">
        <v>42583248</v>
      </c>
    </row>
    <row r="14" spans="1:4" ht="12.75">
      <c r="A14" s="4">
        <v>8</v>
      </c>
      <c r="B14" s="4" t="s">
        <v>217</v>
      </c>
      <c r="C14" s="46">
        <v>0</v>
      </c>
      <c r="D14" s="4"/>
    </row>
    <row r="15" spans="1:4" ht="12.75">
      <c r="A15" s="4">
        <v>9</v>
      </c>
      <c r="B15" s="4" t="s">
        <v>55</v>
      </c>
      <c r="C15" s="47">
        <f>C12</f>
        <v>40310418</v>
      </c>
      <c r="D15" s="47">
        <f>D12</f>
        <v>42583248</v>
      </c>
    </row>
    <row r="16" spans="1:4" ht="12.75">
      <c r="A16" s="4"/>
      <c r="B16" s="5"/>
      <c r="C16" s="47"/>
      <c r="D16" s="4"/>
    </row>
    <row r="17" spans="1:4" ht="12.75">
      <c r="A17" s="4">
        <v>10</v>
      </c>
      <c r="B17" s="5" t="s">
        <v>74</v>
      </c>
      <c r="C17" s="47">
        <f>C10+C15</f>
        <v>42663248</v>
      </c>
      <c r="D17" s="47">
        <f>D10+D15</f>
        <v>44273308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="60" zoomScalePageLayoutView="0" workbookViewId="0" topLeftCell="A1">
      <selection activeCell="B2" sqref="B2"/>
    </sheetView>
  </sheetViews>
  <sheetFormatPr defaultColWidth="9.140625" defaultRowHeight="12.75"/>
  <cols>
    <col min="1" max="1" width="5.00390625" style="0" customWidth="1"/>
    <col min="2" max="2" width="51.7109375" style="0" customWidth="1"/>
    <col min="3" max="3" width="15.421875" style="0" bestFit="1" customWidth="1"/>
    <col min="4" max="4" width="15.421875" style="0" customWidth="1"/>
    <col min="5" max="5" width="57.421875" style="0" customWidth="1"/>
    <col min="6" max="6" width="15.28125" style="0" customWidth="1"/>
    <col min="7" max="7" width="15.421875" style="0" bestFit="1" customWidth="1"/>
  </cols>
  <sheetData>
    <row r="1" ht="12.75">
      <c r="B1" t="s">
        <v>557</v>
      </c>
    </row>
    <row r="3" ht="12.75">
      <c r="B3" t="s">
        <v>178</v>
      </c>
    </row>
    <row r="4" ht="15">
      <c r="B4" s="3" t="s">
        <v>138</v>
      </c>
    </row>
    <row r="5" spans="3:10" ht="12.75">
      <c r="C5" s="49" t="s">
        <v>144</v>
      </c>
      <c r="D5" s="49"/>
      <c r="F5" s="49" t="s">
        <v>144</v>
      </c>
      <c r="I5" s="1"/>
      <c r="J5" s="1"/>
    </row>
    <row r="6" spans="1:10" ht="12.75">
      <c r="A6" s="4"/>
      <c r="B6" s="21" t="s">
        <v>75</v>
      </c>
      <c r="C6" s="4" t="s">
        <v>76</v>
      </c>
      <c r="D6" s="6" t="s">
        <v>100</v>
      </c>
      <c r="E6" s="6" t="s">
        <v>185</v>
      </c>
      <c r="F6" s="6" t="s">
        <v>101</v>
      </c>
      <c r="G6" s="6" t="s">
        <v>106</v>
      </c>
      <c r="I6" s="1"/>
      <c r="J6" s="1"/>
    </row>
    <row r="7" spans="1:7" ht="17.25">
      <c r="A7" s="4"/>
      <c r="B7" s="155" t="s">
        <v>10</v>
      </c>
      <c r="C7" s="156"/>
      <c r="D7" s="69"/>
      <c r="E7" s="157" t="s">
        <v>11</v>
      </c>
      <c r="F7" s="156"/>
      <c r="G7" s="4"/>
    </row>
    <row r="8" spans="1:7" ht="12.75">
      <c r="A8" s="4"/>
      <c r="B8" s="29" t="s">
        <v>0</v>
      </c>
      <c r="C8" s="158" t="s">
        <v>495</v>
      </c>
      <c r="D8" s="159"/>
      <c r="E8" s="8" t="s">
        <v>0</v>
      </c>
      <c r="F8" s="158" t="s">
        <v>495</v>
      </c>
      <c r="G8" s="159"/>
    </row>
    <row r="9" spans="1:7" ht="12.75">
      <c r="A9" s="4"/>
      <c r="B9" s="29"/>
      <c r="C9" s="9" t="s">
        <v>496</v>
      </c>
      <c r="D9" s="9" t="s">
        <v>497</v>
      </c>
      <c r="E9" s="8"/>
      <c r="F9" s="9" t="s">
        <v>496</v>
      </c>
      <c r="G9" s="9" t="s">
        <v>497</v>
      </c>
    </row>
    <row r="10" spans="1:7" ht="17.25">
      <c r="A10" s="4">
        <v>1</v>
      </c>
      <c r="B10" s="30" t="s">
        <v>36</v>
      </c>
      <c r="C10" s="11"/>
      <c r="D10" s="11"/>
      <c r="E10" s="10" t="s">
        <v>12</v>
      </c>
      <c r="F10" s="11"/>
      <c r="G10" s="11"/>
    </row>
    <row r="11" spans="1:7" ht="16.5">
      <c r="A11" s="4">
        <v>2</v>
      </c>
      <c r="B11" s="31" t="s">
        <v>13</v>
      </c>
      <c r="C11" s="13"/>
      <c r="D11" s="13"/>
      <c r="E11" s="12" t="s">
        <v>14</v>
      </c>
      <c r="F11" s="13"/>
      <c r="G11" s="13"/>
    </row>
    <row r="12" spans="1:7" ht="15">
      <c r="A12" s="4">
        <v>3</v>
      </c>
      <c r="B12" s="32" t="s">
        <v>2</v>
      </c>
      <c r="C12" s="15"/>
      <c r="D12" s="15"/>
      <c r="E12" s="14" t="s">
        <v>2</v>
      </c>
      <c r="F12" s="15"/>
      <c r="G12" s="15"/>
    </row>
    <row r="13" spans="1:7" ht="12.75">
      <c r="A13" s="4">
        <v>4</v>
      </c>
      <c r="B13" s="33" t="s">
        <v>134</v>
      </c>
      <c r="C13" s="17">
        <v>15369467</v>
      </c>
      <c r="D13" s="17">
        <f>'5.Bevételek'!I23</f>
        <v>17302700</v>
      </c>
      <c r="E13" s="16" t="s">
        <v>5</v>
      </c>
      <c r="F13" s="17">
        <f>'6. Kiadások'!F11</f>
        <v>10024593</v>
      </c>
      <c r="G13" s="17">
        <f>'6. Kiadások'!G11</f>
        <v>11598797</v>
      </c>
    </row>
    <row r="14" spans="1:7" ht="12.75">
      <c r="A14" s="4">
        <v>5</v>
      </c>
      <c r="B14" s="34" t="s">
        <v>79</v>
      </c>
      <c r="C14" s="17">
        <v>1472879</v>
      </c>
      <c r="D14" s="17">
        <f>'5.Bevételek'!I33</f>
        <v>1902393</v>
      </c>
      <c r="E14" s="16" t="s">
        <v>80</v>
      </c>
      <c r="F14" s="17">
        <f>'6. Kiadások'!F12</f>
        <v>1854216</v>
      </c>
      <c r="G14" s="17">
        <f>'6. Kiadások'!G12</f>
        <v>2266602</v>
      </c>
    </row>
    <row r="15" spans="1:7" ht="12.75">
      <c r="A15" s="4">
        <v>6</v>
      </c>
      <c r="B15" s="34" t="s">
        <v>141</v>
      </c>
      <c r="C15" s="17">
        <v>4875000</v>
      </c>
      <c r="D15" s="17">
        <f>'5.Bevételek'!I57</f>
        <v>4875000</v>
      </c>
      <c r="E15" s="16" t="s">
        <v>62</v>
      </c>
      <c r="F15" s="17">
        <f>'6. Kiadások'!F13</f>
        <v>8157680</v>
      </c>
      <c r="G15" s="17">
        <f>'6. Kiadások'!G13</f>
        <v>8889812</v>
      </c>
    </row>
    <row r="16" spans="1:7" ht="12.75">
      <c r="A16" s="4">
        <v>7</v>
      </c>
      <c r="B16" s="34" t="s">
        <v>155</v>
      </c>
      <c r="C16" s="17">
        <v>1278000</v>
      </c>
      <c r="D16" s="17">
        <f>'5.Bevételek'!I69</f>
        <v>1278000</v>
      </c>
      <c r="E16" s="16" t="s">
        <v>15</v>
      </c>
      <c r="F16" s="17">
        <f>'6. Kiadások'!F14</f>
        <v>2242272</v>
      </c>
      <c r="G16" s="17">
        <f>'6. Kiadások'!G14</f>
        <v>2870000</v>
      </c>
    </row>
    <row r="17" spans="1:7" ht="12.75">
      <c r="A17" s="4">
        <v>8</v>
      </c>
      <c r="B17" s="34" t="s">
        <v>156</v>
      </c>
      <c r="C17" s="17"/>
      <c r="D17" s="17"/>
      <c r="E17" s="16" t="s">
        <v>81</v>
      </c>
      <c r="F17" s="17">
        <f>'6. Kiadások'!F15</f>
        <v>197023</v>
      </c>
      <c r="G17" s="17">
        <f>'6. Kiadások'!G15</f>
        <v>420622</v>
      </c>
    </row>
    <row r="18" spans="1:7" ht="13.5">
      <c r="A18" s="4">
        <v>9</v>
      </c>
      <c r="B18" s="50" t="s">
        <v>55</v>
      </c>
      <c r="C18" s="17">
        <f>SUM(C13:C17)</f>
        <v>22995346</v>
      </c>
      <c r="D18" s="17">
        <f>SUM(D13:D17)</f>
        <v>25358093</v>
      </c>
      <c r="E18" s="48" t="s">
        <v>55</v>
      </c>
      <c r="F18" s="17">
        <f>SUM(F13:F17)</f>
        <v>22475784</v>
      </c>
      <c r="G18" s="17">
        <f>SUM(G13:G17)</f>
        <v>26045833</v>
      </c>
    </row>
    <row r="19" spans="1:7" ht="12.75">
      <c r="A19" s="4"/>
      <c r="B19" s="33"/>
      <c r="C19" s="17"/>
      <c r="D19" s="17"/>
      <c r="E19" s="16"/>
      <c r="F19" s="17"/>
      <c r="G19" s="17"/>
    </row>
    <row r="20" spans="1:7" ht="15">
      <c r="A20" s="4">
        <v>11</v>
      </c>
      <c r="B20" s="32" t="s">
        <v>3</v>
      </c>
      <c r="C20" s="15"/>
      <c r="D20" s="15"/>
      <c r="E20" s="14" t="s">
        <v>37</v>
      </c>
      <c r="F20" s="15"/>
      <c r="G20" s="15"/>
    </row>
    <row r="21" spans="1:7" ht="12.75">
      <c r="A21" s="4">
        <v>12</v>
      </c>
      <c r="B21" s="33" t="s">
        <v>59</v>
      </c>
      <c r="C21" s="17">
        <v>0</v>
      </c>
      <c r="D21" s="17">
        <v>0</v>
      </c>
      <c r="E21" s="16" t="s">
        <v>84</v>
      </c>
      <c r="F21" s="17">
        <f>'6. Kiadások'!F20</f>
        <v>44982</v>
      </c>
      <c r="G21" s="17">
        <f>'6. Kiadások'!G20</f>
        <v>2196382</v>
      </c>
    </row>
    <row r="22" spans="1:7" ht="12.75">
      <c r="A22" s="4">
        <v>13</v>
      </c>
      <c r="B22" s="33" t="s">
        <v>82</v>
      </c>
      <c r="C22" s="17">
        <v>4000000</v>
      </c>
      <c r="D22" s="17">
        <f>'5.Bevételek'!I40</f>
        <v>4000000</v>
      </c>
      <c r="E22" s="16" t="s">
        <v>16</v>
      </c>
      <c r="F22" s="17">
        <f>'6. Kiadások'!F21</f>
        <v>44265436</v>
      </c>
      <c r="G22" s="17">
        <f>'6. Kiadások'!G21</f>
        <v>44386866</v>
      </c>
    </row>
    <row r="23" spans="1:7" ht="12.75">
      <c r="A23" s="4">
        <v>14</v>
      </c>
      <c r="B23" s="33" t="s">
        <v>83</v>
      </c>
      <c r="C23" s="17">
        <v>0</v>
      </c>
      <c r="D23" s="17">
        <v>0</v>
      </c>
      <c r="E23" s="16" t="s">
        <v>85</v>
      </c>
      <c r="F23" s="17">
        <v>0</v>
      </c>
      <c r="G23" s="17">
        <v>0</v>
      </c>
    </row>
    <row r="24" spans="1:7" ht="12.75">
      <c r="A24" s="4">
        <v>15</v>
      </c>
      <c r="B24" s="21"/>
      <c r="C24" s="4"/>
      <c r="D24" s="4"/>
      <c r="E24" s="16" t="s">
        <v>8</v>
      </c>
      <c r="F24" s="17">
        <f>'6. Kiadások'!F22</f>
        <v>0</v>
      </c>
      <c r="G24" s="17">
        <f>'6. Kiadások'!G22</f>
        <v>0</v>
      </c>
    </row>
    <row r="25" spans="1:7" ht="12.75">
      <c r="A25" s="4">
        <v>16</v>
      </c>
      <c r="B25" s="21"/>
      <c r="C25" s="4"/>
      <c r="D25" s="4"/>
      <c r="E25" s="16" t="s">
        <v>9</v>
      </c>
      <c r="F25" s="17">
        <f>'6. Kiadások'!F23</f>
        <v>0</v>
      </c>
      <c r="G25" s="17">
        <f>'6. Kiadások'!G23</f>
        <v>0</v>
      </c>
    </row>
    <row r="26" spans="1:7" ht="13.5">
      <c r="A26" s="4">
        <v>17</v>
      </c>
      <c r="B26" s="35"/>
      <c r="C26" s="17"/>
      <c r="D26" s="17"/>
      <c r="E26" s="16" t="s">
        <v>86</v>
      </c>
      <c r="F26" s="17">
        <f>'6. Kiadások'!F24</f>
        <v>0</v>
      </c>
      <c r="G26" s="17">
        <f>'6. Kiadások'!G24</f>
        <v>0</v>
      </c>
    </row>
    <row r="27" spans="1:7" ht="13.5">
      <c r="A27" s="4">
        <v>18</v>
      </c>
      <c r="B27" s="50" t="s">
        <v>55</v>
      </c>
      <c r="C27" s="17">
        <f>SUM(C21:C26)</f>
        <v>4000000</v>
      </c>
      <c r="D27" s="17">
        <f>SUM(D21:D26)</f>
        <v>4000000</v>
      </c>
      <c r="E27" s="48" t="s">
        <v>55</v>
      </c>
      <c r="F27" s="17">
        <f>SUM(F21:F26)</f>
        <v>44310418</v>
      </c>
      <c r="G27" s="17">
        <f>SUM(G21:G26)</f>
        <v>46583248</v>
      </c>
    </row>
    <row r="28" spans="1:7" ht="16.5">
      <c r="A28" s="4">
        <v>19</v>
      </c>
      <c r="B28" s="36"/>
      <c r="C28" s="17"/>
      <c r="D28" s="17"/>
      <c r="E28" s="12" t="s">
        <v>73</v>
      </c>
      <c r="F28" s="13"/>
      <c r="G28" s="13"/>
    </row>
    <row r="29" spans="1:7" ht="15">
      <c r="A29" s="4">
        <v>20</v>
      </c>
      <c r="B29" s="32"/>
      <c r="C29" s="17"/>
      <c r="D29" s="17"/>
      <c r="E29" s="14" t="s">
        <v>17</v>
      </c>
      <c r="F29" s="15"/>
      <c r="G29" s="15"/>
    </row>
    <row r="30" spans="1:7" ht="15">
      <c r="A30" s="4">
        <v>21</v>
      </c>
      <c r="B30" s="32"/>
      <c r="C30" s="17"/>
      <c r="D30" s="17"/>
      <c r="E30" s="24" t="s">
        <v>1</v>
      </c>
      <c r="F30" s="17">
        <f>'6. Kiadások'!F28</f>
        <v>2257614</v>
      </c>
      <c r="G30" s="17">
        <f>'6. Kiadások'!G28</f>
        <v>387542</v>
      </c>
    </row>
    <row r="31" spans="1:7" ht="13.5">
      <c r="A31" s="4">
        <v>22</v>
      </c>
      <c r="B31" s="35"/>
      <c r="C31" s="17"/>
      <c r="D31" s="17"/>
      <c r="E31" s="16" t="s">
        <v>18</v>
      </c>
      <c r="F31" s="17">
        <f>'6. Kiadások'!F29</f>
        <v>0</v>
      </c>
      <c r="G31" s="17">
        <f>'6. Kiadások'!G29</f>
        <v>0</v>
      </c>
    </row>
    <row r="32" spans="1:7" ht="13.5">
      <c r="A32" s="4">
        <v>23</v>
      </c>
      <c r="B32" s="35"/>
      <c r="C32" s="17"/>
      <c r="D32" s="17"/>
      <c r="E32" s="48" t="s">
        <v>55</v>
      </c>
      <c r="F32" s="17">
        <f>SUM(F30:F31)</f>
        <v>2257614</v>
      </c>
      <c r="G32" s="17">
        <f>SUM(G30:G31)</f>
        <v>387542</v>
      </c>
    </row>
    <row r="33" spans="1:7" ht="15">
      <c r="A33" s="4">
        <v>24</v>
      </c>
      <c r="B33" s="32"/>
      <c r="C33" s="17"/>
      <c r="D33" s="17"/>
      <c r="E33" s="14" t="s">
        <v>19</v>
      </c>
      <c r="F33" s="15"/>
      <c r="G33" s="15"/>
    </row>
    <row r="34" spans="1:7" ht="13.5">
      <c r="A34" s="4">
        <v>25</v>
      </c>
      <c r="B34" s="35"/>
      <c r="C34" s="17"/>
      <c r="D34" s="17"/>
      <c r="E34" s="16" t="s">
        <v>20</v>
      </c>
      <c r="F34" s="17">
        <v>0</v>
      </c>
      <c r="G34" s="17">
        <v>0</v>
      </c>
    </row>
    <row r="35" spans="1:7" ht="17.25">
      <c r="A35" s="4">
        <v>26</v>
      </c>
      <c r="B35" s="30"/>
      <c r="C35" s="17"/>
      <c r="D35" s="17"/>
      <c r="E35" s="10" t="s">
        <v>21</v>
      </c>
      <c r="F35" s="11"/>
      <c r="G35" s="11"/>
    </row>
    <row r="36" spans="1:7" ht="13.5">
      <c r="A36" s="4">
        <v>27</v>
      </c>
      <c r="B36" s="35"/>
      <c r="C36" s="17"/>
      <c r="D36" s="17"/>
      <c r="E36" s="16" t="s">
        <v>22</v>
      </c>
      <c r="F36" s="17">
        <v>0</v>
      </c>
      <c r="G36" s="17">
        <v>0</v>
      </c>
    </row>
    <row r="37" spans="1:7" ht="13.5">
      <c r="A37" s="4">
        <v>28</v>
      </c>
      <c r="B37" s="35"/>
      <c r="C37" s="17"/>
      <c r="D37" s="17"/>
      <c r="E37" s="16" t="s">
        <v>23</v>
      </c>
      <c r="F37" s="17">
        <v>0</v>
      </c>
      <c r="G37" s="17">
        <v>0</v>
      </c>
    </row>
    <row r="38" spans="1:7" ht="13.5">
      <c r="A38" s="4">
        <v>29</v>
      </c>
      <c r="B38" s="35"/>
      <c r="C38" s="17"/>
      <c r="D38" s="17"/>
      <c r="E38" s="48" t="s">
        <v>55</v>
      </c>
      <c r="F38" s="17">
        <f>SUM(F36:F37)</f>
        <v>0</v>
      </c>
      <c r="G38" s="17">
        <f>SUM(G36:G37)</f>
        <v>0</v>
      </c>
    </row>
    <row r="39" spans="1:7" ht="13.5">
      <c r="A39" s="4">
        <v>30</v>
      </c>
      <c r="B39" s="35"/>
      <c r="C39" s="17"/>
      <c r="D39" s="17"/>
      <c r="E39" s="16"/>
      <c r="F39" s="17"/>
      <c r="G39" s="17"/>
    </row>
    <row r="40" spans="1:7" ht="17.25">
      <c r="A40" s="4">
        <v>31</v>
      </c>
      <c r="B40" s="30"/>
      <c r="C40" s="17"/>
      <c r="D40" s="17"/>
      <c r="E40" s="10" t="s">
        <v>24</v>
      </c>
      <c r="F40" s="11"/>
      <c r="G40" s="11"/>
    </row>
    <row r="41" spans="1:7" ht="13.5">
      <c r="A41" s="4">
        <v>32</v>
      </c>
      <c r="B41" s="35"/>
      <c r="C41" s="17"/>
      <c r="D41" s="17"/>
      <c r="E41" s="16" t="s">
        <v>171</v>
      </c>
      <c r="F41" s="17">
        <f>'6. Kiadások'!F35</f>
        <v>614778</v>
      </c>
      <c r="G41" s="17">
        <f>'6. Kiadások'!G35</f>
        <v>614778</v>
      </c>
    </row>
    <row r="42" spans="1:7" ht="13.5">
      <c r="A42" s="4">
        <v>33</v>
      </c>
      <c r="B42" s="35"/>
      <c r="C42" s="17"/>
      <c r="D42" s="17"/>
      <c r="E42" s="16" t="s">
        <v>25</v>
      </c>
      <c r="F42" s="17">
        <v>0</v>
      </c>
      <c r="G42" s="17">
        <v>0</v>
      </c>
    </row>
    <row r="43" spans="1:7" ht="45">
      <c r="A43" s="4">
        <v>34</v>
      </c>
      <c r="B43" s="37" t="s">
        <v>38</v>
      </c>
      <c r="C43" s="15">
        <f>C18+C27</f>
        <v>26995346</v>
      </c>
      <c r="D43" s="15">
        <f>D18+D27</f>
        <v>29358093</v>
      </c>
      <c r="E43" s="10" t="s">
        <v>26</v>
      </c>
      <c r="F43" s="15">
        <f>F18+F27+F32+F41</f>
        <v>69658594</v>
      </c>
      <c r="G43" s="15">
        <f>G18+G27+G32+G41</f>
        <v>73631401</v>
      </c>
    </row>
    <row r="44" spans="1:7" ht="17.25">
      <c r="A44" s="4">
        <v>35</v>
      </c>
      <c r="B44" s="38"/>
      <c r="C44" s="17"/>
      <c r="D44" s="17"/>
      <c r="E44" s="10" t="s">
        <v>27</v>
      </c>
      <c r="F44" s="11"/>
      <c r="G44" s="11"/>
    </row>
    <row r="45" spans="1:7" ht="13.5">
      <c r="A45" s="4">
        <v>36</v>
      </c>
      <c r="B45" s="35"/>
      <c r="C45" s="17"/>
      <c r="D45" s="17"/>
      <c r="E45" s="16" t="s">
        <v>22</v>
      </c>
      <c r="F45" s="17">
        <v>0</v>
      </c>
      <c r="G45" s="17">
        <v>0</v>
      </c>
    </row>
    <row r="46" spans="1:7" ht="13.5">
      <c r="A46" s="4">
        <v>37</v>
      </c>
      <c r="B46" s="35"/>
      <c r="C46" s="17"/>
      <c r="D46" s="17"/>
      <c r="E46" s="16" t="s">
        <v>23</v>
      </c>
      <c r="F46" s="17">
        <v>0</v>
      </c>
      <c r="G46" s="17">
        <v>0</v>
      </c>
    </row>
    <row r="47" spans="1:7" ht="17.25">
      <c r="A47" s="4">
        <v>38</v>
      </c>
      <c r="B47" s="30" t="s">
        <v>28</v>
      </c>
      <c r="C47" s="11"/>
      <c r="D47" s="11"/>
      <c r="E47" s="10"/>
      <c r="F47" s="18"/>
      <c r="G47" s="18"/>
    </row>
    <row r="48" spans="1:7" ht="17.25">
      <c r="A48" s="4">
        <v>39</v>
      </c>
      <c r="B48" s="32" t="s">
        <v>29</v>
      </c>
      <c r="C48" s="15"/>
      <c r="D48" s="15"/>
      <c r="E48" s="19"/>
      <c r="F48" s="18"/>
      <c r="G48" s="18"/>
    </row>
    <row r="49" spans="1:7" ht="17.25">
      <c r="A49" s="4">
        <v>40</v>
      </c>
      <c r="B49" s="35" t="s">
        <v>39</v>
      </c>
      <c r="C49" s="17">
        <v>2352830</v>
      </c>
      <c r="D49" s="17">
        <v>1690060</v>
      </c>
      <c r="E49" s="16"/>
      <c r="F49" s="18"/>
      <c r="G49" s="18"/>
    </row>
    <row r="50" spans="1:7" ht="17.25">
      <c r="A50" s="4">
        <v>41</v>
      </c>
      <c r="B50" s="35" t="s">
        <v>40</v>
      </c>
      <c r="C50" s="17">
        <v>40310418</v>
      </c>
      <c r="D50" s="17">
        <v>42583248</v>
      </c>
      <c r="E50" s="16"/>
      <c r="F50" s="18"/>
      <c r="G50" s="18"/>
    </row>
    <row r="51" spans="1:7" ht="17.25">
      <c r="A51" s="4"/>
      <c r="B51" s="35" t="s">
        <v>170</v>
      </c>
      <c r="C51" s="17">
        <v>0</v>
      </c>
      <c r="D51" s="17">
        <v>0</v>
      </c>
      <c r="E51" s="16"/>
      <c r="F51" s="18"/>
      <c r="G51" s="18"/>
    </row>
    <row r="52" spans="1:7" ht="17.25">
      <c r="A52" s="4">
        <v>42</v>
      </c>
      <c r="B52" s="32" t="s">
        <v>30</v>
      </c>
      <c r="C52" s="15"/>
      <c r="D52" s="15"/>
      <c r="E52" s="19"/>
      <c r="F52" s="18"/>
      <c r="G52" s="18"/>
    </row>
    <row r="53" spans="1:7" ht="17.25">
      <c r="A53" s="4">
        <v>43</v>
      </c>
      <c r="B53" s="35" t="s">
        <v>142</v>
      </c>
      <c r="C53" s="17">
        <v>0</v>
      </c>
      <c r="D53" s="17">
        <v>0</v>
      </c>
      <c r="E53" s="16"/>
      <c r="F53" s="18"/>
      <c r="G53" s="18"/>
    </row>
    <row r="54" spans="1:7" ht="17.25">
      <c r="A54" s="4">
        <v>44</v>
      </c>
      <c r="B54" s="35" t="s">
        <v>31</v>
      </c>
      <c r="C54" s="17">
        <v>0</v>
      </c>
      <c r="D54" s="17">
        <v>0</v>
      </c>
      <c r="E54" s="16"/>
      <c r="F54" s="18"/>
      <c r="G54" s="18"/>
    </row>
    <row r="55" spans="1:7" ht="17.25">
      <c r="A55" s="4">
        <v>45</v>
      </c>
      <c r="B55" s="30" t="s">
        <v>4</v>
      </c>
      <c r="C55" s="11">
        <f>C43+C50+C53+C49+C54+C51</f>
        <v>69658594</v>
      </c>
      <c r="D55" s="11">
        <f>D43+D50+D53+D49+D54+D51</f>
        <v>73631401</v>
      </c>
      <c r="E55" s="10" t="s">
        <v>32</v>
      </c>
      <c r="F55" s="11">
        <f>F18+F27+F32+F41</f>
        <v>69658594</v>
      </c>
      <c r="G55" s="11">
        <f>G18+G27+G32+G41</f>
        <v>73631401</v>
      </c>
    </row>
    <row r="56" spans="1:7" ht="13.5">
      <c r="A56" s="4">
        <v>46</v>
      </c>
      <c r="B56" s="35" t="s">
        <v>33</v>
      </c>
      <c r="C56" s="17">
        <f>C18+C53+C49</f>
        <v>25348176</v>
      </c>
      <c r="D56" s="17">
        <f>D18+D53+D49</f>
        <v>27048153</v>
      </c>
      <c r="E56" s="16" t="s">
        <v>34</v>
      </c>
      <c r="F56" s="17">
        <f>F18+F32+F41</f>
        <v>25348176</v>
      </c>
      <c r="G56" s="17">
        <f>G18+G32+G41</f>
        <v>27048153</v>
      </c>
    </row>
    <row r="57" spans="1:7" ht="13.5">
      <c r="A57" s="4">
        <v>47</v>
      </c>
      <c r="B57" s="35" t="s">
        <v>35</v>
      </c>
      <c r="C57" s="17">
        <f>C27+C50+C51</f>
        <v>44310418</v>
      </c>
      <c r="D57" s="17">
        <f>D27+D50+D51</f>
        <v>46583248</v>
      </c>
      <c r="E57" s="16" t="s">
        <v>41</v>
      </c>
      <c r="F57" s="17">
        <f>F27</f>
        <v>44310418</v>
      </c>
      <c r="G57" s="17">
        <f>G27</f>
        <v>46583248</v>
      </c>
    </row>
  </sheetData>
  <sheetProtection/>
  <mergeCells count="4">
    <mergeCell ref="B7:C7"/>
    <mergeCell ref="E7:F7"/>
    <mergeCell ref="C8:D8"/>
    <mergeCell ref="F8:G8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1"/>
  <sheetViews>
    <sheetView view="pageBreakPreview" zoomScale="60" zoomScalePageLayoutView="0" workbookViewId="0" topLeftCell="A1">
      <selection activeCell="F69" sqref="F69"/>
    </sheetView>
  </sheetViews>
  <sheetFormatPr defaultColWidth="9.140625" defaultRowHeight="12.75"/>
  <cols>
    <col min="1" max="2" width="9.00390625" style="0" bestFit="1" customWidth="1"/>
    <col min="3" max="3" width="106.28125" style="0" bestFit="1" customWidth="1"/>
    <col min="4" max="4" width="6.8515625" style="0" bestFit="1" customWidth="1"/>
    <col min="5" max="5" width="14.7109375" style="0" bestFit="1" customWidth="1"/>
    <col min="6" max="6" width="12.7109375" style="0" bestFit="1" customWidth="1"/>
    <col min="7" max="7" width="10.00390625" style="0" customWidth="1"/>
    <col min="8" max="8" width="14.7109375" style="0" bestFit="1" customWidth="1"/>
    <col min="9" max="9" width="13.7109375" style="0" bestFit="1" customWidth="1"/>
  </cols>
  <sheetData>
    <row r="1" spans="1:2" ht="12.75">
      <c r="A1" t="s">
        <v>558</v>
      </c>
      <c r="B1" s="1"/>
    </row>
    <row r="2" spans="1:8" ht="15">
      <c r="A2" s="1" t="s">
        <v>218</v>
      </c>
      <c r="B2" s="1"/>
      <c r="C2" s="71"/>
      <c r="E2" s="71"/>
      <c r="F2" s="71"/>
      <c r="G2" s="71"/>
      <c r="H2" s="71"/>
    </row>
    <row r="3" spans="1:9" ht="12.75">
      <c r="A3" s="4" t="s">
        <v>219</v>
      </c>
      <c r="B3" s="6" t="s">
        <v>220</v>
      </c>
      <c r="C3" s="4" t="s">
        <v>221</v>
      </c>
      <c r="D3" s="4" t="s">
        <v>222</v>
      </c>
      <c r="E3" s="4" t="s">
        <v>223</v>
      </c>
      <c r="F3" s="5" t="s">
        <v>103</v>
      </c>
      <c r="G3" s="4" t="s">
        <v>104</v>
      </c>
      <c r="H3" s="4" t="s">
        <v>105</v>
      </c>
      <c r="I3" s="4" t="s">
        <v>498</v>
      </c>
    </row>
    <row r="4" spans="1:9" ht="26.25">
      <c r="A4" s="72" t="s">
        <v>224</v>
      </c>
      <c r="B4" s="23" t="s">
        <v>225</v>
      </c>
      <c r="C4" s="7" t="s">
        <v>226</v>
      </c>
      <c r="D4" s="73" t="s">
        <v>227</v>
      </c>
      <c r="E4" s="100" t="s">
        <v>228</v>
      </c>
      <c r="F4" s="100" t="s">
        <v>229</v>
      </c>
      <c r="G4" s="101" t="s">
        <v>230</v>
      </c>
      <c r="H4" s="101" t="s">
        <v>231</v>
      </c>
      <c r="I4" s="101" t="s">
        <v>494</v>
      </c>
    </row>
    <row r="5" spans="1:9" ht="15">
      <c r="A5" s="4">
        <v>1</v>
      </c>
      <c r="B5" s="23">
        <v>1</v>
      </c>
      <c r="C5" s="74" t="s">
        <v>232</v>
      </c>
      <c r="D5" s="4" t="s">
        <v>233</v>
      </c>
      <c r="E5" s="53"/>
      <c r="F5" s="46"/>
      <c r="G5" s="47"/>
      <c r="H5" s="53"/>
      <c r="I5" s="4"/>
    </row>
    <row r="6" spans="1:9" ht="12.75">
      <c r="A6" s="4">
        <v>2</v>
      </c>
      <c r="B6" s="75" t="s">
        <v>234</v>
      </c>
      <c r="C6" s="76" t="s">
        <v>235</v>
      </c>
      <c r="D6" s="4"/>
      <c r="E6" s="53">
        <v>459380</v>
      </c>
      <c r="F6" s="46"/>
      <c r="G6" s="77"/>
      <c r="H6" s="53">
        <f>E6+F6+G6</f>
        <v>459380</v>
      </c>
      <c r="I6" s="4">
        <v>459380</v>
      </c>
    </row>
    <row r="7" spans="1:9" ht="12.75">
      <c r="A7" s="4">
        <v>3</v>
      </c>
      <c r="B7" s="23" t="s">
        <v>236</v>
      </c>
      <c r="C7" s="20" t="s">
        <v>237</v>
      </c>
      <c r="D7" s="4"/>
      <c r="E7" s="46">
        <v>256000</v>
      </c>
      <c r="F7" s="46"/>
      <c r="G7" s="78"/>
      <c r="H7" s="53">
        <f aca="true" t="shared" si="0" ref="H7:H22">E7+F7+G7</f>
        <v>256000</v>
      </c>
      <c r="I7" s="4">
        <v>256000</v>
      </c>
    </row>
    <row r="8" spans="1:9" ht="12.75">
      <c r="A8" s="4">
        <v>4</v>
      </c>
      <c r="B8" s="23" t="s">
        <v>238</v>
      </c>
      <c r="C8" s="20" t="s">
        <v>239</v>
      </c>
      <c r="D8" s="4"/>
      <c r="E8" s="46">
        <v>100000</v>
      </c>
      <c r="F8" s="46"/>
      <c r="G8" s="78"/>
      <c r="H8" s="53">
        <f t="shared" si="0"/>
        <v>100000</v>
      </c>
      <c r="I8" s="4">
        <v>100000</v>
      </c>
    </row>
    <row r="9" spans="1:9" ht="12.75">
      <c r="A9" s="4">
        <v>5</v>
      </c>
      <c r="B9" s="23" t="s">
        <v>240</v>
      </c>
      <c r="C9" s="20" t="s">
        <v>241</v>
      </c>
      <c r="D9" s="4"/>
      <c r="E9" s="46">
        <v>279210</v>
      </c>
      <c r="F9" s="46"/>
      <c r="G9" s="78"/>
      <c r="H9" s="53">
        <f t="shared" si="0"/>
        <v>279210</v>
      </c>
      <c r="I9" s="4">
        <v>279210</v>
      </c>
    </row>
    <row r="10" spans="1:9" ht="12.75">
      <c r="A10" s="4">
        <v>6</v>
      </c>
      <c r="B10" s="23" t="s">
        <v>242</v>
      </c>
      <c r="C10" s="4" t="s">
        <v>243</v>
      </c>
      <c r="D10" s="4"/>
      <c r="E10" s="46">
        <v>4790095</v>
      </c>
      <c r="F10" s="46"/>
      <c r="G10" s="78"/>
      <c r="H10" s="53">
        <f t="shared" si="0"/>
        <v>4790095</v>
      </c>
      <c r="I10" s="4">
        <v>4790095</v>
      </c>
    </row>
    <row r="11" spans="1:9" ht="12.75">
      <c r="A11" s="4">
        <v>7</v>
      </c>
      <c r="B11" s="23" t="s">
        <v>244</v>
      </c>
      <c r="C11" s="6" t="s">
        <v>245</v>
      </c>
      <c r="D11" s="4"/>
      <c r="E11" s="46">
        <v>12750</v>
      </c>
      <c r="F11" s="46"/>
      <c r="G11" s="78"/>
      <c r="H11" s="53">
        <f t="shared" si="0"/>
        <v>12750</v>
      </c>
      <c r="I11" s="4">
        <v>12750</v>
      </c>
    </row>
    <row r="12" spans="1:9" ht="12.75">
      <c r="A12" s="4"/>
      <c r="B12" s="23"/>
      <c r="C12" s="6" t="s">
        <v>246</v>
      </c>
      <c r="D12" s="4"/>
      <c r="E12" s="46">
        <v>226100</v>
      </c>
      <c r="F12" s="46"/>
      <c r="G12" s="78"/>
      <c r="H12" s="53">
        <f t="shared" si="0"/>
        <v>226100</v>
      </c>
      <c r="I12" s="4">
        <v>226100</v>
      </c>
    </row>
    <row r="13" spans="1:9" ht="12.75">
      <c r="A13" s="4">
        <v>8</v>
      </c>
      <c r="B13" s="23" t="s">
        <v>247</v>
      </c>
      <c r="C13" s="4" t="s">
        <v>248</v>
      </c>
      <c r="D13" s="4"/>
      <c r="E13" s="46">
        <v>1980700</v>
      </c>
      <c r="F13" s="46"/>
      <c r="G13" s="78"/>
      <c r="H13" s="53">
        <f t="shared" si="0"/>
        <v>1980700</v>
      </c>
      <c r="I13" s="4">
        <v>1980700</v>
      </c>
    </row>
    <row r="14" spans="1:9" ht="12.75">
      <c r="A14" s="4">
        <v>9</v>
      </c>
      <c r="B14" s="23">
        <v>2</v>
      </c>
      <c r="C14" s="4" t="s">
        <v>249</v>
      </c>
      <c r="D14" s="4" t="s">
        <v>250</v>
      </c>
      <c r="E14" s="46"/>
      <c r="F14" s="46"/>
      <c r="G14" s="78"/>
      <c r="H14" s="53">
        <f t="shared" si="0"/>
        <v>0</v>
      </c>
      <c r="I14" s="4"/>
    </row>
    <row r="15" spans="1:9" ht="12.75">
      <c r="A15" s="4">
        <v>10</v>
      </c>
      <c r="B15" s="23">
        <v>3</v>
      </c>
      <c r="C15" s="6" t="s">
        <v>251</v>
      </c>
      <c r="D15" s="4" t="s">
        <v>252</v>
      </c>
      <c r="E15" s="46"/>
      <c r="F15" s="46"/>
      <c r="G15" s="78"/>
      <c r="H15" s="53">
        <f t="shared" si="0"/>
        <v>0</v>
      </c>
      <c r="I15" s="4"/>
    </row>
    <row r="16" spans="1:9" ht="12.75">
      <c r="A16" s="4">
        <v>11</v>
      </c>
      <c r="B16" s="23" t="s">
        <v>234</v>
      </c>
      <c r="C16" s="6" t="s">
        <v>253</v>
      </c>
      <c r="D16" s="4"/>
      <c r="E16" s="46">
        <v>2292272</v>
      </c>
      <c r="F16" s="46"/>
      <c r="G16" s="78"/>
      <c r="H16" s="53">
        <f t="shared" si="0"/>
        <v>2292272</v>
      </c>
      <c r="I16" s="4">
        <v>2292272</v>
      </c>
    </row>
    <row r="17" spans="1:9" ht="12.75">
      <c r="A17" s="4">
        <v>12</v>
      </c>
      <c r="B17" s="23" t="s">
        <v>236</v>
      </c>
      <c r="C17" s="6" t="s">
        <v>254</v>
      </c>
      <c r="D17" s="4"/>
      <c r="E17" s="46">
        <v>3100000</v>
      </c>
      <c r="F17" s="46"/>
      <c r="G17" s="78"/>
      <c r="H17" s="53">
        <f t="shared" si="0"/>
        <v>3100000</v>
      </c>
      <c r="I17" s="4">
        <v>4250000</v>
      </c>
    </row>
    <row r="18" spans="1:9" ht="12.75">
      <c r="A18" s="4">
        <v>13</v>
      </c>
      <c r="B18" s="23" t="s">
        <v>238</v>
      </c>
      <c r="C18" s="6" t="s">
        <v>255</v>
      </c>
      <c r="D18" s="4"/>
      <c r="E18" s="46">
        <v>72960</v>
      </c>
      <c r="F18" s="46"/>
      <c r="G18" s="78"/>
      <c r="H18" s="53">
        <f t="shared" si="0"/>
        <v>72960</v>
      </c>
      <c r="I18" s="4">
        <v>60990</v>
      </c>
    </row>
    <row r="19" spans="1:9" ht="12.75">
      <c r="A19" s="4"/>
      <c r="B19" s="23"/>
      <c r="C19" s="6" t="s">
        <v>256</v>
      </c>
      <c r="D19" s="4"/>
      <c r="E19" s="46">
        <v>0</v>
      </c>
      <c r="F19" s="46"/>
      <c r="G19" s="78"/>
      <c r="H19" s="53">
        <f t="shared" si="0"/>
        <v>0</v>
      </c>
      <c r="I19" s="4">
        <v>356563</v>
      </c>
    </row>
    <row r="20" spans="1:9" ht="12.75">
      <c r="A20" s="4">
        <v>14</v>
      </c>
      <c r="B20" s="23">
        <v>4</v>
      </c>
      <c r="C20" s="4" t="s">
        <v>257</v>
      </c>
      <c r="D20" s="4" t="s">
        <v>258</v>
      </c>
      <c r="E20" s="46">
        <v>1800000</v>
      </c>
      <c r="F20" s="46"/>
      <c r="G20" s="78"/>
      <c r="H20" s="53">
        <f t="shared" si="0"/>
        <v>1800000</v>
      </c>
      <c r="I20" s="4">
        <v>1800000</v>
      </c>
    </row>
    <row r="21" spans="1:9" ht="12.75">
      <c r="A21" s="4">
        <v>15</v>
      </c>
      <c r="B21" s="23">
        <v>5</v>
      </c>
      <c r="C21" s="4" t="s">
        <v>259</v>
      </c>
      <c r="D21" s="4" t="s">
        <v>260</v>
      </c>
      <c r="E21" s="46">
        <v>0</v>
      </c>
      <c r="F21" s="46"/>
      <c r="G21" s="78"/>
      <c r="H21" s="53">
        <f t="shared" si="0"/>
        <v>0</v>
      </c>
      <c r="I21" s="4">
        <v>431800</v>
      </c>
    </row>
    <row r="22" spans="1:9" ht="12.75">
      <c r="A22" s="4">
        <v>16</v>
      </c>
      <c r="B22" s="23">
        <v>6</v>
      </c>
      <c r="C22" s="4" t="s">
        <v>261</v>
      </c>
      <c r="D22" s="4" t="s">
        <v>262</v>
      </c>
      <c r="E22" s="46">
        <v>0</v>
      </c>
      <c r="F22" s="46"/>
      <c r="G22" s="78"/>
      <c r="H22" s="53">
        <f t="shared" si="0"/>
        <v>0</v>
      </c>
      <c r="I22" s="4">
        <v>6840</v>
      </c>
    </row>
    <row r="23" spans="1:9" ht="12.75">
      <c r="A23" s="4">
        <v>17</v>
      </c>
      <c r="B23" s="23" t="s">
        <v>58</v>
      </c>
      <c r="C23" s="5" t="s">
        <v>263</v>
      </c>
      <c r="D23" s="4" t="s">
        <v>264</v>
      </c>
      <c r="E23" s="47">
        <f>SUM(E6:E22)</f>
        <v>15369467</v>
      </c>
      <c r="F23" s="47">
        <f>SUM(F6:F22)</f>
        <v>0</v>
      </c>
      <c r="G23" s="47">
        <f>SUM(G6:G22)</f>
        <v>0</v>
      </c>
      <c r="H23" s="47">
        <f>SUM(H6:H22)</f>
        <v>15369467</v>
      </c>
      <c r="I23" s="149">
        <f>SUM(I6:I22)</f>
        <v>17302700</v>
      </c>
    </row>
    <row r="24" spans="1:9" ht="12.75">
      <c r="A24" s="4">
        <v>18</v>
      </c>
      <c r="B24" s="23">
        <v>1</v>
      </c>
      <c r="C24" s="6" t="s">
        <v>265</v>
      </c>
      <c r="D24" s="4" t="s">
        <v>266</v>
      </c>
      <c r="E24" s="46"/>
      <c r="F24" s="46"/>
      <c r="G24" s="78"/>
      <c r="H24" s="46">
        <v>0</v>
      </c>
      <c r="I24" s="4"/>
    </row>
    <row r="25" spans="1:9" ht="12.75">
      <c r="A25" s="4">
        <v>19</v>
      </c>
      <c r="B25" s="23">
        <v>2</v>
      </c>
      <c r="C25" s="6" t="s">
        <v>267</v>
      </c>
      <c r="D25" s="4" t="s">
        <v>268</v>
      </c>
      <c r="E25" s="46"/>
      <c r="F25" s="46"/>
      <c r="G25" s="78"/>
      <c r="H25" s="46">
        <v>0</v>
      </c>
      <c r="I25" s="4"/>
    </row>
    <row r="26" spans="1:9" ht="12.75">
      <c r="A26" s="4">
        <v>20</v>
      </c>
      <c r="B26" s="23">
        <v>3</v>
      </c>
      <c r="C26" s="6" t="s">
        <v>269</v>
      </c>
      <c r="D26" s="4" t="s">
        <v>270</v>
      </c>
      <c r="E26" s="46"/>
      <c r="F26" s="46"/>
      <c r="G26" s="78"/>
      <c r="H26" s="46">
        <v>0</v>
      </c>
      <c r="I26" s="4"/>
    </row>
    <row r="27" spans="1:9" ht="12.75">
      <c r="A27" s="4">
        <v>21</v>
      </c>
      <c r="B27" s="23">
        <v>4</v>
      </c>
      <c r="C27" s="6" t="s">
        <v>271</v>
      </c>
      <c r="D27" s="6" t="s">
        <v>272</v>
      </c>
      <c r="E27" s="47"/>
      <c r="F27" s="47"/>
      <c r="G27" s="79"/>
      <c r="H27" s="46">
        <v>0</v>
      </c>
      <c r="I27" s="4"/>
    </row>
    <row r="28" spans="1:9" ht="12.75">
      <c r="A28" s="4">
        <v>22</v>
      </c>
      <c r="B28" s="23">
        <v>5</v>
      </c>
      <c r="C28" s="4" t="s">
        <v>273</v>
      </c>
      <c r="D28" s="4" t="s">
        <v>274</v>
      </c>
      <c r="E28" s="46"/>
      <c r="F28" s="46"/>
      <c r="G28" s="78"/>
      <c r="H28" s="46">
        <f>E28</f>
        <v>0</v>
      </c>
      <c r="I28" s="4"/>
    </row>
    <row r="29" spans="1:9" ht="12.75">
      <c r="A29" s="4">
        <v>23</v>
      </c>
      <c r="B29" s="23" t="s">
        <v>234</v>
      </c>
      <c r="C29" s="20" t="s">
        <v>275</v>
      </c>
      <c r="D29" s="4"/>
      <c r="E29" s="46">
        <v>1472879</v>
      </c>
      <c r="F29" s="46"/>
      <c r="G29" s="78"/>
      <c r="H29" s="46">
        <f>E29+F29+G29</f>
        <v>1472879</v>
      </c>
      <c r="I29" s="4">
        <v>1902393</v>
      </c>
    </row>
    <row r="30" spans="1:9" ht="12.75">
      <c r="A30" s="4">
        <v>24</v>
      </c>
      <c r="B30" s="23" t="s">
        <v>236</v>
      </c>
      <c r="C30" s="20" t="s">
        <v>276</v>
      </c>
      <c r="D30" s="4"/>
      <c r="E30" s="46">
        <v>0</v>
      </c>
      <c r="F30" s="46"/>
      <c r="G30" s="78"/>
      <c r="H30" s="46">
        <f>E30+F30+G30</f>
        <v>0</v>
      </c>
      <c r="I30" s="4"/>
    </row>
    <row r="31" spans="1:9" ht="12.75">
      <c r="A31" s="4">
        <v>25</v>
      </c>
      <c r="B31" s="23" t="s">
        <v>238</v>
      </c>
      <c r="C31" s="20" t="s">
        <v>277</v>
      </c>
      <c r="D31" s="4"/>
      <c r="E31" s="46">
        <v>0</v>
      </c>
      <c r="F31" s="46"/>
      <c r="G31" s="78"/>
      <c r="H31" s="46">
        <f>E31+F31+G31</f>
        <v>0</v>
      </c>
      <c r="I31" s="4"/>
    </row>
    <row r="32" spans="1:9" ht="12.75">
      <c r="A32" s="4">
        <v>26</v>
      </c>
      <c r="B32" s="23" t="s">
        <v>240</v>
      </c>
      <c r="C32" s="20" t="s">
        <v>278</v>
      </c>
      <c r="D32" s="4"/>
      <c r="E32" s="46">
        <v>0</v>
      </c>
      <c r="F32" s="46"/>
      <c r="G32" s="78"/>
      <c r="H32" s="46">
        <f>E32+F32+G32</f>
        <v>0</v>
      </c>
      <c r="I32" s="4"/>
    </row>
    <row r="33" spans="1:9" ht="12.75">
      <c r="A33" s="4">
        <v>27</v>
      </c>
      <c r="B33" s="23" t="s">
        <v>279</v>
      </c>
      <c r="C33" s="26" t="s">
        <v>280</v>
      </c>
      <c r="D33" s="4" t="s">
        <v>281</v>
      </c>
      <c r="E33" s="47">
        <f>SUM(E24:E32)</f>
        <v>1472879</v>
      </c>
      <c r="F33" s="47">
        <f>SUM(F24:F32)</f>
        <v>0</v>
      </c>
      <c r="G33" s="47">
        <f>SUM(G24:G32)</f>
        <v>0</v>
      </c>
      <c r="H33" s="47">
        <f>SUM(H24:H32)</f>
        <v>1472879</v>
      </c>
      <c r="I33" s="149">
        <f>SUM(I24:I32)</f>
        <v>1902393</v>
      </c>
    </row>
    <row r="34" spans="1:9" ht="12.75">
      <c r="A34" s="4">
        <v>28</v>
      </c>
      <c r="B34" s="23">
        <v>1</v>
      </c>
      <c r="C34" s="20" t="s">
        <v>282</v>
      </c>
      <c r="D34" s="4" t="s">
        <v>283</v>
      </c>
      <c r="E34" s="46">
        <v>0</v>
      </c>
      <c r="F34" s="46"/>
      <c r="G34" s="78"/>
      <c r="H34" s="46">
        <f aca="true" t="shared" si="1" ref="H34:H39">SUM(E34:G34)</f>
        <v>0</v>
      </c>
      <c r="I34" s="4"/>
    </row>
    <row r="35" spans="1:9" ht="12.75">
      <c r="A35" s="4">
        <v>29</v>
      </c>
      <c r="B35" s="23">
        <v>2</v>
      </c>
      <c r="C35" s="80" t="s">
        <v>284</v>
      </c>
      <c r="D35" s="6" t="s">
        <v>285</v>
      </c>
      <c r="E35" s="47"/>
      <c r="F35" s="47"/>
      <c r="G35" s="79"/>
      <c r="H35" s="46">
        <f t="shared" si="1"/>
        <v>0</v>
      </c>
      <c r="I35" s="4"/>
    </row>
    <row r="36" spans="1:9" ht="12.75">
      <c r="A36" s="4">
        <v>30</v>
      </c>
      <c r="B36" s="23">
        <v>3</v>
      </c>
      <c r="C36" s="20" t="s">
        <v>286</v>
      </c>
      <c r="D36" s="4" t="s">
        <v>287</v>
      </c>
      <c r="E36" s="46"/>
      <c r="F36" s="46"/>
      <c r="G36" s="78"/>
      <c r="H36" s="46">
        <f t="shared" si="1"/>
        <v>0</v>
      </c>
      <c r="I36" s="4"/>
    </row>
    <row r="37" spans="1:9" ht="12.75">
      <c r="A37" s="4">
        <v>31</v>
      </c>
      <c r="B37" s="23">
        <v>4</v>
      </c>
      <c r="C37" s="20" t="s">
        <v>288</v>
      </c>
      <c r="D37" s="4" t="s">
        <v>289</v>
      </c>
      <c r="E37" s="46"/>
      <c r="F37" s="46"/>
      <c r="G37" s="78"/>
      <c r="H37" s="46">
        <f t="shared" si="1"/>
        <v>0</v>
      </c>
      <c r="I37" s="4"/>
    </row>
    <row r="38" spans="1:9" ht="12.75">
      <c r="A38" s="4">
        <v>32</v>
      </c>
      <c r="B38" s="81">
        <v>5</v>
      </c>
      <c r="C38" s="80" t="s">
        <v>290</v>
      </c>
      <c r="D38" s="4" t="s">
        <v>291</v>
      </c>
      <c r="E38" s="46">
        <v>4000000</v>
      </c>
      <c r="F38" s="46">
        <f>F39</f>
        <v>0</v>
      </c>
      <c r="G38" s="46">
        <f>G39</f>
        <v>0</v>
      </c>
      <c r="H38" s="46">
        <f t="shared" si="1"/>
        <v>4000000</v>
      </c>
      <c r="I38" s="4">
        <v>4000000</v>
      </c>
    </row>
    <row r="39" spans="1:9" ht="12.75">
      <c r="A39" s="4">
        <v>33</v>
      </c>
      <c r="B39" s="23" t="s">
        <v>234</v>
      </c>
      <c r="C39" s="80" t="s">
        <v>292</v>
      </c>
      <c r="D39" s="4"/>
      <c r="E39" s="46">
        <v>0</v>
      </c>
      <c r="F39" s="46"/>
      <c r="G39" s="78"/>
      <c r="H39" s="46">
        <f t="shared" si="1"/>
        <v>0</v>
      </c>
      <c r="I39" s="152"/>
    </row>
    <row r="40" spans="1:9" ht="12.75">
      <c r="A40" s="4">
        <v>34</v>
      </c>
      <c r="B40" s="23" t="s">
        <v>293</v>
      </c>
      <c r="C40" s="26" t="s">
        <v>294</v>
      </c>
      <c r="D40" s="4" t="s">
        <v>295</v>
      </c>
      <c r="E40" s="47">
        <f>SUM(E34:E38)</f>
        <v>4000000</v>
      </c>
      <c r="F40" s="47">
        <f>SUM(F34:F38)</f>
        <v>0</v>
      </c>
      <c r="G40" s="47">
        <f>SUM(G34:G38)</f>
        <v>0</v>
      </c>
      <c r="H40" s="47">
        <f>SUM(H34:H38)</f>
        <v>4000000</v>
      </c>
      <c r="I40" s="149">
        <f>SUM(I34:I38)</f>
        <v>4000000</v>
      </c>
    </row>
    <row r="41" spans="1:9" ht="12.75">
      <c r="A41" s="4">
        <v>35</v>
      </c>
      <c r="B41" s="23">
        <v>1</v>
      </c>
      <c r="C41" s="20" t="s">
        <v>296</v>
      </c>
      <c r="D41" s="4" t="s">
        <v>297</v>
      </c>
      <c r="E41" s="46"/>
      <c r="F41" s="46"/>
      <c r="G41" s="78"/>
      <c r="H41" s="46">
        <f>E41+F41+G41</f>
        <v>0</v>
      </c>
      <c r="I41" s="4"/>
    </row>
    <row r="42" spans="1:9" ht="12.75">
      <c r="A42" s="4">
        <v>36</v>
      </c>
      <c r="B42" s="6">
        <v>2</v>
      </c>
      <c r="C42" s="4" t="s">
        <v>298</v>
      </c>
      <c r="D42" s="4" t="s">
        <v>299</v>
      </c>
      <c r="E42" s="46"/>
      <c r="F42" s="46"/>
      <c r="G42" s="78"/>
      <c r="H42" s="46">
        <f>E42+F42+G42</f>
        <v>0</v>
      </c>
      <c r="I42" s="4"/>
    </row>
    <row r="43" spans="1:9" ht="12.75">
      <c r="A43" s="4">
        <v>37</v>
      </c>
      <c r="B43" s="82" t="s">
        <v>300</v>
      </c>
      <c r="C43" s="5" t="s">
        <v>301</v>
      </c>
      <c r="D43" s="4" t="s">
        <v>302</v>
      </c>
      <c r="E43" s="53">
        <f>SUM(E41:E42)</f>
        <v>0</v>
      </c>
      <c r="F43" s="53">
        <f>SUM(F41:F42)</f>
        <v>0</v>
      </c>
      <c r="G43" s="53">
        <f>SUM(G41:G42)</f>
        <v>0</v>
      </c>
      <c r="H43" s="53">
        <f>SUM(H41:H42)</f>
        <v>0</v>
      </c>
      <c r="I43" s="4"/>
    </row>
    <row r="44" spans="1:9" ht="12.75">
      <c r="A44" s="4">
        <v>38</v>
      </c>
      <c r="B44" s="23">
        <v>1</v>
      </c>
      <c r="C44" s="20" t="s">
        <v>303</v>
      </c>
      <c r="D44" s="4" t="s">
        <v>304</v>
      </c>
      <c r="E44" s="46"/>
      <c r="F44" s="46"/>
      <c r="G44" s="78"/>
      <c r="H44" s="53">
        <f>SUM(E44:G44)</f>
        <v>0</v>
      </c>
      <c r="I44" s="4"/>
    </row>
    <row r="45" spans="1:9" ht="12.75">
      <c r="A45" s="4">
        <v>39</v>
      </c>
      <c r="B45" s="23">
        <v>2</v>
      </c>
      <c r="C45" s="83" t="s">
        <v>305</v>
      </c>
      <c r="D45" s="4" t="s">
        <v>306</v>
      </c>
      <c r="E45" s="46"/>
      <c r="F45" s="46"/>
      <c r="G45" s="78"/>
      <c r="H45" s="53">
        <f aca="true" t="shared" si="2" ref="H45:H52">SUM(E45:G45)</f>
        <v>0</v>
      </c>
      <c r="I45" s="4"/>
    </row>
    <row r="46" spans="1:9" ht="12.75">
      <c r="A46" s="4">
        <v>40</v>
      </c>
      <c r="B46" s="23">
        <v>3</v>
      </c>
      <c r="C46" s="4" t="s">
        <v>307</v>
      </c>
      <c r="D46" s="4" t="s">
        <v>308</v>
      </c>
      <c r="E46" s="46"/>
      <c r="F46" s="46">
        <v>350000</v>
      </c>
      <c r="G46" s="78"/>
      <c r="H46" s="53">
        <f t="shared" si="2"/>
        <v>350000</v>
      </c>
      <c r="I46" s="4">
        <v>350000</v>
      </c>
    </row>
    <row r="47" spans="1:9" ht="12.75">
      <c r="A47" s="4">
        <v>41</v>
      </c>
      <c r="B47" s="23">
        <v>4</v>
      </c>
      <c r="C47" s="4" t="s">
        <v>309</v>
      </c>
      <c r="D47" s="4" t="s">
        <v>308</v>
      </c>
      <c r="E47" s="46"/>
      <c r="F47" s="46">
        <v>0</v>
      </c>
      <c r="G47" s="78"/>
      <c r="H47" s="53">
        <f t="shared" si="2"/>
        <v>0</v>
      </c>
      <c r="I47" s="4"/>
    </row>
    <row r="48" spans="1:9" ht="12.75">
      <c r="A48" s="4">
        <v>42</v>
      </c>
      <c r="B48" s="23">
        <v>5</v>
      </c>
      <c r="C48" s="4" t="s">
        <v>310</v>
      </c>
      <c r="D48" s="4" t="s">
        <v>311</v>
      </c>
      <c r="E48" s="46"/>
      <c r="F48" s="46">
        <v>4000000</v>
      </c>
      <c r="G48" s="78"/>
      <c r="H48" s="53">
        <f t="shared" si="2"/>
        <v>4000000</v>
      </c>
      <c r="I48" s="4">
        <v>4000000</v>
      </c>
    </row>
    <row r="49" spans="1:9" ht="12.75">
      <c r="A49" s="4">
        <v>43</v>
      </c>
      <c r="B49" s="23">
        <v>6</v>
      </c>
      <c r="C49" s="6" t="s">
        <v>312</v>
      </c>
      <c r="D49" s="4" t="s">
        <v>313</v>
      </c>
      <c r="E49" s="46"/>
      <c r="F49" s="46">
        <v>190000</v>
      </c>
      <c r="G49" s="78"/>
      <c r="H49" s="53">
        <f t="shared" si="2"/>
        <v>190000</v>
      </c>
      <c r="I49" s="4">
        <v>0</v>
      </c>
    </row>
    <row r="50" spans="1:9" ht="12.75">
      <c r="A50" s="4">
        <v>44</v>
      </c>
      <c r="B50" s="23">
        <v>7</v>
      </c>
      <c r="C50" s="20" t="s">
        <v>314</v>
      </c>
      <c r="D50" s="4" t="s">
        <v>315</v>
      </c>
      <c r="E50" s="46"/>
      <c r="F50" s="46"/>
      <c r="G50" s="78"/>
      <c r="H50" s="53">
        <f t="shared" si="2"/>
        <v>0</v>
      </c>
      <c r="I50" s="4"/>
    </row>
    <row r="51" spans="1:9" ht="12.75">
      <c r="A51" s="4">
        <v>45</v>
      </c>
      <c r="B51" s="23">
        <v>8</v>
      </c>
      <c r="C51" s="80" t="s">
        <v>316</v>
      </c>
      <c r="D51" s="4" t="s">
        <v>317</v>
      </c>
      <c r="E51" s="53">
        <v>330000</v>
      </c>
      <c r="F51" s="46"/>
      <c r="G51" s="77"/>
      <c r="H51" s="53">
        <f t="shared" si="2"/>
        <v>330000</v>
      </c>
      <c r="I51" s="4">
        <v>330000</v>
      </c>
    </row>
    <row r="52" spans="1:9" ht="12.75">
      <c r="A52" s="4">
        <v>46</v>
      </c>
      <c r="B52" s="23">
        <v>9</v>
      </c>
      <c r="C52" s="80" t="s">
        <v>318</v>
      </c>
      <c r="D52" s="6" t="s">
        <v>319</v>
      </c>
      <c r="E52" s="47"/>
      <c r="F52" s="47"/>
      <c r="G52" s="79"/>
      <c r="H52" s="53">
        <f t="shared" si="2"/>
        <v>0</v>
      </c>
      <c r="I52" s="4">
        <v>190000</v>
      </c>
    </row>
    <row r="53" spans="1:9" ht="12.75">
      <c r="A53" s="4">
        <v>47</v>
      </c>
      <c r="B53" s="84" t="s">
        <v>320</v>
      </c>
      <c r="C53" s="26" t="s">
        <v>321</v>
      </c>
      <c r="D53" s="4" t="s">
        <v>322</v>
      </c>
      <c r="E53" s="47">
        <f>SUM(E44:E52)</f>
        <v>330000</v>
      </c>
      <c r="F53" s="47">
        <f>SUM(F44:F52)</f>
        <v>4540000</v>
      </c>
      <c r="G53" s="47">
        <f>SUM(G44:G52)</f>
        <v>0</v>
      </c>
      <c r="H53" s="47">
        <f>SUM(H44:H52)</f>
        <v>4870000</v>
      </c>
      <c r="I53" s="149">
        <f>SUM(I44:I52)</f>
        <v>4870000</v>
      </c>
    </row>
    <row r="54" spans="1:9" ht="12.75">
      <c r="A54" s="4">
        <v>48</v>
      </c>
      <c r="B54" s="85">
        <v>1</v>
      </c>
      <c r="C54" s="26" t="s">
        <v>323</v>
      </c>
      <c r="D54" s="4" t="s">
        <v>324</v>
      </c>
      <c r="E54" s="47">
        <f>SUM(E55:E56)</f>
        <v>0</v>
      </c>
      <c r="F54" s="47">
        <v>5000</v>
      </c>
      <c r="G54" s="47">
        <f>SUM(G55:G56)</f>
        <v>0</v>
      </c>
      <c r="H54" s="47">
        <f>SUM(H55:H56)</f>
        <v>5000</v>
      </c>
      <c r="I54" s="149">
        <f>SUM(I55:I56)</f>
        <v>5000</v>
      </c>
    </row>
    <row r="55" spans="1:9" ht="12.75">
      <c r="A55" s="4">
        <v>49</v>
      </c>
      <c r="B55" s="23" t="s">
        <v>234</v>
      </c>
      <c r="C55" s="80" t="s">
        <v>325</v>
      </c>
      <c r="D55" s="4"/>
      <c r="E55" s="46"/>
      <c r="F55" s="53">
        <v>5000</v>
      </c>
      <c r="G55" s="79"/>
      <c r="H55" s="53">
        <f>SUM(E55:G55)</f>
        <v>5000</v>
      </c>
      <c r="I55" s="152">
        <v>5000</v>
      </c>
    </row>
    <row r="56" spans="1:9" ht="12.75">
      <c r="A56" s="4">
        <v>50</v>
      </c>
      <c r="B56" s="23" t="s">
        <v>236</v>
      </c>
      <c r="C56" s="20" t="s">
        <v>326</v>
      </c>
      <c r="D56" s="4"/>
      <c r="E56" s="46"/>
      <c r="F56" s="46"/>
      <c r="G56" s="78"/>
      <c r="H56" s="53">
        <f>SUM(E56:G56)</f>
        <v>0</v>
      </c>
      <c r="I56" s="152"/>
    </row>
    <row r="57" spans="1:9" ht="12.75">
      <c r="A57" s="4">
        <v>51</v>
      </c>
      <c r="B57" s="23" t="s">
        <v>327</v>
      </c>
      <c r="C57" s="86" t="s">
        <v>328</v>
      </c>
      <c r="D57" s="5" t="s">
        <v>329</v>
      </c>
      <c r="E57" s="47">
        <f>E43+E53+E54</f>
        <v>330000</v>
      </c>
      <c r="F57" s="47">
        <f>F43+F53+F54</f>
        <v>4545000</v>
      </c>
      <c r="G57" s="47">
        <f>G43+G53+G54</f>
        <v>0</v>
      </c>
      <c r="H57" s="47">
        <f>H43+H53+H54</f>
        <v>4875000</v>
      </c>
      <c r="I57" s="149">
        <f>I43+I53+I54</f>
        <v>4875000</v>
      </c>
    </row>
    <row r="58" spans="1:9" ht="12.75">
      <c r="A58" s="4">
        <v>52</v>
      </c>
      <c r="B58" s="23">
        <v>1</v>
      </c>
      <c r="C58" s="83" t="s">
        <v>330</v>
      </c>
      <c r="D58" s="4" t="s">
        <v>331</v>
      </c>
      <c r="E58" s="53"/>
      <c r="F58" s="46">
        <v>0</v>
      </c>
      <c r="G58" s="77"/>
      <c r="H58" s="53">
        <f>SUM(E58:G58)</f>
        <v>0</v>
      </c>
      <c r="I58" s="4"/>
    </row>
    <row r="59" spans="1:9" ht="12.75">
      <c r="A59" s="4">
        <v>53</v>
      </c>
      <c r="B59" s="23">
        <v>2</v>
      </c>
      <c r="C59" s="83" t="s">
        <v>332</v>
      </c>
      <c r="D59" s="4" t="s">
        <v>333</v>
      </c>
      <c r="E59" s="53"/>
      <c r="F59" s="46">
        <v>750000</v>
      </c>
      <c r="G59" s="77"/>
      <c r="H59" s="53">
        <f aca="true" t="shared" si="3" ref="H59:H68">SUM(E59:G59)</f>
        <v>750000</v>
      </c>
      <c r="I59" s="4">
        <v>750000</v>
      </c>
    </row>
    <row r="60" spans="1:9" ht="12.75">
      <c r="A60" s="4">
        <v>54</v>
      </c>
      <c r="B60" s="23">
        <v>3</v>
      </c>
      <c r="C60" s="83" t="s">
        <v>334</v>
      </c>
      <c r="D60" s="4" t="s">
        <v>335</v>
      </c>
      <c r="E60" s="53"/>
      <c r="F60" s="46"/>
      <c r="G60" s="53"/>
      <c r="H60" s="53">
        <f t="shared" si="3"/>
        <v>0</v>
      </c>
      <c r="I60" s="4"/>
    </row>
    <row r="61" spans="1:9" ht="12.75">
      <c r="A61" s="4">
        <v>55</v>
      </c>
      <c r="B61" s="23">
        <v>4</v>
      </c>
      <c r="C61" s="80" t="s">
        <v>336</v>
      </c>
      <c r="D61" s="6" t="s">
        <v>337</v>
      </c>
      <c r="E61" s="47"/>
      <c r="F61" s="53">
        <v>528000</v>
      </c>
      <c r="G61" s="53">
        <v>0</v>
      </c>
      <c r="H61" s="53">
        <f t="shared" si="3"/>
        <v>528000</v>
      </c>
      <c r="I61" s="4">
        <v>528000</v>
      </c>
    </row>
    <row r="62" spans="1:9" ht="12.75">
      <c r="A62" s="4">
        <v>56</v>
      </c>
      <c r="B62" s="23">
        <v>5</v>
      </c>
      <c r="C62" s="83" t="s">
        <v>338</v>
      </c>
      <c r="D62" s="4" t="s">
        <v>339</v>
      </c>
      <c r="E62" s="53"/>
      <c r="F62" s="46"/>
      <c r="G62" s="53"/>
      <c r="H62" s="53">
        <f t="shared" si="3"/>
        <v>0</v>
      </c>
      <c r="I62" s="4"/>
    </row>
    <row r="63" spans="1:9" ht="12.75">
      <c r="A63" s="4">
        <v>57</v>
      </c>
      <c r="B63" s="81">
        <v>6</v>
      </c>
      <c r="C63" s="80" t="s">
        <v>340</v>
      </c>
      <c r="D63" s="4" t="s">
        <v>341</v>
      </c>
      <c r="E63" s="53"/>
      <c r="F63" s="47"/>
      <c r="G63" s="77"/>
      <c r="H63" s="53">
        <f t="shared" si="3"/>
        <v>0</v>
      </c>
      <c r="I63" s="4"/>
    </row>
    <row r="64" spans="1:9" ht="12.75">
      <c r="A64" s="4">
        <v>58</v>
      </c>
      <c r="B64" s="87">
        <v>7</v>
      </c>
      <c r="C64" s="76" t="s">
        <v>342</v>
      </c>
      <c r="D64" s="4" t="s">
        <v>343</v>
      </c>
      <c r="E64" s="53"/>
      <c r="F64" s="46"/>
      <c r="G64" s="77"/>
      <c r="H64" s="53">
        <f t="shared" si="3"/>
        <v>0</v>
      </c>
      <c r="I64" s="4"/>
    </row>
    <row r="65" spans="1:9" ht="12.75">
      <c r="A65" s="4">
        <v>59</v>
      </c>
      <c r="B65" s="23">
        <v>8</v>
      </c>
      <c r="C65" s="1" t="s">
        <v>344</v>
      </c>
      <c r="D65" s="4" t="s">
        <v>345</v>
      </c>
      <c r="E65" s="53"/>
      <c r="F65" s="46">
        <v>0</v>
      </c>
      <c r="G65" s="77"/>
      <c r="H65" s="53">
        <f t="shared" si="3"/>
        <v>0</v>
      </c>
      <c r="I65" s="4"/>
    </row>
    <row r="66" spans="1:9" ht="12.75">
      <c r="A66" s="4">
        <v>60</v>
      </c>
      <c r="B66" s="23">
        <v>9</v>
      </c>
      <c r="C66" s="83" t="s">
        <v>346</v>
      </c>
      <c r="D66" s="4" t="s">
        <v>347</v>
      </c>
      <c r="E66" s="53"/>
      <c r="F66" s="46"/>
      <c r="G66" s="77"/>
      <c r="H66" s="53">
        <f t="shared" si="3"/>
        <v>0</v>
      </c>
      <c r="I66" s="4"/>
    </row>
    <row r="67" spans="1:9" ht="12.75">
      <c r="A67" s="4">
        <v>61</v>
      </c>
      <c r="B67" s="23">
        <v>10</v>
      </c>
      <c r="C67" s="1" t="s">
        <v>348</v>
      </c>
      <c r="D67" s="4" t="s">
        <v>349</v>
      </c>
      <c r="E67" s="53"/>
      <c r="F67" s="46"/>
      <c r="G67" s="77"/>
      <c r="H67" s="53">
        <f t="shared" si="3"/>
        <v>0</v>
      </c>
      <c r="I67" s="4"/>
    </row>
    <row r="68" spans="1:9" ht="12.75">
      <c r="A68" s="4">
        <v>62</v>
      </c>
      <c r="B68" s="23">
        <v>11</v>
      </c>
      <c r="C68" s="83" t="s">
        <v>350</v>
      </c>
      <c r="D68" s="6" t="s">
        <v>351</v>
      </c>
      <c r="E68" s="53"/>
      <c r="F68" s="53">
        <v>0</v>
      </c>
      <c r="G68" s="77">
        <v>0</v>
      </c>
      <c r="H68" s="53">
        <f t="shared" si="3"/>
        <v>0</v>
      </c>
      <c r="I68" s="4"/>
    </row>
    <row r="69" spans="1:9" ht="12.75">
      <c r="A69" s="4">
        <v>63</v>
      </c>
      <c r="B69" s="23" t="s">
        <v>352</v>
      </c>
      <c r="C69" s="86" t="s">
        <v>353</v>
      </c>
      <c r="D69" s="4" t="s">
        <v>354</v>
      </c>
      <c r="E69" s="47">
        <f>SUM(E58:E68)</f>
        <v>0</v>
      </c>
      <c r="F69" s="47">
        <f>SUM(F58:F68)</f>
        <v>1278000</v>
      </c>
      <c r="G69" s="47">
        <f>SUM(G58:G68)</f>
        <v>0</v>
      </c>
      <c r="H69" s="47">
        <f>SUM(H58:H68)</f>
        <v>1278000</v>
      </c>
      <c r="I69" s="149">
        <f>SUM(I58:I68)</f>
        <v>1278000</v>
      </c>
    </row>
    <row r="70" spans="1:9" ht="12.75">
      <c r="A70" s="4">
        <v>64</v>
      </c>
      <c r="B70" s="23">
        <v>1</v>
      </c>
      <c r="C70" s="83" t="s">
        <v>355</v>
      </c>
      <c r="D70" s="6" t="s">
        <v>356</v>
      </c>
      <c r="E70" s="47"/>
      <c r="F70" s="47"/>
      <c r="G70" s="79"/>
      <c r="H70" s="53">
        <f>SUM(E70:G70)</f>
        <v>0</v>
      </c>
      <c r="I70" s="4"/>
    </row>
    <row r="71" spans="1:9" ht="12.75">
      <c r="A71" s="4">
        <v>65</v>
      </c>
      <c r="B71" s="88">
        <v>2</v>
      </c>
      <c r="C71" s="80" t="s">
        <v>357</v>
      </c>
      <c r="D71" s="4" t="s">
        <v>358</v>
      </c>
      <c r="E71" s="53"/>
      <c r="F71" s="46"/>
      <c r="G71" s="77"/>
      <c r="H71" s="53">
        <f>SUM(E71:G71)</f>
        <v>0</v>
      </c>
      <c r="I71" s="4"/>
    </row>
    <row r="72" spans="1:9" ht="12.75">
      <c r="A72" s="4">
        <v>66</v>
      </c>
      <c r="B72" s="23">
        <v>3</v>
      </c>
      <c r="C72" s="83" t="s">
        <v>359</v>
      </c>
      <c r="D72" s="4" t="s">
        <v>360</v>
      </c>
      <c r="E72" s="53"/>
      <c r="F72" s="46"/>
      <c r="G72" s="77"/>
      <c r="H72" s="53">
        <f>SUM(E72:G72)</f>
        <v>0</v>
      </c>
      <c r="I72" s="4"/>
    </row>
    <row r="73" spans="1:9" ht="12.75">
      <c r="A73" s="4">
        <v>67</v>
      </c>
      <c r="B73" s="23">
        <v>4</v>
      </c>
      <c r="C73" s="83" t="s">
        <v>361</v>
      </c>
      <c r="D73" s="4" t="s">
        <v>362</v>
      </c>
      <c r="E73" s="53"/>
      <c r="F73" s="46"/>
      <c r="G73" s="77"/>
      <c r="H73" s="53">
        <f>SUM(E73:G73)</f>
        <v>0</v>
      </c>
      <c r="I73" s="4"/>
    </row>
    <row r="74" spans="1:9" ht="12.75">
      <c r="A74" s="4">
        <v>68</v>
      </c>
      <c r="B74" s="88">
        <v>5</v>
      </c>
      <c r="C74" s="80" t="s">
        <v>363</v>
      </c>
      <c r="D74" s="4" t="s">
        <v>364</v>
      </c>
      <c r="E74" s="53"/>
      <c r="F74" s="46"/>
      <c r="G74" s="77"/>
      <c r="H74" s="53">
        <f>SUM(E74:G74)</f>
        <v>0</v>
      </c>
      <c r="I74" s="4"/>
    </row>
    <row r="75" spans="1:9" ht="12.75">
      <c r="A75" s="4">
        <v>69</v>
      </c>
      <c r="B75" s="87" t="s">
        <v>365</v>
      </c>
      <c r="C75" s="26" t="s">
        <v>366</v>
      </c>
      <c r="D75" s="4" t="s">
        <v>367</v>
      </c>
      <c r="E75" s="47">
        <f>SUM(E70:E74)</f>
        <v>0</v>
      </c>
      <c r="F75" s="47">
        <f>SUM(F70:F74)</f>
        <v>0</v>
      </c>
      <c r="G75" s="47">
        <f>SUM(G70:G74)</f>
        <v>0</v>
      </c>
      <c r="H75" s="47">
        <f>SUM(H70:H74)</f>
        <v>0</v>
      </c>
      <c r="I75" s="4"/>
    </row>
    <row r="76" spans="1:9" ht="12.75">
      <c r="A76" s="4">
        <v>70</v>
      </c>
      <c r="B76" s="87">
        <v>1</v>
      </c>
      <c r="C76" s="80" t="s">
        <v>368</v>
      </c>
      <c r="D76" s="4" t="s">
        <v>369</v>
      </c>
      <c r="E76" s="53"/>
      <c r="F76" s="46"/>
      <c r="G76" s="77"/>
      <c r="H76" s="53">
        <f>SUM(E76:G76)</f>
        <v>0</v>
      </c>
      <c r="I76" s="4"/>
    </row>
    <row r="77" spans="1:9" ht="12.75">
      <c r="A77" s="4">
        <v>71</v>
      </c>
      <c r="B77" s="87">
        <v>2</v>
      </c>
      <c r="C77" s="80" t="s">
        <v>370</v>
      </c>
      <c r="D77" s="4" t="s">
        <v>371</v>
      </c>
      <c r="E77" s="53"/>
      <c r="F77" s="46"/>
      <c r="G77" s="77"/>
      <c r="H77" s="53">
        <f>SUM(E77:G77)</f>
        <v>0</v>
      </c>
      <c r="I77" s="4"/>
    </row>
    <row r="78" spans="1:9" ht="12.75">
      <c r="A78" s="4">
        <v>72</v>
      </c>
      <c r="B78" s="87">
        <v>3</v>
      </c>
      <c r="C78" s="6" t="s">
        <v>372</v>
      </c>
      <c r="D78" s="6" t="s">
        <v>373</v>
      </c>
      <c r="E78" s="53"/>
      <c r="F78" s="46"/>
      <c r="G78" s="77"/>
      <c r="H78" s="53">
        <f>SUM(E78:G78)</f>
        <v>0</v>
      </c>
      <c r="I78" s="4"/>
    </row>
    <row r="79" spans="1:9" ht="12.75">
      <c r="A79" s="4">
        <v>73</v>
      </c>
      <c r="B79" s="87">
        <v>4</v>
      </c>
      <c r="C79" s="6" t="s">
        <v>374</v>
      </c>
      <c r="D79" s="6" t="s">
        <v>375</v>
      </c>
      <c r="E79" s="53"/>
      <c r="F79" s="46"/>
      <c r="G79" s="77"/>
      <c r="H79" s="53">
        <f>SUM(E79:G79)</f>
        <v>0</v>
      </c>
      <c r="I79" s="4"/>
    </row>
    <row r="80" spans="1:9" ht="12.75">
      <c r="A80" s="4">
        <v>74</v>
      </c>
      <c r="B80" s="87">
        <v>5</v>
      </c>
      <c r="C80" s="80" t="s">
        <v>376</v>
      </c>
      <c r="D80" s="6" t="s">
        <v>377</v>
      </c>
      <c r="E80" s="53"/>
      <c r="F80" s="46"/>
      <c r="G80" s="77"/>
      <c r="H80" s="53">
        <f>SUM(E80:G80)</f>
        <v>0</v>
      </c>
      <c r="I80" s="4"/>
    </row>
    <row r="81" spans="1:9" ht="12.75">
      <c r="A81" s="4">
        <v>75</v>
      </c>
      <c r="B81" s="87" t="s">
        <v>378</v>
      </c>
      <c r="C81" s="2" t="s">
        <v>379</v>
      </c>
      <c r="D81" s="4" t="s">
        <v>380</v>
      </c>
      <c r="E81" s="47">
        <f>SUM(E76:E80)</f>
        <v>0</v>
      </c>
      <c r="F81" s="47">
        <f>SUM(F76:F80)</f>
        <v>0</v>
      </c>
      <c r="G81" s="47">
        <f>SUM(G76:G80)</f>
        <v>0</v>
      </c>
      <c r="H81" s="47">
        <f>SUM(H76:H80)</f>
        <v>0</v>
      </c>
      <c r="I81" s="4"/>
    </row>
    <row r="82" spans="1:9" ht="12.75">
      <c r="A82" s="4">
        <v>76</v>
      </c>
      <c r="B82" s="87">
        <v>1</v>
      </c>
      <c r="C82" s="80" t="s">
        <v>381</v>
      </c>
      <c r="D82" s="4" t="s">
        <v>382</v>
      </c>
      <c r="E82" s="53"/>
      <c r="F82" s="46"/>
      <c r="G82" s="77"/>
      <c r="H82" s="53">
        <f>SUM(E82:G82)</f>
        <v>0</v>
      </c>
      <c r="I82" s="4"/>
    </row>
    <row r="83" spans="1:9" ht="12.75">
      <c r="A83" s="4">
        <v>77</v>
      </c>
      <c r="B83" s="87">
        <v>2</v>
      </c>
      <c r="C83" s="6" t="s">
        <v>383</v>
      </c>
      <c r="D83" s="6" t="s">
        <v>384</v>
      </c>
      <c r="E83" s="53"/>
      <c r="F83" s="46"/>
      <c r="G83" s="79"/>
      <c r="H83" s="53">
        <f>SUM(E83:G83)</f>
        <v>0</v>
      </c>
      <c r="I83" s="4"/>
    </row>
    <row r="84" spans="1:9" ht="12.75">
      <c r="A84" s="4">
        <v>78</v>
      </c>
      <c r="B84" s="87">
        <v>3</v>
      </c>
      <c r="C84" s="6" t="s">
        <v>385</v>
      </c>
      <c r="D84" s="6" t="s">
        <v>386</v>
      </c>
      <c r="E84" s="53"/>
      <c r="F84" s="46"/>
      <c r="G84" s="79"/>
      <c r="H84" s="53">
        <f>SUM(E84:G84)</f>
        <v>0</v>
      </c>
      <c r="I84" s="4"/>
    </row>
    <row r="85" spans="1:9" ht="12.75">
      <c r="A85" s="4">
        <v>79</v>
      </c>
      <c r="B85" s="87">
        <v>4</v>
      </c>
      <c r="C85" s="6" t="s">
        <v>387</v>
      </c>
      <c r="D85" s="6" t="s">
        <v>388</v>
      </c>
      <c r="E85" s="53"/>
      <c r="F85" s="46"/>
      <c r="G85" s="79"/>
      <c r="H85" s="53">
        <f>SUM(E85:G85)</f>
        <v>0</v>
      </c>
      <c r="I85" s="4"/>
    </row>
    <row r="86" spans="1:9" ht="12.75">
      <c r="A86" s="4">
        <v>80</v>
      </c>
      <c r="B86" s="87">
        <v>5</v>
      </c>
      <c r="C86" s="6" t="s">
        <v>389</v>
      </c>
      <c r="D86" s="6" t="s">
        <v>390</v>
      </c>
      <c r="E86" s="53"/>
      <c r="F86" s="46"/>
      <c r="G86" s="77"/>
      <c r="H86" s="53">
        <f>SUM(E86:G86)</f>
        <v>0</v>
      </c>
      <c r="I86" s="4"/>
    </row>
    <row r="87" spans="1:9" ht="12.75">
      <c r="A87" s="4">
        <v>81</v>
      </c>
      <c r="B87" s="89" t="s">
        <v>391</v>
      </c>
      <c r="C87" s="86" t="s">
        <v>392</v>
      </c>
      <c r="D87" s="4" t="s">
        <v>393</v>
      </c>
      <c r="E87" s="47">
        <f>SUM(E82:E86)</f>
        <v>0</v>
      </c>
      <c r="F87" s="47">
        <f>SUM(F82:F86)</f>
        <v>0</v>
      </c>
      <c r="G87" s="47">
        <f>SUM(G82:G86)</f>
        <v>0</v>
      </c>
      <c r="H87" s="47">
        <f>SUM(H82:H86)</f>
        <v>0</v>
      </c>
      <c r="I87" s="4"/>
    </row>
    <row r="88" spans="1:9" ht="12.75">
      <c r="A88" s="4">
        <v>82</v>
      </c>
      <c r="B88" s="87" t="s">
        <v>394</v>
      </c>
      <c r="C88" s="26" t="s">
        <v>395</v>
      </c>
      <c r="D88" s="4" t="s">
        <v>396</v>
      </c>
      <c r="E88" s="47">
        <f>E23+E33+E40+E57+E69+E75+E81+E87</f>
        <v>21172346</v>
      </c>
      <c r="F88" s="47">
        <f>F23+F33+F40+F57+F69+F75+F81+F87</f>
        <v>5823000</v>
      </c>
      <c r="G88" s="47">
        <f>G23+G33+G40+G57+G69+G75+G81+G87</f>
        <v>0</v>
      </c>
      <c r="H88" s="47">
        <f>H23+H33+H57+H69+H75+H81+H87</f>
        <v>22995346</v>
      </c>
      <c r="I88" s="149">
        <f>I23+I33+I57+I69+I75+I81+I87</f>
        <v>25358093</v>
      </c>
    </row>
    <row r="89" spans="1:9" ht="12.75">
      <c r="A89" s="4">
        <v>83</v>
      </c>
      <c r="B89" s="87">
        <v>1</v>
      </c>
      <c r="C89" s="1" t="s">
        <v>397</v>
      </c>
      <c r="D89" s="4" t="s">
        <v>398</v>
      </c>
      <c r="E89" s="53"/>
      <c r="F89" s="46"/>
      <c r="G89" s="77"/>
      <c r="H89" s="53">
        <f>SUM(E89:G89)</f>
        <v>0</v>
      </c>
      <c r="I89" s="4"/>
    </row>
    <row r="90" spans="1:9" ht="12.75">
      <c r="A90" s="4">
        <v>84</v>
      </c>
      <c r="B90" s="87">
        <v>2</v>
      </c>
      <c r="C90" s="80" t="s">
        <v>399</v>
      </c>
      <c r="D90" s="4" t="s">
        <v>400</v>
      </c>
      <c r="E90" s="53"/>
      <c r="F90" s="46"/>
      <c r="G90" s="77"/>
      <c r="H90" s="53">
        <f>SUM(E90:G90)</f>
        <v>0</v>
      </c>
      <c r="I90" s="4"/>
    </row>
    <row r="91" spans="1:9" ht="12.75">
      <c r="A91" s="4">
        <v>85</v>
      </c>
      <c r="B91" s="87">
        <v>3</v>
      </c>
      <c r="C91" s="1" t="s">
        <v>401</v>
      </c>
      <c r="D91" s="4" t="s">
        <v>402</v>
      </c>
      <c r="E91" s="53"/>
      <c r="F91" s="46"/>
      <c r="G91" s="77"/>
      <c r="H91" s="53">
        <f>SUM(E91:G91)</f>
        <v>0</v>
      </c>
      <c r="I91" s="4"/>
    </row>
    <row r="92" spans="1:9" ht="12.75">
      <c r="A92" s="4">
        <v>86</v>
      </c>
      <c r="B92" s="87" t="s">
        <v>403</v>
      </c>
      <c r="C92" s="5" t="s">
        <v>404</v>
      </c>
      <c r="D92" s="4" t="s">
        <v>405</v>
      </c>
      <c r="E92" s="47">
        <f>SUM(E89:E91)</f>
        <v>0</v>
      </c>
      <c r="F92" s="47">
        <f>SUM(F89:F91)</f>
        <v>0</v>
      </c>
      <c r="G92" s="47">
        <f>SUM(G89:G91)</f>
        <v>0</v>
      </c>
      <c r="H92" s="47">
        <f>SUM(H89:H91)</f>
        <v>0</v>
      </c>
      <c r="I92" s="4"/>
    </row>
    <row r="93" spans="1:9" ht="12.75">
      <c r="A93" s="4">
        <v>87</v>
      </c>
      <c r="B93" s="87">
        <v>1</v>
      </c>
      <c r="C93" s="6" t="s">
        <v>406</v>
      </c>
      <c r="D93" s="6" t="s">
        <v>407</v>
      </c>
      <c r="E93" s="47"/>
      <c r="F93" s="47"/>
      <c r="G93" s="79"/>
      <c r="H93" s="53">
        <f>SUM(E93:G93)</f>
        <v>0</v>
      </c>
      <c r="I93" s="4"/>
    </row>
    <row r="94" spans="1:9" ht="12.75">
      <c r="A94" s="4">
        <v>88</v>
      </c>
      <c r="B94" s="87">
        <v>2</v>
      </c>
      <c r="C94" s="6" t="s">
        <v>408</v>
      </c>
      <c r="D94" s="4" t="s">
        <v>409</v>
      </c>
      <c r="E94" s="53"/>
      <c r="F94" s="46"/>
      <c r="G94" s="77"/>
      <c r="H94" s="53">
        <f>SUM(E94:G94)</f>
        <v>0</v>
      </c>
      <c r="I94" s="4"/>
    </row>
    <row r="95" spans="1:9" ht="12.75">
      <c r="A95" s="4">
        <v>89</v>
      </c>
      <c r="B95" s="89">
        <v>3</v>
      </c>
      <c r="C95" s="6" t="s">
        <v>410</v>
      </c>
      <c r="D95" s="4" t="s">
        <v>411</v>
      </c>
      <c r="E95" s="53"/>
      <c r="F95" s="46"/>
      <c r="G95" s="77"/>
      <c r="H95" s="53">
        <f>SUM(E95:G95)</f>
        <v>0</v>
      </c>
      <c r="I95" s="4"/>
    </row>
    <row r="96" spans="1:9" ht="12.75">
      <c r="A96" s="4">
        <v>90</v>
      </c>
      <c r="B96" s="87">
        <v>4</v>
      </c>
      <c r="C96" s="6" t="s">
        <v>412</v>
      </c>
      <c r="D96" s="4" t="s">
        <v>413</v>
      </c>
      <c r="E96" s="53"/>
      <c r="F96" s="46"/>
      <c r="G96" s="77"/>
      <c r="H96" s="53">
        <f>SUM(E96:G96)</f>
        <v>0</v>
      </c>
      <c r="I96" s="4"/>
    </row>
    <row r="97" spans="1:9" ht="12.75">
      <c r="A97" s="4">
        <v>91</v>
      </c>
      <c r="B97" s="87" t="s">
        <v>414</v>
      </c>
      <c r="C97" s="2" t="s">
        <v>415</v>
      </c>
      <c r="D97" s="4" t="s">
        <v>416</v>
      </c>
      <c r="E97" s="47">
        <f>SUM(E93:E96)</f>
        <v>0</v>
      </c>
      <c r="F97" s="47">
        <f>SUM(F93:F96)</f>
        <v>0</v>
      </c>
      <c r="G97" s="47">
        <f>SUM(G93:G96)</f>
        <v>0</v>
      </c>
      <c r="H97" s="47">
        <f>SUM(H93:H96)</f>
        <v>0</v>
      </c>
      <c r="I97" s="4"/>
    </row>
    <row r="98" spans="1:9" ht="12.75">
      <c r="A98" s="4">
        <v>92</v>
      </c>
      <c r="B98" s="87">
        <v>1</v>
      </c>
      <c r="C98" s="80" t="s">
        <v>417</v>
      </c>
      <c r="D98" s="4" t="s">
        <v>418</v>
      </c>
      <c r="E98" s="53"/>
      <c r="F98" s="46"/>
      <c r="G98" s="77"/>
      <c r="H98" s="53"/>
      <c r="I98" s="4"/>
    </row>
    <row r="99" spans="1:9" ht="12.75">
      <c r="A99" s="4">
        <v>93</v>
      </c>
      <c r="B99" s="87" t="s">
        <v>234</v>
      </c>
      <c r="C99" s="80" t="s">
        <v>419</v>
      </c>
      <c r="D99" s="4"/>
      <c r="E99" s="53">
        <f>'[1]2. maradvány'!C8</f>
        <v>2352830</v>
      </c>
      <c r="F99" s="53">
        <v>0</v>
      </c>
      <c r="G99" s="77"/>
      <c r="H99" s="53">
        <f>SUM(E99:G99)</f>
        <v>2352830</v>
      </c>
      <c r="I99" s="4">
        <v>3666760</v>
      </c>
    </row>
    <row r="100" spans="1:9" ht="12.75">
      <c r="A100" s="4">
        <v>94</v>
      </c>
      <c r="B100" s="87" t="s">
        <v>236</v>
      </c>
      <c r="C100" s="23" t="s">
        <v>420</v>
      </c>
      <c r="D100" s="4"/>
      <c r="E100" s="53">
        <f>'[1]2. maradvány'!C13</f>
        <v>40310418</v>
      </c>
      <c r="F100" s="53"/>
      <c r="G100" s="79"/>
      <c r="H100" s="53">
        <f>SUM(E100:G100)</f>
        <v>40310418</v>
      </c>
      <c r="I100" s="4">
        <v>40606548</v>
      </c>
    </row>
    <row r="101" spans="1:9" ht="12.75">
      <c r="A101" s="4">
        <v>95</v>
      </c>
      <c r="B101" s="23">
        <v>2</v>
      </c>
      <c r="C101" s="84" t="s">
        <v>421</v>
      </c>
      <c r="D101" s="4" t="s">
        <v>422</v>
      </c>
      <c r="E101" s="46"/>
      <c r="F101" s="46"/>
      <c r="G101" s="77"/>
      <c r="H101" s="53">
        <f>SUM(E101:G101)</f>
        <v>0</v>
      </c>
      <c r="I101" s="4"/>
    </row>
    <row r="102" spans="1:9" ht="12.75">
      <c r="A102" s="4">
        <v>96</v>
      </c>
      <c r="B102" s="23" t="s">
        <v>423</v>
      </c>
      <c r="C102" s="90" t="s">
        <v>424</v>
      </c>
      <c r="D102" s="4" t="s">
        <v>425</v>
      </c>
      <c r="E102" s="47">
        <f>SUM(E99:E101)</f>
        <v>42663248</v>
      </c>
      <c r="F102" s="47">
        <f>SUM(F99:F101)</f>
        <v>0</v>
      </c>
      <c r="G102" s="47">
        <f>SUM(G99:G101)</f>
        <v>0</v>
      </c>
      <c r="H102" s="47">
        <f>SUM(H99:H101)</f>
        <v>42663248</v>
      </c>
      <c r="I102" s="149">
        <f>SUM(I99:I101)</f>
        <v>44273308</v>
      </c>
    </row>
    <row r="103" spans="1:9" ht="12.75">
      <c r="A103" s="4">
        <v>97</v>
      </c>
      <c r="B103" s="87">
        <v>1</v>
      </c>
      <c r="C103" s="1" t="s">
        <v>426</v>
      </c>
      <c r="D103" s="4" t="s">
        <v>427</v>
      </c>
      <c r="E103" s="46"/>
      <c r="F103" s="46"/>
      <c r="G103" s="77"/>
      <c r="H103" s="53">
        <f aca="true" t="shared" si="4" ref="H103:H108">SUM(E103:G103)</f>
        <v>0</v>
      </c>
      <c r="I103" s="152"/>
    </row>
    <row r="104" spans="1:9" ht="12.75">
      <c r="A104" s="4">
        <v>98</v>
      </c>
      <c r="B104" s="23">
        <v>2</v>
      </c>
      <c r="C104" s="84" t="s">
        <v>428</v>
      </c>
      <c r="D104" s="4" t="s">
        <v>429</v>
      </c>
      <c r="E104" s="46"/>
      <c r="F104" s="46"/>
      <c r="G104" s="77"/>
      <c r="H104" s="53">
        <f t="shared" si="4"/>
        <v>0</v>
      </c>
      <c r="I104" s="152"/>
    </row>
    <row r="105" spans="1:9" ht="12.75">
      <c r="A105" s="4">
        <v>99</v>
      </c>
      <c r="B105" s="23">
        <v>3</v>
      </c>
      <c r="C105" s="84" t="s">
        <v>430</v>
      </c>
      <c r="D105" s="6" t="s">
        <v>431</v>
      </c>
      <c r="E105" s="47"/>
      <c r="F105" s="47"/>
      <c r="G105" s="79"/>
      <c r="H105" s="53">
        <f t="shared" si="4"/>
        <v>0</v>
      </c>
      <c r="I105" s="152"/>
    </row>
    <row r="106" spans="1:9" ht="12.75">
      <c r="A106" s="4">
        <v>100</v>
      </c>
      <c r="B106" s="23">
        <v>4</v>
      </c>
      <c r="C106" s="1" t="s">
        <v>432</v>
      </c>
      <c r="D106" s="4" t="s">
        <v>433</v>
      </c>
      <c r="E106" s="46">
        <v>0</v>
      </c>
      <c r="F106" s="46"/>
      <c r="G106" s="77"/>
      <c r="H106" s="53">
        <f t="shared" si="4"/>
        <v>0</v>
      </c>
      <c r="I106" s="152"/>
    </row>
    <row r="107" spans="1:9" ht="12.75">
      <c r="A107" s="4">
        <v>101</v>
      </c>
      <c r="B107" s="23">
        <v>5</v>
      </c>
      <c r="C107" s="91" t="s">
        <v>434</v>
      </c>
      <c r="D107" s="4" t="s">
        <v>435</v>
      </c>
      <c r="E107" s="46"/>
      <c r="F107" s="46"/>
      <c r="G107" s="78"/>
      <c r="H107" s="53">
        <f t="shared" si="4"/>
        <v>0</v>
      </c>
      <c r="I107" s="152"/>
    </row>
    <row r="108" spans="1:9" ht="12.75">
      <c r="A108" s="4">
        <v>102</v>
      </c>
      <c r="B108" s="23">
        <v>6</v>
      </c>
      <c r="C108" s="1" t="s">
        <v>436</v>
      </c>
      <c r="D108" s="6" t="s">
        <v>437</v>
      </c>
      <c r="E108" s="46"/>
      <c r="F108" s="46"/>
      <c r="G108" s="78"/>
      <c r="H108" s="53">
        <f t="shared" si="4"/>
        <v>0</v>
      </c>
      <c r="I108" s="152"/>
    </row>
    <row r="109" spans="1:9" ht="12.75">
      <c r="A109" s="4">
        <v>103</v>
      </c>
      <c r="B109" s="23" t="s">
        <v>438</v>
      </c>
      <c r="C109" s="90" t="s">
        <v>439</v>
      </c>
      <c r="D109" s="4" t="s">
        <v>440</v>
      </c>
      <c r="E109" s="47">
        <f>SUM(E103:E108)+E102+E97+E92</f>
        <v>42663248</v>
      </c>
      <c r="F109" s="47">
        <f>SUM(F103:F108)+F102+F97+F92</f>
        <v>0</v>
      </c>
      <c r="G109" s="47">
        <f>SUM(G103:G108)+G102+G97+G92</f>
        <v>0</v>
      </c>
      <c r="H109" s="47">
        <f>SUM(H103:H108)+H102+H97+H92</f>
        <v>42663248</v>
      </c>
      <c r="I109" s="149">
        <f>SUM(I103:I108)+I102+I97+I92</f>
        <v>44273308</v>
      </c>
    </row>
    <row r="110" spans="1:9" ht="12.75">
      <c r="A110" s="4">
        <v>104</v>
      </c>
      <c r="B110" s="23">
        <v>1</v>
      </c>
      <c r="C110" s="6" t="s">
        <v>441</v>
      </c>
      <c r="D110" s="4" t="s">
        <v>442</v>
      </c>
      <c r="E110" s="46"/>
      <c r="F110" s="46"/>
      <c r="G110" s="78"/>
      <c r="H110" s="46">
        <f>SUM(E110:G110)</f>
        <v>0</v>
      </c>
      <c r="I110" s="4"/>
    </row>
    <row r="111" spans="1:9" ht="12.75">
      <c r="A111" s="4">
        <v>105</v>
      </c>
      <c r="B111" s="23">
        <v>2</v>
      </c>
      <c r="C111" s="4" t="s">
        <v>443</v>
      </c>
      <c r="D111" s="4" t="s">
        <v>444</v>
      </c>
      <c r="E111" s="46"/>
      <c r="F111" s="47"/>
      <c r="G111" s="78"/>
      <c r="H111" s="46">
        <f>SUM(E111:G111)</f>
        <v>0</v>
      </c>
      <c r="I111" s="4"/>
    </row>
    <row r="112" spans="1:9" ht="12.75">
      <c r="A112" s="4">
        <v>106</v>
      </c>
      <c r="B112" s="87">
        <v>3</v>
      </c>
      <c r="C112" s="6" t="s">
        <v>445</v>
      </c>
      <c r="D112" s="4" t="s">
        <v>446</v>
      </c>
      <c r="E112" s="53"/>
      <c r="F112" s="46"/>
      <c r="G112" s="77"/>
      <c r="H112" s="46">
        <f>SUM(E112:G112)</f>
        <v>0</v>
      </c>
      <c r="I112" s="4"/>
    </row>
    <row r="113" spans="1:9" ht="12.75">
      <c r="A113" s="4">
        <v>107</v>
      </c>
      <c r="B113" s="87">
        <v>4</v>
      </c>
      <c r="C113" s="6" t="s">
        <v>447</v>
      </c>
      <c r="D113" s="4" t="s">
        <v>448</v>
      </c>
      <c r="E113" s="53"/>
      <c r="F113" s="46"/>
      <c r="G113" s="77"/>
      <c r="H113" s="46">
        <f>SUM(E113:G113)</f>
        <v>0</v>
      </c>
      <c r="I113" s="4"/>
    </row>
    <row r="114" spans="1:9" ht="12.75">
      <c r="A114" s="4">
        <v>108</v>
      </c>
      <c r="B114" s="87">
        <v>5</v>
      </c>
      <c r="C114" s="6" t="s">
        <v>449</v>
      </c>
      <c r="D114" s="6" t="s">
        <v>450</v>
      </c>
      <c r="E114" s="53"/>
      <c r="F114" s="46"/>
      <c r="G114" s="77"/>
      <c r="H114" s="46">
        <f>SUM(E114:G114)</f>
        <v>0</v>
      </c>
      <c r="I114" s="4"/>
    </row>
    <row r="115" spans="1:9" ht="12.75">
      <c r="A115" s="4">
        <v>109</v>
      </c>
      <c r="B115" s="87" t="s">
        <v>451</v>
      </c>
      <c r="C115" s="90" t="s">
        <v>452</v>
      </c>
      <c r="D115" s="4" t="s">
        <v>453</v>
      </c>
      <c r="E115" s="47">
        <f>SUM(E110:E114)</f>
        <v>0</v>
      </c>
      <c r="F115" s="47">
        <f>SUM(F110:F114)</f>
        <v>0</v>
      </c>
      <c r="G115" s="47">
        <f>SUM(G110:G114)</f>
        <v>0</v>
      </c>
      <c r="H115" s="47">
        <f>SUM(H110:H114)</f>
        <v>0</v>
      </c>
      <c r="I115" s="4"/>
    </row>
    <row r="116" spans="1:9" ht="12.75">
      <c r="A116" s="4">
        <v>110</v>
      </c>
      <c r="B116" s="87">
        <v>1</v>
      </c>
      <c r="C116" s="91" t="s">
        <v>454</v>
      </c>
      <c r="D116" s="4" t="s">
        <v>455</v>
      </c>
      <c r="E116" s="53"/>
      <c r="F116" s="46"/>
      <c r="G116" s="77"/>
      <c r="H116" s="53">
        <f>SUM(E116:G116)</f>
        <v>0</v>
      </c>
      <c r="I116" s="4"/>
    </row>
    <row r="117" spans="1:9" ht="12.75">
      <c r="A117" s="4">
        <v>111</v>
      </c>
      <c r="B117" s="87">
        <v>2</v>
      </c>
      <c r="C117" s="1" t="s">
        <v>456</v>
      </c>
      <c r="D117" s="6" t="s">
        <v>457</v>
      </c>
      <c r="E117" s="53"/>
      <c r="F117" s="46"/>
      <c r="G117" s="77"/>
      <c r="H117" s="53">
        <f>SUM(E117:G117)</f>
        <v>0</v>
      </c>
      <c r="I117" s="4"/>
    </row>
    <row r="118" spans="1:9" ht="12.75">
      <c r="A118" s="4">
        <v>112</v>
      </c>
      <c r="B118" s="87" t="s">
        <v>458</v>
      </c>
      <c r="C118" s="92" t="s">
        <v>459</v>
      </c>
      <c r="D118" s="4" t="s">
        <v>460</v>
      </c>
      <c r="E118" s="47">
        <f>E92+E97+E109+E115+E116+E117</f>
        <v>42663248</v>
      </c>
      <c r="F118" s="47">
        <f>F92+F97+F109+F115+F116+F117</f>
        <v>0</v>
      </c>
      <c r="G118" s="47">
        <f>G92+G97+G109+G115+G116+G117</f>
        <v>0</v>
      </c>
      <c r="H118" s="47">
        <f>H92+H97+H115+H116+H117+H40+H100</f>
        <v>44310418</v>
      </c>
      <c r="I118" s="149">
        <f>I92+I97+I115+I116+I117+I40+I100</f>
        <v>44606548</v>
      </c>
    </row>
    <row r="119" spans="1:9" ht="12.75">
      <c r="A119" s="4">
        <v>113</v>
      </c>
      <c r="B119" s="82" t="s">
        <v>461</v>
      </c>
      <c r="C119" s="5" t="s">
        <v>462</v>
      </c>
      <c r="D119" s="5"/>
      <c r="E119" s="47">
        <f>E88+E118</f>
        <v>63835594</v>
      </c>
      <c r="F119" s="47">
        <f>F88+F118</f>
        <v>5823000</v>
      </c>
      <c r="G119" s="47">
        <f>G88+G118</f>
        <v>0</v>
      </c>
      <c r="H119" s="47">
        <f>H88+H118+H99</f>
        <v>69658594</v>
      </c>
      <c r="I119" s="149">
        <f>I88+I118+I99</f>
        <v>73631401</v>
      </c>
    </row>
    <row r="120" spans="2:8" ht="12.75">
      <c r="B120" s="85"/>
      <c r="C120" s="1"/>
      <c r="E120" s="1"/>
      <c r="F120" s="93"/>
      <c r="G120" s="1"/>
      <c r="H120" s="1"/>
    </row>
    <row r="121" spans="2:7" ht="12.75">
      <c r="B121" s="85"/>
      <c r="C121" s="1"/>
      <c r="E121" s="1"/>
      <c r="F121" s="1"/>
      <c r="G12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="60" zoomScalePageLayoutView="0" workbookViewId="0" topLeftCell="A28">
      <selection activeCell="H55" sqref="H55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0.2812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7" width="13.00390625" style="0" customWidth="1"/>
    <col min="8" max="8" width="9.28125" style="0" bestFit="1" customWidth="1"/>
    <col min="9" max="9" width="12.00390625" style="0" customWidth="1"/>
    <col min="10" max="10" width="9.28125" style="0" bestFit="1" customWidth="1"/>
    <col min="11" max="11" width="9.8515625" style="0" customWidth="1"/>
    <col min="12" max="12" width="10.140625" style="0" bestFit="1" customWidth="1"/>
  </cols>
  <sheetData>
    <row r="1" ht="12.75">
      <c r="B1" s="1" t="s">
        <v>559</v>
      </c>
    </row>
    <row r="4" ht="12.75">
      <c r="B4" s="2" t="s">
        <v>130</v>
      </c>
    </row>
    <row r="5" spans="2:3" ht="12.75">
      <c r="B5" s="2" t="s">
        <v>178</v>
      </c>
      <c r="C5" s="51" t="s">
        <v>144</v>
      </c>
    </row>
    <row r="6" spans="2:7" ht="12.75">
      <c r="B6" s="2" t="s">
        <v>75</v>
      </c>
      <c r="C6" t="s">
        <v>76</v>
      </c>
      <c r="D6" s="1" t="s">
        <v>100</v>
      </c>
      <c r="E6" s="1" t="s">
        <v>185</v>
      </c>
      <c r="F6" s="105" t="s">
        <v>101</v>
      </c>
      <c r="G6" s="106" t="s">
        <v>106</v>
      </c>
    </row>
    <row r="7" spans="1:9" ht="12.75">
      <c r="A7" s="6"/>
      <c r="B7" s="5" t="s">
        <v>0</v>
      </c>
      <c r="C7" s="26" t="s">
        <v>500</v>
      </c>
      <c r="D7" s="90"/>
      <c r="E7" s="22"/>
      <c r="F7" s="102" t="s">
        <v>499</v>
      </c>
      <c r="G7" s="103" t="s">
        <v>494</v>
      </c>
      <c r="I7" s="2"/>
    </row>
    <row r="8" spans="1:9" ht="12.75">
      <c r="A8" s="6"/>
      <c r="B8" s="5"/>
      <c r="C8" s="104" t="s">
        <v>112</v>
      </c>
      <c r="D8" s="104" t="s">
        <v>114</v>
      </c>
      <c r="E8" s="104" t="s">
        <v>113</v>
      </c>
      <c r="F8" s="26"/>
      <c r="G8" s="5"/>
      <c r="I8" s="2"/>
    </row>
    <row r="9" spans="1:9" ht="12.75">
      <c r="A9" s="6">
        <v>1</v>
      </c>
      <c r="B9" s="7" t="s">
        <v>116</v>
      </c>
      <c r="C9" s="54"/>
      <c r="D9" s="55"/>
      <c r="E9" s="56"/>
      <c r="F9" s="57"/>
      <c r="G9" s="55"/>
      <c r="I9" s="2"/>
    </row>
    <row r="10" spans="1:9" ht="12.75">
      <c r="A10" s="6">
        <v>2</v>
      </c>
      <c r="B10" s="7" t="s">
        <v>117</v>
      </c>
      <c r="C10" s="54"/>
      <c r="D10" s="55"/>
      <c r="E10" s="56"/>
      <c r="F10" s="57"/>
      <c r="G10" s="55"/>
      <c r="I10" s="2"/>
    </row>
    <row r="11" spans="1:7" ht="12.75">
      <c r="A11" s="6">
        <v>3</v>
      </c>
      <c r="B11" s="4" t="s">
        <v>118</v>
      </c>
      <c r="C11" s="58">
        <v>10024593</v>
      </c>
      <c r="D11" s="55"/>
      <c r="E11" s="58"/>
      <c r="F11" s="59">
        <f aca="true" t="shared" si="0" ref="F11:F16">SUM(C11:E11)</f>
        <v>10024593</v>
      </c>
      <c r="G11" s="58">
        <v>11598797</v>
      </c>
    </row>
    <row r="12" spans="1:9" ht="12.75">
      <c r="A12" s="6">
        <v>4</v>
      </c>
      <c r="B12" s="6" t="s">
        <v>119</v>
      </c>
      <c r="C12" s="55">
        <v>1854216</v>
      </c>
      <c r="D12" s="55"/>
      <c r="E12" s="58"/>
      <c r="F12" s="59">
        <f t="shared" si="0"/>
        <v>1854216</v>
      </c>
      <c r="G12" s="58">
        <v>2266602</v>
      </c>
      <c r="I12" s="1"/>
    </row>
    <row r="13" spans="1:7" ht="12.75">
      <c r="A13" s="6">
        <v>5</v>
      </c>
      <c r="B13" s="6" t="s">
        <v>120</v>
      </c>
      <c r="C13" s="55">
        <v>8157680</v>
      </c>
      <c r="D13" s="55"/>
      <c r="E13" s="58"/>
      <c r="F13" s="59">
        <f t="shared" si="0"/>
        <v>8157680</v>
      </c>
      <c r="G13" s="58">
        <v>8889812</v>
      </c>
    </row>
    <row r="14" spans="1:9" ht="12.75">
      <c r="A14" s="6">
        <v>6</v>
      </c>
      <c r="B14" s="6" t="s">
        <v>121</v>
      </c>
      <c r="C14" s="55">
        <v>2242272</v>
      </c>
      <c r="D14" s="55"/>
      <c r="E14" s="58"/>
      <c r="F14" s="59">
        <f t="shared" si="0"/>
        <v>2242272</v>
      </c>
      <c r="G14" s="58">
        <v>2870000</v>
      </c>
      <c r="H14" s="1"/>
      <c r="I14" s="1"/>
    </row>
    <row r="15" spans="1:9" ht="12.75">
      <c r="A15" s="6">
        <v>7</v>
      </c>
      <c r="B15" s="6" t="s">
        <v>122</v>
      </c>
      <c r="C15" s="55">
        <v>197023</v>
      </c>
      <c r="D15" s="55">
        <v>0</v>
      </c>
      <c r="E15" s="58"/>
      <c r="F15" s="59">
        <f t="shared" si="0"/>
        <v>197023</v>
      </c>
      <c r="G15" s="58">
        <v>420622</v>
      </c>
      <c r="H15" s="1"/>
      <c r="I15" s="1"/>
    </row>
    <row r="16" spans="1:9" ht="12.75">
      <c r="A16" s="6">
        <v>8</v>
      </c>
      <c r="B16" s="6" t="s">
        <v>115</v>
      </c>
      <c r="C16" s="55">
        <f>SUM(C11:C15)</f>
        <v>22475784</v>
      </c>
      <c r="D16" s="55">
        <f>SUM(D12:D15)</f>
        <v>0</v>
      </c>
      <c r="E16" s="58">
        <f>SUM(E14:E15)</f>
        <v>0</v>
      </c>
      <c r="F16" s="57">
        <f t="shared" si="0"/>
        <v>22475784</v>
      </c>
      <c r="G16" s="55">
        <f>SUM(G11:G15)</f>
        <v>26045833</v>
      </c>
      <c r="I16" s="1"/>
    </row>
    <row r="17" spans="1:9" ht="12.75">
      <c r="A17" s="6"/>
      <c r="B17" s="6"/>
      <c r="C17" s="55"/>
      <c r="D17" s="55"/>
      <c r="E17" s="58"/>
      <c r="F17" s="57"/>
      <c r="G17" s="55"/>
      <c r="I17" s="1"/>
    </row>
    <row r="18" spans="1:9" ht="12.75">
      <c r="A18" s="6">
        <v>9</v>
      </c>
      <c r="B18" s="5" t="s">
        <v>123</v>
      </c>
      <c r="C18" s="55"/>
      <c r="D18" s="55"/>
      <c r="E18" s="54"/>
      <c r="F18" s="57"/>
      <c r="G18" s="55"/>
      <c r="I18" s="2"/>
    </row>
    <row r="19" spans="1:9" ht="12.75">
      <c r="A19" s="6">
        <v>10</v>
      </c>
      <c r="B19" s="5" t="s">
        <v>117</v>
      </c>
      <c r="C19" s="55"/>
      <c r="D19" s="55"/>
      <c r="E19" s="54"/>
      <c r="F19" s="57"/>
      <c r="G19" s="55"/>
      <c r="I19" s="2"/>
    </row>
    <row r="20" spans="1:9" ht="12.75">
      <c r="A20" s="6">
        <v>11</v>
      </c>
      <c r="B20" s="6" t="s">
        <v>124</v>
      </c>
      <c r="C20" s="55">
        <v>44982</v>
      </c>
      <c r="D20" s="55">
        <v>0</v>
      </c>
      <c r="E20" s="58"/>
      <c r="F20" s="57">
        <f aca="true" t="shared" si="1" ref="F20:F25">SUM(C20:E20)</f>
        <v>44982</v>
      </c>
      <c r="G20" s="55">
        <v>2196382</v>
      </c>
      <c r="I20" s="1"/>
    </row>
    <row r="21" spans="1:9" ht="12.75">
      <c r="A21" s="6">
        <v>12</v>
      </c>
      <c r="B21" s="6" t="s">
        <v>125</v>
      </c>
      <c r="C21" s="55">
        <v>40700050</v>
      </c>
      <c r="D21" s="55">
        <v>3565386</v>
      </c>
      <c r="E21" s="58"/>
      <c r="F21" s="57">
        <f t="shared" si="1"/>
        <v>44265436</v>
      </c>
      <c r="G21" s="55">
        <f>I62</f>
        <v>44386866</v>
      </c>
      <c r="I21" s="1"/>
    </row>
    <row r="22" spans="1:9" ht="12.75">
      <c r="A22" s="6">
        <v>13</v>
      </c>
      <c r="B22" s="6" t="s">
        <v>126</v>
      </c>
      <c r="C22" s="58"/>
      <c r="D22" s="58"/>
      <c r="E22" s="58"/>
      <c r="F22" s="57">
        <f t="shared" si="1"/>
        <v>0</v>
      </c>
      <c r="G22" s="55">
        <f>SUM(D22:F22)</f>
        <v>0</v>
      </c>
      <c r="I22" s="1"/>
    </row>
    <row r="23" spans="1:9" ht="12.75">
      <c r="A23" s="6">
        <v>14</v>
      </c>
      <c r="B23" s="6" t="s">
        <v>127</v>
      </c>
      <c r="C23" s="58"/>
      <c r="D23" s="58"/>
      <c r="E23" s="58"/>
      <c r="F23" s="57">
        <f t="shared" si="1"/>
        <v>0</v>
      </c>
      <c r="G23" s="55">
        <f>SUM(D23:F23)</f>
        <v>0</v>
      </c>
      <c r="I23" s="1"/>
    </row>
    <row r="24" spans="1:9" ht="12.75">
      <c r="A24" s="6">
        <v>15</v>
      </c>
      <c r="B24" s="6" t="s">
        <v>128</v>
      </c>
      <c r="C24" s="58"/>
      <c r="D24" s="58"/>
      <c r="E24" s="58"/>
      <c r="F24" s="57">
        <f t="shared" si="1"/>
        <v>0</v>
      </c>
      <c r="G24" s="55">
        <f>SUM(D24:F24)</f>
        <v>0</v>
      </c>
      <c r="I24" s="1"/>
    </row>
    <row r="25" spans="1:9" ht="12.75">
      <c r="A25" s="6">
        <v>16</v>
      </c>
      <c r="B25" s="6" t="s">
        <v>88</v>
      </c>
      <c r="C25" s="58">
        <f>SUM(C20:C24)</f>
        <v>40745032</v>
      </c>
      <c r="D25" s="58">
        <f>SUM(D20:D24)</f>
        <v>3565386</v>
      </c>
      <c r="E25" s="58">
        <f>SUM(E20:E24)</f>
        <v>0</v>
      </c>
      <c r="F25" s="57">
        <f t="shared" si="1"/>
        <v>44310418</v>
      </c>
      <c r="G25" s="55">
        <f>SUM(G20:G24)</f>
        <v>46583248</v>
      </c>
      <c r="I25" s="1"/>
    </row>
    <row r="26" spans="1:7" ht="12.75">
      <c r="A26" s="6"/>
      <c r="B26" s="4"/>
      <c r="C26" s="58"/>
      <c r="D26" s="58"/>
      <c r="E26" s="54"/>
      <c r="F26" s="59"/>
      <c r="G26" s="58"/>
    </row>
    <row r="27" spans="1:9" ht="12.75">
      <c r="A27" s="65">
        <v>17</v>
      </c>
      <c r="B27" s="5" t="s">
        <v>129</v>
      </c>
      <c r="C27" s="58"/>
      <c r="D27" s="58"/>
      <c r="E27" s="54"/>
      <c r="F27" s="59"/>
      <c r="G27" s="58"/>
      <c r="I27" s="2"/>
    </row>
    <row r="28" spans="1:9" ht="12.75">
      <c r="A28" s="27">
        <v>18</v>
      </c>
      <c r="B28" s="27" t="s">
        <v>89</v>
      </c>
      <c r="C28" s="60"/>
      <c r="D28" s="58">
        <v>2257614</v>
      </c>
      <c r="E28" s="54"/>
      <c r="F28" s="57">
        <f>SUM(C28:E28)</f>
        <v>2257614</v>
      </c>
      <c r="G28" s="55">
        <v>387542</v>
      </c>
      <c r="I28" s="1"/>
    </row>
    <row r="29" spans="1:7" ht="12.75">
      <c r="A29" s="6">
        <v>19</v>
      </c>
      <c r="B29" s="4" t="s">
        <v>90</v>
      </c>
      <c r="C29" s="58"/>
      <c r="D29" s="58"/>
      <c r="E29" s="54"/>
      <c r="F29" s="57">
        <f>SUM(F30:F31)</f>
        <v>0</v>
      </c>
      <c r="G29" s="55">
        <f>SUM(G30:G31)</f>
        <v>0</v>
      </c>
    </row>
    <row r="30" spans="1:7" ht="12.75">
      <c r="A30" s="6">
        <v>20</v>
      </c>
      <c r="B30" s="4" t="s">
        <v>91</v>
      </c>
      <c r="C30" s="58"/>
      <c r="D30" s="58"/>
      <c r="E30" s="54"/>
      <c r="F30" s="57">
        <f>SUM(C30:E30)</f>
        <v>0</v>
      </c>
      <c r="G30" s="55">
        <f>SUM(D30:F30)</f>
        <v>0</v>
      </c>
    </row>
    <row r="31" spans="1:7" ht="12.75">
      <c r="A31" s="6">
        <v>21</v>
      </c>
      <c r="B31" s="4" t="s">
        <v>92</v>
      </c>
      <c r="C31" s="58"/>
      <c r="D31" s="58"/>
      <c r="E31" s="54"/>
      <c r="F31" s="57">
        <f>SUM(C31:E31)</f>
        <v>0</v>
      </c>
      <c r="G31" s="55">
        <f>SUM(D31:F31)</f>
        <v>0</v>
      </c>
    </row>
    <row r="32" spans="1:7" ht="12.75">
      <c r="A32" s="6">
        <v>22</v>
      </c>
      <c r="B32" s="4" t="s">
        <v>88</v>
      </c>
      <c r="C32" s="58">
        <f>SUM(C28:C30)</f>
        <v>0</v>
      </c>
      <c r="D32" s="58">
        <f>SUM(D28:D30)</f>
        <v>2257614</v>
      </c>
      <c r="E32" s="54"/>
      <c r="F32" s="57">
        <f>SUM(C32:E32)</f>
        <v>2257614</v>
      </c>
      <c r="G32" s="55">
        <f>SUM(G28:G31)</f>
        <v>387542</v>
      </c>
    </row>
    <row r="33" spans="1:10" ht="12.75">
      <c r="A33" s="6"/>
      <c r="B33" s="5"/>
      <c r="C33" s="54"/>
      <c r="D33" s="54"/>
      <c r="E33" s="54"/>
      <c r="F33" s="61"/>
      <c r="G33" s="54"/>
      <c r="H33" s="2"/>
      <c r="I33" s="2"/>
      <c r="J33" s="2"/>
    </row>
    <row r="34" spans="1:9" ht="12.75">
      <c r="A34" s="6">
        <v>23</v>
      </c>
      <c r="B34" s="2" t="s">
        <v>93</v>
      </c>
      <c r="C34" s="58">
        <f>C35</f>
        <v>614778</v>
      </c>
      <c r="D34" s="58">
        <f>D35</f>
        <v>0</v>
      </c>
      <c r="E34" s="58">
        <f>E35</f>
        <v>0</v>
      </c>
      <c r="F34" s="58">
        <f>F35</f>
        <v>614778</v>
      </c>
      <c r="G34" s="58">
        <f>G35</f>
        <v>614778</v>
      </c>
      <c r="I34" s="2"/>
    </row>
    <row r="35" spans="1:7" ht="12.75">
      <c r="A35" s="6">
        <v>24</v>
      </c>
      <c r="B35" s="6" t="s">
        <v>166</v>
      </c>
      <c r="C35" s="58">
        <v>614778</v>
      </c>
      <c r="D35" s="58">
        <v>0</v>
      </c>
      <c r="E35" s="54">
        <v>0</v>
      </c>
      <c r="F35" s="59">
        <f>C35+D35+E35</f>
        <v>614778</v>
      </c>
      <c r="G35" s="58">
        <f>D35+E35+F35</f>
        <v>614778</v>
      </c>
    </row>
    <row r="36" spans="1:7" ht="12.75">
      <c r="A36" s="6">
        <v>25</v>
      </c>
      <c r="B36" s="5" t="s">
        <v>71</v>
      </c>
      <c r="C36" s="54">
        <f>C16+C25+C32+C34</f>
        <v>63835594</v>
      </c>
      <c r="D36" s="54">
        <f>D16+D25+D32+D34</f>
        <v>5823000</v>
      </c>
      <c r="E36" s="54">
        <f>E16+E25+E32+E34</f>
        <v>0</v>
      </c>
      <c r="F36" s="54">
        <f>F16+F25+F32+F34</f>
        <v>69658594</v>
      </c>
      <c r="G36" s="54">
        <f>G16+G25+G32+G34</f>
        <v>73631401</v>
      </c>
    </row>
    <row r="43" spans="2:12" ht="12.75">
      <c r="B43" t="s">
        <v>75</v>
      </c>
      <c r="C43" t="s">
        <v>76</v>
      </c>
      <c r="D43" t="s">
        <v>100</v>
      </c>
      <c r="E43" t="s">
        <v>78</v>
      </c>
      <c r="F43" t="s">
        <v>101</v>
      </c>
      <c r="G43" s="1" t="s">
        <v>106</v>
      </c>
      <c r="H43" s="1" t="s">
        <v>535</v>
      </c>
      <c r="I43" s="1" t="s">
        <v>536</v>
      </c>
      <c r="J43" s="1" t="s">
        <v>498</v>
      </c>
      <c r="K43" s="1" t="s">
        <v>537</v>
      </c>
      <c r="L43" s="1" t="s">
        <v>538</v>
      </c>
    </row>
    <row r="44" spans="1:12" ht="12.75">
      <c r="A44" s="6">
        <v>26</v>
      </c>
      <c r="B44" s="22" t="s">
        <v>180</v>
      </c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6">
        <v>27</v>
      </c>
      <c r="B45" s="21" t="s">
        <v>64</v>
      </c>
      <c r="C45" s="4" t="s">
        <v>65</v>
      </c>
      <c r="D45" s="4" t="s">
        <v>66</v>
      </c>
      <c r="E45" s="4" t="s">
        <v>67</v>
      </c>
      <c r="F45" s="4" t="s">
        <v>68</v>
      </c>
      <c r="G45" s="4" t="s">
        <v>69</v>
      </c>
      <c r="H45" s="4" t="s">
        <v>94</v>
      </c>
      <c r="I45" s="4" t="s">
        <v>7</v>
      </c>
      <c r="J45" s="6" t="s">
        <v>168</v>
      </c>
      <c r="K45" s="4" t="s">
        <v>63</v>
      </c>
      <c r="L45" s="4" t="s">
        <v>70</v>
      </c>
    </row>
    <row r="46" spans="1:12" ht="12.75">
      <c r="A46" s="6">
        <v>28</v>
      </c>
      <c r="B46" s="22" t="s">
        <v>95</v>
      </c>
      <c r="C46" s="62"/>
      <c r="D46" s="62"/>
      <c r="E46" s="62"/>
      <c r="F46" s="62"/>
      <c r="G46" s="62"/>
      <c r="H46" s="62"/>
      <c r="I46" s="62"/>
      <c r="J46" s="62"/>
      <c r="K46" s="62"/>
      <c r="L46" s="58"/>
    </row>
    <row r="47" spans="1:12" ht="12.75">
      <c r="A47" s="6">
        <v>29</v>
      </c>
      <c r="B47" s="23" t="s">
        <v>161</v>
      </c>
      <c r="C47" s="62"/>
      <c r="D47" s="62"/>
      <c r="E47" s="62"/>
      <c r="F47" s="62"/>
      <c r="G47" s="62"/>
      <c r="H47" s="62"/>
      <c r="I47" s="55"/>
      <c r="J47" s="62"/>
      <c r="K47" s="62"/>
      <c r="L47" s="63">
        <f aca="true" t="shared" si="2" ref="L47:L53">SUM(C47:K47)</f>
        <v>0</v>
      </c>
    </row>
    <row r="48" spans="1:12" ht="12.75">
      <c r="A48" s="6">
        <v>30</v>
      </c>
      <c r="B48" s="23" t="s">
        <v>160</v>
      </c>
      <c r="C48" s="55">
        <v>6357624</v>
      </c>
      <c r="D48" s="55">
        <v>1446460</v>
      </c>
      <c r="E48" s="55">
        <v>3478000</v>
      </c>
      <c r="F48" s="62"/>
      <c r="G48" s="55">
        <v>30000</v>
      </c>
      <c r="H48" s="55">
        <v>63360</v>
      </c>
      <c r="I48" s="55">
        <v>32275000</v>
      </c>
      <c r="J48" s="55">
        <v>0</v>
      </c>
      <c r="K48" s="55">
        <v>387542</v>
      </c>
      <c r="L48" s="63">
        <f t="shared" si="2"/>
        <v>44037986</v>
      </c>
    </row>
    <row r="49" spans="1:12" ht="12.75">
      <c r="A49" s="6">
        <v>31</v>
      </c>
      <c r="B49" s="23" t="s">
        <v>151</v>
      </c>
      <c r="C49" s="62"/>
      <c r="D49" s="62"/>
      <c r="E49" s="55">
        <v>135000</v>
      </c>
      <c r="F49" s="62"/>
      <c r="G49" s="55"/>
      <c r="H49" s="55"/>
      <c r="I49" s="55">
        <v>4194733</v>
      </c>
      <c r="J49" s="62"/>
      <c r="K49" s="62"/>
      <c r="L49" s="63">
        <f t="shared" si="2"/>
        <v>4329733</v>
      </c>
    </row>
    <row r="50" spans="1:12" ht="12.75">
      <c r="A50" s="6">
        <v>32</v>
      </c>
      <c r="B50" s="23" t="s">
        <v>533</v>
      </c>
      <c r="C50" s="62"/>
      <c r="D50" s="62"/>
      <c r="E50" s="62"/>
      <c r="F50" s="62"/>
      <c r="G50" s="55">
        <v>614778</v>
      </c>
      <c r="H50" s="62"/>
      <c r="I50" s="62"/>
      <c r="J50" s="55">
        <v>0</v>
      </c>
      <c r="K50" s="62"/>
      <c r="L50" s="63">
        <f t="shared" si="2"/>
        <v>614778</v>
      </c>
    </row>
    <row r="51" spans="1:12" ht="12.75">
      <c r="A51" s="6">
        <v>33</v>
      </c>
      <c r="B51" s="23" t="s">
        <v>534</v>
      </c>
      <c r="C51" s="62"/>
      <c r="D51" s="62"/>
      <c r="E51" s="62"/>
      <c r="F51" s="62"/>
      <c r="G51" s="55">
        <v>119470</v>
      </c>
      <c r="H51" s="55"/>
      <c r="I51" s="62"/>
      <c r="J51" s="62"/>
      <c r="K51" s="62"/>
      <c r="L51" s="63">
        <f t="shared" si="2"/>
        <v>119470</v>
      </c>
    </row>
    <row r="52" spans="1:12" ht="12.75">
      <c r="A52" s="6">
        <v>34</v>
      </c>
      <c r="B52" s="23" t="s">
        <v>162</v>
      </c>
      <c r="C52" s="55">
        <v>1630024</v>
      </c>
      <c r="D52" s="55">
        <v>158927</v>
      </c>
      <c r="E52" s="55">
        <v>200942</v>
      </c>
      <c r="F52" s="62"/>
      <c r="G52" s="55"/>
      <c r="H52" s="55"/>
      <c r="I52" s="62"/>
      <c r="J52" s="62"/>
      <c r="K52" s="62"/>
      <c r="L52" s="63">
        <v>1989893</v>
      </c>
    </row>
    <row r="53" spans="1:12" ht="12.75">
      <c r="A53" s="6">
        <v>35</v>
      </c>
      <c r="B53" s="23" t="s">
        <v>164</v>
      </c>
      <c r="C53" s="62"/>
      <c r="D53" s="62"/>
      <c r="E53" s="62"/>
      <c r="F53" s="62"/>
      <c r="G53" s="55">
        <v>221152</v>
      </c>
      <c r="H53" s="55"/>
      <c r="I53" s="55">
        <v>157959</v>
      </c>
      <c r="J53" s="62"/>
      <c r="K53" s="62"/>
      <c r="L53" s="63">
        <f t="shared" si="2"/>
        <v>379111</v>
      </c>
    </row>
    <row r="54" spans="1:12" ht="12.75">
      <c r="A54" s="6">
        <v>36</v>
      </c>
      <c r="B54" s="23" t="s">
        <v>153</v>
      </c>
      <c r="C54" s="62"/>
      <c r="D54" s="62"/>
      <c r="E54" s="55">
        <v>460000</v>
      </c>
      <c r="F54" s="62"/>
      <c r="G54" s="55"/>
      <c r="H54" s="62"/>
      <c r="I54" s="62"/>
      <c r="J54" s="62"/>
      <c r="K54" s="62"/>
      <c r="L54" s="63">
        <f aca="true" t="shared" si="3" ref="L54:L61">SUM(C54:K54)</f>
        <v>460000</v>
      </c>
    </row>
    <row r="55" spans="1:12" ht="12.75">
      <c r="A55" s="6">
        <v>37</v>
      </c>
      <c r="B55" s="23" t="s">
        <v>159</v>
      </c>
      <c r="C55" s="55"/>
      <c r="D55" s="55"/>
      <c r="E55" s="55">
        <v>1496567</v>
      </c>
      <c r="F55" s="62"/>
      <c r="G55" s="68">
        <v>0</v>
      </c>
      <c r="H55" s="55">
        <v>1388312</v>
      </c>
      <c r="I55" s="55">
        <v>7425436</v>
      </c>
      <c r="J55" s="62"/>
      <c r="K55" s="55">
        <v>0</v>
      </c>
      <c r="L55" s="63">
        <f t="shared" si="3"/>
        <v>10310315</v>
      </c>
    </row>
    <row r="56" spans="1:12" ht="12.75">
      <c r="A56" s="6">
        <v>38</v>
      </c>
      <c r="B56" s="23" t="s">
        <v>154</v>
      </c>
      <c r="C56" s="55">
        <v>234193</v>
      </c>
      <c r="D56" s="55">
        <v>42000</v>
      </c>
      <c r="E56" s="55">
        <v>479672</v>
      </c>
      <c r="F56" s="62"/>
      <c r="G56" s="55"/>
      <c r="H56" s="55">
        <v>621370</v>
      </c>
      <c r="I56" s="62"/>
      <c r="J56" s="62"/>
      <c r="K56" s="62"/>
      <c r="L56" s="63">
        <f t="shared" si="3"/>
        <v>1377235</v>
      </c>
    </row>
    <row r="57" spans="1:12" ht="12.75">
      <c r="A57" s="6">
        <v>39</v>
      </c>
      <c r="B57" s="23" t="s">
        <v>150</v>
      </c>
      <c r="C57" s="62"/>
      <c r="D57" s="62"/>
      <c r="E57" s="55">
        <v>968971</v>
      </c>
      <c r="F57" s="62"/>
      <c r="G57" s="55"/>
      <c r="H57" s="55">
        <v>59980</v>
      </c>
      <c r="I57" s="62"/>
      <c r="J57" s="62"/>
      <c r="K57" s="62"/>
      <c r="L57" s="63">
        <f t="shared" si="3"/>
        <v>1028951</v>
      </c>
    </row>
    <row r="58" spans="1:12" ht="12.75">
      <c r="A58" s="6">
        <v>40</v>
      </c>
      <c r="B58" s="23" t="s">
        <v>158</v>
      </c>
      <c r="C58" s="62"/>
      <c r="D58" s="62"/>
      <c r="E58" s="62"/>
      <c r="F58" s="62"/>
      <c r="G58" s="55">
        <v>0</v>
      </c>
      <c r="H58" s="55"/>
      <c r="I58" s="62"/>
      <c r="J58" s="62"/>
      <c r="K58" s="62"/>
      <c r="L58" s="63">
        <f t="shared" si="3"/>
        <v>0</v>
      </c>
    </row>
    <row r="59" spans="1:12" ht="12.75">
      <c r="A59" s="6">
        <v>41</v>
      </c>
      <c r="B59" s="23" t="s">
        <v>169</v>
      </c>
      <c r="C59" s="62"/>
      <c r="D59" s="62"/>
      <c r="E59" s="55">
        <v>72960</v>
      </c>
      <c r="F59" s="55"/>
      <c r="G59" s="62"/>
      <c r="H59" s="62"/>
      <c r="I59" s="62"/>
      <c r="J59" s="62"/>
      <c r="K59" s="62"/>
      <c r="L59" s="63">
        <f t="shared" si="3"/>
        <v>72960</v>
      </c>
    </row>
    <row r="60" spans="1:12" ht="12.75">
      <c r="A60" s="6">
        <v>42</v>
      </c>
      <c r="B60" s="23" t="s">
        <v>149</v>
      </c>
      <c r="C60" s="55">
        <v>3376956</v>
      </c>
      <c r="D60" s="55">
        <v>619215</v>
      </c>
      <c r="E60" s="55">
        <v>753000</v>
      </c>
      <c r="F60" s="62"/>
      <c r="G60" s="55"/>
      <c r="H60" s="55">
        <v>63360</v>
      </c>
      <c r="I60" s="55">
        <v>333738</v>
      </c>
      <c r="J60" s="62"/>
      <c r="K60" s="62"/>
      <c r="L60" s="63">
        <f t="shared" si="3"/>
        <v>5146269</v>
      </c>
    </row>
    <row r="61" spans="1:12" ht="12.75">
      <c r="A61" s="6">
        <v>43</v>
      </c>
      <c r="B61" s="23" t="s">
        <v>167</v>
      </c>
      <c r="C61" s="62"/>
      <c r="D61" s="62"/>
      <c r="E61" s="55">
        <v>844700</v>
      </c>
      <c r="F61" s="55">
        <v>2870000</v>
      </c>
      <c r="G61" s="55">
        <v>50000</v>
      </c>
      <c r="H61" s="55"/>
      <c r="I61" s="62"/>
      <c r="J61" s="62"/>
      <c r="K61" s="62"/>
      <c r="L61" s="63">
        <f t="shared" si="3"/>
        <v>3764700</v>
      </c>
    </row>
    <row r="62" spans="1:12" ht="12.75">
      <c r="A62" s="6">
        <v>44</v>
      </c>
      <c r="B62" s="21" t="s">
        <v>165</v>
      </c>
      <c r="C62" s="64">
        <f aca="true" t="shared" si="4" ref="C62:L62">SUM(C47:C61)</f>
        <v>11598797</v>
      </c>
      <c r="D62" s="64">
        <f t="shared" si="4"/>
        <v>2266602</v>
      </c>
      <c r="E62" s="64">
        <f t="shared" si="4"/>
        <v>8889812</v>
      </c>
      <c r="F62" s="64">
        <f t="shared" si="4"/>
        <v>2870000</v>
      </c>
      <c r="G62" s="64">
        <f t="shared" si="4"/>
        <v>1035400</v>
      </c>
      <c r="H62" s="64">
        <f t="shared" si="4"/>
        <v>2196382</v>
      </c>
      <c r="I62" s="64">
        <f t="shared" si="4"/>
        <v>44386866</v>
      </c>
      <c r="J62" s="64">
        <f t="shared" si="4"/>
        <v>0</v>
      </c>
      <c r="K62" s="64">
        <f t="shared" si="4"/>
        <v>387542</v>
      </c>
      <c r="L62" s="64">
        <f t="shared" si="4"/>
        <v>73631401</v>
      </c>
    </row>
    <row r="63" spans="2:10" ht="12.75">
      <c r="B63" s="2"/>
      <c r="C63" s="2"/>
      <c r="D63" s="2"/>
      <c r="E63" s="2"/>
      <c r="F63" s="2"/>
      <c r="G63" s="2"/>
      <c r="H63" s="2"/>
      <c r="I63" s="2"/>
      <c r="J63" s="2"/>
    </row>
    <row r="65" spans="2:10" ht="12.75">
      <c r="B65" s="2"/>
      <c r="C65" s="2"/>
      <c r="D65" s="2"/>
      <c r="E65" s="2"/>
      <c r="F65" s="2"/>
      <c r="G65" s="2"/>
      <c r="H65" s="2"/>
      <c r="I65" s="2"/>
      <c r="J65" s="2"/>
    </row>
  </sheetData>
  <sheetProtection/>
  <printOptions/>
  <pageMargins left="0.75" right="0.75" top="1" bottom="1" header="0.5" footer="0.5"/>
  <pageSetup horizontalDpi="600" verticalDpi="600" orientation="landscape" paperSize="9" scale="82" r:id="rId1"/>
  <rowBreaks count="1" manualBreakCount="1">
    <brk id="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9.00390625" style="0" bestFit="1" customWidth="1"/>
    <col min="2" max="2" width="65.28125" style="0" bestFit="1" customWidth="1"/>
    <col min="3" max="3" width="13.421875" style="0" bestFit="1" customWidth="1"/>
    <col min="4" max="4" width="12.7109375" style="0" bestFit="1" customWidth="1"/>
  </cols>
  <sheetData>
    <row r="1" ht="12.75">
      <c r="B1" s="1" t="s">
        <v>560</v>
      </c>
    </row>
    <row r="3" ht="12.75">
      <c r="B3" s="1" t="s">
        <v>178</v>
      </c>
    </row>
    <row r="4" ht="12.75">
      <c r="C4" s="51" t="s">
        <v>144</v>
      </c>
    </row>
    <row r="5" spans="1:4" ht="12.75">
      <c r="A5" s="4"/>
      <c r="B5" s="5" t="s">
        <v>463</v>
      </c>
      <c r="C5" s="4"/>
      <c r="D5" s="4"/>
    </row>
    <row r="6" spans="1:4" ht="12.75">
      <c r="A6" s="4" t="s">
        <v>75</v>
      </c>
      <c r="B6" s="6" t="s">
        <v>76</v>
      </c>
      <c r="C6" s="6" t="s">
        <v>77</v>
      </c>
      <c r="D6" s="6" t="s">
        <v>185</v>
      </c>
    </row>
    <row r="7" spans="1:4" ht="12.75">
      <c r="A7" s="4" t="s">
        <v>464</v>
      </c>
      <c r="B7" s="4" t="s">
        <v>0</v>
      </c>
      <c r="C7" s="6" t="s">
        <v>465</v>
      </c>
      <c r="D7" s="6" t="s">
        <v>501</v>
      </c>
    </row>
    <row r="8" spans="1:4" ht="12.75">
      <c r="A8" s="4"/>
      <c r="B8" s="4"/>
      <c r="C8" s="4"/>
      <c r="D8" s="4"/>
    </row>
    <row r="9" spans="1:4" ht="12.75">
      <c r="A9" s="4">
        <v>1</v>
      </c>
      <c r="B9" s="6" t="s">
        <v>466</v>
      </c>
      <c r="C9" s="147">
        <v>2242272</v>
      </c>
      <c r="D9" s="4">
        <v>2870000</v>
      </c>
    </row>
    <row r="10" spans="1:4" ht="12.75">
      <c r="A10" s="4">
        <v>2</v>
      </c>
      <c r="B10" s="6" t="s">
        <v>55</v>
      </c>
      <c r="C10" s="148">
        <f>SUM(C9:C9)</f>
        <v>2242272</v>
      </c>
      <c r="D10" s="149">
        <f>SUM(D9:D9)</f>
        <v>2870000</v>
      </c>
    </row>
  </sheetData>
  <sheetProtection/>
  <printOptions/>
  <pageMargins left="0.7" right="0.7" top="0.75" bottom="0.75" header="0.3" footer="0.3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9.00390625" style="0" bestFit="1" customWidth="1"/>
    <col min="2" max="2" width="53.140625" style="0" bestFit="1" customWidth="1"/>
    <col min="3" max="3" width="9.00390625" style="0" bestFit="1" customWidth="1"/>
    <col min="4" max="4" width="14.7109375" style="0" bestFit="1" customWidth="1"/>
    <col min="5" max="5" width="9.00390625" style="0" bestFit="1" customWidth="1"/>
    <col min="6" max="6" width="14.7109375" style="0" bestFit="1" customWidth="1"/>
    <col min="7" max="7" width="13.7109375" style="0" bestFit="1" customWidth="1"/>
  </cols>
  <sheetData>
    <row r="1" ht="12.75">
      <c r="B1" s="1" t="s">
        <v>561</v>
      </c>
    </row>
    <row r="2" spans="2:4" ht="12.75">
      <c r="B2" t="s">
        <v>178</v>
      </c>
      <c r="D2" t="s">
        <v>467</v>
      </c>
    </row>
    <row r="3" ht="12.75">
      <c r="A3" s="2" t="s">
        <v>468</v>
      </c>
    </row>
    <row r="4" spans="2:7" ht="12.75">
      <c r="B4" s="1" t="s">
        <v>75</v>
      </c>
      <c r="C4" s="1" t="s">
        <v>76</v>
      </c>
      <c r="D4" s="1" t="s">
        <v>100</v>
      </c>
      <c r="E4" s="1" t="s">
        <v>185</v>
      </c>
      <c r="F4" s="1" t="s">
        <v>101</v>
      </c>
      <c r="G4" s="1" t="s">
        <v>106</v>
      </c>
    </row>
    <row r="5" spans="1:7" ht="26.25">
      <c r="A5" s="5" t="s">
        <v>469</v>
      </c>
      <c r="B5" s="5" t="s">
        <v>470</v>
      </c>
      <c r="C5" s="101" t="s">
        <v>471</v>
      </c>
      <c r="D5" s="100" t="s">
        <v>228</v>
      </c>
      <c r="E5" s="100" t="s">
        <v>472</v>
      </c>
      <c r="F5" s="100" t="s">
        <v>70</v>
      </c>
      <c r="G5" s="100" t="s">
        <v>501</v>
      </c>
    </row>
    <row r="6" spans="1:7" ht="12.75">
      <c r="A6" s="4">
        <v>1</v>
      </c>
      <c r="B6" s="6" t="s">
        <v>473</v>
      </c>
      <c r="C6" s="46"/>
      <c r="D6" s="46">
        <v>25413386</v>
      </c>
      <c r="E6" s="46"/>
      <c r="F6" s="46">
        <f>SUM(C6:E6)</f>
        <v>25413386</v>
      </c>
      <c r="G6" s="4">
        <v>25413386</v>
      </c>
    </row>
    <row r="7" spans="1:7" ht="12.75">
      <c r="A7" s="4">
        <v>2</v>
      </c>
      <c r="B7" s="4" t="s">
        <v>474</v>
      </c>
      <c r="C7" s="46"/>
      <c r="D7" s="46">
        <v>6861614</v>
      </c>
      <c r="E7" s="46"/>
      <c r="F7" s="46">
        <f>SUM(C7:E7)</f>
        <v>6861614</v>
      </c>
      <c r="G7" s="4">
        <v>6861614</v>
      </c>
    </row>
    <row r="8" spans="1:7" ht="12.75">
      <c r="A8" s="4">
        <v>3</v>
      </c>
      <c r="B8" s="4" t="s">
        <v>475</v>
      </c>
      <c r="C8" s="46"/>
      <c r="D8" s="46">
        <v>5346800</v>
      </c>
      <c r="E8" s="46"/>
      <c r="F8" s="46">
        <f>D8</f>
        <v>5346800</v>
      </c>
      <c r="G8" s="4">
        <v>5346800</v>
      </c>
    </row>
    <row r="9" spans="1:7" ht="12.75">
      <c r="A9" s="4">
        <v>4</v>
      </c>
      <c r="B9" s="4" t="s">
        <v>474</v>
      </c>
      <c r="C9" s="46"/>
      <c r="D9" s="46">
        <v>1443636</v>
      </c>
      <c r="E9" s="46"/>
      <c r="F9" s="46">
        <f>D9</f>
        <v>1443636</v>
      </c>
      <c r="G9" s="4">
        <v>1443636</v>
      </c>
    </row>
    <row r="10" spans="1:7" ht="12.75">
      <c r="A10" s="4">
        <v>5</v>
      </c>
      <c r="B10" s="4" t="s">
        <v>476</v>
      </c>
      <c r="C10" s="46"/>
      <c r="D10" s="46">
        <v>4094488</v>
      </c>
      <c r="E10" s="46"/>
      <c r="F10" s="46">
        <f>D10</f>
        <v>4094488</v>
      </c>
      <c r="G10" s="4">
        <v>3328755</v>
      </c>
    </row>
    <row r="11" spans="1:7" ht="12.75">
      <c r="A11" s="4">
        <v>6</v>
      </c>
      <c r="B11" s="4" t="s">
        <v>474</v>
      </c>
      <c r="C11" s="46"/>
      <c r="D11" s="46">
        <v>1105512</v>
      </c>
      <c r="E11" s="46"/>
      <c r="F11" s="46">
        <f>D11</f>
        <v>1105512</v>
      </c>
      <c r="G11" s="4">
        <v>865978</v>
      </c>
    </row>
    <row r="12" spans="1:7" ht="12.75">
      <c r="A12" s="4">
        <v>7</v>
      </c>
      <c r="B12" s="4" t="s">
        <v>539</v>
      </c>
      <c r="C12" s="46"/>
      <c r="D12" s="46"/>
      <c r="E12" s="46"/>
      <c r="F12" s="46"/>
      <c r="G12" s="4">
        <v>500000</v>
      </c>
    </row>
    <row r="13" spans="1:7" ht="12.75">
      <c r="A13" s="4">
        <v>8</v>
      </c>
      <c r="B13" s="4" t="s">
        <v>474</v>
      </c>
      <c r="C13" s="46"/>
      <c r="D13" s="46"/>
      <c r="E13" s="46"/>
      <c r="F13" s="46"/>
      <c r="G13" s="4">
        <v>135000</v>
      </c>
    </row>
    <row r="14" spans="1:7" ht="12.75">
      <c r="A14" s="4">
        <v>9</v>
      </c>
      <c r="B14" s="4" t="s">
        <v>540</v>
      </c>
      <c r="C14" s="46"/>
      <c r="D14" s="46"/>
      <c r="E14" s="46"/>
      <c r="F14" s="46"/>
      <c r="G14" s="4">
        <v>262786</v>
      </c>
    </row>
    <row r="15" spans="1:7" ht="12.75">
      <c r="A15" s="4">
        <v>10</v>
      </c>
      <c r="B15" s="4" t="s">
        <v>474</v>
      </c>
      <c r="C15" s="46"/>
      <c r="D15" s="46"/>
      <c r="E15" s="46"/>
      <c r="F15" s="46"/>
      <c r="G15" s="4">
        <v>70952</v>
      </c>
    </row>
    <row r="16" spans="1:7" ht="12.75">
      <c r="A16" s="4">
        <v>11</v>
      </c>
      <c r="B16" s="4" t="s">
        <v>541</v>
      </c>
      <c r="C16" s="46"/>
      <c r="D16" s="46"/>
      <c r="E16" s="46"/>
      <c r="F16" s="46"/>
      <c r="G16" s="4">
        <v>124377</v>
      </c>
    </row>
    <row r="17" spans="1:7" ht="12.75">
      <c r="A17" s="4">
        <v>12</v>
      </c>
      <c r="B17" s="4" t="s">
        <v>474</v>
      </c>
      <c r="C17" s="46"/>
      <c r="D17" s="46"/>
      <c r="E17" s="46"/>
      <c r="F17" s="46"/>
      <c r="G17" s="4">
        <v>33582</v>
      </c>
    </row>
    <row r="18" spans="1:7" ht="12.75">
      <c r="A18" s="4">
        <v>13</v>
      </c>
      <c r="B18" s="5" t="s">
        <v>477</v>
      </c>
      <c r="C18" s="47">
        <f>SUM(C6:C7)</f>
        <v>0</v>
      </c>
      <c r="D18" s="47">
        <f>SUM(D6:D7)</f>
        <v>32275000</v>
      </c>
      <c r="E18" s="47">
        <f>SUM(E6:E7)</f>
        <v>0</v>
      </c>
      <c r="F18" s="47">
        <f>SUM(F6:F11)</f>
        <v>44265436</v>
      </c>
      <c r="G18" s="149">
        <f>SUM(G6:G17)</f>
        <v>44386866</v>
      </c>
    </row>
  </sheetData>
  <sheetProtection/>
  <printOptions/>
  <pageMargins left="0.7" right="0.7" top="0.75" bottom="0.75" header="0.3" footer="0.3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9.00390625" style="0" bestFit="1" customWidth="1"/>
    <col min="2" max="2" width="52.140625" style="0" bestFit="1" customWidth="1"/>
    <col min="3" max="3" width="9.00390625" style="0" bestFit="1" customWidth="1"/>
    <col min="4" max="4" width="16.140625" style="0" bestFit="1" customWidth="1"/>
    <col min="5" max="5" width="9.00390625" style="0" bestFit="1" customWidth="1"/>
    <col min="6" max="6" width="10.7109375" style="0" bestFit="1" customWidth="1"/>
    <col min="7" max="7" width="14.8515625" style="0" customWidth="1"/>
  </cols>
  <sheetData>
    <row r="1" ht="12.75">
      <c r="B1" s="1" t="s">
        <v>562</v>
      </c>
    </row>
    <row r="2" ht="12.75">
      <c r="C2" s="1" t="s">
        <v>178</v>
      </c>
    </row>
    <row r="3" spans="1:2" ht="12.75">
      <c r="A3" s="2" t="s">
        <v>478</v>
      </c>
      <c r="B3" s="94"/>
    </row>
    <row r="4" spans="2:7" ht="12.75">
      <c r="B4" t="s">
        <v>56</v>
      </c>
      <c r="C4" t="s">
        <v>76</v>
      </c>
      <c r="D4" t="s">
        <v>77</v>
      </c>
      <c r="E4" s="1" t="s">
        <v>185</v>
      </c>
      <c r="F4" s="1" t="s">
        <v>101</v>
      </c>
      <c r="G4" s="1" t="s">
        <v>106</v>
      </c>
    </row>
    <row r="5" spans="1:7" ht="26.25">
      <c r="A5" s="5" t="s">
        <v>548</v>
      </c>
      <c r="B5" s="5" t="s">
        <v>6</v>
      </c>
      <c r="C5" s="101" t="s">
        <v>471</v>
      </c>
      <c r="D5" s="100" t="s">
        <v>479</v>
      </c>
      <c r="E5" s="100" t="s">
        <v>472</v>
      </c>
      <c r="F5" s="100" t="s">
        <v>70</v>
      </c>
      <c r="G5" s="100" t="s">
        <v>501</v>
      </c>
    </row>
    <row r="6" spans="1:7" ht="12.75">
      <c r="A6" s="4">
        <v>1</v>
      </c>
      <c r="B6" s="6" t="s">
        <v>480</v>
      </c>
      <c r="C6" s="46"/>
      <c r="D6" s="46">
        <v>35419</v>
      </c>
      <c r="E6" s="46"/>
      <c r="F6" s="46">
        <f>C6+D6+E6</f>
        <v>35419</v>
      </c>
      <c r="G6" s="4">
        <v>47228</v>
      </c>
    </row>
    <row r="7" spans="1:7" ht="12.75">
      <c r="A7" s="4">
        <v>2</v>
      </c>
      <c r="B7" s="6" t="s">
        <v>474</v>
      </c>
      <c r="C7" s="46"/>
      <c r="D7" s="46">
        <v>9563</v>
      </c>
      <c r="E7" s="46"/>
      <c r="F7" s="46">
        <f>C7+D7+E7</f>
        <v>9563</v>
      </c>
      <c r="G7" s="4">
        <v>12752</v>
      </c>
    </row>
    <row r="8" spans="1:7" ht="12.75">
      <c r="A8" s="4">
        <v>3</v>
      </c>
      <c r="B8" s="6" t="s">
        <v>542</v>
      </c>
      <c r="C8" s="46"/>
      <c r="D8" s="46"/>
      <c r="E8" s="46"/>
      <c r="F8" s="46"/>
      <c r="G8" s="4">
        <v>188191</v>
      </c>
    </row>
    <row r="9" spans="1:7" ht="12.75">
      <c r="A9" s="4">
        <v>4</v>
      </c>
      <c r="B9" s="6" t="s">
        <v>474</v>
      </c>
      <c r="C9" s="46"/>
      <c r="D9" s="46"/>
      <c r="E9" s="46"/>
      <c r="F9" s="46"/>
      <c r="G9" s="4">
        <v>26941</v>
      </c>
    </row>
    <row r="10" spans="1:7" ht="12.75">
      <c r="A10" s="4">
        <v>5</v>
      </c>
      <c r="B10" s="6" t="s">
        <v>543</v>
      </c>
      <c r="C10" s="46"/>
      <c r="D10" s="46"/>
      <c r="E10" s="46"/>
      <c r="F10" s="46"/>
      <c r="G10" s="4">
        <v>866063</v>
      </c>
    </row>
    <row r="11" spans="1:7" ht="12.75">
      <c r="A11" s="4">
        <v>6</v>
      </c>
      <c r="B11" s="6" t="s">
        <v>474</v>
      </c>
      <c r="C11" s="46"/>
      <c r="D11" s="46"/>
      <c r="E11" s="46"/>
      <c r="F11" s="46"/>
      <c r="G11" s="4">
        <v>233837</v>
      </c>
    </row>
    <row r="12" spans="1:7" ht="12.75">
      <c r="A12" s="4">
        <v>7</v>
      </c>
      <c r="B12" s="6" t="s">
        <v>544</v>
      </c>
      <c r="C12" s="46"/>
      <c r="D12" s="46"/>
      <c r="E12" s="46"/>
      <c r="F12" s="46"/>
      <c r="G12" s="4">
        <v>157481</v>
      </c>
    </row>
    <row r="13" spans="1:7" ht="12.75">
      <c r="A13" s="4">
        <v>8</v>
      </c>
      <c r="B13" s="6" t="s">
        <v>474</v>
      </c>
      <c r="C13" s="46"/>
      <c r="D13" s="46"/>
      <c r="E13" s="46"/>
      <c r="F13" s="46"/>
      <c r="G13" s="4">
        <v>42519</v>
      </c>
    </row>
    <row r="14" spans="1:7" ht="12.75">
      <c r="A14" s="4">
        <v>9</v>
      </c>
      <c r="B14" s="6" t="s">
        <v>545</v>
      </c>
      <c r="C14" s="46"/>
      <c r="D14" s="46"/>
      <c r="E14" s="46"/>
      <c r="F14" s="46"/>
      <c r="G14" s="4">
        <v>31496</v>
      </c>
    </row>
    <row r="15" spans="1:7" ht="12.75">
      <c r="A15" s="4">
        <v>10</v>
      </c>
      <c r="B15" s="6" t="s">
        <v>474</v>
      </c>
      <c r="C15" s="46"/>
      <c r="D15" s="46"/>
      <c r="E15" s="46"/>
      <c r="F15" s="46"/>
      <c r="G15" s="4">
        <v>8504</v>
      </c>
    </row>
    <row r="16" spans="1:7" ht="12.75">
      <c r="A16" s="4">
        <v>11</v>
      </c>
      <c r="B16" s="6" t="s">
        <v>546</v>
      </c>
      <c r="C16" s="46"/>
      <c r="D16" s="46"/>
      <c r="E16" s="46"/>
      <c r="F16" s="46"/>
      <c r="G16" s="4">
        <v>322268</v>
      </c>
    </row>
    <row r="17" spans="1:7" ht="12.75">
      <c r="A17" s="4">
        <v>12</v>
      </c>
      <c r="B17" s="6" t="s">
        <v>474</v>
      </c>
      <c r="C17" s="46"/>
      <c r="D17" s="46"/>
      <c r="E17" s="46"/>
      <c r="F17" s="46"/>
      <c r="G17" s="4">
        <v>87012</v>
      </c>
    </row>
    <row r="18" spans="1:7" ht="12.75">
      <c r="A18" s="4">
        <v>13</v>
      </c>
      <c r="B18" s="6" t="s">
        <v>547</v>
      </c>
      <c r="C18" s="46"/>
      <c r="D18" s="46"/>
      <c r="E18" s="46"/>
      <c r="F18" s="46"/>
      <c r="G18" s="4">
        <v>135504</v>
      </c>
    </row>
    <row r="19" spans="1:7" ht="12.75">
      <c r="A19" s="4">
        <v>14</v>
      </c>
      <c r="B19" s="6" t="s">
        <v>474</v>
      </c>
      <c r="C19" s="46"/>
      <c r="D19" s="46"/>
      <c r="E19" s="46"/>
      <c r="F19" s="46"/>
      <c r="G19" s="4">
        <v>36586</v>
      </c>
    </row>
    <row r="20" spans="1:7" ht="12.75">
      <c r="A20" s="4">
        <v>15</v>
      </c>
      <c r="B20" s="5" t="s">
        <v>481</v>
      </c>
      <c r="C20" s="95">
        <f>SUM(C6:C6)</f>
        <v>0</v>
      </c>
      <c r="D20" s="95">
        <f>SUM(D6:D7)</f>
        <v>44982</v>
      </c>
      <c r="E20" s="95">
        <f>SUM(E6:E6)</f>
        <v>0</v>
      </c>
      <c r="F20" s="47">
        <f>C20+D20+E20</f>
        <v>44982</v>
      </c>
      <c r="G20" s="149">
        <f>G6+G7+G8+G9+G10+G11+G12+G13+G14+G15+G16+G17+G18+G19</f>
        <v>2196382</v>
      </c>
    </row>
  </sheetData>
  <sheetProtection/>
  <printOptions/>
  <pageMargins left="0.7" right="0.7" top="0.75" bottom="0.75" header="0.3" footer="0.3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68.421875" style="0" bestFit="1" customWidth="1"/>
    <col min="2" max="2" width="52.57421875" style="0" bestFit="1" customWidth="1"/>
    <col min="4" max="4" width="11.00390625" style="0" bestFit="1" customWidth="1"/>
    <col min="5" max="5" width="13.7109375" style="0" bestFit="1" customWidth="1"/>
    <col min="6" max="6" width="13.140625" style="0" bestFit="1" customWidth="1"/>
    <col min="7" max="7" width="28.28125" style="0" customWidth="1"/>
  </cols>
  <sheetData>
    <row r="1" spans="1:2" ht="12.75">
      <c r="A1" s="1" t="s">
        <v>563</v>
      </c>
      <c r="B1" s="1"/>
    </row>
    <row r="3" spans="1:7" ht="12.75">
      <c r="A3" s="2" t="s">
        <v>482</v>
      </c>
      <c r="F3" s="1" t="s">
        <v>178</v>
      </c>
      <c r="G3" s="51" t="s">
        <v>144</v>
      </c>
    </row>
    <row r="5" spans="1:7" ht="12.75">
      <c r="A5" t="s">
        <v>56</v>
      </c>
      <c r="B5" t="s">
        <v>99</v>
      </c>
      <c r="C5" t="s">
        <v>77</v>
      </c>
      <c r="D5" t="s">
        <v>78</v>
      </c>
      <c r="E5" t="s">
        <v>102</v>
      </c>
      <c r="F5" t="s">
        <v>103</v>
      </c>
      <c r="G5" t="s">
        <v>104</v>
      </c>
    </row>
    <row r="6" spans="1:7" ht="12.75">
      <c r="A6" s="160" t="s">
        <v>0</v>
      </c>
      <c r="B6" s="162" t="s">
        <v>483</v>
      </c>
      <c r="C6" s="160" t="s">
        <v>484</v>
      </c>
      <c r="D6" s="164" t="s">
        <v>485</v>
      </c>
      <c r="E6" s="165"/>
      <c r="F6" s="166"/>
      <c r="G6" s="167" t="s">
        <v>486</v>
      </c>
    </row>
    <row r="7" spans="1:7" ht="12.75">
      <c r="A7" s="161"/>
      <c r="B7" s="163"/>
      <c r="C7" s="161"/>
      <c r="D7" s="96" t="s">
        <v>487</v>
      </c>
      <c r="E7" s="96" t="s">
        <v>488</v>
      </c>
      <c r="F7" s="96" t="s">
        <v>489</v>
      </c>
      <c r="G7" s="168"/>
    </row>
    <row r="8" spans="1:7" ht="12.75">
      <c r="A8" s="5" t="s">
        <v>490</v>
      </c>
      <c r="B8" s="4"/>
      <c r="C8" s="4"/>
      <c r="D8" s="4"/>
      <c r="E8" s="4"/>
      <c r="F8" s="4"/>
      <c r="G8" s="4"/>
    </row>
    <row r="9" spans="1:7" ht="12.75">
      <c r="A9" s="107" t="s">
        <v>550</v>
      </c>
      <c r="B9" s="46">
        <v>274095</v>
      </c>
      <c r="C9" s="4"/>
      <c r="D9" s="4"/>
      <c r="E9" s="4"/>
      <c r="F9" s="4"/>
      <c r="G9" s="4"/>
    </row>
    <row r="10" spans="1:7" ht="26.25">
      <c r="A10" s="97" t="s">
        <v>549</v>
      </c>
      <c r="B10" s="46">
        <v>29000000</v>
      </c>
      <c r="C10" s="4"/>
      <c r="D10" s="4"/>
      <c r="E10" s="4"/>
      <c r="F10" s="4"/>
      <c r="G10" s="4"/>
    </row>
    <row r="11" spans="1:7" ht="12.75">
      <c r="A11" s="4" t="s">
        <v>60</v>
      </c>
      <c r="B11" s="46">
        <f aca="true" t="shared" si="0" ref="B11:G11">SUM(B8:B10)</f>
        <v>29274095</v>
      </c>
      <c r="C11" s="4">
        <f t="shared" si="0"/>
        <v>0</v>
      </c>
      <c r="D11" s="4">
        <f t="shared" si="0"/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</row>
    <row r="12" spans="1:7" ht="12.75">
      <c r="A12" s="4"/>
      <c r="B12" s="4"/>
      <c r="C12" s="4"/>
      <c r="D12" s="4"/>
      <c r="E12" s="4"/>
      <c r="F12" s="4"/>
      <c r="G12" s="4"/>
    </row>
    <row r="13" spans="1:7" ht="12.75">
      <c r="A13" s="5" t="s">
        <v>492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ht="12.75">
      <c r="A14" s="97" t="s">
        <v>480</v>
      </c>
      <c r="B14" s="4"/>
      <c r="C14" s="4"/>
      <c r="D14" s="46">
        <v>205795</v>
      </c>
      <c r="E14" s="46"/>
      <c r="F14" s="4">
        <v>44982</v>
      </c>
      <c r="G14" s="4"/>
    </row>
    <row r="15" spans="1:7" ht="12.75">
      <c r="A15" s="98" t="s">
        <v>491</v>
      </c>
      <c r="B15" s="4"/>
      <c r="C15" s="4"/>
      <c r="D15" s="46"/>
      <c r="E15" s="46">
        <v>1279600</v>
      </c>
      <c r="F15" s="4"/>
      <c r="G15" s="4"/>
    </row>
    <row r="16" spans="1:7" ht="12.75">
      <c r="A16" s="4" t="s">
        <v>60</v>
      </c>
      <c r="B16" s="4">
        <f aca="true" t="shared" si="1" ref="B16:G16">SUM(B13:B15)</f>
        <v>0</v>
      </c>
      <c r="C16" s="4">
        <f t="shared" si="1"/>
        <v>0</v>
      </c>
      <c r="D16" s="46">
        <f t="shared" si="1"/>
        <v>205795</v>
      </c>
      <c r="E16" s="46">
        <f t="shared" si="1"/>
        <v>1279600</v>
      </c>
      <c r="F16" s="4">
        <f t="shared" si="1"/>
        <v>44982</v>
      </c>
      <c r="G16" s="4">
        <f t="shared" si="1"/>
        <v>0</v>
      </c>
    </row>
  </sheetData>
  <sheetProtection/>
  <mergeCells count="5">
    <mergeCell ref="A6:A7"/>
    <mergeCell ref="B6:B7"/>
    <mergeCell ref="C6:C7"/>
    <mergeCell ref="D6:F6"/>
    <mergeCell ref="G6:G7"/>
  </mergeCells>
  <printOptions/>
  <pageMargins left="0.7" right="0.7" top="0.75" bottom="0.75" header="0.3" footer="0.3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Tulajdonos</cp:lastModifiedBy>
  <cp:lastPrinted>2020-06-15T09:20:43Z</cp:lastPrinted>
  <dcterms:created xsi:type="dcterms:W3CDTF">2006-01-17T11:47:21Z</dcterms:created>
  <dcterms:modified xsi:type="dcterms:W3CDTF">2020-06-15T11:17:24Z</dcterms:modified>
  <cp:category/>
  <cp:version/>
  <cp:contentType/>
  <cp:contentStatus/>
</cp:coreProperties>
</file>