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0" yWindow="990" windowWidth="15480" windowHeight="10500" tabRatio="510" activeTab="7"/>
  </bookViews>
  <sheets>
    <sheet name="2" sheetId="49" r:id="rId1"/>
    <sheet name="2a" sheetId="46" r:id="rId2"/>
    <sheet name="3" sheetId="57" r:id="rId3"/>
    <sheet name="4" sheetId="48" state="hidden" r:id="rId4"/>
    <sheet name="4önk" sheetId="43" r:id="rId5"/>
    <sheet name="4o" sheetId="45" state="hidden" r:id="rId6"/>
    <sheet name="5" sheetId="50" r:id="rId7"/>
    <sheet name="8" sheetId="54" r:id="rId8"/>
    <sheet name="10" sheetId="44" state="hidden" r:id="rId9"/>
    <sheet name="Fin" sheetId="56" state="hidden" r:id="rId10"/>
  </sheets>
  <externalReferences>
    <externalReference r:id="rId11"/>
    <externalReference r:id="rId12"/>
  </externalReferences>
  <definedNames>
    <definedName name="beruh">'[1]4.1. táj.'!#REF!</definedName>
    <definedName name="intézmények">'[2]4.1. táj.'!#REF!</definedName>
    <definedName name="_xlnm.Print_Titles" localSheetId="8">'10'!$1:$6</definedName>
    <definedName name="_xlnm.Print_Titles" localSheetId="1">'2a'!$1:$8</definedName>
    <definedName name="_xlnm.Print_Area" localSheetId="8">'10'!$A$1:$D$49</definedName>
    <definedName name="_xlnm.Print_Area" localSheetId="0">'2'!$A$1:$D$41</definedName>
    <definedName name="_xlnm.Print_Area" localSheetId="1">'2a'!$A$1:$M$15</definedName>
    <definedName name="_xlnm.Print_Area" localSheetId="3">'4'!$A$1:$G$47</definedName>
    <definedName name="_xlnm.Print_Area" localSheetId="5">'4o'!$A$1:$E$47</definedName>
    <definedName name="_xlnm.Print_Area" localSheetId="4">'4önk'!$A$1:$G$47</definedName>
  </definedNames>
  <calcPr calcId="162913"/>
</workbook>
</file>

<file path=xl/calcChain.xml><?xml version="1.0" encoding="utf-8"?>
<calcChain xmlns="http://schemas.openxmlformats.org/spreadsheetml/2006/main">
  <c r="F14" i="50" l="1"/>
  <c r="F15" i="50"/>
  <c r="F22" i="50" s="1"/>
  <c r="F12" i="50"/>
  <c r="F13" i="50"/>
  <c r="F11" i="50"/>
  <c r="F21" i="50"/>
  <c r="F17" i="50"/>
  <c r="F10" i="50"/>
  <c r="F9" i="50"/>
  <c r="F8" i="50"/>
  <c r="C22" i="50"/>
  <c r="C21" i="50"/>
  <c r="C15" i="50"/>
  <c r="C11" i="50"/>
  <c r="G47" i="43"/>
  <c r="G46" i="43"/>
  <c r="G45" i="43"/>
  <c r="G43" i="43"/>
  <c r="G34" i="43"/>
  <c r="G29" i="43"/>
  <c r="G31" i="43"/>
  <c r="G32" i="43"/>
  <c r="G18" i="43"/>
  <c r="G17" i="43"/>
  <c r="G16" i="43"/>
  <c r="G15" i="43"/>
  <c r="G10" i="43" s="1"/>
  <c r="G19" i="43"/>
  <c r="G13" i="43"/>
  <c r="G12" i="43"/>
  <c r="G11" i="43"/>
  <c r="E23" i="57"/>
  <c r="E32" i="57"/>
  <c r="H32" i="57"/>
  <c r="G14" i="46"/>
  <c r="E41" i="49"/>
  <c r="E35" i="49"/>
  <c r="E27" i="49"/>
  <c r="E28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9" i="49"/>
  <c r="E30" i="49"/>
  <c r="E31" i="49"/>
  <c r="E32" i="49"/>
  <c r="E33" i="49"/>
  <c r="E34" i="49"/>
  <c r="E36" i="49"/>
  <c r="E37" i="49"/>
  <c r="E38" i="49"/>
  <c r="E39" i="49"/>
  <c r="E40" i="49"/>
  <c r="E7" i="49"/>
  <c r="G9" i="43" l="1"/>
  <c r="C18" i="54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AA43" i="43"/>
  <c r="B37" i="49" l="1"/>
  <c r="D11" i="45" l="1"/>
  <c r="F11" i="48" s="1"/>
  <c r="D12" i="45"/>
  <c r="F12" i="48" s="1"/>
  <c r="D13" i="45"/>
  <c r="F13" i="48" s="1"/>
  <c r="F14" i="48"/>
  <c r="F15" i="48"/>
  <c r="F16" i="48"/>
  <c r="F17" i="48"/>
  <c r="F19" i="48"/>
  <c r="F20" i="48"/>
  <c r="F21" i="48"/>
  <c r="F24" i="48"/>
  <c r="F23" i="48" s="1"/>
  <c r="F25" i="48"/>
  <c r="F27" i="48"/>
  <c r="F26" i="48" s="1"/>
  <c r="F28" i="48"/>
  <c r="F30" i="48"/>
  <c r="F32" i="48"/>
  <c r="F33" i="48"/>
  <c r="F36" i="48"/>
  <c r="F35" i="48" s="1"/>
  <c r="F37" i="48"/>
  <c r="F39" i="48"/>
  <c r="F38" i="48" s="1"/>
  <c r="F40" i="48"/>
  <c r="F41" i="48"/>
  <c r="C9" i="49"/>
  <c r="C7" i="49" s="1"/>
  <c r="C14" i="49"/>
  <c r="C27" i="49"/>
  <c r="F42" i="48" l="1"/>
  <c r="F31" i="48"/>
  <c r="F29" i="48" s="1"/>
  <c r="F22" i="48"/>
  <c r="F18" i="48"/>
  <c r="F46" i="48" s="1"/>
  <c r="C35" i="49"/>
  <c r="F10" i="48"/>
  <c r="F9" i="48" s="1"/>
  <c r="F45" i="48" s="1"/>
  <c r="B30" i="49"/>
  <c r="F34" i="48" l="1"/>
  <c r="F43" i="48" s="1"/>
  <c r="F47" i="48"/>
  <c r="C13" i="56"/>
  <c r="C17" i="56"/>
  <c r="C9" i="56"/>
  <c r="C21" i="56"/>
  <c r="C10" i="56" s="1"/>
  <c r="E12" i="45"/>
  <c r="D35" i="44" s="1"/>
  <c r="E13" i="45"/>
  <c r="D36" i="44" s="1"/>
  <c r="E11" i="45"/>
  <c r="D34" i="44" s="1"/>
  <c r="C19" i="54"/>
  <c r="E41" i="43"/>
  <c r="E41" i="48" s="1"/>
  <c r="E40" i="43"/>
  <c r="E40" i="48" s="1"/>
  <c r="E39" i="43"/>
  <c r="E39" i="48" s="1"/>
  <c r="E37" i="43"/>
  <c r="E37" i="48" s="1"/>
  <c r="E36" i="43"/>
  <c r="E36" i="48" s="1"/>
  <c r="E33" i="43"/>
  <c r="E33" i="48" s="1"/>
  <c r="E32" i="43"/>
  <c r="E32" i="48" s="1"/>
  <c r="E30" i="43"/>
  <c r="E30" i="48" s="1"/>
  <c r="E28" i="43"/>
  <c r="E28" i="48" s="1"/>
  <c r="E27" i="43"/>
  <c r="E27" i="48" s="1"/>
  <c r="E25" i="43"/>
  <c r="E25" i="48" s="1"/>
  <c r="E24" i="43"/>
  <c r="E24" i="48" s="1"/>
  <c r="E21" i="43"/>
  <c r="E21" i="48" s="1"/>
  <c r="E20" i="43"/>
  <c r="E20" i="48" s="1"/>
  <c r="E19" i="43"/>
  <c r="E19" i="48" s="1"/>
  <c r="E12" i="43"/>
  <c r="E12" i="48" s="1"/>
  <c r="E13" i="43"/>
  <c r="E13" i="48" s="1"/>
  <c r="E14" i="43"/>
  <c r="E14" i="48" s="1"/>
  <c r="E15" i="43"/>
  <c r="E15" i="48" s="1"/>
  <c r="E16" i="43"/>
  <c r="E16" i="48" s="1"/>
  <c r="E17" i="43"/>
  <c r="E17" i="48" s="1"/>
  <c r="E11" i="43"/>
  <c r="E11" i="48" s="1"/>
  <c r="H43" i="43"/>
  <c r="D10" i="45"/>
  <c r="E10" i="45" s="1"/>
  <c r="B20" i="50"/>
  <c r="B13" i="50"/>
  <c r="J11" i="46"/>
  <c r="B29" i="49"/>
  <c r="B27" i="49"/>
  <c r="D17" i="44"/>
  <c r="E14" i="45"/>
  <c r="E15" i="45"/>
  <c r="E16" i="45"/>
  <c r="E17" i="45"/>
  <c r="E19" i="45"/>
  <c r="E20" i="45"/>
  <c r="E21" i="45"/>
  <c r="E22" i="45"/>
  <c r="E24" i="45"/>
  <c r="E25" i="45"/>
  <c r="E26" i="45"/>
  <c r="E27" i="45"/>
  <c r="E28" i="45"/>
  <c r="E30" i="45"/>
  <c r="E32" i="45"/>
  <c r="E33" i="45"/>
  <c r="E35" i="45"/>
  <c r="E36" i="45"/>
  <c r="E37" i="45"/>
  <c r="E38" i="45"/>
  <c r="E39" i="45"/>
  <c r="E40" i="45"/>
  <c r="E41" i="45"/>
  <c r="E44" i="45"/>
  <c r="D38" i="45"/>
  <c r="D35" i="45"/>
  <c r="D31" i="45"/>
  <c r="E31" i="45" s="1"/>
  <c r="D26" i="45"/>
  <c r="D23" i="45"/>
  <c r="D22" i="45" s="1"/>
  <c r="D18" i="45"/>
  <c r="D46" i="45" s="1"/>
  <c r="E46" i="45" s="1"/>
  <c r="E18" i="45" l="1"/>
  <c r="D42" i="45"/>
  <c r="E42" i="45" s="1"/>
  <c r="D29" i="45"/>
  <c r="E29" i="45" s="1"/>
  <c r="E23" i="45"/>
  <c r="C20" i="56"/>
  <c r="C16" i="56"/>
  <c r="C12" i="56"/>
  <c r="C19" i="56"/>
  <c r="C15" i="56"/>
  <c r="C11" i="56"/>
  <c r="C18" i="56"/>
  <c r="C14" i="56"/>
  <c r="D9" i="45"/>
  <c r="D45" i="45" s="1"/>
  <c r="D47" i="45" s="1"/>
  <c r="E47" i="45" s="1"/>
  <c r="E35" i="43"/>
  <c r="F35" i="43" s="1"/>
  <c r="E38" i="43"/>
  <c r="D38" i="43"/>
  <c r="D35" i="43"/>
  <c r="D31" i="43"/>
  <c r="D23" i="43"/>
  <c r="D26" i="43"/>
  <c r="E26" i="43"/>
  <c r="E23" i="43"/>
  <c r="D38" i="48"/>
  <c r="D42" i="48" s="1"/>
  <c r="E38" i="48"/>
  <c r="D35" i="48"/>
  <c r="E35" i="48"/>
  <c r="D31" i="48"/>
  <c r="D29" i="48" s="1"/>
  <c r="E26" i="48"/>
  <c r="D26" i="48"/>
  <c r="E23" i="48"/>
  <c r="D23" i="48"/>
  <c r="D32" i="57"/>
  <c r="M14" i="46"/>
  <c r="D37" i="49"/>
  <c r="C30" i="49"/>
  <c r="D30" i="49"/>
  <c r="D14" i="49"/>
  <c r="C37" i="49"/>
  <c r="E15" i="46"/>
  <c r="B17" i="50" s="1"/>
  <c r="F15" i="46"/>
  <c r="B10" i="50" s="1"/>
  <c r="G15" i="46"/>
  <c r="H15" i="46"/>
  <c r="I15" i="46"/>
  <c r="J15" i="46"/>
  <c r="K15" i="46"/>
  <c r="L15" i="46"/>
  <c r="C15" i="46"/>
  <c r="B8" i="50" s="1"/>
  <c r="D41" i="44"/>
  <c r="D39" i="44" s="1"/>
  <c r="D24" i="44"/>
  <c r="D8" i="44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6" i="43"/>
  <c r="F37" i="43"/>
  <c r="F39" i="43"/>
  <c r="F40" i="43"/>
  <c r="F41" i="43"/>
  <c r="E31" i="43"/>
  <c r="E29" i="43" s="1"/>
  <c r="E18" i="43"/>
  <c r="D18" i="43"/>
  <c r="D46" i="43" s="1"/>
  <c r="E10" i="43"/>
  <c r="D10" i="43"/>
  <c r="D9" i="43" s="1"/>
  <c r="E31" i="48"/>
  <c r="E29" i="48" s="1"/>
  <c r="E18" i="48"/>
  <c r="E46" i="48" s="1"/>
  <c r="D18" i="48"/>
  <c r="E10" i="48"/>
  <c r="D10" i="48"/>
  <c r="D9" i="48" s="1"/>
  <c r="G12" i="48"/>
  <c r="G13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G11" i="48"/>
  <c r="B9" i="49"/>
  <c r="B14" i="49"/>
  <c r="D9" i="49"/>
  <c r="D7" i="49" s="1"/>
  <c r="G24" i="48"/>
  <c r="G25" i="48"/>
  <c r="G30" i="48"/>
  <c r="G33" i="48"/>
  <c r="M10" i="46"/>
  <c r="G27" i="57" s="1"/>
  <c r="M11" i="46"/>
  <c r="G9" i="57" s="1"/>
  <c r="M12" i="46"/>
  <c r="G21" i="57" s="1"/>
  <c r="M13" i="46"/>
  <c r="G22" i="57" s="1"/>
  <c r="F38" i="43" l="1"/>
  <c r="D42" i="43"/>
  <c r="D34" i="45"/>
  <c r="E42" i="48"/>
  <c r="D29" i="44"/>
  <c r="F10" i="43"/>
  <c r="F23" i="43"/>
  <c r="E17" i="50"/>
  <c r="E10" i="50"/>
  <c r="E8" i="50"/>
  <c r="E13" i="50"/>
  <c r="E9" i="50"/>
  <c r="E12" i="50"/>
  <c r="E14" i="50"/>
  <c r="E11" i="50"/>
  <c r="B21" i="50"/>
  <c r="B7" i="49"/>
  <c r="B35" i="49" s="1"/>
  <c r="B41" i="49" s="1"/>
  <c r="D9" i="46"/>
  <c r="G14" i="48"/>
  <c r="E45" i="45"/>
  <c r="E9" i="45"/>
  <c r="D43" i="45"/>
  <c r="E43" i="45" s="1"/>
  <c r="E34" i="45"/>
  <c r="G35" i="48"/>
  <c r="F31" i="43"/>
  <c r="D35" i="49"/>
  <c r="D41" i="49" s="1"/>
  <c r="D46" i="48"/>
  <c r="G46" i="48" s="1"/>
  <c r="E22" i="43"/>
  <c r="F22" i="43" s="1"/>
  <c r="D22" i="43"/>
  <c r="E42" i="43"/>
  <c r="F42" i="43" s="1"/>
  <c r="D29" i="43"/>
  <c r="D34" i="43" s="1"/>
  <c r="E9" i="43"/>
  <c r="E45" i="43" s="1"/>
  <c r="F18" i="43"/>
  <c r="F26" i="43"/>
  <c r="F29" i="43"/>
  <c r="E34" i="43"/>
  <c r="E46" i="43"/>
  <c r="F46" i="43" s="1"/>
  <c r="D45" i="43"/>
  <c r="G42" i="48"/>
  <c r="G38" i="48"/>
  <c r="G31" i="48"/>
  <c r="G26" i="48"/>
  <c r="E18" i="50" s="1"/>
  <c r="E22" i="48"/>
  <c r="D22" i="48"/>
  <c r="G23" i="48"/>
  <c r="G18" i="48"/>
  <c r="G10" i="48"/>
  <c r="E9" i="48"/>
  <c r="G9" i="48" s="1"/>
  <c r="D45" i="48"/>
  <c r="D34" i="48"/>
  <c r="C41" i="49"/>
  <c r="D33" i="44"/>
  <c r="D46" i="44" s="1"/>
  <c r="E15" i="50" l="1"/>
  <c r="E21" i="50"/>
  <c r="M9" i="46"/>
  <c r="G26" i="57" s="1"/>
  <c r="G32" i="57" s="1"/>
  <c r="D15" i="46"/>
  <c r="E43" i="43"/>
  <c r="F9" i="43"/>
  <c r="E47" i="43"/>
  <c r="F34" i="43"/>
  <c r="D43" i="43"/>
  <c r="D47" i="43"/>
  <c r="F45" i="43"/>
  <c r="G29" i="48"/>
  <c r="G22" i="48"/>
  <c r="E34" i="48"/>
  <c r="E43" i="48" s="1"/>
  <c r="E45" i="48"/>
  <c r="E47" i="48" s="1"/>
  <c r="D47" i="48"/>
  <c r="D43" i="48"/>
  <c r="F43" i="43" l="1"/>
  <c r="E22" i="50"/>
  <c r="B9" i="50"/>
  <c r="M15" i="46"/>
  <c r="F47" i="43"/>
  <c r="G43" i="48"/>
  <c r="G34" i="48"/>
  <c r="G45" i="48"/>
  <c r="G47" i="48"/>
  <c r="B15" i="50" l="1"/>
  <c r="B22" i="50" s="1"/>
</calcChain>
</file>

<file path=xl/sharedStrings.xml><?xml version="1.0" encoding="utf-8"?>
<sst xmlns="http://schemas.openxmlformats.org/spreadsheetml/2006/main" count="548" uniqueCount="317">
  <si>
    <t>Összesen: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</si>
  <si>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</si>
  <si>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</si>
  <si>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</si>
  <si>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</si>
  <si>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</si>
  <si>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</si>
  <si>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</si>
  <si>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</si>
  <si>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</si>
  <si>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</si>
  <si>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</si>
  <si>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</si>
  <si>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</si>
  <si>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</si>
  <si>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</si>
  <si>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</si>
  <si>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</si>
  <si>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</si>
  <si>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</si>
  <si>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</si>
  <si>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</si>
  <si>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</si>
  <si>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</si>
  <si>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</si>
  <si>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</si>
  <si>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</si>
  <si>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</si>
  <si>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</si>
  <si>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</si>
  <si>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</si>
  <si>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</si>
  <si>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</si>
  <si>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</si>
  <si>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</si>
  <si>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</si>
  <si>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</si>
  <si>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</si>
  <si>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</si>
  <si>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</si>
  <si>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</si>
  <si>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</si>
  <si>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</si>
  <si>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</si>
  <si>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</si>
  <si>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</si>
  <si>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</si>
  <si>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</si>
  <si>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</si>
  <si>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</si>
  <si>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</si>
  <si>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</si>
  <si>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</si>
  <si>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</si>
  <si>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</si>
  <si>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</si>
  <si>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</si>
  <si>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</si>
  <si>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</si>
  <si>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</si>
  <si>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</si>
  <si>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</si>
  <si>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</si>
  <si>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</si>
  <si>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</si>
  <si>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</si>
  <si>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</si>
  <si>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</si>
  <si>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</si>
  <si>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</si>
  <si>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</si>
  <si>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</si>
  <si>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</si>
  <si>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</si>
  <si>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</si>
  <si>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</si>
  <si>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</si>
  <si>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</si>
  <si>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</si>
  <si>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</si>
  <si>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</si>
  <si>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</si>
  <si>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</si>
  <si>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</si>
  <si>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</si>
  <si>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</si>
  <si>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</si>
  <si>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</si>
  <si>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</si>
  <si>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</si>
  <si>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</si>
  <si>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</si>
  <si>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</si>
  <si>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</si>
  <si>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</si>
  <si>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</si>
  <si>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</si>
  <si>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</si>
  <si>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</si>
  <si>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</si>
  <si>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</si>
  <si>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</si>
  <si>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</si>
  <si>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</si>
  <si>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</si>
  <si>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</si>
  <si>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</si>
  <si>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</si>
  <si>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</si>
  <si>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</si>
  <si>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</si>
  <si>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</si>
  <si>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</si>
  <si>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</si>
  <si>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</si>
  <si>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</si>
  <si>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</si>
  <si>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</si>
  <si>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</si>
  <si>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</si>
  <si>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</si>
  <si>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</si>
  <si>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</si>
  <si>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</si>
  <si>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</si>
  <si>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</si>
  <si>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</si>
  <si>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</si>
  <si>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ÖNKORM. BEVÉT. ÖSSZESEN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</si>
  <si>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</si>
  <si>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</si>
  <si>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</si>
  <si>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</si>
  <si>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</si>
  <si>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</si>
  <si>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</si>
  <si>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</si>
  <si>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</si>
  <si>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</si>
  <si>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</si>
  <si>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</si>
  <si>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</si>
  <si>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</si>
  <si>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</si>
  <si>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13.Hozzájárulás a pénzbeli szociális ellátásokhoz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</si>
  <si>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</si>
  <si>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</si>
  <si>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</si>
  <si>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</si>
  <si>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</si>
  <si>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</si>
  <si>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>2.Támogatás értékű felhalmozási bevétel</t>
  </si>
  <si>
    <t>3.Felhalmozási célú pénzeszköz átvétel ÁHT-n kívülről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</si>
  <si>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</si>
  <si>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</si>
  <si>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</si>
  <si>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</si>
  <si>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</si>
  <si>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</si>
  <si>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</si>
  <si>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</si>
  <si>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</si>
  <si>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</si>
  <si>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</si>
  <si>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</si>
  <si>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</si>
  <si>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</si>
  <si>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</si>
  <si>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</si>
  <si>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</si>
  <si>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</si>
  <si>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</si>
  <si>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</si>
  <si>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</si>
  <si>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</si>
  <si>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</si>
  <si>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</si>
  <si>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</si>
  <si>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 xml:space="preserve">IV.Közponosított előirányzat bevételek              </t>
  </si>
  <si>
    <t>NEMESBÜK ÖNKORMÁNYZAT 2016. ÉVI KÖLTSÉGVETÉSE</t>
  </si>
  <si>
    <t>Beruházás, felújítás</t>
  </si>
  <si>
    <t>Energiatámogatás</t>
  </si>
  <si>
    <t>Települési támogatás</t>
  </si>
  <si>
    <t>Gyógyszertámogatás</t>
  </si>
  <si>
    <t>Lakásépítési támogatás</t>
  </si>
  <si>
    <t>2016.évi várható kiadásai és bevételei kiemelt előirányzatonként</t>
  </si>
  <si>
    <t>EU-s társfinanszírozott programok, projektek kiadásai</t>
  </si>
  <si>
    <t>2016. évi eredeti előirányzat</t>
  </si>
  <si>
    <t>106020</t>
  </si>
  <si>
    <t>107060</t>
  </si>
  <si>
    <t>101150</t>
  </si>
  <si>
    <t>061030</t>
  </si>
  <si>
    <t>018010</t>
  </si>
  <si>
    <t>011130</t>
  </si>
  <si>
    <t>082044</t>
  </si>
  <si>
    <t>082092</t>
  </si>
  <si>
    <t>041233</t>
  </si>
  <si>
    <t xml:space="preserve">II. Kapott támogatások (önkorm.ktgvetési támogatása) összesen </t>
  </si>
  <si>
    <t>Zöldterület</t>
  </si>
  <si>
    <t>Áfa</t>
  </si>
  <si>
    <t>Felhalmozási kiadások összesen</t>
  </si>
  <si>
    <t>2016. évi finanszírozási ütemterv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</si>
  <si>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</si>
  <si>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</si>
  <si>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</si>
  <si>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</si>
  <si>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</si>
  <si>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</si>
  <si>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</si>
  <si>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</si>
  <si>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</si>
  <si>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</si>
  <si>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</si>
  <si>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</si>
  <si>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</si>
  <si>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</si>
  <si>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</si>
  <si>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</si>
  <si>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</si>
  <si>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</si>
  <si>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</si>
  <si>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</si>
  <si>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</si>
  <si>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</si>
  <si>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</si>
  <si>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</si>
  <si>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</si>
  <si>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</si>
  <si>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</si>
  <si>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</si>
  <si>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</si>
  <si>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</si>
  <si>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</si>
  <si>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</si>
  <si>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</si>
  <si>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</si>
  <si>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</si>
  <si>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</si>
  <si>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</si>
  <si>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</si>
  <si>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</si>
  <si>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</si>
  <si>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</si>
  <si>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</si>
  <si>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</si>
  <si>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</si>
  <si>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</si>
  <si>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</si>
  <si>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</si>
  <si>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</si>
  <si>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</si>
  <si>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</si>
  <si>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</si>
  <si>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</si>
  <si>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2.Zöldterülettel kapcs. Támogatások</t>
  </si>
  <si>
    <t>3.Közvilágítás fenntartásának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</si>
  <si>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</si>
  <si>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</si>
  <si>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</si>
  <si>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</si>
  <si>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</si>
  <si>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</si>
  <si>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</si>
  <si>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</si>
  <si>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</si>
  <si>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</si>
  <si>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</si>
  <si>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</si>
  <si>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</si>
  <si>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</si>
  <si>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</si>
  <si>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</si>
  <si>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</si>
  <si>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</si>
  <si>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</si>
  <si>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</si>
  <si>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</si>
  <si>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</si>
  <si>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</si>
  <si>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</si>
  <si>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</si>
  <si>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</si>
  <si>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</si>
  <si>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</si>
  <si>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</si>
  <si>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</si>
  <si>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</si>
  <si>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Várható kiadások jogcímenként</t>
  </si>
  <si>
    <t xml:space="preserve"> 4.melléklet a 2/2017.( II.17. ) önkormányzati rendelethez</t>
  </si>
  <si>
    <t>4. melléklet a 2/2017.( II.17. ) önkormányzati rendelethez</t>
  </si>
  <si>
    <t>7. melléklet a 2/2017.( II.17. ) önkormányzati rendelethez</t>
  </si>
  <si>
    <t>10. melléklet a 2/2017.( II.17. ) önkormányzati rendelethez</t>
  </si>
  <si>
    <t>14. Falugondnoki szolgálat</t>
  </si>
  <si>
    <t>Hulladékszállítás</t>
  </si>
  <si>
    <t>közs.g</t>
  </si>
  <si>
    <t>falugond</t>
  </si>
  <si>
    <t>Községgazdálkodás</t>
  </si>
  <si>
    <t>066020</t>
  </si>
  <si>
    <t>Falugondnoki szolgálat</t>
  </si>
  <si>
    <t>107055</t>
  </si>
  <si>
    <t>6.Polgármester tiszteletdíja</t>
  </si>
  <si>
    <t>15.Szociális ágazati pótlék</t>
  </si>
  <si>
    <t>Ravatalozó felújítása</t>
  </si>
  <si>
    <t>Fűnyíró traktor</t>
  </si>
  <si>
    <t>ZALAKÖVESKÚT KÖZSÉG ÖNKORMÁNYZAT KÖLTSÉGVETÉSE</t>
  </si>
  <si>
    <t>Az önkormányzat működési és felhalmozás célú bevételei és kiadásai tájékoztató jelleggel mérlegszerűen</t>
  </si>
  <si>
    <t xml:space="preserve">Önkormányzati feladathoz tartozó feladatok cím előirányzatai </t>
  </si>
  <si>
    <t xml:space="preserve"> Az önkormányzati költségvetési szervhez nem tartozó feladatok cím tervezett bevételei forrásonként</t>
  </si>
  <si>
    <t>2. melléklet a 4/2018.( II.20. ) önkormányzati rendelethez</t>
  </si>
  <si>
    <t>2/a melléklet  a 4/2018.( II.20. ) önkormányzati rendelethez</t>
  </si>
  <si>
    <t>3. melléklet  a 4/2018.( II.20. ) önkormányzati rendelethez</t>
  </si>
  <si>
    <t>4. melléklet a 4/2018.( II.20. ) önkormányzati rendelethez</t>
  </si>
  <si>
    <t>5. melléklet a 4/2018.( II.20. ) önkormányzati rendelethez</t>
  </si>
  <si>
    <t>8. melléklet a 4/2018.( II.20. ) önkormányzati rendelethez</t>
  </si>
  <si>
    <t>módosított előirányzat</t>
  </si>
  <si>
    <t>Módosított előirányzat</t>
  </si>
  <si>
    <t>Fűnyíró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</si>
</sst>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5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7" fillId="0" borderId="0" xfId="38" applyNumberFormat="1" applyFont="1" applyFill="1" applyAlignment="1" applyProtection="1">
      <alignment horizontal="left" vertical="center" wrapText="1"/>
    </xf>
    <xf numFmtId="164" fontId="27" fillId="0" borderId="0" xfId="38" applyNumberFormat="1" applyFont="1" applyFill="1" applyAlignment="1" applyProtection="1">
      <alignment vertical="center" wrapText="1"/>
    </xf>
    <xf numFmtId="164" fontId="27" fillId="0" borderId="0" xfId="38" applyNumberFormat="1" applyFont="1" applyFill="1" applyAlignment="1">
      <alignment vertical="center" wrapText="1"/>
    </xf>
    <xf numFmtId="0" fontId="30" fillId="0" borderId="0" xfId="38" applyFont="1" applyFill="1" applyAlignment="1">
      <alignment vertical="center"/>
    </xf>
    <xf numFmtId="0" fontId="29" fillId="0" borderId="35" xfId="38" applyFont="1" applyFill="1" applyBorder="1" applyAlignment="1" applyProtection="1">
      <alignment vertical="center"/>
    </xf>
    <xf numFmtId="0" fontId="29" fillId="0" borderId="36" xfId="38" applyFont="1" applyFill="1" applyBorder="1" applyAlignment="1" applyProtection="1">
      <alignment vertical="center"/>
    </xf>
    <xf numFmtId="0" fontId="29" fillId="0" borderId="0" xfId="38" applyFont="1" applyFill="1" applyAlignment="1" applyProtection="1">
      <alignment vertical="center"/>
    </xf>
    <xf numFmtId="0" fontId="31" fillId="0" borderId="0" xfId="38" applyFont="1" applyFill="1" applyAlignment="1">
      <alignment vertical="center"/>
    </xf>
    <xf numFmtId="0" fontId="29" fillId="0" borderId="37" xfId="38" applyFont="1" applyFill="1" applyBorder="1" applyAlignment="1" applyProtection="1">
      <alignment horizontal="center" vertical="center" wrapText="1"/>
    </xf>
    <xf numFmtId="0" fontId="29" fillId="0" borderId="38" xfId="38" applyFont="1" applyFill="1" applyBorder="1" applyAlignment="1" applyProtection="1">
      <alignment horizontal="center" vertical="center" wrapText="1"/>
    </xf>
    <xf numFmtId="0" fontId="29" fillId="0" borderId="34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horizontal="center" vertical="center" wrapText="1"/>
    </xf>
    <xf numFmtId="0" fontId="24" fillId="0" borderId="0" xfId="38" applyFill="1" applyAlignment="1">
      <alignment vertical="center" wrapText="1"/>
    </xf>
    <xf numFmtId="0" fontId="32" fillId="0" borderId="28" xfId="38" applyFont="1" applyFill="1" applyBorder="1" applyAlignment="1" applyProtection="1">
      <alignment horizontal="center" vertical="center" wrapText="1"/>
    </xf>
    <xf numFmtId="0" fontId="32" fillId="0" borderId="38" xfId="38" applyFont="1" applyFill="1" applyBorder="1" applyAlignment="1" applyProtection="1">
      <alignment horizontal="center" vertical="center" wrapText="1"/>
    </xf>
    <xf numFmtId="0" fontId="32" fillId="0" borderId="39" xfId="38" applyFont="1" applyFill="1" applyBorder="1" applyAlignment="1" applyProtection="1">
      <alignment horizontal="center" vertical="center" wrapText="1"/>
    </xf>
    <xf numFmtId="0" fontId="30" fillId="0" borderId="0" xfId="38" applyFont="1" applyFill="1" applyAlignment="1">
      <alignment horizontal="center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33" fillId="0" borderId="41" xfId="38" applyFont="1" applyFill="1" applyBorder="1" applyAlignment="1" applyProtection="1">
      <alignment horizontal="center" vertical="center" wrapText="1"/>
    </xf>
    <xf numFmtId="0" fontId="34" fillId="0" borderId="37" xfId="38" applyFont="1" applyFill="1" applyBorder="1" applyAlignment="1" applyProtection="1">
      <alignment horizontal="center" vertical="center" wrapText="1"/>
    </xf>
    <xf numFmtId="0" fontId="35" fillId="0" borderId="0" xfId="38" applyFont="1" applyFill="1" applyAlignment="1">
      <alignment vertical="center" wrapText="1"/>
    </xf>
    <xf numFmtId="0" fontId="32" fillId="0" borderId="32" xfId="38" applyFont="1" applyFill="1" applyBorder="1" applyAlignment="1" applyProtection="1">
      <alignment horizontal="center" vertical="center" wrapText="1"/>
    </xf>
    <xf numFmtId="49" fontId="36" fillId="0" borderId="33" xfId="38" applyNumberFormat="1" applyFont="1" applyFill="1" applyBorder="1" applyAlignment="1" applyProtection="1">
      <alignment horizontal="center" vertical="center" wrapText="1"/>
    </xf>
    <xf numFmtId="0" fontId="36" fillId="0" borderId="33" xfId="41" applyFont="1" applyFill="1" applyBorder="1" applyAlignment="1" applyProtection="1">
      <alignment horizontal="left" vertical="center" wrapText="1" indent="1"/>
    </xf>
    <xf numFmtId="164" fontId="26" fillId="0" borderId="42" xfId="38" applyNumberFormat="1" applyFont="1" applyFill="1" applyBorder="1" applyAlignment="1" applyProtection="1">
      <alignment vertical="center" wrapText="1"/>
      <protection locked="0"/>
    </xf>
    <xf numFmtId="0" fontId="32" fillId="0" borderId="10" xfId="38" applyFont="1" applyFill="1" applyBorder="1" applyAlignment="1" applyProtection="1">
      <alignment horizontal="center" vertical="center" wrapText="1"/>
    </xf>
    <xf numFmtId="49" fontId="36" fillId="0" borderId="11" xfId="38" applyNumberFormat="1" applyFont="1" applyFill="1" applyBorder="1" applyAlignment="1" applyProtection="1">
      <alignment horizontal="center" vertical="center" wrapText="1"/>
    </xf>
    <xf numFmtId="0" fontId="36" fillId="0" borderId="11" xfId="41" applyFont="1" applyFill="1" applyBorder="1" applyAlignment="1" applyProtection="1">
      <alignment horizontal="left" vertical="center" wrapText="1" indent="1"/>
    </xf>
    <xf numFmtId="164" fontId="26" fillId="0" borderId="43" xfId="38" applyNumberFormat="1" applyFont="1" applyFill="1" applyBorder="1" applyAlignment="1" applyProtection="1">
      <alignment vertical="center" wrapText="1"/>
      <protection locked="0"/>
    </xf>
    <xf numFmtId="0" fontId="36" fillId="0" borderId="19" xfId="41" applyFont="1" applyFill="1" applyBorder="1" applyAlignment="1" applyProtection="1">
      <alignment horizontal="left" vertical="center" wrapText="1" indent="1"/>
    </xf>
    <xf numFmtId="0" fontId="32" fillId="0" borderId="29" xfId="38" applyFont="1" applyFill="1" applyBorder="1" applyAlignment="1" applyProtection="1">
      <alignment horizontal="center" vertical="center" wrapText="1"/>
    </xf>
    <xf numFmtId="164" fontId="26" fillId="0" borderId="21" xfId="38" applyNumberFormat="1" applyFont="1" applyFill="1" applyBorder="1" applyAlignment="1" applyProtection="1">
      <alignment vertical="center" wrapText="1"/>
      <protection locked="0"/>
    </xf>
    <xf numFmtId="0" fontId="37" fillId="0" borderId="0" xfId="38" applyFont="1" applyFill="1" applyAlignment="1">
      <alignment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49" fontId="36" fillId="0" borderId="30" xfId="38" applyNumberFormat="1" applyFont="1" applyFill="1" applyBorder="1" applyAlignment="1" applyProtection="1">
      <alignment horizontal="center" vertical="center" wrapText="1"/>
    </xf>
    <xf numFmtId="164" fontId="26" fillId="0" borderId="18" xfId="38" applyNumberFormat="1" applyFont="1" applyFill="1" applyBorder="1" applyAlignment="1" applyProtection="1">
      <alignment vertical="center" wrapText="1"/>
      <protection locked="0"/>
    </xf>
    <xf numFmtId="0" fontId="33" fillId="0" borderId="3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left" vertical="center" wrapText="1" indent="1"/>
    </xf>
    <xf numFmtId="164" fontId="34" fillId="0" borderId="34" xfId="38" applyNumberFormat="1" applyFont="1" applyFill="1" applyBorder="1" applyAlignment="1" applyProtection="1">
      <alignment vertical="center" wrapText="1"/>
    </xf>
    <xf numFmtId="0" fontId="32" fillId="0" borderId="25" xfId="38" applyFont="1" applyFill="1" applyBorder="1" applyAlignment="1" applyProtection="1">
      <alignment horizontal="center" vertical="center" wrapText="1"/>
    </xf>
    <xf numFmtId="49" fontId="36" fillId="0" borderId="26" xfId="38" applyNumberFormat="1" applyFont="1" applyFill="1" applyBorder="1" applyAlignment="1" applyProtection="1">
      <alignment horizontal="center" vertical="center" wrapText="1"/>
    </xf>
    <xf numFmtId="0" fontId="36" fillId="0" borderId="26" xfId="41" applyFont="1" applyFill="1" applyBorder="1" applyAlignment="1" applyProtection="1">
      <alignment horizontal="left" vertical="center" wrapText="1" indent="1"/>
    </xf>
    <xf numFmtId="164" fontId="26" fillId="0" borderId="44" xfId="38" applyNumberFormat="1" applyFont="1" applyFill="1" applyBorder="1" applyAlignment="1" applyProtection="1">
      <alignment vertical="center" wrapText="1"/>
      <protection locked="0"/>
    </xf>
    <xf numFmtId="0" fontId="36" fillId="0" borderId="30" xfId="41" applyFont="1" applyFill="1" applyBorder="1" applyAlignment="1" applyProtection="1">
      <alignment horizontal="left" vertical="center" wrapText="1" inden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41" applyFont="1" applyFill="1" applyBorder="1" applyAlignment="1" applyProtection="1">
      <alignment horizontal="left" vertical="center" wrapText="1" indent="1"/>
    </xf>
    <xf numFmtId="164" fontId="34" fillId="0" borderId="34" xfId="38" applyNumberFormat="1" applyFont="1" applyFill="1" applyBorder="1" applyAlignment="1" applyProtection="1">
      <alignment vertical="center" wrapText="1"/>
      <protection locked="0"/>
    </xf>
    <xf numFmtId="0" fontId="33" fillId="0" borderId="45" xfId="38" applyFont="1" applyFill="1" applyBorder="1" applyAlignment="1" applyProtection="1">
      <alignment horizontal="center" vertical="center" wrapText="1"/>
    </xf>
    <xf numFmtId="49" fontId="34" fillId="0" borderId="38" xfId="41" applyNumberFormat="1" applyFont="1" applyFill="1" applyBorder="1" applyAlignment="1" applyProtection="1">
      <alignment horizontal="left" vertical="center" wrapText="1" indent="1"/>
    </xf>
    <xf numFmtId="49" fontId="36" fillId="0" borderId="26" xfId="41" applyNumberFormat="1" applyFont="1" applyFill="1" applyBorder="1" applyAlignment="1" applyProtection="1">
      <alignment horizontal="left" vertical="center" wrapText="1" indent="1"/>
    </xf>
    <xf numFmtId="0" fontId="26" fillId="0" borderId="26" xfId="41" applyFont="1" applyFill="1" applyBorder="1" applyAlignment="1" applyProtection="1">
      <alignment horizontal="left" vertical="center" wrapText="1" indent="1"/>
    </xf>
    <xf numFmtId="164" fontId="34" fillId="0" borderId="21" xfId="38" applyNumberFormat="1" applyFont="1" applyFill="1" applyBorder="1" applyAlignment="1" applyProtection="1">
      <alignment vertical="center" wrapText="1"/>
      <protection locked="0"/>
    </xf>
    <xf numFmtId="49" fontId="36" fillId="0" borderId="30" xfId="41" applyNumberFormat="1" applyFont="1" applyFill="1" applyBorder="1" applyAlignment="1" applyProtection="1">
      <alignment horizontal="left" vertical="center" wrapText="1" indent="1"/>
    </xf>
    <xf numFmtId="0" fontId="26" fillId="0" borderId="19" xfId="41" applyFont="1" applyFill="1" applyBorder="1" applyAlignment="1" applyProtection="1">
      <alignment horizontal="left" vertical="center" wrapText="1" indent="1"/>
    </xf>
    <xf numFmtId="164" fontId="34" fillId="0" borderId="18" xfId="38" applyNumberFormat="1" applyFont="1" applyFill="1" applyBorder="1" applyAlignment="1" applyProtection="1">
      <alignment vertical="center" wrapText="1"/>
      <protection locked="0"/>
    </xf>
    <xf numFmtId="0" fontId="38" fillId="0" borderId="28" xfId="38" applyFont="1" applyBorder="1" applyAlignment="1" applyProtection="1">
      <alignment horizontal="center" vertical="center" wrapText="1"/>
    </xf>
    <xf numFmtId="0" fontId="39" fillId="0" borderId="38" xfId="38" applyFont="1" applyBorder="1" applyAlignment="1" applyProtection="1">
      <alignment horizontal="center" wrapText="1"/>
    </xf>
    <xf numFmtId="0" fontId="39" fillId="0" borderId="45" xfId="38" applyFont="1" applyBorder="1" applyAlignment="1" applyProtection="1">
      <alignment horizontal="center" wrapText="1"/>
    </xf>
    <xf numFmtId="0" fontId="34" fillId="0" borderId="45" xfId="41" applyFont="1" applyFill="1" applyBorder="1" applyAlignment="1" applyProtection="1">
      <alignment horizontal="left" vertical="center" wrapText="1" indent="1"/>
    </xf>
    <xf numFmtId="0" fontId="40" fillId="0" borderId="45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left" wrapText="1" indent="1"/>
    </xf>
    <xf numFmtId="0" fontId="36" fillId="0" borderId="15" xfId="38" applyFont="1" applyFill="1" applyBorder="1" applyAlignment="1" applyProtection="1">
      <alignment horizontal="center" vertical="center" wrapText="1"/>
    </xf>
    <xf numFmtId="0" fontId="36" fillId="0" borderId="0" xfId="38" applyFont="1" applyFill="1" applyBorder="1" applyAlignment="1" applyProtection="1">
      <alignment horizontal="center" vertical="center" wrapTex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29" fillId="0" borderId="16" xfId="38" applyFont="1" applyFill="1" applyBorder="1" applyAlignment="1" applyProtection="1">
      <alignment horizontal="left" vertical="center" wrapText="1" indent="1"/>
    </xf>
    <xf numFmtId="0" fontId="36" fillId="0" borderId="15" xfId="38" applyFont="1" applyFill="1" applyBorder="1" applyAlignment="1" applyProtection="1">
      <alignment horizontal="left" vertical="center" wrapText="1"/>
    </xf>
    <xf numFmtId="0" fontId="36" fillId="0" borderId="0" xfId="38" applyFont="1" applyFill="1" applyBorder="1" applyAlignment="1" applyProtection="1">
      <alignment vertical="center" wrapText="1"/>
    </xf>
    <xf numFmtId="0" fontId="36" fillId="0" borderId="16" xfId="38" applyFont="1" applyFill="1" applyBorder="1" applyAlignment="1" applyProtection="1">
      <alignment vertical="center" wrapText="1"/>
    </xf>
    <xf numFmtId="0" fontId="32" fillId="0" borderId="38" xfId="41" applyFont="1" applyFill="1" applyBorder="1" applyAlignment="1" applyProtection="1">
      <alignment horizontal="left" vertical="center" wrapText="1" indent="1"/>
    </xf>
    <xf numFmtId="0" fontId="32" fillId="0" borderId="38" xfId="41" applyFont="1" applyFill="1" applyBorder="1" applyAlignment="1" applyProtection="1">
      <alignment vertical="center" wrapText="1"/>
    </xf>
    <xf numFmtId="0" fontId="42" fillId="0" borderId="0" xfId="38" applyFont="1" applyFill="1" applyAlignment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6" fillId="0" borderId="11" xfId="41" applyNumberFormat="1" applyFont="1" applyFill="1" applyBorder="1" applyAlignment="1" applyProtection="1">
      <alignment horizontal="left" vertical="center" wrapText="1" indent="1"/>
    </xf>
    <xf numFmtId="0" fontId="34" fillId="0" borderId="24" xfId="38" applyFont="1" applyFill="1" applyBorder="1" applyAlignment="1" applyProtection="1">
      <alignment horizontal="center" vertical="center" wrapText="1"/>
    </xf>
    <xf numFmtId="0" fontId="32" fillId="0" borderId="28" xfId="41" applyFont="1" applyFill="1" applyBorder="1" applyAlignment="1" applyProtection="1">
      <alignment horizontal="left" vertical="center" wrapText="1" indent="1"/>
    </xf>
    <xf numFmtId="0" fontId="36" fillId="0" borderId="38" xfId="38" applyFont="1" applyFill="1" applyBorder="1" applyAlignment="1" applyProtection="1">
      <alignment horizontal="center" vertical="center" wrapText="1"/>
    </xf>
    <xf numFmtId="0" fontId="29" fillId="0" borderId="38" xfId="38" applyFont="1" applyFill="1" applyBorder="1" applyAlignment="1" applyProtection="1">
      <alignment horizontal="left" vertical="center" wrapText="1" indent="1"/>
    </xf>
    <xf numFmtId="0" fontId="24" fillId="0" borderId="15" xfId="38" applyFill="1" applyBorder="1" applyAlignment="1" applyProtection="1">
      <alignment horizontal="left" vertical="center" wrapText="1"/>
    </xf>
    <xf numFmtId="0" fontId="24" fillId="0" borderId="0" xfId="38" applyFill="1" applyBorder="1" applyAlignment="1" applyProtection="1">
      <alignment vertical="center" wrapText="1"/>
    </xf>
    <xf numFmtId="0" fontId="24" fillId="0" borderId="16" xfId="38" applyFill="1" applyBorder="1" applyAlignment="1" applyProtection="1">
      <alignment vertical="center" wrapText="1"/>
    </xf>
    <xf numFmtId="0" fontId="31" fillId="0" borderId="37" xfId="38" applyFont="1" applyFill="1" applyBorder="1" applyAlignment="1" applyProtection="1">
      <alignment horizontal="left" vertical="center"/>
    </xf>
    <xf numFmtId="0" fontId="43" fillId="0" borderId="37" xfId="38" applyFont="1" applyFill="1" applyBorder="1" applyAlignment="1" applyProtection="1">
      <alignment vertical="center" wrapText="1"/>
    </xf>
    <xf numFmtId="0" fontId="31" fillId="0" borderId="45" xfId="38" applyFont="1" applyFill="1" applyBorder="1" applyAlignment="1" applyProtection="1">
      <alignment vertical="center" wrapText="1"/>
    </xf>
    <xf numFmtId="0" fontId="32" fillId="0" borderId="34" xfId="38" applyFont="1" applyFill="1" applyBorder="1" applyAlignment="1" applyProtection="1">
      <alignment horizontal="right" vertical="center" wrapText="1"/>
    </xf>
    <xf numFmtId="0" fontId="31" fillId="0" borderId="28" xfId="38" applyFont="1" applyFill="1" applyBorder="1" applyAlignment="1" applyProtection="1">
      <alignment horizontal="left" vertical="center"/>
    </xf>
    <xf numFmtId="0" fontId="43" fillId="0" borderId="40" xfId="38" applyFont="1" applyFill="1" applyBorder="1" applyAlignment="1" applyProtection="1">
      <alignment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4" fillId="0" borderId="37" xfId="38" applyFont="1" applyFill="1" applyBorder="1" applyAlignment="1" applyProtection="1">
      <alignment vertical="center" wrapText="1"/>
    </xf>
    <xf numFmtId="0" fontId="32" fillId="0" borderId="22" xfId="38" applyFont="1" applyFill="1" applyBorder="1" applyAlignment="1" applyProtection="1">
      <alignment horizontal="center" vertical="center" wrapText="1"/>
    </xf>
    <xf numFmtId="49" fontId="36" fillId="0" borderId="20" xfId="38" applyNumberFormat="1" applyFont="1" applyFill="1" applyBorder="1" applyAlignment="1" applyProtection="1">
      <alignment horizontal="center" vertical="center" wrapText="1"/>
    </xf>
    <xf numFmtId="0" fontId="36" fillId="0" borderId="27" xfId="41" applyFont="1" applyFill="1" applyBorder="1" applyAlignment="1" applyProtection="1">
      <alignment horizontal="left" vertical="center" wrapText="1" indent="1"/>
    </xf>
    <xf numFmtId="164" fontId="26" fillId="0" borderId="51" xfId="38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46" fillId="0" borderId="58" xfId="40" applyFont="1" applyBorder="1" applyAlignment="1">
      <alignment horizontal="center"/>
    </xf>
    <xf numFmtId="0" fontId="46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3" fillId="0" borderId="0" xfId="0" applyFont="1" applyFill="1" applyAlignment="1">
      <alignment horizontal="right" vertical="center"/>
    </xf>
    <xf numFmtId="0" fontId="46" fillId="0" borderId="74" xfId="40" applyFont="1" applyBorder="1" applyAlignment="1"/>
    <xf numFmtId="0" fontId="46" fillId="0" borderId="58" xfId="40" applyFont="1" applyBorder="1" applyAlignment="1"/>
    <xf numFmtId="0" fontId="46" fillId="0" borderId="75" xfId="40" applyFont="1" applyBorder="1" applyAlignment="1"/>
    <xf numFmtId="0" fontId="46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48" fillId="0" borderId="17" xfId="40" applyFont="1" applyBorder="1" applyAlignment="1"/>
    <xf numFmtId="0" fontId="46" fillId="0" borderId="18" xfId="40" applyFont="1" applyBorder="1" applyAlignment="1"/>
    <xf numFmtId="0" fontId="46" fillId="0" borderId="44" xfId="40" applyFont="1" applyBorder="1" applyAlignment="1"/>
    <xf numFmtId="3" fontId="2" fillId="24" borderId="65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77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6" xfId="0" applyFont="1" applyFill="1" applyBorder="1" applyAlignment="1">
      <alignment horizontal="center" vertical="center" wrapText="1"/>
    </xf>
    <xf numFmtId="0" fontId="3" fillId="26" borderId="73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52" fillId="0" borderId="79" xfId="0" applyFont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2" fillId="0" borderId="82" xfId="0" applyFont="1" applyBorder="1" applyAlignment="1">
      <alignment horizontal="center" vertical="center" wrapText="1"/>
    </xf>
    <xf numFmtId="0" fontId="51" fillId="0" borderId="80" xfId="0" applyFont="1" applyBorder="1" applyAlignment="1">
      <alignment vertical="center" wrapText="1"/>
    </xf>
    <xf numFmtId="0" fontId="51" fillId="0" borderId="73" xfId="0" applyFont="1" applyBorder="1" applyAlignment="1">
      <alignment horizontal="center" vertical="center" wrapText="1"/>
    </xf>
    <xf numFmtId="0" fontId="52" fillId="0" borderId="84" xfId="0" applyFont="1" applyBorder="1" applyAlignment="1">
      <alignment vertical="center" wrapText="1"/>
    </xf>
    <xf numFmtId="0" fontId="51" fillId="0" borderId="85" xfId="0" applyFont="1" applyBorder="1" applyAlignment="1">
      <alignment vertical="center" wrapText="1"/>
    </xf>
    <xf numFmtId="0" fontId="52" fillId="0" borderId="86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3" fillId="0" borderId="85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0" xfId="0" applyFont="1" applyBorder="1" applyAlignment="1">
      <alignment horizontal="center" vertical="center" wrapText="1"/>
    </xf>
    <xf numFmtId="0" fontId="54" fillId="0" borderId="87" xfId="0" applyFont="1" applyBorder="1" applyAlignment="1">
      <alignment vertical="center" wrapText="1"/>
    </xf>
    <xf numFmtId="0" fontId="54" fillId="0" borderId="73" xfId="0" applyFont="1" applyBorder="1" applyAlignment="1">
      <alignment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85" xfId="0" applyNumberFormat="1" applyFont="1" applyBorder="1" applyAlignment="1">
      <alignment horizontal="center" vertical="center" wrapText="1"/>
    </xf>
    <xf numFmtId="0" fontId="54" fillId="0" borderId="88" xfId="0" applyFont="1" applyBorder="1" applyAlignment="1">
      <alignment vertical="center"/>
    </xf>
    <xf numFmtId="0" fontId="54" fillId="0" borderId="87" xfId="0" applyFont="1" applyBorder="1" applyAlignment="1">
      <alignment vertical="center"/>
    </xf>
    <xf numFmtId="0" fontId="3" fillId="0" borderId="55" xfId="0" applyFont="1" applyBorder="1" applyAlignment="1">
      <alignment horizontal="right" vertical="center" wrapText="1"/>
    </xf>
    <xf numFmtId="0" fontId="54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43" xfId="39" applyNumberFormat="1" applyBorder="1" applyAlignment="1"/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48" fillId="0" borderId="49" xfId="40" applyFont="1" applyBorder="1" applyAlignment="1"/>
    <xf numFmtId="3" fontId="3" fillId="0" borderId="73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6" fillId="0" borderId="37" xfId="40" applyFont="1" applyBorder="1" applyAlignment="1"/>
    <xf numFmtId="0" fontId="46" fillId="0" borderId="41" xfId="40" applyFont="1" applyBorder="1" applyAlignment="1">
      <alignment horizontal="center"/>
    </xf>
    <xf numFmtId="0" fontId="3" fillId="0" borderId="91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51" fillId="0" borderId="83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0" fillId="0" borderId="55" xfId="0" applyBorder="1"/>
    <xf numFmtId="0" fontId="3" fillId="0" borderId="92" xfId="0" applyFont="1" applyBorder="1" applyAlignment="1">
      <alignment vertical="center" wrapText="1"/>
    </xf>
    <xf numFmtId="0" fontId="46" fillId="0" borderId="66" xfId="40" applyFont="1" applyBorder="1" applyAlignment="1">
      <alignment horizontal="center"/>
    </xf>
    <xf numFmtId="0" fontId="21" fillId="0" borderId="0" xfId="39" applyBorder="1" applyAlignment="1"/>
    <xf numFmtId="3" fontId="21" fillId="0" borderId="51" xfId="39" applyNumberFormat="1" applyBorder="1" applyAlignment="1"/>
    <xf numFmtId="0" fontId="21" fillId="0" borderId="11" xfId="39" applyBorder="1" applyAlignment="1"/>
    <xf numFmtId="3" fontId="21" fillId="0" borderId="11" xfId="39" applyNumberFormat="1" applyBorder="1" applyAlignment="1"/>
    <xf numFmtId="0" fontId="21" fillId="0" borderId="32" xfId="39" applyBorder="1" applyAlignment="1"/>
    <xf numFmtId="0" fontId="21" fillId="0" borderId="33" xfId="39" applyBorder="1" applyAlignment="1"/>
    <xf numFmtId="0" fontId="21" fillId="0" borderId="42" xfId="39" applyBorder="1"/>
    <xf numFmtId="0" fontId="21" fillId="0" borderId="10" xfId="39" applyBorder="1" applyAlignment="1"/>
    <xf numFmtId="0" fontId="21" fillId="0" borderId="43" xfId="39" applyBorder="1"/>
    <xf numFmtId="0" fontId="46" fillId="0" borderId="10" xfId="39" applyFont="1" applyBorder="1" applyAlignment="1"/>
    <xf numFmtId="3" fontId="21" fillId="0" borderId="43" xfId="39" applyNumberFormat="1" applyBorder="1"/>
    <xf numFmtId="0" fontId="47" fillId="0" borderId="10" xfId="39" applyFont="1" applyBorder="1" applyAlignment="1"/>
    <xf numFmtId="0" fontId="46" fillId="0" borderId="10" xfId="39" applyFont="1" applyBorder="1" applyAlignment="1">
      <alignment horizontal="left" wrapText="1"/>
    </xf>
    <xf numFmtId="0" fontId="48" fillId="0" borderId="10" xfId="39" applyFont="1" applyBorder="1" applyAlignment="1"/>
    <xf numFmtId="0" fontId="46" fillId="0" borderId="10" xfId="39" applyFont="1" applyBorder="1" applyAlignment="1">
      <alignment wrapText="1"/>
    </xf>
    <xf numFmtId="0" fontId="48" fillId="0" borderId="10" xfId="39" applyFont="1" applyBorder="1" applyAlignment="1">
      <alignment wrapText="1"/>
    </xf>
    <xf numFmtId="0" fontId="46" fillId="0" borderId="22" xfId="39" applyFont="1" applyBorder="1" applyAlignment="1"/>
    <xf numFmtId="3" fontId="21" fillId="0" borderId="20" xfId="39" applyNumberFormat="1" applyBorder="1" applyAlignment="1"/>
    <xf numFmtId="3" fontId="2" fillId="0" borderId="0" xfId="0" applyNumberFormat="1" applyFont="1" applyFill="1" applyAlignment="1">
      <alignment vertical="center"/>
    </xf>
    <xf numFmtId="0" fontId="48" fillId="0" borderId="16" xfId="40" applyFont="1" applyBorder="1"/>
    <xf numFmtId="0" fontId="21" fillId="0" borderId="16" xfId="40" applyBorder="1"/>
    <xf numFmtId="0" fontId="21" fillId="0" borderId="54" xfId="40" applyBorder="1"/>
    <xf numFmtId="0" fontId="21" fillId="0" borderId="93" xfId="40" applyBorder="1"/>
    <xf numFmtId="0" fontId="3" fillId="0" borderId="18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21" fillId="0" borderId="42" xfId="40" applyBorder="1"/>
    <xf numFmtId="0" fontId="46" fillId="0" borderId="18" xfId="40" applyFont="1" applyBorder="1" applyAlignment="1">
      <alignment horizontal="center"/>
    </xf>
    <xf numFmtId="0" fontId="46" fillId="0" borderId="34" xfId="40" applyFont="1" applyBorder="1" applyAlignment="1">
      <alignment horizontal="center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48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3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3" fontId="2" fillId="24" borderId="49" xfId="0" applyNumberFormat="1" applyFont="1" applyFill="1" applyBorder="1" applyAlignment="1">
      <alignment horizontal="center" vertical="center" wrapText="1"/>
    </xf>
    <xf numFmtId="3" fontId="2" fillId="24" borderId="52" xfId="0" applyNumberFormat="1" applyFont="1" applyFill="1" applyBorder="1" applyAlignment="1">
      <alignment horizontal="center" vertical="center" wrapText="1"/>
    </xf>
    <xf numFmtId="3" fontId="45" fillId="24" borderId="1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4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3" fontId="2" fillId="24" borderId="78" xfId="0" applyNumberFormat="1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1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2" fillId="24" borderId="71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46" fillId="0" borderId="65" xfId="40" applyFont="1" applyBorder="1" applyAlignment="1">
      <alignment horizontal="center"/>
    </xf>
    <xf numFmtId="0" fontId="46" fillId="0" borderId="66" xfId="4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1" fillId="26" borderId="67" xfId="0" applyFont="1" applyFill="1" applyBorder="1" applyAlignment="1">
      <alignment vertical="center" wrapText="1"/>
    </xf>
    <xf numFmtId="0" fontId="51" fillId="26" borderId="73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8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38" applyFont="1" applyFill="1" applyBorder="1" applyAlignment="1">
      <alignment horizontal="left" vertical="top" wrapText="1"/>
    </xf>
    <xf numFmtId="0" fontId="29" fillId="0" borderId="65" xfId="38" applyFont="1" applyFill="1" applyBorder="1" applyAlignment="1" applyProtection="1">
      <alignment horizontal="center" vertical="center" wrapText="1"/>
    </xf>
    <xf numFmtId="0" fontId="29" fillId="0" borderId="66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center" vertical="center" wrapText="1"/>
    </xf>
    <xf numFmtId="0" fontId="29" fillId="0" borderId="45" xfId="38" applyFont="1" applyFill="1" applyBorder="1" applyAlignment="1" applyProtection="1">
      <alignment horizontal="center" vertical="center" wrapText="1"/>
    </xf>
    <xf numFmtId="0" fontId="29" fillId="0" borderId="71" xfId="38" applyFont="1" applyFill="1" applyBorder="1" applyAlignment="1" applyProtection="1">
      <alignment horizontal="center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29" fillId="0" borderId="65" xfId="38" applyFont="1" applyFill="1" applyBorder="1" applyAlignment="1" applyProtection="1">
      <alignment horizontal="center" vertical="center"/>
      <protection locked="0"/>
    </xf>
    <xf numFmtId="0" fontId="29" fillId="0" borderId="61" xfId="38" applyFont="1" applyFill="1" applyBorder="1" applyAlignment="1" applyProtection="1">
      <alignment horizontal="center" vertical="center"/>
      <protection locked="0"/>
    </xf>
    <xf numFmtId="0" fontId="29" fillId="0" borderId="67" xfId="38" applyFont="1" applyFill="1" applyBorder="1" applyAlignment="1" applyProtection="1">
      <alignment horizontal="center" vertical="center"/>
      <protection locked="0"/>
    </xf>
    <xf numFmtId="0" fontId="29" fillId="0" borderId="73" xfId="38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4" zoomScaleNormal="100" workbookViewId="0">
      <selection activeCell="I26" sqref="I26"/>
    </sheetView>
  </sheetViews>
  <sheetFormatPr defaultRowHeight="12.75" x14ac:dyDescent="0.2"/>
  <cols>
    <col min="1" max="1" width="47.5703125" style="160" customWidth="1"/>
    <col min="2" max="3" width="18.42578125" style="160" customWidth="1"/>
    <col min="4" max="4" width="18.5703125" style="160" customWidth="1"/>
    <col min="5" max="5" width="21.140625" style="160" customWidth="1"/>
    <col min="6" max="16384" width="9.140625" style="160"/>
  </cols>
  <sheetData>
    <row r="1" spans="1:5" x14ac:dyDescent="0.2">
      <c r="A1" s="330" t="s">
        <v>308</v>
      </c>
      <c r="B1" s="330"/>
      <c r="C1" s="330"/>
      <c r="D1" s="330"/>
    </row>
    <row r="2" spans="1:5" x14ac:dyDescent="0.2">
      <c r="A2" s="329"/>
      <c r="B2" s="329"/>
      <c r="C2" s="329"/>
      <c r="D2" s="329"/>
    </row>
    <row r="3" spans="1:5" x14ac:dyDescent="0.2">
      <c r="A3" s="331" t="s">
        <v>307</v>
      </c>
      <c r="B3" s="331"/>
      <c r="C3" s="331"/>
      <c r="D3" s="331"/>
    </row>
    <row r="4" spans="1:5" ht="13.5" thickBot="1" x14ac:dyDescent="0.25">
      <c r="A4" s="299"/>
      <c r="B4" s="299"/>
      <c r="C4" s="299"/>
      <c r="D4" s="299"/>
    </row>
    <row r="5" spans="1:5" x14ac:dyDescent="0.2">
      <c r="A5" s="303" t="s">
        <v>130</v>
      </c>
      <c r="B5" s="304" t="s">
        <v>131</v>
      </c>
      <c r="C5" s="304" t="s">
        <v>132</v>
      </c>
      <c r="D5" s="304" t="s">
        <v>133</v>
      </c>
      <c r="E5" s="305" t="s">
        <v>314</v>
      </c>
    </row>
    <row r="6" spans="1:5" x14ac:dyDescent="0.2">
      <c r="A6" s="306"/>
      <c r="B6" s="301"/>
      <c r="C6" s="301"/>
      <c r="D6" s="301"/>
      <c r="E6" s="307"/>
    </row>
    <row r="7" spans="1:5" ht="13.5" customHeight="1" x14ac:dyDescent="0.2">
      <c r="A7" s="308" t="s">
        <v>134</v>
      </c>
      <c r="B7" s="302">
        <f>SUM(B8:B9)</f>
        <v>575000</v>
      </c>
      <c r="C7" s="302">
        <f>SUM(C8:C9)</f>
        <v>575000</v>
      </c>
      <c r="D7" s="302">
        <f>SUM(D8,D9)</f>
        <v>0</v>
      </c>
      <c r="E7" s="309">
        <f>B7</f>
        <v>575000</v>
      </c>
    </row>
    <row r="8" spans="1:5" ht="13.5" customHeight="1" x14ac:dyDescent="0.2">
      <c r="A8" s="310" t="s">
        <v>135</v>
      </c>
      <c r="B8" s="302">
        <v>350000</v>
      </c>
      <c r="C8" s="302">
        <v>350000</v>
      </c>
      <c r="D8" s="302"/>
      <c r="E8" s="309">
        <f t="shared" ref="E8:E40" si="0">B8</f>
        <v>350000</v>
      </c>
    </row>
    <row r="9" spans="1:5" ht="13.5" customHeight="1" x14ac:dyDescent="0.2">
      <c r="A9" s="310" t="s">
        <v>136</v>
      </c>
      <c r="B9" s="302">
        <f>SUM(B10:B13)</f>
        <v>225000</v>
      </c>
      <c r="C9" s="302">
        <f>SUM(C10:C13)</f>
        <v>225000</v>
      </c>
      <c r="D9" s="302">
        <f>SUM(D10:D13)</f>
        <v>0</v>
      </c>
      <c r="E9" s="309">
        <f t="shared" si="0"/>
        <v>225000</v>
      </c>
    </row>
    <row r="10" spans="1:5" ht="13.5" customHeight="1" x14ac:dyDescent="0.2">
      <c r="A10" s="306" t="s">
        <v>137</v>
      </c>
      <c r="B10" s="302">
        <v>170000</v>
      </c>
      <c r="C10" s="302">
        <v>170000</v>
      </c>
      <c r="D10" s="302"/>
      <c r="E10" s="309">
        <f t="shared" si="0"/>
        <v>170000</v>
      </c>
    </row>
    <row r="11" spans="1:5" ht="13.5" customHeight="1" x14ac:dyDescent="0.2">
      <c r="A11" s="306" t="s">
        <v>138</v>
      </c>
      <c r="B11" s="302">
        <v>50000</v>
      </c>
      <c r="C11" s="302">
        <v>50000</v>
      </c>
      <c r="D11" s="302"/>
      <c r="E11" s="309">
        <f t="shared" si="0"/>
        <v>50000</v>
      </c>
    </row>
    <row r="12" spans="1:5" ht="13.5" customHeight="1" x14ac:dyDescent="0.2">
      <c r="A12" s="306" t="s">
        <v>139</v>
      </c>
      <c r="B12" s="302">
        <v>5000</v>
      </c>
      <c r="C12" s="302">
        <v>5000</v>
      </c>
      <c r="D12" s="302"/>
      <c r="E12" s="309">
        <f t="shared" si="0"/>
        <v>5000</v>
      </c>
    </row>
    <row r="13" spans="1:5" ht="13.5" customHeight="1" x14ac:dyDescent="0.2">
      <c r="A13" s="306" t="s">
        <v>140</v>
      </c>
      <c r="B13" s="302"/>
      <c r="C13" s="302"/>
      <c r="D13" s="302"/>
      <c r="E13" s="309">
        <f t="shared" si="0"/>
        <v>0</v>
      </c>
    </row>
    <row r="14" spans="1:5" ht="25.5" x14ac:dyDescent="0.2">
      <c r="A14" s="311" t="s">
        <v>197</v>
      </c>
      <c r="B14" s="302">
        <f>SUM(B15:B26)</f>
        <v>13871306</v>
      </c>
      <c r="C14" s="302">
        <f>SUM(C15:C26)</f>
        <v>13871306</v>
      </c>
      <c r="D14" s="302">
        <f>SUM(D15:D26)</f>
        <v>0</v>
      </c>
      <c r="E14" s="309">
        <f t="shared" si="0"/>
        <v>13871306</v>
      </c>
    </row>
    <row r="15" spans="1:5" ht="13.5" customHeight="1" x14ac:dyDescent="0.2">
      <c r="A15" s="306" t="s">
        <v>141</v>
      </c>
      <c r="B15" s="302"/>
      <c r="C15" s="302"/>
      <c r="D15" s="302"/>
      <c r="E15" s="309">
        <f t="shared" si="0"/>
        <v>0</v>
      </c>
    </row>
    <row r="16" spans="1:5" ht="13.5" customHeight="1" x14ac:dyDescent="0.2">
      <c r="A16" s="312" t="s">
        <v>254</v>
      </c>
      <c r="B16" s="302">
        <v>570880</v>
      </c>
      <c r="C16" s="302">
        <v>570880</v>
      </c>
      <c r="D16" s="302"/>
      <c r="E16" s="309">
        <f t="shared" si="0"/>
        <v>570880</v>
      </c>
    </row>
    <row r="17" spans="1:5" ht="13.5" customHeight="1" x14ac:dyDescent="0.2">
      <c r="A17" s="312" t="s">
        <v>255</v>
      </c>
      <c r="B17" s="302">
        <v>640000</v>
      </c>
      <c r="C17" s="302">
        <v>640000</v>
      </c>
      <c r="D17" s="302"/>
      <c r="E17" s="309">
        <f t="shared" si="0"/>
        <v>640000</v>
      </c>
    </row>
    <row r="18" spans="1:5" ht="13.5" customHeight="1" x14ac:dyDescent="0.2">
      <c r="A18" s="312" t="s">
        <v>259</v>
      </c>
      <c r="B18" s="302">
        <v>100000</v>
      </c>
      <c r="C18" s="302">
        <v>100000</v>
      </c>
      <c r="D18" s="302"/>
      <c r="E18" s="309">
        <f t="shared" si="0"/>
        <v>100000</v>
      </c>
    </row>
    <row r="19" spans="1:5" ht="13.5" customHeight="1" x14ac:dyDescent="0.2">
      <c r="A19" s="306" t="s">
        <v>142</v>
      </c>
      <c r="B19" s="302">
        <v>576580</v>
      </c>
      <c r="C19" s="302">
        <v>576580</v>
      </c>
      <c r="D19" s="302"/>
      <c r="E19" s="309">
        <f t="shared" si="0"/>
        <v>576580</v>
      </c>
    </row>
    <row r="20" spans="1:5" ht="13.5" customHeight="1" x14ac:dyDescent="0.2">
      <c r="A20" s="306" t="s">
        <v>300</v>
      </c>
      <c r="B20" s="302">
        <v>1009100</v>
      </c>
      <c r="C20" s="302">
        <v>1009100</v>
      </c>
      <c r="D20" s="302"/>
      <c r="E20" s="309">
        <f t="shared" si="0"/>
        <v>1009100</v>
      </c>
    </row>
    <row r="21" spans="1:5" ht="13.5" customHeight="1" x14ac:dyDescent="0.2">
      <c r="A21" s="306" t="s">
        <v>143</v>
      </c>
      <c r="B21" s="302">
        <v>5688746</v>
      </c>
      <c r="C21" s="302">
        <v>5688746</v>
      </c>
      <c r="D21" s="302"/>
      <c r="E21" s="309">
        <f t="shared" si="0"/>
        <v>5688746</v>
      </c>
    </row>
    <row r="22" spans="1:5" ht="13.5" customHeight="1" x14ac:dyDescent="0.2">
      <c r="A22" s="306" t="s">
        <v>144</v>
      </c>
      <c r="B22" s="302">
        <v>386000</v>
      </c>
      <c r="C22" s="302">
        <v>386000</v>
      </c>
      <c r="D22" s="302"/>
      <c r="E22" s="309">
        <f t="shared" si="0"/>
        <v>386000</v>
      </c>
    </row>
    <row r="23" spans="1:5" ht="13.5" customHeight="1" x14ac:dyDescent="0.2">
      <c r="A23" s="306" t="s">
        <v>292</v>
      </c>
      <c r="B23" s="302">
        <v>3100000</v>
      </c>
      <c r="C23" s="302">
        <v>3100000</v>
      </c>
      <c r="D23" s="302"/>
      <c r="E23" s="309">
        <f t="shared" si="0"/>
        <v>3100000</v>
      </c>
    </row>
    <row r="24" spans="1:5" ht="13.5" customHeight="1" x14ac:dyDescent="0.2">
      <c r="A24" s="306" t="s">
        <v>301</v>
      </c>
      <c r="B24" s="302"/>
      <c r="C24" s="302"/>
      <c r="D24" s="302"/>
      <c r="E24" s="309">
        <f t="shared" si="0"/>
        <v>0</v>
      </c>
    </row>
    <row r="25" spans="1:5" ht="13.5" customHeight="1" x14ac:dyDescent="0.2">
      <c r="A25" s="306" t="s">
        <v>145</v>
      </c>
      <c r="B25" s="302">
        <v>1800000</v>
      </c>
      <c r="C25" s="302">
        <v>1800000</v>
      </c>
      <c r="D25" s="302"/>
      <c r="E25" s="309">
        <f t="shared" si="0"/>
        <v>1800000</v>
      </c>
    </row>
    <row r="26" spans="1:5" ht="13.5" customHeight="1" x14ac:dyDescent="0.2">
      <c r="A26" s="306" t="s">
        <v>146</v>
      </c>
      <c r="B26" s="302"/>
      <c r="C26" s="302"/>
      <c r="D26" s="302"/>
      <c r="E26" s="309">
        <f t="shared" si="0"/>
        <v>0</v>
      </c>
    </row>
    <row r="27" spans="1:5" ht="13.5" customHeight="1" x14ac:dyDescent="0.2">
      <c r="A27" s="308" t="s">
        <v>147</v>
      </c>
      <c r="B27" s="302">
        <f>B28</f>
        <v>565436</v>
      </c>
      <c r="C27" s="302">
        <f>C28</f>
        <v>565436</v>
      </c>
      <c r="D27" s="302"/>
      <c r="E27" s="269">
        <f>E28</f>
        <v>1286564</v>
      </c>
    </row>
    <row r="28" spans="1:5" ht="13.5" customHeight="1" x14ac:dyDescent="0.2">
      <c r="A28" s="306" t="s">
        <v>148</v>
      </c>
      <c r="B28" s="302">
        <v>565436</v>
      </c>
      <c r="C28" s="302">
        <v>565436</v>
      </c>
      <c r="D28" s="302"/>
      <c r="E28" s="309">
        <f>B28+721128</f>
        <v>1286564</v>
      </c>
    </row>
    <row r="29" spans="1:5" ht="13.5" customHeight="1" x14ac:dyDescent="0.2">
      <c r="A29" s="313" t="s">
        <v>178</v>
      </c>
      <c r="B29" s="302">
        <f>B30+B33+B34</f>
        <v>0</v>
      </c>
      <c r="C29" s="302"/>
      <c r="D29" s="302"/>
      <c r="E29" s="309">
        <f t="shared" si="0"/>
        <v>0</v>
      </c>
    </row>
    <row r="30" spans="1:5" ht="13.5" customHeight="1" x14ac:dyDescent="0.2">
      <c r="A30" s="306" t="s">
        <v>149</v>
      </c>
      <c r="B30" s="302">
        <f>B31+B32</f>
        <v>0</v>
      </c>
      <c r="C30" s="302">
        <f>C31+C32</f>
        <v>0</v>
      </c>
      <c r="D30" s="302">
        <f>D31+D32</f>
        <v>0</v>
      </c>
      <c r="E30" s="309">
        <f t="shared" si="0"/>
        <v>0</v>
      </c>
    </row>
    <row r="31" spans="1:5" ht="13.5" customHeight="1" x14ac:dyDescent="0.2">
      <c r="A31" s="306" t="s">
        <v>150</v>
      </c>
      <c r="B31" s="302"/>
      <c r="C31" s="302"/>
      <c r="D31" s="302"/>
      <c r="E31" s="309">
        <f t="shared" si="0"/>
        <v>0</v>
      </c>
    </row>
    <row r="32" spans="1:5" ht="25.5" x14ac:dyDescent="0.2">
      <c r="A32" s="314" t="s">
        <v>260</v>
      </c>
      <c r="B32" s="302"/>
      <c r="C32" s="302"/>
      <c r="D32" s="302"/>
      <c r="E32" s="309">
        <f t="shared" si="0"/>
        <v>0</v>
      </c>
    </row>
    <row r="33" spans="1:5" ht="13.5" customHeight="1" x14ac:dyDescent="0.2">
      <c r="A33" s="306" t="s">
        <v>151</v>
      </c>
      <c r="B33" s="302"/>
      <c r="C33" s="302"/>
      <c r="D33" s="302"/>
      <c r="E33" s="309">
        <f t="shared" si="0"/>
        <v>0</v>
      </c>
    </row>
    <row r="34" spans="1:5" ht="13.5" customHeight="1" x14ac:dyDescent="0.2">
      <c r="A34" s="306" t="s">
        <v>152</v>
      </c>
      <c r="B34" s="302"/>
      <c r="C34" s="302"/>
      <c r="D34" s="302"/>
      <c r="E34" s="309">
        <f t="shared" si="0"/>
        <v>0</v>
      </c>
    </row>
    <row r="35" spans="1:5" ht="13.5" customHeight="1" x14ac:dyDescent="0.2">
      <c r="A35" s="308" t="s">
        <v>256</v>
      </c>
      <c r="B35" s="302">
        <f>B14+B7+B27+B29</f>
        <v>15011742</v>
      </c>
      <c r="C35" s="302">
        <f>C14+C7+C27+C29</f>
        <v>15011742</v>
      </c>
      <c r="D35" s="302">
        <f>D27+D14+D7</f>
        <v>0</v>
      </c>
      <c r="E35" s="269">
        <f>E14+E7+E27+E29</f>
        <v>15732870</v>
      </c>
    </row>
    <row r="36" spans="1:5" ht="25.5" x14ac:dyDescent="0.2">
      <c r="A36" s="314" t="s">
        <v>258</v>
      </c>
      <c r="B36" s="302"/>
      <c r="C36" s="302"/>
      <c r="D36" s="302"/>
      <c r="E36" s="309">
        <f t="shared" si="0"/>
        <v>0</v>
      </c>
    </row>
    <row r="37" spans="1:5" ht="13.5" customHeight="1" x14ac:dyDescent="0.2">
      <c r="A37" s="306" t="s">
        <v>153</v>
      </c>
      <c r="B37" s="302">
        <f>SUM(B38:B39)</f>
        <v>12235477</v>
      </c>
      <c r="C37" s="302">
        <f>SUM(C38:C39)</f>
        <v>7950476</v>
      </c>
      <c r="D37" s="302">
        <f>SUM(D38:D39)</f>
        <v>4285001</v>
      </c>
      <c r="E37" s="309">
        <f t="shared" si="0"/>
        <v>12235477</v>
      </c>
    </row>
    <row r="38" spans="1:5" ht="13.5" customHeight="1" x14ac:dyDescent="0.2">
      <c r="A38" s="306" t="s">
        <v>154</v>
      </c>
      <c r="B38" s="302">
        <v>7950476</v>
      </c>
      <c r="C38" s="302">
        <v>7950476</v>
      </c>
      <c r="D38" s="302"/>
      <c r="E38" s="309">
        <f t="shared" si="0"/>
        <v>7950476</v>
      </c>
    </row>
    <row r="39" spans="1:5" ht="13.5" customHeight="1" x14ac:dyDescent="0.2">
      <c r="A39" s="306" t="s">
        <v>155</v>
      </c>
      <c r="B39" s="302">
        <v>4285001</v>
      </c>
      <c r="C39" s="302"/>
      <c r="D39" s="302">
        <v>4285001</v>
      </c>
      <c r="E39" s="309">
        <f t="shared" si="0"/>
        <v>4285001</v>
      </c>
    </row>
    <row r="40" spans="1:5" ht="13.5" customHeight="1" x14ac:dyDescent="0.2">
      <c r="A40" s="308" t="s">
        <v>257</v>
      </c>
      <c r="B40" s="302"/>
      <c r="C40" s="302"/>
      <c r="D40" s="302"/>
      <c r="E40" s="309">
        <f t="shared" si="0"/>
        <v>0</v>
      </c>
    </row>
    <row r="41" spans="1:5" ht="13.5" customHeight="1" thickBot="1" x14ac:dyDescent="0.25">
      <c r="A41" s="315" t="s">
        <v>156</v>
      </c>
      <c r="B41" s="316">
        <f>B35+B37</f>
        <v>27247219</v>
      </c>
      <c r="C41" s="316">
        <f>C35+C37</f>
        <v>22962218</v>
      </c>
      <c r="D41" s="316">
        <f>D35+D37</f>
        <v>4285001</v>
      </c>
      <c r="E41" s="300">
        <f>E35+E37</f>
        <v>27968347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BreakPreview" zoomScale="60" zoomScaleNormal="100" workbookViewId="0">
      <selection activeCell="A2" sqref="A2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450" t="s">
        <v>290</v>
      </c>
      <c r="B1" s="450"/>
      <c r="C1" s="450"/>
    </row>
    <row r="2" spans="1:3" ht="15.75" x14ac:dyDescent="0.2">
      <c r="A2" s="226"/>
    </row>
    <row r="3" spans="1:3" ht="15.75" x14ac:dyDescent="0.2">
      <c r="A3" s="226"/>
    </row>
    <row r="4" spans="1:3" ht="15.75" x14ac:dyDescent="0.2">
      <c r="A4" s="449" t="s">
        <v>201</v>
      </c>
      <c r="B4" s="449"/>
      <c r="C4" s="449"/>
    </row>
    <row r="5" spans="1:3" ht="15.75" x14ac:dyDescent="0.2">
      <c r="A5" s="223"/>
    </row>
    <row r="6" spans="1:3" ht="15.75" x14ac:dyDescent="0.2">
      <c r="A6" s="449" t="s">
        <v>111</v>
      </c>
      <c r="B6" s="449"/>
      <c r="C6" s="449"/>
    </row>
    <row r="7" spans="1:3" ht="16.5" thickBot="1" x14ac:dyDescent="0.25">
      <c r="A7" s="223"/>
    </row>
    <row r="8" spans="1:3" ht="17.25" thickTop="1" thickBot="1" x14ac:dyDescent="0.25">
      <c r="A8" s="238" t="s">
        <v>202</v>
      </c>
      <c r="B8" s="239" t="s">
        <v>203</v>
      </c>
      <c r="C8" s="240" t="s">
        <v>48</v>
      </c>
    </row>
    <row r="9" spans="1:3" ht="20.25" customHeight="1" thickBot="1" x14ac:dyDescent="0.25">
      <c r="A9" s="241" t="s">
        <v>9</v>
      </c>
      <c r="B9" s="242" t="s">
        <v>204</v>
      </c>
      <c r="C9" s="293">
        <f>C$21/12</f>
        <v>0</v>
      </c>
    </row>
    <row r="10" spans="1:3" ht="20.25" customHeight="1" thickBot="1" x14ac:dyDescent="0.25">
      <c r="A10" s="241" t="s">
        <v>11</v>
      </c>
      <c r="B10" s="242" t="s">
        <v>205</v>
      </c>
      <c r="C10" s="293">
        <f t="shared" ref="C10:C20" si="0">C$21/12</f>
        <v>0</v>
      </c>
    </row>
    <row r="11" spans="1:3" ht="20.25" customHeight="1" thickBot="1" x14ac:dyDescent="0.25">
      <c r="A11" s="241" t="s">
        <v>13</v>
      </c>
      <c r="B11" s="242" t="s">
        <v>206</v>
      </c>
      <c r="C11" s="293">
        <f t="shared" si="0"/>
        <v>0</v>
      </c>
    </row>
    <row r="12" spans="1:3" ht="20.25" customHeight="1" thickBot="1" x14ac:dyDescent="0.25">
      <c r="A12" s="241" t="s">
        <v>15</v>
      </c>
      <c r="B12" s="242" t="s">
        <v>207</v>
      </c>
      <c r="C12" s="293">
        <f t="shared" si="0"/>
        <v>0</v>
      </c>
    </row>
    <row r="13" spans="1:3" ht="20.25" customHeight="1" thickBot="1" x14ac:dyDescent="0.25">
      <c r="A13" s="241" t="s">
        <v>17</v>
      </c>
      <c r="B13" s="242" t="s">
        <v>208</v>
      </c>
      <c r="C13" s="293">
        <f t="shared" si="0"/>
        <v>0</v>
      </c>
    </row>
    <row r="14" spans="1:3" ht="20.25" customHeight="1" thickBot="1" x14ac:dyDescent="0.25">
      <c r="A14" s="241" t="s">
        <v>87</v>
      </c>
      <c r="B14" s="242" t="s">
        <v>209</v>
      </c>
      <c r="C14" s="293">
        <f t="shared" si="0"/>
        <v>0</v>
      </c>
    </row>
    <row r="15" spans="1:3" ht="20.25" customHeight="1" thickBot="1" x14ac:dyDescent="0.25">
      <c r="A15" s="241" t="s">
        <v>89</v>
      </c>
      <c r="B15" s="242" t="s">
        <v>210</v>
      </c>
      <c r="C15" s="293">
        <f t="shared" si="0"/>
        <v>0</v>
      </c>
    </row>
    <row r="16" spans="1:3" ht="20.25" customHeight="1" thickBot="1" x14ac:dyDescent="0.25">
      <c r="A16" s="241" t="s">
        <v>91</v>
      </c>
      <c r="B16" s="242" t="s">
        <v>211</v>
      </c>
      <c r="C16" s="293">
        <f t="shared" si="0"/>
        <v>0</v>
      </c>
    </row>
    <row r="17" spans="1:3" ht="20.25" customHeight="1" thickBot="1" x14ac:dyDescent="0.25">
      <c r="A17" s="241" t="s">
        <v>212</v>
      </c>
      <c r="B17" s="242" t="s">
        <v>213</v>
      </c>
      <c r="C17" s="293">
        <f t="shared" si="0"/>
        <v>0</v>
      </c>
    </row>
    <row r="18" spans="1:3" ht="20.25" customHeight="1" thickBot="1" x14ac:dyDescent="0.25">
      <c r="A18" s="241" t="s">
        <v>214</v>
      </c>
      <c r="B18" s="242" t="s">
        <v>215</v>
      </c>
      <c r="C18" s="293">
        <f t="shared" si="0"/>
        <v>0</v>
      </c>
    </row>
    <row r="19" spans="1:3" ht="20.25" customHeight="1" thickBot="1" x14ac:dyDescent="0.25">
      <c r="A19" s="241" t="s">
        <v>216</v>
      </c>
      <c r="B19" s="242" t="s">
        <v>217</v>
      </c>
      <c r="C19" s="293">
        <f t="shared" si="0"/>
        <v>0</v>
      </c>
    </row>
    <row r="20" spans="1:3" ht="20.25" customHeight="1" thickBot="1" x14ac:dyDescent="0.25">
      <c r="A20" s="241" t="s">
        <v>218</v>
      </c>
      <c r="B20" s="242" t="s">
        <v>219</v>
      </c>
      <c r="C20" s="293">
        <f t="shared" si="0"/>
        <v>0</v>
      </c>
    </row>
    <row r="21" spans="1:3" ht="20.25" customHeight="1" thickBot="1" x14ac:dyDescent="0.25">
      <c r="A21" s="243" t="s">
        <v>0</v>
      </c>
      <c r="B21" s="244"/>
      <c r="C21" s="245">
        <f>'10'!D27</f>
        <v>0</v>
      </c>
    </row>
    <row r="22" spans="1:3" ht="19.5" thickTop="1" x14ac:dyDescent="0.2">
      <c r="A22" s="246"/>
    </row>
    <row r="23" spans="1:3" x14ac:dyDescent="0.2">
      <c r="A23" s="225"/>
    </row>
  </sheetData>
  <mergeCells count="3">
    <mergeCell ref="A4:C4"/>
    <mergeCell ref="A1:C1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zoomScaleSheetLayoutView="85" workbookViewId="0">
      <selection activeCell="C7" sqref="C7:C8"/>
    </sheetView>
  </sheetViews>
  <sheetFormatPr defaultRowHeight="12.75" x14ac:dyDescent="0.2"/>
  <cols>
    <col min="1" max="1" width="35.5703125" style="141" customWidth="1"/>
    <col min="2" max="2" width="7.7109375" style="142" customWidth="1"/>
    <col min="3" max="12" width="10.42578125" style="141" customWidth="1"/>
    <col min="13" max="13" width="12.42578125" style="141" customWidth="1"/>
    <col min="14" max="16384" width="9.140625" style="140"/>
  </cols>
  <sheetData>
    <row r="1" spans="1:15" ht="15.75" customHeight="1" x14ac:dyDescent="0.2">
      <c r="A1" s="333" t="s">
        <v>309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5" ht="15.75" customHeight="1" x14ac:dyDescent="0.2"/>
    <row r="3" spans="1:15" ht="15.75" customHeight="1" x14ac:dyDescent="0.2">
      <c r="A3" s="332" t="s">
        <v>304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5" ht="15.75" customHeight="1" x14ac:dyDescent="0.2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9" customHeight="1" thickBot="1" x14ac:dyDescent="0.25"/>
    <row r="6" spans="1:15" s="143" customFormat="1" ht="21" customHeight="1" x14ac:dyDescent="0.2">
      <c r="A6" s="336" t="s">
        <v>3</v>
      </c>
      <c r="B6" s="339" t="s">
        <v>112</v>
      </c>
      <c r="C6" s="334" t="s">
        <v>315</v>
      </c>
      <c r="D6" s="334"/>
      <c r="E6" s="334"/>
      <c r="F6" s="334"/>
      <c r="G6" s="334"/>
      <c r="H6" s="334"/>
      <c r="I6" s="334"/>
      <c r="J6" s="334"/>
      <c r="K6" s="334"/>
      <c r="L6" s="334"/>
      <c r="M6" s="335"/>
    </row>
    <row r="7" spans="1:15" s="145" customFormat="1" ht="42.75" customHeight="1" x14ac:dyDescent="0.2">
      <c r="A7" s="337"/>
      <c r="B7" s="340"/>
      <c r="C7" s="344" t="s">
        <v>113</v>
      </c>
      <c r="D7" s="344" t="s">
        <v>114</v>
      </c>
      <c r="E7" s="344" t="s">
        <v>115</v>
      </c>
      <c r="F7" s="344" t="s">
        <v>116</v>
      </c>
      <c r="G7" s="344" t="s">
        <v>117</v>
      </c>
      <c r="H7" s="344" t="s">
        <v>118</v>
      </c>
      <c r="I7" s="344" t="s">
        <v>119</v>
      </c>
      <c r="J7" s="344" t="s">
        <v>120</v>
      </c>
      <c r="K7" s="344" t="s">
        <v>121</v>
      </c>
      <c r="L7" s="344" t="s">
        <v>122</v>
      </c>
      <c r="M7" s="342" t="s">
        <v>123</v>
      </c>
    </row>
    <row r="8" spans="1:15" s="146" customFormat="1" ht="12.75" customHeight="1" thickBot="1" x14ac:dyDescent="0.25">
      <c r="A8" s="338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3"/>
    </row>
    <row r="9" spans="1:15" ht="25.5" customHeight="1" thickBot="1" x14ac:dyDescent="0.25">
      <c r="A9" s="275" t="s">
        <v>124</v>
      </c>
      <c r="B9" s="276">
        <v>900020</v>
      </c>
      <c r="C9" s="277"/>
      <c r="D9" s="31">
        <f>'2'!B9</f>
        <v>225000</v>
      </c>
      <c r="E9" s="31"/>
      <c r="F9" s="31"/>
      <c r="G9" s="31"/>
      <c r="H9" s="31"/>
      <c r="I9" s="31"/>
      <c r="J9" s="31"/>
      <c r="K9" s="31"/>
      <c r="L9" s="31"/>
      <c r="M9" s="278">
        <f>SUM(D9:L9)</f>
        <v>225000</v>
      </c>
      <c r="N9" s="148"/>
      <c r="O9" s="141"/>
    </row>
    <row r="10" spans="1:15" ht="25.5" customHeight="1" thickBot="1" x14ac:dyDescent="0.25">
      <c r="A10" s="149" t="s">
        <v>125</v>
      </c>
      <c r="B10" s="221" t="s">
        <v>192</v>
      </c>
      <c r="C10" s="31"/>
      <c r="D10" s="31"/>
      <c r="E10" s="31"/>
      <c r="F10" s="31">
        <v>12071306</v>
      </c>
      <c r="G10" s="31"/>
      <c r="H10" s="31"/>
      <c r="I10" s="31"/>
      <c r="J10" s="31"/>
      <c r="K10" s="31"/>
      <c r="L10" s="31"/>
      <c r="M10" s="147">
        <f t="shared" ref="M10:M15" si="0">SUM(C10:L10)</f>
        <v>12071306</v>
      </c>
      <c r="N10" s="148"/>
      <c r="O10" s="141"/>
    </row>
    <row r="11" spans="1:15" ht="25.5" customHeight="1" thickBot="1" x14ac:dyDescent="0.25">
      <c r="A11" s="149" t="s">
        <v>126</v>
      </c>
      <c r="B11" s="221" t="s">
        <v>193</v>
      </c>
      <c r="C11" s="31"/>
      <c r="D11" s="31"/>
      <c r="E11" s="31"/>
      <c r="F11" s="31"/>
      <c r="G11" s="31"/>
      <c r="H11" s="31"/>
      <c r="I11" s="31"/>
      <c r="J11" s="31">
        <f>'2'!B37</f>
        <v>12235477</v>
      </c>
      <c r="K11" s="31"/>
      <c r="L11" s="31"/>
      <c r="M11" s="147">
        <f t="shared" si="0"/>
        <v>12235477</v>
      </c>
      <c r="N11" s="148"/>
      <c r="O11" s="141"/>
    </row>
    <row r="12" spans="1:15" ht="25.5" customHeight="1" thickBot="1" x14ac:dyDescent="0.25">
      <c r="A12" s="149" t="s">
        <v>127</v>
      </c>
      <c r="B12" s="221" t="s">
        <v>194</v>
      </c>
      <c r="C12" s="31"/>
      <c r="D12" s="31"/>
      <c r="E12" s="31"/>
      <c r="F12" s="31">
        <v>1800000</v>
      </c>
      <c r="G12" s="31"/>
      <c r="H12" s="31"/>
      <c r="I12" s="31"/>
      <c r="J12" s="31"/>
      <c r="K12" s="31"/>
      <c r="L12" s="31"/>
      <c r="M12" s="147">
        <f t="shared" si="0"/>
        <v>1800000</v>
      </c>
      <c r="N12" s="148"/>
      <c r="O12" s="141"/>
    </row>
    <row r="13" spans="1:15" ht="25.5" customHeight="1" thickBot="1" x14ac:dyDescent="0.25">
      <c r="A13" s="150" t="s">
        <v>293</v>
      </c>
      <c r="B13" s="221" t="s">
        <v>195</v>
      </c>
      <c r="C13" s="31">
        <v>350000</v>
      </c>
      <c r="E13" s="31"/>
      <c r="F13" s="31"/>
      <c r="G13" s="31"/>
      <c r="H13" s="31"/>
      <c r="I13" s="31"/>
      <c r="J13" s="31"/>
      <c r="K13" s="31"/>
      <c r="L13" s="31"/>
      <c r="M13" s="147">
        <f t="shared" si="0"/>
        <v>350000</v>
      </c>
      <c r="N13" s="148"/>
      <c r="O13" s="141"/>
    </row>
    <row r="14" spans="1:15" ht="25.5" customHeight="1" thickBot="1" x14ac:dyDescent="0.25">
      <c r="A14" s="151" t="s">
        <v>234</v>
      </c>
      <c r="B14" s="222" t="s">
        <v>196</v>
      </c>
      <c r="C14" s="152"/>
      <c r="D14" s="273"/>
      <c r="E14" s="152"/>
      <c r="G14" s="152">
        <f>565436+721128</f>
        <v>1286564</v>
      </c>
      <c r="H14" s="152"/>
      <c r="I14" s="152"/>
      <c r="J14" s="152"/>
      <c r="K14" s="152"/>
      <c r="L14" s="152"/>
      <c r="M14" s="147">
        <f t="shared" si="0"/>
        <v>1286564</v>
      </c>
      <c r="N14" s="148"/>
      <c r="O14" s="141"/>
    </row>
    <row r="15" spans="1:15" s="143" customFormat="1" ht="30" customHeight="1" thickBot="1" x14ac:dyDescent="0.25">
      <c r="A15" s="153" t="s">
        <v>128</v>
      </c>
      <c r="B15" s="154"/>
      <c r="C15" s="155">
        <f>SUM(C9:C14)</f>
        <v>350000</v>
      </c>
      <c r="D15" s="155">
        <f>SUM(D9:D14)</f>
        <v>225000</v>
      </c>
      <c r="E15" s="155">
        <f t="shared" ref="E15:L15" si="1">SUM(E9:E14)</f>
        <v>0</v>
      </c>
      <c r="F15" s="155">
        <f t="shared" si="1"/>
        <v>13871306</v>
      </c>
      <c r="G15" s="155">
        <f>SUM(G9:G14)</f>
        <v>1286564</v>
      </c>
      <c r="H15" s="155">
        <f t="shared" si="1"/>
        <v>0</v>
      </c>
      <c r="I15" s="155">
        <f t="shared" si="1"/>
        <v>0</v>
      </c>
      <c r="J15" s="155">
        <f t="shared" si="1"/>
        <v>12235477</v>
      </c>
      <c r="K15" s="155">
        <f t="shared" si="1"/>
        <v>0</v>
      </c>
      <c r="L15" s="274">
        <f t="shared" si="1"/>
        <v>0</v>
      </c>
      <c r="M15" s="272">
        <f t="shared" si="0"/>
        <v>27968347</v>
      </c>
      <c r="N15" s="156"/>
    </row>
    <row r="16" spans="1:15" x14ac:dyDescent="0.2">
      <c r="N16" s="148"/>
    </row>
    <row r="17" spans="1:14" x14ac:dyDescent="0.2">
      <c r="N17" s="148"/>
    </row>
    <row r="18" spans="1:14" x14ac:dyDescent="0.2">
      <c r="N18" s="148"/>
    </row>
    <row r="31" spans="1:14" x14ac:dyDescent="0.2">
      <c r="A31" s="157"/>
      <c r="B31" s="158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E24" sqref="E24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7" max="7" width="11.140625" customWidth="1"/>
  </cols>
  <sheetData>
    <row r="1" spans="1:9" ht="15.75" x14ac:dyDescent="0.2">
      <c r="I1" s="226" t="s">
        <v>310</v>
      </c>
    </row>
    <row r="2" spans="1:9" x14ac:dyDescent="0.2">
      <c r="A2" s="227"/>
    </row>
    <row r="3" spans="1:9" x14ac:dyDescent="0.2">
      <c r="A3" s="348" t="s">
        <v>306</v>
      </c>
      <c r="B3" s="348"/>
      <c r="C3" s="348"/>
      <c r="D3" s="348"/>
      <c r="E3" s="348"/>
      <c r="F3" s="348"/>
      <c r="G3" s="348"/>
      <c r="H3" s="348"/>
      <c r="I3" s="348"/>
    </row>
    <row r="4" spans="1:9" ht="13.5" thickBot="1" x14ac:dyDescent="0.25">
      <c r="A4" s="162"/>
    </row>
    <row r="5" spans="1:9" ht="39.75" customHeight="1" thickBot="1" x14ac:dyDescent="0.25">
      <c r="A5" s="254"/>
      <c r="B5" s="346" t="s">
        <v>174</v>
      </c>
      <c r="C5" s="347"/>
      <c r="D5" s="345" t="s">
        <v>220</v>
      </c>
      <c r="E5" s="346"/>
      <c r="F5" s="347"/>
      <c r="G5" s="345" t="s">
        <v>221</v>
      </c>
      <c r="H5" s="346"/>
      <c r="I5" s="347"/>
    </row>
    <row r="6" spans="1:9" x14ac:dyDescent="0.2">
      <c r="A6" s="255" t="s">
        <v>222</v>
      </c>
      <c r="B6" s="247"/>
      <c r="C6" s="252"/>
      <c r="D6" s="237"/>
      <c r="E6" s="247"/>
      <c r="F6" s="247"/>
      <c r="G6" s="247"/>
      <c r="H6" s="247"/>
      <c r="I6" s="247"/>
    </row>
    <row r="7" spans="1:9" ht="13.5" thickBot="1" x14ac:dyDescent="0.25">
      <c r="A7" s="256" t="s">
        <v>226</v>
      </c>
      <c r="B7" s="248" t="s">
        <v>50</v>
      </c>
      <c r="C7" s="253" t="s">
        <v>175</v>
      </c>
      <c r="D7" s="236" t="s">
        <v>223</v>
      </c>
      <c r="E7" s="248" t="s">
        <v>224</v>
      </c>
      <c r="F7" s="248" t="s">
        <v>225</v>
      </c>
      <c r="G7" s="248" t="s">
        <v>223</v>
      </c>
      <c r="H7" s="248" t="s">
        <v>224</v>
      </c>
      <c r="I7" s="248" t="s">
        <v>225</v>
      </c>
    </row>
    <row r="8" spans="1:9" ht="16.5" customHeight="1" thickBot="1" x14ac:dyDescent="0.25">
      <c r="A8" s="349" t="s">
        <v>227</v>
      </c>
      <c r="B8" s="350"/>
      <c r="C8" s="350"/>
      <c r="D8" s="266"/>
      <c r="E8" s="229"/>
      <c r="F8" s="229"/>
      <c r="G8" s="229"/>
      <c r="H8" s="229"/>
      <c r="I8" s="229"/>
    </row>
    <row r="9" spans="1:9" ht="13.5" thickBot="1" x14ac:dyDescent="0.25">
      <c r="A9" s="235">
        <v>1</v>
      </c>
      <c r="B9" s="260" t="s">
        <v>193</v>
      </c>
      <c r="C9" s="250" t="s">
        <v>228</v>
      </c>
      <c r="D9" s="264">
        <v>13933966</v>
      </c>
      <c r="E9" s="264">
        <v>13933966</v>
      </c>
      <c r="F9" s="229"/>
      <c r="G9" s="280">
        <f>'2a'!M11</f>
        <v>12235477</v>
      </c>
      <c r="H9" s="229">
        <v>12235477</v>
      </c>
      <c r="I9" s="229"/>
    </row>
    <row r="10" spans="1:9" ht="13.5" thickBot="1" x14ac:dyDescent="0.25">
      <c r="A10" s="235">
        <v>1</v>
      </c>
      <c r="B10" s="260" t="s">
        <v>242</v>
      </c>
      <c r="C10" s="250" t="s">
        <v>229</v>
      </c>
      <c r="D10" s="231">
        <v>1625079</v>
      </c>
      <c r="E10" s="231">
        <v>1625079</v>
      </c>
      <c r="F10" s="229"/>
      <c r="G10" s="230"/>
      <c r="H10" s="229"/>
      <c r="I10" s="229"/>
    </row>
    <row r="11" spans="1:9" ht="13.5" thickBot="1" x14ac:dyDescent="0.25">
      <c r="A11" s="235">
        <v>1</v>
      </c>
      <c r="B11" s="260" t="s">
        <v>243</v>
      </c>
      <c r="C11" s="250" t="s">
        <v>198</v>
      </c>
      <c r="D11" s="231">
        <v>2671460</v>
      </c>
      <c r="E11" s="231">
        <v>2671460</v>
      </c>
      <c r="F11" s="229"/>
      <c r="G11" s="230"/>
      <c r="H11" s="229"/>
      <c r="I11" s="229"/>
    </row>
    <row r="12" spans="1:9" ht="13.5" thickBot="1" x14ac:dyDescent="0.25">
      <c r="A12" s="235">
        <v>1</v>
      </c>
      <c r="B12" s="260" t="s">
        <v>244</v>
      </c>
      <c r="C12" s="250" t="s">
        <v>230</v>
      </c>
      <c r="D12" s="231">
        <v>640000</v>
      </c>
      <c r="E12" s="231">
        <v>640000</v>
      </c>
      <c r="F12" s="229"/>
      <c r="G12" s="230"/>
      <c r="H12" s="229"/>
      <c r="I12" s="229"/>
    </row>
    <row r="13" spans="1:9" ht="13.5" thickBot="1" x14ac:dyDescent="0.25">
      <c r="A13" s="235">
        <v>1</v>
      </c>
      <c r="B13" s="260" t="s">
        <v>245</v>
      </c>
      <c r="C13" s="250" t="s">
        <v>231</v>
      </c>
      <c r="D13" s="231">
        <v>38200</v>
      </c>
      <c r="E13" s="231">
        <v>38200</v>
      </c>
      <c r="F13" s="229"/>
      <c r="G13" s="230"/>
      <c r="H13" s="229"/>
      <c r="I13" s="229"/>
    </row>
    <row r="14" spans="1:9" ht="13.5" thickBot="1" x14ac:dyDescent="0.25">
      <c r="A14" s="235">
        <v>1</v>
      </c>
      <c r="B14" s="260" t="s">
        <v>191</v>
      </c>
      <c r="C14" s="250" t="s">
        <v>184</v>
      </c>
      <c r="D14" s="231"/>
      <c r="E14" s="231"/>
      <c r="F14" s="229"/>
      <c r="G14" s="230"/>
      <c r="H14" s="229"/>
      <c r="I14" s="229"/>
    </row>
    <row r="15" spans="1:9" ht="13.5" thickBot="1" x14ac:dyDescent="0.25">
      <c r="A15" s="235">
        <v>1</v>
      </c>
      <c r="B15" s="260" t="s">
        <v>188</v>
      </c>
      <c r="C15" s="250" t="s">
        <v>181</v>
      </c>
      <c r="D15" s="231"/>
      <c r="E15" s="231"/>
      <c r="F15" s="229"/>
      <c r="G15" s="230"/>
      <c r="H15" s="229"/>
      <c r="I15" s="229"/>
    </row>
    <row r="16" spans="1:9" ht="13.5" thickBot="1" x14ac:dyDescent="0.25">
      <c r="A16" s="235">
        <v>1</v>
      </c>
      <c r="B16" s="260" t="s">
        <v>189</v>
      </c>
      <c r="C16" s="250" t="s">
        <v>182</v>
      </c>
      <c r="D16" s="231">
        <v>230000</v>
      </c>
      <c r="E16" s="231">
        <v>230000</v>
      </c>
      <c r="F16" s="229"/>
      <c r="G16" s="230"/>
      <c r="H16" s="229"/>
      <c r="I16" s="229"/>
    </row>
    <row r="17" spans="1:9" ht="13.5" thickBot="1" x14ac:dyDescent="0.25">
      <c r="A17" s="235">
        <v>1</v>
      </c>
      <c r="B17" s="260" t="s">
        <v>299</v>
      </c>
      <c r="C17" s="250" t="s">
        <v>298</v>
      </c>
      <c r="D17" s="231">
        <v>3846616</v>
      </c>
      <c r="E17" s="231">
        <v>3846616</v>
      </c>
      <c r="F17" s="229"/>
      <c r="G17" s="230"/>
      <c r="H17" s="229"/>
      <c r="I17" s="229"/>
    </row>
    <row r="18" spans="1:9" ht="13.5" thickBot="1" x14ac:dyDescent="0.25">
      <c r="A18" s="235">
        <v>1</v>
      </c>
      <c r="B18" s="260" t="s">
        <v>190</v>
      </c>
      <c r="C18" s="250" t="s">
        <v>183</v>
      </c>
      <c r="D18" s="231"/>
      <c r="E18" s="231"/>
      <c r="F18" s="229"/>
      <c r="G18" s="230"/>
      <c r="H18" s="229"/>
      <c r="I18" s="229"/>
    </row>
    <row r="19" spans="1:9" ht="13.5" thickBot="1" x14ac:dyDescent="0.25">
      <c r="A19" s="235">
        <v>1</v>
      </c>
      <c r="B19" s="260" t="s">
        <v>246</v>
      </c>
      <c r="C19" s="250" t="s">
        <v>232</v>
      </c>
      <c r="D19" s="231">
        <v>254000</v>
      </c>
      <c r="E19" s="231">
        <v>254000</v>
      </c>
      <c r="F19" s="229"/>
      <c r="G19" s="230"/>
      <c r="H19" s="229"/>
      <c r="I19" s="229"/>
    </row>
    <row r="20" spans="1:9" ht="13.5" thickBot="1" x14ac:dyDescent="0.25">
      <c r="A20" s="235">
        <v>1</v>
      </c>
      <c r="B20" s="260" t="s">
        <v>297</v>
      </c>
      <c r="C20" s="250" t="s">
        <v>296</v>
      </c>
      <c r="D20" s="231">
        <v>90000</v>
      </c>
      <c r="E20" s="231">
        <v>90000</v>
      </c>
      <c r="F20" s="229"/>
      <c r="G20" s="296"/>
      <c r="H20" s="229"/>
      <c r="I20" s="229"/>
    </row>
    <row r="21" spans="1:9" ht="13.5" thickBot="1" x14ac:dyDescent="0.25">
      <c r="A21" s="235">
        <v>1</v>
      </c>
      <c r="B21" s="260" t="s">
        <v>194</v>
      </c>
      <c r="C21" s="250" t="s">
        <v>127</v>
      </c>
      <c r="D21" s="231">
        <v>1915100</v>
      </c>
      <c r="E21" s="231">
        <v>1915100</v>
      </c>
      <c r="F21" s="229"/>
      <c r="G21" s="280">
        <f>'2a'!M12</f>
        <v>1800000</v>
      </c>
      <c r="H21" s="229">
        <v>1800000</v>
      </c>
      <c r="I21" s="229"/>
    </row>
    <row r="22" spans="1:9" ht="13.5" thickBot="1" x14ac:dyDescent="0.25">
      <c r="A22" s="235">
        <v>1</v>
      </c>
      <c r="B22" s="260" t="s">
        <v>247</v>
      </c>
      <c r="C22" s="250" t="s">
        <v>233</v>
      </c>
      <c r="D22" s="231"/>
      <c r="E22" s="229"/>
      <c r="F22" s="229"/>
      <c r="G22" s="280">
        <f>'2a'!M13</f>
        <v>350000</v>
      </c>
      <c r="H22" s="229">
        <v>350000</v>
      </c>
      <c r="I22" s="229"/>
    </row>
    <row r="23" spans="1:9" ht="13.5" thickBot="1" x14ac:dyDescent="0.25">
      <c r="A23" s="235">
        <v>1</v>
      </c>
      <c r="B23" s="260" t="s">
        <v>196</v>
      </c>
      <c r="C23" s="250" t="s">
        <v>234</v>
      </c>
      <c r="D23" s="231">
        <v>732798</v>
      </c>
      <c r="E23" s="231">
        <f>732798+721128</f>
        <v>1453926</v>
      </c>
      <c r="F23" s="229"/>
      <c r="G23" s="280">
        <v>565436</v>
      </c>
      <c r="H23" s="229">
        <v>1286564</v>
      </c>
      <c r="I23" s="229"/>
    </row>
    <row r="24" spans="1:9" ht="13.5" thickBot="1" x14ac:dyDescent="0.25">
      <c r="A24" s="235">
        <v>1</v>
      </c>
      <c r="B24" s="260" t="s">
        <v>262</v>
      </c>
      <c r="C24" s="250" t="s">
        <v>263</v>
      </c>
      <c r="D24" s="231"/>
      <c r="E24" s="229"/>
      <c r="F24" s="229"/>
      <c r="G24" s="230"/>
      <c r="H24" s="229"/>
      <c r="I24" s="229"/>
    </row>
    <row r="25" spans="1:9" ht="13.5" thickBot="1" x14ac:dyDescent="0.25">
      <c r="A25" s="235">
        <v>1</v>
      </c>
      <c r="B25" s="260" t="s">
        <v>249</v>
      </c>
      <c r="C25" s="250" t="s">
        <v>235</v>
      </c>
      <c r="D25" s="231">
        <v>1270000</v>
      </c>
      <c r="E25" s="231">
        <v>1270000</v>
      </c>
      <c r="F25" s="229"/>
      <c r="G25" s="230"/>
      <c r="H25" s="229"/>
      <c r="I25" s="229"/>
    </row>
    <row r="26" spans="1:9" ht="13.5" thickBot="1" x14ac:dyDescent="0.25">
      <c r="A26" s="235">
        <v>1</v>
      </c>
      <c r="B26" s="260" t="s">
        <v>250</v>
      </c>
      <c r="C26" s="250" t="s">
        <v>236</v>
      </c>
      <c r="D26" s="231"/>
      <c r="E26" s="229"/>
      <c r="F26" s="229"/>
      <c r="G26" s="280">
        <f>'2a'!M9</f>
        <v>225000</v>
      </c>
      <c r="H26" s="280">
        <v>225000</v>
      </c>
      <c r="I26" s="229"/>
    </row>
    <row r="27" spans="1:9" ht="13.5" thickBot="1" x14ac:dyDescent="0.25">
      <c r="A27" s="235">
        <v>1</v>
      </c>
      <c r="B27" s="260" t="s">
        <v>192</v>
      </c>
      <c r="C27" s="250" t="s">
        <v>237</v>
      </c>
      <c r="D27" s="231"/>
      <c r="E27" s="229"/>
      <c r="F27" s="229"/>
      <c r="G27" s="280">
        <f>'2a'!M10</f>
        <v>12071306</v>
      </c>
      <c r="H27" s="280">
        <v>12071306</v>
      </c>
      <c r="I27" s="229"/>
    </row>
    <row r="28" spans="1:9" ht="13.5" thickBot="1" x14ac:dyDescent="0.25">
      <c r="A28" s="235">
        <v>1</v>
      </c>
      <c r="B28" s="260" t="s">
        <v>251</v>
      </c>
      <c r="C28" s="250" t="s">
        <v>238</v>
      </c>
      <c r="D28" s="231"/>
      <c r="E28" s="229"/>
      <c r="F28" s="229"/>
      <c r="G28" s="280"/>
      <c r="H28" s="229"/>
      <c r="I28" s="229"/>
    </row>
    <row r="29" spans="1:9" ht="13.5" thickBot="1" x14ac:dyDescent="0.25">
      <c r="A29" s="235">
        <v>1</v>
      </c>
      <c r="B29" s="260" t="s">
        <v>248</v>
      </c>
      <c r="C29" s="250" t="s">
        <v>239</v>
      </c>
      <c r="D29" s="231"/>
      <c r="E29" s="229"/>
      <c r="F29" s="229"/>
      <c r="G29" s="280"/>
      <c r="H29" s="229"/>
      <c r="I29" s="229"/>
    </row>
    <row r="30" spans="1:9" ht="13.5" thickBot="1" x14ac:dyDescent="0.25">
      <c r="A30" s="235">
        <v>1</v>
      </c>
      <c r="B30" s="260" t="s">
        <v>252</v>
      </c>
      <c r="C30" s="250" t="s">
        <v>240</v>
      </c>
      <c r="D30" s="231"/>
      <c r="E30" s="229"/>
      <c r="F30" s="229"/>
      <c r="G30" s="229"/>
      <c r="H30" s="229"/>
      <c r="I30" s="229"/>
    </row>
    <row r="31" spans="1:9" ht="13.5" thickBot="1" x14ac:dyDescent="0.25">
      <c r="A31" s="257">
        <v>1</v>
      </c>
      <c r="B31" s="261" t="s">
        <v>253</v>
      </c>
      <c r="C31" s="251" t="s">
        <v>241</v>
      </c>
      <c r="D31" s="231"/>
      <c r="E31" s="249"/>
      <c r="F31" s="249"/>
      <c r="G31" s="249"/>
      <c r="H31" s="249"/>
      <c r="I31" s="249"/>
    </row>
    <row r="32" spans="1:9" ht="15" thickTop="1" thickBot="1" x14ac:dyDescent="0.25">
      <c r="A32" s="262" t="s">
        <v>0</v>
      </c>
      <c r="B32" s="263"/>
      <c r="C32" s="258"/>
      <c r="D32" s="265">
        <f>SUM(D9:D31)</f>
        <v>27247219</v>
      </c>
      <c r="E32" s="265">
        <f>SUM(E9:E31)</f>
        <v>27968347</v>
      </c>
      <c r="F32" s="259"/>
      <c r="G32" s="265">
        <f>SUM(G9:G31)</f>
        <v>27247219</v>
      </c>
      <c r="H32" s="265">
        <f>SUM(H9:H31)</f>
        <v>27968347</v>
      </c>
      <c r="I32" s="259"/>
    </row>
    <row r="33" spans="1:9" x14ac:dyDescent="0.2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9" ht="18.75" x14ac:dyDescent="0.2">
      <c r="A34" s="224"/>
    </row>
    <row r="35" spans="1:9" ht="15.75" x14ac:dyDescent="0.2">
      <c r="A35" s="226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G7" sqref="G7:G8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4" customWidth="1"/>
    <col min="7" max="7" width="11.5703125" style="4" customWidth="1"/>
    <col min="8" max="8" width="9.140625" style="2"/>
    <col min="9" max="9" width="12" style="2" customWidth="1"/>
    <col min="10" max="16384" width="9.140625" style="2"/>
  </cols>
  <sheetData>
    <row r="1" spans="1:15" ht="15.75" customHeight="1" x14ac:dyDescent="0.2">
      <c r="G1" s="294" t="s">
        <v>288</v>
      </c>
    </row>
    <row r="2" spans="1:15" ht="15.75" customHeight="1" x14ac:dyDescent="0.2">
      <c r="A2" s="332" t="s">
        <v>179</v>
      </c>
      <c r="B2" s="332"/>
      <c r="C2" s="332"/>
      <c r="D2" s="332"/>
      <c r="E2" s="332"/>
      <c r="F2" s="332"/>
      <c r="G2" s="332"/>
    </row>
    <row r="3" spans="1:15" ht="15.75" customHeight="1" x14ac:dyDescent="0.2">
      <c r="A3" s="332" t="s">
        <v>287</v>
      </c>
      <c r="B3" s="332"/>
      <c r="C3" s="332"/>
      <c r="D3" s="332"/>
      <c r="E3" s="332"/>
      <c r="F3" s="332"/>
      <c r="G3" s="332"/>
    </row>
    <row r="4" spans="1:15" ht="15.75" customHeight="1" x14ac:dyDescent="0.2">
      <c r="A4" s="7"/>
      <c r="B4" s="7"/>
      <c r="C4" s="7"/>
      <c r="D4" s="7"/>
      <c r="E4" s="8"/>
      <c r="F4" s="8"/>
      <c r="G4" s="9"/>
    </row>
    <row r="5" spans="1:15" ht="9" customHeight="1" thickBot="1" x14ac:dyDescent="0.25">
      <c r="E5" s="10"/>
      <c r="F5" s="10"/>
    </row>
    <row r="6" spans="1:15" ht="21" customHeight="1" x14ac:dyDescent="0.2">
      <c r="A6" s="381" t="s">
        <v>3</v>
      </c>
      <c r="B6" s="382"/>
      <c r="C6" s="382"/>
      <c r="D6" s="387" t="s">
        <v>187</v>
      </c>
      <c r="E6" s="388"/>
      <c r="F6" s="388"/>
      <c r="G6" s="389"/>
    </row>
    <row r="7" spans="1:15" ht="39.75" customHeight="1" x14ac:dyDescent="0.2">
      <c r="A7" s="383"/>
      <c r="B7" s="384"/>
      <c r="C7" s="384"/>
      <c r="D7" s="368" t="s">
        <v>4</v>
      </c>
      <c r="E7" s="369"/>
      <c r="F7" s="144" t="s">
        <v>111</v>
      </c>
      <c r="G7" s="370" t="s">
        <v>129</v>
      </c>
    </row>
    <row r="8" spans="1:15" ht="30" customHeight="1" thickBot="1" x14ac:dyDescent="0.25">
      <c r="A8" s="385"/>
      <c r="B8" s="386"/>
      <c r="C8" s="386"/>
      <c r="D8" s="159" t="s">
        <v>6</v>
      </c>
      <c r="E8" s="379" t="s">
        <v>7</v>
      </c>
      <c r="F8" s="380"/>
      <c r="G8" s="370"/>
    </row>
    <row r="9" spans="1:15" ht="15.75" customHeight="1" thickBot="1" x14ac:dyDescent="0.25">
      <c r="A9" s="377" t="s">
        <v>8</v>
      </c>
      <c r="B9" s="378"/>
      <c r="C9" s="378"/>
      <c r="D9" s="172">
        <f>D10+D16+D17</f>
        <v>0</v>
      </c>
      <c r="E9" s="172">
        <f>E10+E16+E17</f>
        <v>15739178</v>
      </c>
      <c r="F9" s="172">
        <f>F10+F16+F17</f>
        <v>0</v>
      </c>
      <c r="G9" s="173">
        <f t="shared" ref="G9:G43" si="0">SUM(D9:F9)</f>
        <v>15739178</v>
      </c>
    </row>
    <row r="10" spans="1:15" ht="15.75" customHeight="1" thickBot="1" x14ac:dyDescent="0.25">
      <c r="A10" s="375" t="s">
        <v>9</v>
      </c>
      <c r="B10" s="353" t="s">
        <v>8</v>
      </c>
      <c r="C10" s="353"/>
      <c r="D10" s="174">
        <f>SUM(D11:D15)</f>
        <v>0</v>
      </c>
      <c r="E10" s="174">
        <f>SUM(E11:E15)</f>
        <v>14961326</v>
      </c>
      <c r="F10" s="174">
        <f>SUM(F11:F15)</f>
        <v>0</v>
      </c>
      <c r="G10" s="173">
        <f t="shared" si="0"/>
        <v>14961326</v>
      </c>
    </row>
    <row r="11" spans="1:15" ht="15.75" customHeight="1" thickBot="1" x14ac:dyDescent="0.25">
      <c r="A11" s="375"/>
      <c r="B11" s="18" t="s">
        <v>9</v>
      </c>
      <c r="C11" s="19" t="s">
        <v>10</v>
      </c>
      <c r="D11" s="168"/>
      <c r="E11" s="163">
        <f>'4önk'!E11</f>
        <v>6166654</v>
      </c>
      <c r="F11" s="288">
        <f>'4o'!D11</f>
        <v>0</v>
      </c>
      <c r="G11" s="173">
        <f t="shared" si="0"/>
        <v>6166654</v>
      </c>
    </row>
    <row r="12" spans="1:15" ht="15.75" customHeight="1" thickBot="1" x14ac:dyDescent="0.25">
      <c r="A12" s="375"/>
      <c r="B12" s="18" t="s">
        <v>11</v>
      </c>
      <c r="C12" s="19" t="s">
        <v>12</v>
      </c>
      <c r="D12" s="168"/>
      <c r="E12" s="163">
        <f>'4önk'!E12</f>
        <v>1173672</v>
      </c>
      <c r="F12" s="288">
        <f>'4o'!D12</f>
        <v>0</v>
      </c>
      <c r="G12" s="173">
        <f t="shared" si="0"/>
        <v>1173672</v>
      </c>
    </row>
    <row r="13" spans="1:15" ht="15.75" customHeight="1" thickBot="1" x14ac:dyDescent="0.25">
      <c r="A13" s="375"/>
      <c r="B13" s="18" t="s">
        <v>13</v>
      </c>
      <c r="C13" s="19" t="s">
        <v>14</v>
      </c>
      <c r="D13" s="168"/>
      <c r="E13" s="163">
        <f>'4önk'!E13</f>
        <v>7391000</v>
      </c>
      <c r="F13" s="288">
        <f>'4o'!D13</f>
        <v>0</v>
      </c>
      <c r="G13" s="173">
        <f t="shared" si="0"/>
        <v>7391000</v>
      </c>
    </row>
    <row r="14" spans="1:15" ht="15.75" customHeight="1" thickBot="1" x14ac:dyDescent="0.25">
      <c r="A14" s="375"/>
      <c r="B14" s="18" t="s">
        <v>15</v>
      </c>
      <c r="C14" s="19" t="s">
        <v>16</v>
      </c>
      <c r="D14" s="168"/>
      <c r="E14" s="163">
        <f>'4önk'!E14</f>
        <v>0</v>
      </c>
      <c r="F14" s="288">
        <f>'4o'!D14</f>
        <v>0</v>
      </c>
      <c r="G14" s="173">
        <f t="shared" si="0"/>
        <v>0</v>
      </c>
    </row>
    <row r="15" spans="1:15" ht="15.75" customHeight="1" thickBot="1" x14ac:dyDescent="0.25">
      <c r="A15" s="375"/>
      <c r="B15" s="18" t="s">
        <v>17</v>
      </c>
      <c r="C15" s="19" t="s">
        <v>18</v>
      </c>
      <c r="D15" s="168"/>
      <c r="E15" s="163">
        <f>'4önk'!E15</f>
        <v>230000</v>
      </c>
      <c r="F15" s="288">
        <f>'4o'!D15</f>
        <v>0</v>
      </c>
      <c r="G15" s="173">
        <f t="shared" si="0"/>
        <v>230000</v>
      </c>
    </row>
    <row r="16" spans="1:15" s="20" customFormat="1" ht="15.75" customHeight="1" thickBot="1" x14ac:dyDescent="0.25">
      <c r="A16" s="17" t="s">
        <v>11</v>
      </c>
      <c r="B16" s="355" t="s">
        <v>19</v>
      </c>
      <c r="C16" s="355"/>
      <c r="D16" s="167"/>
      <c r="E16" s="163">
        <f>'4önk'!E16</f>
        <v>604852</v>
      </c>
      <c r="F16" s="288">
        <f>'4o'!D16</f>
        <v>0</v>
      </c>
      <c r="G16" s="173">
        <f t="shared" si="0"/>
        <v>604852</v>
      </c>
      <c r="L16" s="5"/>
      <c r="M16" s="5"/>
      <c r="N16" s="5"/>
      <c r="O16" s="5"/>
    </row>
    <row r="17" spans="1:15" s="20" customFormat="1" ht="15.75" customHeight="1" thickBot="1" x14ac:dyDescent="0.25">
      <c r="A17" s="21" t="s">
        <v>13</v>
      </c>
      <c r="B17" s="391" t="s">
        <v>20</v>
      </c>
      <c r="C17" s="391"/>
      <c r="D17" s="175"/>
      <c r="E17" s="163">
        <f>'4önk'!E17</f>
        <v>173000</v>
      </c>
      <c r="F17" s="288">
        <f>'4o'!D17</f>
        <v>0</v>
      </c>
      <c r="G17" s="173">
        <f t="shared" si="0"/>
        <v>173000</v>
      </c>
      <c r="L17" s="5"/>
      <c r="M17" s="5"/>
      <c r="N17" s="5"/>
      <c r="O17" s="5"/>
    </row>
    <row r="18" spans="1:15" s="20" customFormat="1" ht="15.75" customHeight="1" thickBot="1" x14ac:dyDescent="0.25">
      <c r="A18" s="360" t="s">
        <v>21</v>
      </c>
      <c r="B18" s="361"/>
      <c r="C18" s="362"/>
      <c r="D18" s="22">
        <f>SUM(D19:D21)</f>
        <v>0</v>
      </c>
      <c r="E18" s="22">
        <f>SUM(E19:E21)</f>
        <v>4285001</v>
      </c>
      <c r="F18" s="22">
        <f>SUM(F19:F21)</f>
        <v>0</v>
      </c>
      <c r="G18" s="173">
        <f t="shared" si="0"/>
        <v>4285001</v>
      </c>
      <c r="L18" s="5"/>
      <c r="M18" s="202"/>
      <c r="N18" s="5"/>
      <c r="O18" s="5"/>
    </row>
    <row r="19" spans="1:15" ht="20.25" customHeight="1" thickBot="1" x14ac:dyDescent="0.25">
      <c r="A19" s="23" t="s">
        <v>9</v>
      </c>
      <c r="B19" s="376" t="s">
        <v>180</v>
      </c>
      <c r="C19" s="376"/>
      <c r="D19" s="168"/>
      <c r="E19" s="163">
        <f>'4önk'!E19</f>
        <v>4285001</v>
      </c>
      <c r="F19" s="288">
        <f>'4o'!D19</f>
        <v>0</v>
      </c>
      <c r="G19" s="173">
        <f t="shared" si="0"/>
        <v>4285001</v>
      </c>
      <c r="L19" s="3"/>
      <c r="M19" s="202"/>
      <c r="N19" s="3"/>
      <c r="O19" s="3"/>
    </row>
    <row r="20" spans="1:15" ht="15.75" customHeight="1" thickBot="1" x14ac:dyDescent="0.25">
      <c r="A20" s="23" t="s">
        <v>11</v>
      </c>
      <c r="B20" s="392" t="s">
        <v>23</v>
      </c>
      <c r="C20" s="393"/>
      <c r="D20" s="177"/>
      <c r="E20" s="163">
        <f>'4önk'!E20</f>
        <v>0</v>
      </c>
      <c r="F20" s="288">
        <f>'4o'!D20</f>
        <v>0</v>
      </c>
      <c r="G20" s="173">
        <f t="shared" si="0"/>
        <v>0</v>
      </c>
      <c r="L20" s="3"/>
      <c r="M20" s="202"/>
      <c r="N20" s="3"/>
      <c r="O20" s="3"/>
    </row>
    <row r="21" spans="1:15" ht="15.75" customHeight="1" thickBot="1" x14ac:dyDescent="0.25">
      <c r="A21" s="24" t="s">
        <v>13</v>
      </c>
      <c r="B21" s="373" t="s">
        <v>24</v>
      </c>
      <c r="C21" s="373"/>
      <c r="D21" s="178"/>
      <c r="E21" s="163">
        <f>'4önk'!E21</f>
        <v>0</v>
      </c>
      <c r="F21" s="288">
        <f>'4o'!D21</f>
        <v>0</v>
      </c>
      <c r="G21" s="173">
        <f t="shared" si="0"/>
        <v>0</v>
      </c>
      <c r="L21" s="3"/>
      <c r="M21" s="202"/>
      <c r="N21" s="3"/>
      <c r="O21" s="3"/>
    </row>
    <row r="22" spans="1:15" ht="18" customHeight="1" thickBot="1" x14ac:dyDescent="0.25">
      <c r="A22" s="377" t="s">
        <v>25</v>
      </c>
      <c r="B22" s="378"/>
      <c r="C22" s="378"/>
      <c r="D22" s="267">
        <f>D23+D26</f>
        <v>0</v>
      </c>
      <c r="E22" s="267">
        <f>E23+E26</f>
        <v>0</v>
      </c>
      <c r="F22" s="267">
        <f>F23+F26</f>
        <v>0</v>
      </c>
      <c r="G22" s="173">
        <f t="shared" si="0"/>
        <v>0</v>
      </c>
      <c r="L22" s="3"/>
      <c r="M22" s="202"/>
      <c r="N22" s="3"/>
      <c r="O22" s="3"/>
    </row>
    <row r="23" spans="1:15" s="20" customFormat="1" ht="18" customHeight="1" thickBot="1" x14ac:dyDescent="0.25">
      <c r="A23" s="375" t="s">
        <v>9</v>
      </c>
      <c r="B23" s="353" t="s">
        <v>26</v>
      </c>
      <c r="C23" s="354"/>
      <c r="D23" s="180">
        <f>SUM(D24:D25)</f>
        <v>0</v>
      </c>
      <c r="E23" s="180">
        <f>SUM(E24:E25)</f>
        <v>0</v>
      </c>
      <c r="F23" s="180">
        <f>SUM(F24:F25)</f>
        <v>0</v>
      </c>
      <c r="G23" s="173">
        <f t="shared" si="0"/>
        <v>0</v>
      </c>
      <c r="L23" s="5"/>
      <c r="M23" s="202"/>
      <c r="N23" s="5"/>
      <c r="O23" s="5"/>
    </row>
    <row r="24" spans="1:15" ht="18" customHeight="1" thickBot="1" x14ac:dyDescent="0.25">
      <c r="A24" s="375"/>
      <c r="B24" s="18" t="s">
        <v>9</v>
      </c>
      <c r="C24" s="25" t="s">
        <v>27</v>
      </c>
      <c r="D24" s="181"/>
      <c r="E24" s="163">
        <f>'4önk'!E24</f>
        <v>0</v>
      </c>
      <c r="F24" s="288">
        <f>'4o'!D24</f>
        <v>0</v>
      </c>
      <c r="G24" s="173">
        <f t="shared" si="0"/>
        <v>0</v>
      </c>
      <c r="L24" s="3"/>
      <c r="M24" s="202"/>
      <c r="N24" s="3"/>
      <c r="O24" s="3"/>
    </row>
    <row r="25" spans="1:15" ht="18" customHeight="1" thickBot="1" x14ac:dyDescent="0.25">
      <c r="A25" s="375"/>
      <c r="B25" s="18" t="s">
        <v>11</v>
      </c>
      <c r="C25" s="25" t="s">
        <v>28</v>
      </c>
      <c r="D25" s="181"/>
      <c r="E25" s="163">
        <f>'4önk'!E25</f>
        <v>0</v>
      </c>
      <c r="F25" s="288">
        <f>'4o'!D25</f>
        <v>0</v>
      </c>
      <c r="G25" s="173">
        <f t="shared" si="0"/>
        <v>0</v>
      </c>
      <c r="L25" s="3"/>
      <c r="M25" s="203"/>
      <c r="N25" s="3"/>
      <c r="O25" s="3"/>
    </row>
    <row r="26" spans="1:15" s="20" customFormat="1" ht="18" customHeight="1" thickBot="1" x14ac:dyDescent="0.25">
      <c r="A26" s="375" t="s">
        <v>11</v>
      </c>
      <c r="B26" s="353" t="s">
        <v>29</v>
      </c>
      <c r="C26" s="354"/>
      <c r="D26" s="180">
        <f>SUM(D27:D28)</f>
        <v>0</v>
      </c>
      <c r="E26" s="180">
        <f>SUM(E27:E28)</f>
        <v>0</v>
      </c>
      <c r="F26" s="180">
        <f>SUM(F27:F28)</f>
        <v>0</v>
      </c>
      <c r="G26" s="173">
        <f t="shared" si="0"/>
        <v>0</v>
      </c>
      <c r="L26" s="5"/>
      <c r="M26" s="5"/>
      <c r="N26" s="5"/>
      <c r="O26" s="5"/>
    </row>
    <row r="27" spans="1:15" ht="15.75" customHeight="1" thickBot="1" x14ac:dyDescent="0.25">
      <c r="A27" s="375"/>
      <c r="B27" s="18" t="s">
        <v>9</v>
      </c>
      <c r="C27" s="25" t="s">
        <v>27</v>
      </c>
      <c r="D27" s="181"/>
      <c r="E27" s="163">
        <f>'4önk'!E27</f>
        <v>0</v>
      </c>
      <c r="F27" s="288">
        <f>'4o'!D27</f>
        <v>0</v>
      </c>
      <c r="G27" s="173">
        <f t="shared" si="0"/>
        <v>0</v>
      </c>
      <c r="L27" s="3"/>
      <c r="M27" s="3"/>
      <c r="N27" s="3"/>
      <c r="O27" s="3"/>
    </row>
    <row r="28" spans="1:15" ht="15.75" customHeight="1" thickBot="1" x14ac:dyDescent="0.25">
      <c r="A28" s="390"/>
      <c r="B28" s="26" t="s">
        <v>11</v>
      </c>
      <c r="C28" s="27" t="s">
        <v>28</v>
      </c>
      <c r="D28" s="182"/>
      <c r="E28" s="163">
        <f>'4önk'!E28</f>
        <v>0</v>
      </c>
      <c r="F28" s="288">
        <f>'4o'!D28</f>
        <v>0</v>
      </c>
      <c r="G28" s="173">
        <f t="shared" si="0"/>
        <v>0</v>
      </c>
      <c r="L28" s="3"/>
      <c r="M28" s="3"/>
      <c r="N28" s="3"/>
      <c r="O28" s="3"/>
    </row>
    <row r="29" spans="1:15" s="20" customFormat="1" ht="18" customHeight="1" thickBot="1" x14ac:dyDescent="0.25">
      <c r="A29" s="360" t="s">
        <v>30</v>
      </c>
      <c r="B29" s="361"/>
      <c r="C29" s="362"/>
      <c r="D29" s="183">
        <f>D30+D31</f>
        <v>0</v>
      </c>
      <c r="E29" s="183">
        <f>E30+E31</f>
        <v>7223040</v>
      </c>
      <c r="F29" s="183">
        <f>F30+F31</f>
        <v>0</v>
      </c>
      <c r="G29" s="173">
        <f t="shared" si="0"/>
        <v>7223040</v>
      </c>
      <c r="L29" s="5"/>
      <c r="M29" s="5"/>
      <c r="N29" s="5"/>
      <c r="O29" s="5"/>
    </row>
    <row r="30" spans="1:15" s="20" customFormat="1" ht="18" customHeight="1" thickBot="1" x14ac:dyDescent="0.25">
      <c r="A30" s="28" t="s">
        <v>9</v>
      </c>
      <c r="B30" s="363" t="s">
        <v>31</v>
      </c>
      <c r="C30" s="364"/>
      <c r="D30" s="22"/>
      <c r="E30" s="163">
        <f>'4önk'!E30</f>
        <v>0</v>
      </c>
      <c r="F30" s="288">
        <f>'4o'!D30</f>
        <v>0</v>
      </c>
      <c r="G30" s="173">
        <f t="shared" si="0"/>
        <v>0</v>
      </c>
    </row>
    <row r="31" spans="1:15" s="20" customFormat="1" ht="18" customHeight="1" thickBot="1" x14ac:dyDescent="0.25">
      <c r="A31" s="365" t="s">
        <v>11</v>
      </c>
      <c r="B31" s="363" t="s">
        <v>32</v>
      </c>
      <c r="C31" s="364"/>
      <c r="D31" s="166">
        <f>SUM(D32:D33)</f>
        <v>0</v>
      </c>
      <c r="E31" s="166">
        <f>SUM(E32:E33)</f>
        <v>7223040</v>
      </c>
      <c r="F31" s="166">
        <f>SUM(F32:F33)</f>
        <v>0</v>
      </c>
      <c r="G31" s="173">
        <f t="shared" si="0"/>
        <v>7223040</v>
      </c>
    </row>
    <row r="32" spans="1:15" ht="18" customHeight="1" thickBot="1" x14ac:dyDescent="0.25">
      <c r="A32" s="366"/>
      <c r="B32" s="29" t="s">
        <v>9</v>
      </c>
      <c r="C32" s="30" t="s">
        <v>33</v>
      </c>
      <c r="D32" s="184"/>
      <c r="E32" s="163">
        <f>'4önk'!E32</f>
        <v>7223040</v>
      </c>
      <c r="F32" s="288">
        <f>'4o'!D32</f>
        <v>0</v>
      </c>
      <c r="G32" s="173">
        <f t="shared" si="0"/>
        <v>7223040</v>
      </c>
    </row>
    <row r="33" spans="1:7" s="20" customFormat="1" ht="18" customHeight="1" thickBot="1" x14ac:dyDescent="0.25">
      <c r="A33" s="367"/>
      <c r="B33" s="32" t="s">
        <v>11</v>
      </c>
      <c r="C33" s="33" t="s">
        <v>34</v>
      </c>
      <c r="D33" s="186"/>
      <c r="E33" s="163">
        <f>'4önk'!E33</f>
        <v>0</v>
      </c>
      <c r="F33" s="288">
        <f>'4o'!D33</f>
        <v>0</v>
      </c>
      <c r="G33" s="173">
        <f t="shared" si="0"/>
        <v>0</v>
      </c>
    </row>
    <row r="34" spans="1:7" s="20" customFormat="1" ht="18" customHeight="1" thickBot="1" x14ac:dyDescent="0.25">
      <c r="A34" s="34"/>
      <c r="B34" s="374" t="s">
        <v>35</v>
      </c>
      <c r="C34" s="374"/>
      <c r="D34" s="188">
        <f>SUM(D9,D18,D29)</f>
        <v>0</v>
      </c>
      <c r="E34" s="188">
        <f>SUM(E9,E18,E29)</f>
        <v>27247219</v>
      </c>
      <c r="F34" s="188">
        <f>SUM(F9,F18,F29)</f>
        <v>0</v>
      </c>
      <c r="G34" s="173">
        <f t="shared" si="0"/>
        <v>27247219</v>
      </c>
    </row>
    <row r="35" spans="1:7" s="20" customFormat="1" ht="18" customHeight="1" thickBot="1" x14ac:dyDescent="0.25">
      <c r="A35" s="28">
        <v>1</v>
      </c>
      <c r="B35" s="358" t="s">
        <v>36</v>
      </c>
      <c r="C35" s="358"/>
      <c r="D35" s="136">
        <f>SUM(D36:D37)</f>
        <v>0</v>
      </c>
      <c r="E35" s="136">
        <f>SUM(E36:E37)</f>
        <v>0</v>
      </c>
      <c r="F35" s="136">
        <f>SUM(F36:F37)</f>
        <v>0</v>
      </c>
      <c r="G35" s="173">
        <f t="shared" si="0"/>
        <v>0</v>
      </c>
    </row>
    <row r="36" spans="1:7" s="20" customFormat="1" ht="18" customHeight="1" thickBot="1" x14ac:dyDescent="0.25">
      <c r="A36" s="371"/>
      <c r="B36" s="18" t="s">
        <v>9</v>
      </c>
      <c r="C36" s="35" t="s">
        <v>37</v>
      </c>
      <c r="D36" s="169"/>
      <c r="E36" s="163">
        <f>'4önk'!E36</f>
        <v>0</v>
      </c>
      <c r="F36" s="288">
        <f>'4o'!D36</f>
        <v>0</v>
      </c>
      <c r="G36" s="173">
        <f t="shared" si="0"/>
        <v>0</v>
      </c>
    </row>
    <row r="37" spans="1:7" s="20" customFormat="1" ht="18" customHeight="1" thickBot="1" x14ac:dyDescent="0.25">
      <c r="A37" s="372"/>
      <c r="B37" s="18" t="s">
        <v>11</v>
      </c>
      <c r="C37" s="35" t="s">
        <v>38</v>
      </c>
      <c r="D37" s="169"/>
      <c r="E37" s="163">
        <f>'4önk'!E37</f>
        <v>0</v>
      </c>
      <c r="F37" s="288">
        <f>'4o'!D37</f>
        <v>0</v>
      </c>
      <c r="G37" s="173">
        <f t="shared" si="0"/>
        <v>0</v>
      </c>
    </row>
    <row r="38" spans="1:7" s="20" customFormat="1" ht="18" customHeight="1" thickBot="1" x14ac:dyDescent="0.25">
      <c r="A38" s="36" t="s">
        <v>11</v>
      </c>
      <c r="B38" s="355" t="s">
        <v>39</v>
      </c>
      <c r="C38" s="355"/>
      <c r="D38" s="136">
        <f>SUM(D39:D41)</f>
        <v>0</v>
      </c>
      <c r="E38" s="136">
        <f>SUM(E39:E41)</f>
        <v>0</v>
      </c>
      <c r="F38" s="136">
        <f>SUM(F39:F41)</f>
        <v>0</v>
      </c>
      <c r="G38" s="173">
        <f t="shared" si="0"/>
        <v>0</v>
      </c>
    </row>
    <row r="39" spans="1:7" s="20" customFormat="1" ht="18" customHeight="1" thickBot="1" x14ac:dyDescent="0.25">
      <c r="A39" s="371"/>
      <c r="B39" s="18" t="s">
        <v>9</v>
      </c>
      <c r="C39" s="19" t="s">
        <v>40</v>
      </c>
      <c r="D39" s="168"/>
      <c r="E39" s="163">
        <f>'4önk'!E39</f>
        <v>0</v>
      </c>
      <c r="F39" s="288">
        <f>'4o'!D39</f>
        <v>0</v>
      </c>
      <c r="G39" s="173">
        <f t="shared" si="0"/>
        <v>0</v>
      </c>
    </row>
    <row r="40" spans="1:7" s="20" customFormat="1" ht="18" customHeight="1" thickBot="1" x14ac:dyDescent="0.25">
      <c r="A40" s="372"/>
      <c r="B40" s="18" t="s">
        <v>11</v>
      </c>
      <c r="C40" s="19" t="s">
        <v>41</v>
      </c>
      <c r="D40" s="168"/>
      <c r="E40" s="163">
        <f>'4önk'!E40</f>
        <v>0</v>
      </c>
      <c r="F40" s="288">
        <f>'4o'!D40</f>
        <v>0</v>
      </c>
      <c r="G40" s="173">
        <f t="shared" si="0"/>
        <v>0</v>
      </c>
    </row>
    <row r="41" spans="1:7" s="20" customFormat="1" ht="18" customHeight="1" thickBot="1" x14ac:dyDescent="0.25">
      <c r="A41" s="37"/>
      <c r="B41" s="38" t="s">
        <v>13</v>
      </c>
      <c r="C41" s="39" t="s">
        <v>42</v>
      </c>
      <c r="D41" s="190"/>
      <c r="E41" s="163">
        <f>'4önk'!E41</f>
        <v>0</v>
      </c>
      <c r="F41" s="288">
        <f>'4o'!D41</f>
        <v>0</v>
      </c>
      <c r="G41" s="173">
        <f t="shared" si="0"/>
        <v>0</v>
      </c>
    </row>
    <row r="42" spans="1:7" s="20" customFormat="1" ht="18" customHeight="1" thickBot="1" x14ac:dyDescent="0.25">
      <c r="A42" s="34"/>
      <c r="B42" s="356" t="s">
        <v>43</v>
      </c>
      <c r="C42" s="357"/>
      <c r="D42" s="268">
        <f>D38+D35</f>
        <v>0</v>
      </c>
      <c r="E42" s="268">
        <f>E38+E35</f>
        <v>0</v>
      </c>
      <c r="F42" s="268">
        <f>F38+F35</f>
        <v>0</v>
      </c>
      <c r="G42" s="173">
        <f t="shared" si="0"/>
        <v>0</v>
      </c>
    </row>
    <row r="43" spans="1:7" s="20" customFormat="1" ht="21" customHeight="1" thickBot="1" x14ac:dyDescent="0.25">
      <c r="A43" s="40"/>
      <c r="B43" s="351" t="s">
        <v>44</v>
      </c>
      <c r="C43" s="351"/>
      <c r="D43" s="171">
        <f>D42+D34</f>
        <v>0</v>
      </c>
      <c r="E43" s="171">
        <f>E42+E34</f>
        <v>27247219</v>
      </c>
      <c r="F43" s="171">
        <f>F42+F34</f>
        <v>0</v>
      </c>
      <c r="G43" s="173">
        <f t="shared" si="0"/>
        <v>27247219</v>
      </c>
    </row>
    <row r="44" spans="1:7" ht="15.75" customHeight="1" thickBot="1" x14ac:dyDescent="0.25">
      <c r="A44" s="139"/>
      <c r="B44" s="6"/>
      <c r="C44" s="3"/>
      <c r="D44" s="193"/>
      <c r="E44" s="194"/>
      <c r="F44" s="136"/>
      <c r="G44" s="173"/>
    </row>
    <row r="45" spans="1:7" ht="15.75" customHeight="1" thickBot="1" x14ac:dyDescent="0.25">
      <c r="A45" s="41" t="s">
        <v>9</v>
      </c>
      <c r="B45" s="359" t="s">
        <v>45</v>
      </c>
      <c r="C45" s="359"/>
      <c r="D45" s="179">
        <f>D9+D32+D36+D39</f>
        <v>0</v>
      </c>
      <c r="E45" s="179">
        <f>E9+E32+E36+E39</f>
        <v>22962218</v>
      </c>
      <c r="F45" s="179">
        <f>F9+F32+F36+F39</f>
        <v>0</v>
      </c>
      <c r="G45" s="173">
        <f>SUM(D45:F45)</f>
        <v>22962218</v>
      </c>
    </row>
    <row r="46" spans="1:7" ht="15.75" customHeight="1" thickBot="1" x14ac:dyDescent="0.25">
      <c r="A46" s="42" t="s">
        <v>11</v>
      </c>
      <c r="B46" s="373" t="s">
        <v>46</v>
      </c>
      <c r="C46" s="373"/>
      <c r="D46" s="178">
        <f>D18+D26+D33+D37+D40+D41</f>
        <v>0</v>
      </c>
      <c r="E46" s="178">
        <f>E18+E26+E33+E37+E40+E41</f>
        <v>4285001</v>
      </c>
      <c r="F46" s="178">
        <f>F18+F26+F33+F37+F40+F41</f>
        <v>0</v>
      </c>
      <c r="G46" s="173">
        <f>SUM(D46:F46)</f>
        <v>4285001</v>
      </c>
    </row>
    <row r="47" spans="1:7" ht="21" customHeight="1" thickBot="1" x14ac:dyDescent="0.25">
      <c r="A47" s="43"/>
      <c r="B47" s="351" t="s">
        <v>44</v>
      </c>
      <c r="C47" s="352"/>
      <c r="D47" s="195">
        <f>D45+D46</f>
        <v>0</v>
      </c>
      <c r="E47" s="195">
        <f>E45+E46</f>
        <v>27247219</v>
      </c>
      <c r="F47" s="195">
        <f>F45+F46</f>
        <v>0</v>
      </c>
      <c r="G47" s="173">
        <f>SUM(D47:F47)</f>
        <v>27247219</v>
      </c>
    </row>
  </sheetData>
  <mergeCells count="35"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7:C17"/>
    <mergeCell ref="A18:C18"/>
    <mergeCell ref="B20:C20"/>
    <mergeCell ref="D7:E7"/>
    <mergeCell ref="A3:G3"/>
    <mergeCell ref="G7:G8"/>
    <mergeCell ref="A36:A37"/>
    <mergeCell ref="B46:C46"/>
    <mergeCell ref="A39:A40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B47"/>
  <sheetViews>
    <sheetView view="pageBreakPreview" zoomScale="130" zoomScaleNormal="100" zoomScaleSheetLayoutView="130" workbookViewId="0">
      <pane xSplit="6" ySplit="10" topLeftCell="G35" activePane="bottomRight" state="frozen"/>
      <selection pane="topRight" activeCell="G1" sqref="G1"/>
      <selection pane="bottomLeft" activeCell="A11" sqref="A11"/>
      <selection pane="bottomRight" activeCell="G45" sqref="G45:G47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3.5703125" style="2" customWidth="1"/>
    <col min="5" max="5" width="11" style="4" customWidth="1"/>
    <col min="6" max="6" width="11.85546875" style="4" customWidth="1"/>
    <col min="7" max="7" width="11.85546875" style="2" customWidth="1"/>
    <col min="8" max="8" width="12" style="2" customWidth="1"/>
    <col min="9" max="16384" width="9.140625" style="2"/>
  </cols>
  <sheetData>
    <row r="1" spans="1:28" ht="15.75" customHeight="1" x14ac:dyDescent="0.2">
      <c r="A1" s="333" t="s">
        <v>311</v>
      </c>
      <c r="B1" s="333"/>
      <c r="C1" s="333"/>
      <c r="D1" s="333"/>
      <c r="E1" s="333"/>
      <c r="F1" s="333"/>
    </row>
    <row r="2" spans="1:28" ht="15.75" customHeight="1" x14ac:dyDescent="0.2">
      <c r="A2" s="332" t="s">
        <v>177</v>
      </c>
      <c r="B2" s="332"/>
      <c r="C2" s="332"/>
      <c r="D2" s="332"/>
      <c r="E2" s="332"/>
      <c r="F2" s="332"/>
    </row>
    <row r="3" spans="1:28" ht="15.75" customHeight="1" x14ac:dyDescent="0.2">
      <c r="A3" s="7"/>
      <c r="B3" s="7"/>
      <c r="C3" s="7"/>
      <c r="D3" s="7"/>
      <c r="E3" s="8"/>
    </row>
    <row r="4" spans="1:28" ht="15.75" customHeight="1" x14ac:dyDescent="0.2">
      <c r="A4" s="7"/>
      <c r="B4" s="7"/>
      <c r="C4" s="332" t="s">
        <v>2</v>
      </c>
      <c r="D4" s="332"/>
      <c r="E4" s="332"/>
      <c r="F4" s="9"/>
    </row>
    <row r="5" spans="1:28" ht="9" customHeight="1" thickBot="1" x14ac:dyDescent="0.25">
      <c r="E5" s="10"/>
    </row>
    <row r="6" spans="1:28" ht="21" customHeight="1" x14ac:dyDescent="0.2">
      <c r="A6" s="381" t="s">
        <v>3</v>
      </c>
      <c r="B6" s="382"/>
      <c r="C6" s="395"/>
      <c r="D6" s="398" t="s">
        <v>52</v>
      </c>
      <c r="E6" s="388"/>
      <c r="F6" s="389"/>
      <c r="G6" s="394" t="s">
        <v>315</v>
      </c>
    </row>
    <row r="7" spans="1:28" ht="39.75" customHeight="1" x14ac:dyDescent="0.2">
      <c r="A7" s="383"/>
      <c r="B7" s="384"/>
      <c r="C7" s="396"/>
      <c r="D7" s="11" t="s">
        <v>4</v>
      </c>
      <c r="E7" s="12" t="s">
        <v>4</v>
      </c>
      <c r="F7" s="13" t="s">
        <v>5</v>
      </c>
      <c r="G7" s="394"/>
    </row>
    <row r="8" spans="1:28" ht="30" customHeight="1" thickBot="1" x14ac:dyDescent="0.25">
      <c r="A8" s="385"/>
      <c r="B8" s="386"/>
      <c r="C8" s="397"/>
      <c r="D8" s="14" t="s">
        <v>6</v>
      </c>
      <c r="E8" s="15" t="s">
        <v>7</v>
      </c>
      <c r="F8" s="16"/>
      <c r="G8" s="394"/>
    </row>
    <row r="9" spans="1:28" ht="15.75" customHeight="1" thickBot="1" x14ac:dyDescent="0.25">
      <c r="A9" s="377" t="s">
        <v>8</v>
      </c>
      <c r="B9" s="378"/>
      <c r="C9" s="378"/>
      <c r="D9" s="172">
        <f>D10+D16+D17</f>
        <v>0</v>
      </c>
      <c r="E9" s="172">
        <f>E10+E16+E17</f>
        <v>15739178</v>
      </c>
      <c r="F9" s="44">
        <f t="shared" ref="F9:F46" si="0">SUM(D9:E9)</f>
        <v>15739178</v>
      </c>
      <c r="G9" s="172">
        <f>G10+G16+G17</f>
        <v>16511787</v>
      </c>
    </row>
    <row r="10" spans="1:28" ht="15.75" customHeight="1" thickBot="1" x14ac:dyDescent="0.25">
      <c r="A10" s="375" t="s">
        <v>9</v>
      </c>
      <c r="B10" s="353" t="s">
        <v>8</v>
      </c>
      <c r="C10" s="353"/>
      <c r="D10" s="174">
        <f>SUM(D11:D15)</f>
        <v>0</v>
      </c>
      <c r="E10" s="174">
        <f>SUM(E11:E15)</f>
        <v>14961326</v>
      </c>
      <c r="F10" s="44">
        <f t="shared" si="0"/>
        <v>14961326</v>
      </c>
      <c r="G10" s="174">
        <f>SUM(G11:G15)</f>
        <v>15733935</v>
      </c>
      <c r="H10" s="208" t="s">
        <v>268</v>
      </c>
      <c r="I10" s="208" t="s">
        <v>269</v>
      </c>
      <c r="J10" s="208" t="s">
        <v>270</v>
      </c>
      <c r="K10" s="295" t="s">
        <v>294</v>
      </c>
      <c r="L10" s="208" t="s">
        <v>271</v>
      </c>
      <c r="M10" s="295" t="s">
        <v>295</v>
      </c>
      <c r="N10" s="208" t="s">
        <v>272</v>
      </c>
      <c r="O10" s="208" t="s">
        <v>273</v>
      </c>
      <c r="P10" s="208" t="s">
        <v>274</v>
      </c>
      <c r="Q10" s="208" t="s">
        <v>275</v>
      </c>
      <c r="R10" s="208" t="s">
        <v>276</v>
      </c>
      <c r="S10" s="208" t="s">
        <v>277</v>
      </c>
      <c r="T10" s="208" t="s">
        <v>278</v>
      </c>
      <c r="U10" s="208" t="s">
        <v>279</v>
      </c>
      <c r="V10" s="208" t="s">
        <v>280</v>
      </c>
      <c r="W10" s="208" t="s">
        <v>281</v>
      </c>
      <c r="X10" s="208" t="s">
        <v>282</v>
      </c>
      <c r="Y10" s="208" t="s">
        <v>283</v>
      </c>
      <c r="Z10" s="208"/>
      <c r="AA10" s="208"/>
      <c r="AB10" s="208"/>
    </row>
    <row r="11" spans="1:28" ht="15.75" customHeight="1" thickBot="1" x14ac:dyDescent="0.25">
      <c r="A11" s="375"/>
      <c r="B11" s="18" t="s">
        <v>9</v>
      </c>
      <c r="C11" s="19" t="s">
        <v>10</v>
      </c>
      <c r="D11" s="168"/>
      <c r="E11" s="163">
        <f t="shared" ref="E11:E17" si="1">SUM(H11:Y11)</f>
        <v>6166654</v>
      </c>
      <c r="F11" s="44">
        <f t="shared" si="0"/>
        <v>6166654</v>
      </c>
      <c r="G11" s="2">
        <f>6166654+603454</f>
        <v>6770108</v>
      </c>
      <c r="H11" s="2">
        <v>2019144</v>
      </c>
      <c r="L11" s="2">
        <v>828000</v>
      </c>
      <c r="M11" s="2">
        <v>2568800</v>
      </c>
      <c r="V11" s="2">
        <v>180000</v>
      </c>
      <c r="Y11" s="2">
        <v>570710</v>
      </c>
    </row>
    <row r="12" spans="1:28" ht="15.75" customHeight="1" thickBot="1" x14ac:dyDescent="0.25">
      <c r="A12" s="375"/>
      <c r="B12" s="18" t="s">
        <v>11</v>
      </c>
      <c r="C12" s="19" t="s">
        <v>12</v>
      </c>
      <c r="D12" s="168"/>
      <c r="E12" s="163">
        <f t="shared" si="1"/>
        <v>1173672</v>
      </c>
      <c r="F12" s="44">
        <f t="shared" si="0"/>
        <v>1173672</v>
      </c>
      <c r="G12" s="4">
        <f>E12+117674</f>
        <v>1291346</v>
      </c>
      <c r="H12" s="2">
        <v>350008</v>
      </c>
      <c r="L12" s="2">
        <v>161460</v>
      </c>
      <c r="M12" s="2">
        <v>515816</v>
      </c>
      <c r="V12" s="2">
        <v>35100</v>
      </c>
      <c r="Y12" s="2">
        <v>111288</v>
      </c>
    </row>
    <row r="13" spans="1:28" ht="15.75" customHeight="1" thickBot="1" x14ac:dyDescent="0.25">
      <c r="A13" s="375"/>
      <c r="B13" s="18" t="s">
        <v>13</v>
      </c>
      <c r="C13" s="19" t="s">
        <v>14</v>
      </c>
      <c r="D13" s="168"/>
      <c r="E13" s="163">
        <f t="shared" si="1"/>
        <v>7391000</v>
      </c>
      <c r="F13" s="44">
        <f t="shared" si="0"/>
        <v>7391000</v>
      </c>
      <c r="G13" s="4">
        <f>F13+51481</f>
        <v>7442481</v>
      </c>
      <c r="H13" s="2">
        <v>1755000</v>
      </c>
      <c r="I13" s="2">
        <v>101000</v>
      </c>
      <c r="J13" s="2">
        <v>1270000</v>
      </c>
      <c r="K13" s="2">
        <v>90000</v>
      </c>
      <c r="L13" s="2">
        <v>730000</v>
      </c>
      <c r="M13" s="2">
        <v>762000</v>
      </c>
      <c r="N13" s="2">
        <v>640000</v>
      </c>
      <c r="O13" s="2">
        <v>38200</v>
      </c>
      <c r="U13" s="2">
        <v>254000</v>
      </c>
      <c r="V13" s="2">
        <v>1700000</v>
      </c>
      <c r="Y13" s="2">
        <v>50800</v>
      </c>
    </row>
    <row r="14" spans="1:28" ht="15.75" customHeight="1" thickBot="1" x14ac:dyDescent="0.25">
      <c r="A14" s="375"/>
      <c r="B14" s="18" t="s">
        <v>15</v>
      </c>
      <c r="C14" s="19" t="s">
        <v>16</v>
      </c>
      <c r="D14" s="168"/>
      <c r="E14" s="163">
        <f t="shared" si="1"/>
        <v>0</v>
      </c>
      <c r="F14" s="44">
        <f t="shared" si="0"/>
        <v>0</v>
      </c>
    </row>
    <row r="15" spans="1:28" ht="15.75" customHeight="1" thickBot="1" x14ac:dyDescent="0.25">
      <c r="A15" s="375"/>
      <c r="B15" s="18" t="s">
        <v>17</v>
      </c>
      <c r="C15" s="19" t="s">
        <v>18</v>
      </c>
      <c r="D15" s="168"/>
      <c r="E15" s="163">
        <f t="shared" si="1"/>
        <v>230000</v>
      </c>
      <c r="F15" s="44">
        <f t="shared" si="0"/>
        <v>230000</v>
      </c>
      <c r="G15" s="4">
        <f>F15</f>
        <v>230000</v>
      </c>
      <c r="P15" s="2">
        <v>80000</v>
      </c>
      <c r="R15" s="2">
        <v>150000</v>
      </c>
    </row>
    <row r="16" spans="1:28" s="20" customFormat="1" ht="15.75" customHeight="1" thickBot="1" x14ac:dyDescent="0.25">
      <c r="A16" s="17" t="s">
        <v>11</v>
      </c>
      <c r="B16" s="355" t="s">
        <v>19</v>
      </c>
      <c r="C16" s="355"/>
      <c r="D16" s="167"/>
      <c r="E16" s="163">
        <f t="shared" si="1"/>
        <v>604852</v>
      </c>
      <c r="F16" s="44">
        <f t="shared" si="0"/>
        <v>604852</v>
      </c>
      <c r="G16" s="317">
        <f>F16</f>
        <v>604852</v>
      </c>
      <c r="H16" s="20">
        <v>604852</v>
      </c>
    </row>
    <row r="17" spans="1:12" s="20" customFormat="1" ht="15.75" customHeight="1" thickBot="1" x14ac:dyDescent="0.25">
      <c r="A17" s="21" t="s">
        <v>13</v>
      </c>
      <c r="B17" s="391" t="s">
        <v>20</v>
      </c>
      <c r="C17" s="391"/>
      <c r="D17" s="175"/>
      <c r="E17" s="163">
        <f t="shared" si="1"/>
        <v>173000</v>
      </c>
      <c r="F17" s="44">
        <f t="shared" si="0"/>
        <v>173000</v>
      </c>
      <c r="G17" s="317">
        <f>F17</f>
        <v>173000</v>
      </c>
      <c r="H17" s="20">
        <v>173000</v>
      </c>
    </row>
    <row r="18" spans="1:12" s="20" customFormat="1" ht="15.75" customHeight="1" thickBot="1" x14ac:dyDescent="0.25">
      <c r="A18" s="360" t="s">
        <v>21</v>
      </c>
      <c r="B18" s="361"/>
      <c r="C18" s="362"/>
      <c r="D18" s="22">
        <f>SUM(D19:D21)</f>
        <v>0</v>
      </c>
      <c r="E18" s="22">
        <f>SUM(E19:E21)</f>
        <v>4285001</v>
      </c>
      <c r="F18" s="44">
        <f t="shared" si="0"/>
        <v>4285001</v>
      </c>
      <c r="G18" s="22">
        <f>SUM(G19:G21)</f>
        <v>4325471</v>
      </c>
    </row>
    <row r="19" spans="1:12" ht="20.25" customHeight="1" thickBot="1" x14ac:dyDescent="0.25">
      <c r="A19" s="23" t="s">
        <v>9</v>
      </c>
      <c r="B19" s="376" t="s">
        <v>180</v>
      </c>
      <c r="C19" s="376"/>
      <c r="D19" s="168"/>
      <c r="E19" s="163">
        <f>SUM(H19:Y19)</f>
        <v>4285001</v>
      </c>
      <c r="F19" s="44">
        <f t="shared" si="0"/>
        <v>4285001</v>
      </c>
      <c r="G19" s="4">
        <f>F19+40470</f>
        <v>4325471</v>
      </c>
      <c r="H19" s="2">
        <v>1808922</v>
      </c>
      <c r="I19" s="2">
        <v>1524079</v>
      </c>
      <c r="L19" s="2">
        <v>952000</v>
      </c>
    </row>
    <row r="20" spans="1:12" ht="15.75" customHeight="1" thickBot="1" x14ac:dyDescent="0.25">
      <c r="A20" s="23" t="s">
        <v>11</v>
      </c>
      <c r="B20" s="392" t="s">
        <v>23</v>
      </c>
      <c r="C20" s="393"/>
      <c r="D20" s="177"/>
      <c r="E20" s="163">
        <f>SUM(H20:Y20)</f>
        <v>0</v>
      </c>
      <c r="F20" s="44">
        <f t="shared" si="0"/>
        <v>0</v>
      </c>
    </row>
    <row r="21" spans="1:12" ht="15.75" customHeight="1" thickBot="1" x14ac:dyDescent="0.25">
      <c r="A21" s="24" t="s">
        <v>13</v>
      </c>
      <c r="B21" s="373" t="s">
        <v>24</v>
      </c>
      <c r="C21" s="373"/>
      <c r="D21" s="178"/>
      <c r="E21" s="163">
        <f>SUM(H21:Y21)</f>
        <v>0</v>
      </c>
      <c r="F21" s="44">
        <f t="shared" si="0"/>
        <v>0</v>
      </c>
    </row>
    <row r="22" spans="1:12" ht="18" customHeight="1" thickBot="1" x14ac:dyDescent="0.25">
      <c r="A22" s="377" t="s">
        <v>25</v>
      </c>
      <c r="B22" s="378"/>
      <c r="C22" s="378"/>
      <c r="D22" s="267">
        <f>D23+D26</f>
        <v>0</v>
      </c>
      <c r="E22" s="267">
        <f>E23+E26</f>
        <v>0</v>
      </c>
      <c r="F22" s="44">
        <f t="shared" si="0"/>
        <v>0</v>
      </c>
    </row>
    <row r="23" spans="1:12" s="20" customFormat="1" ht="18" customHeight="1" thickBot="1" x14ac:dyDescent="0.25">
      <c r="A23" s="375" t="s">
        <v>9</v>
      </c>
      <c r="B23" s="353" t="s">
        <v>26</v>
      </c>
      <c r="C23" s="354"/>
      <c r="D23" s="167">
        <f>D24+D25</f>
        <v>0</v>
      </c>
      <c r="E23" s="167">
        <f>E24+E25</f>
        <v>0</v>
      </c>
      <c r="F23" s="44">
        <f t="shared" si="0"/>
        <v>0</v>
      </c>
    </row>
    <row r="24" spans="1:12" ht="18" customHeight="1" thickBot="1" x14ac:dyDescent="0.25">
      <c r="A24" s="375"/>
      <c r="B24" s="18" t="s">
        <v>9</v>
      </c>
      <c r="C24" s="25" t="s">
        <v>27</v>
      </c>
      <c r="D24" s="168"/>
      <c r="E24" s="163">
        <f>SUM(H24:Y24)</f>
        <v>0</v>
      </c>
      <c r="F24" s="44">
        <f t="shared" si="0"/>
        <v>0</v>
      </c>
    </row>
    <row r="25" spans="1:12" ht="18" customHeight="1" thickBot="1" x14ac:dyDescent="0.25">
      <c r="A25" s="375"/>
      <c r="B25" s="18" t="s">
        <v>11</v>
      </c>
      <c r="C25" s="25" t="s">
        <v>28</v>
      </c>
      <c r="D25" s="168"/>
      <c r="E25" s="163">
        <f>SUM(H25:Y25)</f>
        <v>0</v>
      </c>
      <c r="F25" s="44">
        <f t="shared" si="0"/>
        <v>0</v>
      </c>
    </row>
    <row r="26" spans="1:12" s="20" customFormat="1" ht="18" customHeight="1" thickBot="1" x14ac:dyDescent="0.25">
      <c r="A26" s="375" t="s">
        <v>11</v>
      </c>
      <c r="B26" s="353" t="s">
        <v>29</v>
      </c>
      <c r="C26" s="354"/>
      <c r="D26" s="164">
        <f>D27+D28</f>
        <v>0</v>
      </c>
      <c r="E26" s="164">
        <f>E27+E28</f>
        <v>0</v>
      </c>
      <c r="F26" s="44">
        <f t="shared" si="0"/>
        <v>0</v>
      </c>
    </row>
    <row r="27" spans="1:12" ht="15.75" customHeight="1" thickBot="1" x14ac:dyDescent="0.25">
      <c r="A27" s="375"/>
      <c r="B27" s="18" t="s">
        <v>9</v>
      </c>
      <c r="C27" s="25" t="s">
        <v>27</v>
      </c>
      <c r="D27" s="181"/>
      <c r="E27" s="163">
        <f>SUM(H27:Y27)</f>
        <v>0</v>
      </c>
      <c r="F27" s="44">
        <f t="shared" si="0"/>
        <v>0</v>
      </c>
    </row>
    <row r="28" spans="1:12" ht="15.75" customHeight="1" thickBot="1" x14ac:dyDescent="0.25">
      <c r="A28" s="390"/>
      <c r="B28" s="26" t="s">
        <v>11</v>
      </c>
      <c r="C28" s="27" t="s">
        <v>28</v>
      </c>
      <c r="D28" s="182"/>
      <c r="E28" s="163">
        <f>SUM(H28:Y28)</f>
        <v>0</v>
      </c>
      <c r="F28" s="44">
        <f t="shared" si="0"/>
        <v>0</v>
      </c>
    </row>
    <row r="29" spans="1:12" s="20" customFormat="1" ht="18" customHeight="1" thickBot="1" x14ac:dyDescent="0.25">
      <c r="A29" s="360" t="s">
        <v>30</v>
      </c>
      <c r="B29" s="361"/>
      <c r="C29" s="362"/>
      <c r="D29" s="183">
        <f>D30+D31</f>
        <v>0</v>
      </c>
      <c r="E29" s="183">
        <f>E30+E31</f>
        <v>7223040</v>
      </c>
      <c r="F29" s="44">
        <f t="shared" si="0"/>
        <v>7223040</v>
      </c>
      <c r="G29" s="183">
        <f>G30+G31</f>
        <v>7131089</v>
      </c>
    </row>
    <row r="30" spans="1:12" s="20" customFormat="1" ht="18" customHeight="1" thickBot="1" x14ac:dyDescent="0.25">
      <c r="A30" s="28" t="s">
        <v>9</v>
      </c>
      <c r="B30" s="363" t="s">
        <v>31</v>
      </c>
      <c r="C30" s="364"/>
      <c r="D30" s="166"/>
      <c r="E30" s="163">
        <f>SUM(H30:Y30)</f>
        <v>0</v>
      </c>
      <c r="F30" s="44">
        <f t="shared" si="0"/>
        <v>0</v>
      </c>
    </row>
    <row r="31" spans="1:12" s="20" customFormat="1" ht="18" customHeight="1" thickBot="1" x14ac:dyDescent="0.25">
      <c r="A31" s="365" t="s">
        <v>11</v>
      </c>
      <c r="B31" s="363" t="s">
        <v>32</v>
      </c>
      <c r="C31" s="364"/>
      <c r="D31" s="166">
        <f>SUM(D32:D33)</f>
        <v>0</v>
      </c>
      <c r="E31" s="166">
        <f>SUM(E32:E33)</f>
        <v>7223040</v>
      </c>
      <c r="F31" s="44">
        <f t="shared" si="0"/>
        <v>7223040</v>
      </c>
      <c r="G31" s="166">
        <f>SUM(G32:G33)</f>
        <v>7131089</v>
      </c>
    </row>
    <row r="32" spans="1:12" ht="18" customHeight="1" thickBot="1" x14ac:dyDescent="0.25">
      <c r="A32" s="366"/>
      <c r="B32" s="29" t="s">
        <v>9</v>
      </c>
      <c r="C32" s="30" t="s">
        <v>33</v>
      </c>
      <c r="D32" s="184"/>
      <c r="E32" s="163">
        <f>SUM(H32:Y32)</f>
        <v>7223040</v>
      </c>
      <c r="F32" s="44">
        <f t="shared" si="0"/>
        <v>7223040</v>
      </c>
      <c r="G32" s="4">
        <f>F32-91951</f>
        <v>7131089</v>
      </c>
      <c r="H32" s="2">
        <v>7223040</v>
      </c>
    </row>
    <row r="33" spans="1:27" s="20" customFormat="1" ht="18" customHeight="1" thickBot="1" x14ac:dyDescent="0.25">
      <c r="A33" s="367"/>
      <c r="B33" s="32" t="s">
        <v>11</v>
      </c>
      <c r="C33" s="33" t="s">
        <v>34</v>
      </c>
      <c r="D33" s="186"/>
      <c r="E33" s="163">
        <f>SUM(H33:Y33)</f>
        <v>0</v>
      </c>
      <c r="F33" s="44">
        <f t="shared" si="0"/>
        <v>0</v>
      </c>
    </row>
    <row r="34" spans="1:27" s="20" customFormat="1" ht="18" customHeight="1" thickBot="1" x14ac:dyDescent="0.25">
      <c r="A34" s="34"/>
      <c r="B34" s="374" t="s">
        <v>35</v>
      </c>
      <c r="C34" s="374"/>
      <c r="D34" s="188">
        <f>SUM(D9,D18,D29)</f>
        <v>0</v>
      </c>
      <c r="E34" s="188">
        <f>SUM(E9,E18,E29)</f>
        <v>27247219</v>
      </c>
      <c r="F34" s="44">
        <f t="shared" si="0"/>
        <v>27247219</v>
      </c>
      <c r="G34" s="188">
        <f>SUM(G9,G18,G29)</f>
        <v>27968347</v>
      </c>
    </row>
    <row r="35" spans="1:27" s="20" customFormat="1" ht="18" customHeight="1" thickBot="1" x14ac:dyDescent="0.25">
      <c r="A35" s="28">
        <v>1</v>
      </c>
      <c r="B35" s="358" t="s">
        <v>36</v>
      </c>
      <c r="C35" s="358"/>
      <c r="D35" s="189">
        <f>SUM(D36:D37)</f>
        <v>0</v>
      </c>
      <c r="E35" s="189">
        <f>SUM(E36:E37)</f>
        <v>0</v>
      </c>
      <c r="F35" s="44">
        <f>SUM(D35:E35)</f>
        <v>0</v>
      </c>
    </row>
    <row r="36" spans="1:27" s="20" customFormat="1" ht="18" customHeight="1" thickBot="1" x14ac:dyDescent="0.25">
      <c r="A36" s="371"/>
      <c r="B36" s="18" t="s">
        <v>9</v>
      </c>
      <c r="C36" s="35" t="s">
        <v>37</v>
      </c>
      <c r="D36" s="169"/>
      <c r="E36" s="163">
        <f>SUM(H36:Y36)</f>
        <v>0</v>
      </c>
      <c r="F36" s="44">
        <f t="shared" si="0"/>
        <v>0</v>
      </c>
    </row>
    <row r="37" spans="1:27" s="20" customFormat="1" ht="18" customHeight="1" thickBot="1" x14ac:dyDescent="0.25">
      <c r="A37" s="372"/>
      <c r="B37" s="18" t="s">
        <v>11</v>
      </c>
      <c r="C37" s="35" t="s">
        <v>38</v>
      </c>
      <c r="D37" s="169"/>
      <c r="E37" s="163">
        <f>SUM(H37:Y37)</f>
        <v>0</v>
      </c>
      <c r="F37" s="44">
        <f t="shared" si="0"/>
        <v>0</v>
      </c>
    </row>
    <row r="38" spans="1:27" s="20" customFormat="1" ht="18" customHeight="1" thickBot="1" x14ac:dyDescent="0.25">
      <c r="A38" s="36" t="s">
        <v>11</v>
      </c>
      <c r="B38" s="355" t="s">
        <v>39</v>
      </c>
      <c r="C38" s="355"/>
      <c r="D38" s="167">
        <f>SUM(D39:D41)</f>
        <v>0</v>
      </c>
      <c r="E38" s="167">
        <f>SUM(E39:E41)</f>
        <v>0</v>
      </c>
      <c r="F38" s="44">
        <f t="shared" si="0"/>
        <v>0</v>
      </c>
    </row>
    <row r="39" spans="1:27" s="20" customFormat="1" ht="18" customHeight="1" thickBot="1" x14ac:dyDescent="0.25">
      <c r="A39" s="371"/>
      <c r="B39" s="18" t="s">
        <v>9</v>
      </c>
      <c r="C39" s="19" t="s">
        <v>40</v>
      </c>
      <c r="D39" s="168"/>
      <c r="E39" s="163">
        <f>SUM(H39:Y39)</f>
        <v>0</v>
      </c>
      <c r="F39" s="44">
        <f t="shared" si="0"/>
        <v>0</v>
      </c>
    </row>
    <row r="40" spans="1:27" s="20" customFormat="1" ht="18" customHeight="1" thickBot="1" x14ac:dyDescent="0.25">
      <c r="A40" s="372"/>
      <c r="B40" s="18" t="s">
        <v>11</v>
      </c>
      <c r="C40" s="19" t="s">
        <v>41</v>
      </c>
      <c r="D40" s="168"/>
      <c r="E40" s="163">
        <f>SUM(H40:Y40)</f>
        <v>0</v>
      </c>
      <c r="F40" s="44">
        <f t="shared" si="0"/>
        <v>0</v>
      </c>
    </row>
    <row r="41" spans="1:27" s="20" customFormat="1" ht="18" customHeight="1" thickBot="1" x14ac:dyDescent="0.25">
      <c r="A41" s="37"/>
      <c r="B41" s="38" t="s">
        <v>13</v>
      </c>
      <c r="C41" s="39" t="s">
        <v>42</v>
      </c>
      <c r="D41" s="190"/>
      <c r="E41" s="163">
        <f>SUM(H41:Y41)</f>
        <v>0</v>
      </c>
      <c r="F41" s="44">
        <f t="shared" si="0"/>
        <v>0</v>
      </c>
    </row>
    <row r="42" spans="1:27" s="20" customFormat="1" ht="18" customHeight="1" thickBot="1" x14ac:dyDescent="0.25">
      <c r="A42" s="34"/>
      <c r="B42" s="356" t="s">
        <v>43</v>
      </c>
      <c r="C42" s="357"/>
      <c r="D42" s="191">
        <f>D35+D38</f>
        <v>0</v>
      </c>
      <c r="E42" s="192">
        <f>E38+E35</f>
        <v>0</v>
      </c>
      <c r="F42" s="44">
        <f t="shared" si="0"/>
        <v>0</v>
      </c>
    </row>
    <row r="43" spans="1:27" s="20" customFormat="1" ht="21" customHeight="1" thickBot="1" x14ac:dyDescent="0.25">
      <c r="A43" s="40"/>
      <c r="B43" s="351" t="s">
        <v>44</v>
      </c>
      <c r="C43" s="351"/>
      <c r="D43" s="171">
        <f>D42+D34</f>
        <v>0</v>
      </c>
      <c r="E43" s="171">
        <f>E42+E34</f>
        <v>27247219</v>
      </c>
      <c r="F43" s="44">
        <f t="shared" si="0"/>
        <v>27247219</v>
      </c>
      <c r="G43" s="171">
        <f>G42+G34</f>
        <v>27968347</v>
      </c>
      <c r="H43" s="20">
        <f>SUM(H11:H42)</f>
        <v>13933966</v>
      </c>
      <c r="I43" s="20">
        <f t="shared" ref="I43:AA43" si="2">SUM(I11:I42)</f>
        <v>1625079</v>
      </c>
      <c r="J43" s="20">
        <f t="shared" si="2"/>
        <v>1270000</v>
      </c>
      <c r="K43" s="20">
        <f t="shared" si="2"/>
        <v>90000</v>
      </c>
      <c r="L43" s="20">
        <f t="shared" si="2"/>
        <v>2671460</v>
      </c>
      <c r="M43" s="20">
        <f t="shared" si="2"/>
        <v>3846616</v>
      </c>
      <c r="N43" s="20">
        <f t="shared" si="2"/>
        <v>640000</v>
      </c>
      <c r="O43" s="20">
        <f t="shared" si="2"/>
        <v>38200</v>
      </c>
      <c r="P43" s="20">
        <f t="shared" si="2"/>
        <v>80000</v>
      </c>
      <c r="Q43" s="20">
        <f t="shared" si="2"/>
        <v>0</v>
      </c>
      <c r="R43" s="20">
        <f t="shared" si="2"/>
        <v>150000</v>
      </c>
      <c r="S43" s="20">
        <f t="shared" si="2"/>
        <v>0</v>
      </c>
      <c r="T43" s="20">
        <f t="shared" si="2"/>
        <v>0</v>
      </c>
      <c r="U43" s="20">
        <f t="shared" si="2"/>
        <v>254000</v>
      </c>
      <c r="V43" s="20">
        <f t="shared" si="2"/>
        <v>1915100</v>
      </c>
      <c r="W43" s="20">
        <f t="shared" si="2"/>
        <v>0</v>
      </c>
      <c r="X43" s="20">
        <f t="shared" si="2"/>
        <v>0</v>
      </c>
      <c r="Y43" s="20">
        <f t="shared" si="2"/>
        <v>732798</v>
      </c>
      <c r="Z43" s="20">
        <f t="shared" si="2"/>
        <v>0</v>
      </c>
      <c r="AA43" s="20">
        <f t="shared" si="2"/>
        <v>0</v>
      </c>
    </row>
    <row r="44" spans="1:27" ht="15.75" customHeight="1" thickBot="1" x14ac:dyDescent="0.25">
      <c r="D44" s="193"/>
      <c r="E44" s="194"/>
      <c r="F44" s="44"/>
    </row>
    <row r="45" spans="1:27" ht="15.75" customHeight="1" thickBot="1" x14ac:dyDescent="0.25">
      <c r="A45" s="41" t="s">
        <v>9</v>
      </c>
      <c r="B45" s="359" t="s">
        <v>45</v>
      </c>
      <c r="C45" s="359"/>
      <c r="D45" s="179">
        <f>D9+D32+D36+D39</f>
        <v>0</v>
      </c>
      <c r="E45" s="179">
        <f>E9+E32+E36+E39</f>
        <v>22962218</v>
      </c>
      <c r="F45" s="44">
        <f t="shared" si="0"/>
        <v>22962218</v>
      </c>
      <c r="G45" s="179">
        <f>G9+G32+G36+G39</f>
        <v>23642876</v>
      </c>
    </row>
    <row r="46" spans="1:27" ht="15.75" customHeight="1" thickBot="1" x14ac:dyDescent="0.25">
      <c r="A46" s="42" t="s">
        <v>11</v>
      </c>
      <c r="B46" s="373" t="s">
        <v>46</v>
      </c>
      <c r="C46" s="373"/>
      <c r="D46" s="178">
        <f>D18+D26+D33+D37+D40+D41</f>
        <v>0</v>
      </c>
      <c r="E46" s="178">
        <f>E18+E26+E33+E37+E40+E41</f>
        <v>4285001</v>
      </c>
      <c r="F46" s="44">
        <f t="shared" si="0"/>
        <v>4285001</v>
      </c>
      <c r="G46" s="178">
        <f>G18+G26+G33+G37+G40+G41</f>
        <v>4325471</v>
      </c>
    </row>
    <row r="47" spans="1:27" ht="21" customHeight="1" thickBot="1" x14ac:dyDescent="0.25">
      <c r="A47" s="43"/>
      <c r="B47" s="351" t="s">
        <v>44</v>
      </c>
      <c r="C47" s="351"/>
      <c r="D47" s="195">
        <f>D45+D46</f>
        <v>0</v>
      </c>
      <c r="E47" s="195">
        <f>E45+E46</f>
        <v>27247219</v>
      </c>
      <c r="F47" s="44">
        <f>SUM(D47:E47)</f>
        <v>27247219</v>
      </c>
      <c r="G47" s="195">
        <f>G45+G46</f>
        <v>27968347</v>
      </c>
    </row>
  </sheetData>
  <mergeCells count="34">
    <mergeCell ref="A9:C9"/>
    <mergeCell ref="B16:C16"/>
    <mergeCell ref="B46:C46"/>
    <mergeCell ref="A39:A40"/>
    <mergeCell ref="G6:G8"/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B17:C17"/>
    <mergeCell ref="A31:A33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18:C18"/>
    <mergeCell ref="B20:C20"/>
    <mergeCell ref="A36:A37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="60" zoomScaleNormal="100" workbookViewId="0">
      <selection activeCell="G11" sqref="G11:J14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4" customWidth="1"/>
    <col min="6" max="6" width="9.140625" style="2"/>
    <col min="7" max="7" width="12" style="2" customWidth="1"/>
    <col min="8" max="16384" width="9.140625" style="2"/>
  </cols>
  <sheetData>
    <row r="1" spans="1:10" ht="15.75" customHeight="1" x14ac:dyDescent="0.2">
      <c r="A1" s="333" t="s">
        <v>289</v>
      </c>
      <c r="B1" s="333"/>
      <c r="C1" s="333"/>
      <c r="D1" s="333"/>
      <c r="E1" s="333"/>
    </row>
    <row r="2" spans="1:10" ht="15.75" customHeight="1" x14ac:dyDescent="0.2">
      <c r="A2" s="332" t="s">
        <v>176</v>
      </c>
      <c r="B2" s="332"/>
      <c r="C2" s="332"/>
      <c r="D2" s="332"/>
      <c r="E2" s="332"/>
    </row>
    <row r="3" spans="1:10" ht="8.25" customHeight="1" x14ac:dyDescent="0.2">
      <c r="A3" s="7"/>
      <c r="B3" s="7"/>
      <c r="C3" s="7"/>
      <c r="D3" s="7"/>
      <c r="E3" s="8"/>
    </row>
    <row r="4" spans="1:10" ht="15.75" customHeight="1" x14ac:dyDescent="0.2">
      <c r="A4" s="333" t="s">
        <v>111</v>
      </c>
      <c r="B4" s="333"/>
      <c r="C4" s="333"/>
      <c r="D4" s="333"/>
      <c r="E4" s="333"/>
    </row>
    <row r="5" spans="1:10" ht="8.25" customHeight="1" thickBot="1" x14ac:dyDescent="0.25">
      <c r="E5" s="10"/>
    </row>
    <row r="6" spans="1:10" ht="21" customHeight="1" thickBot="1" x14ac:dyDescent="0.25">
      <c r="A6" s="381" t="s">
        <v>3</v>
      </c>
      <c r="B6" s="382"/>
      <c r="C6" s="382"/>
      <c r="D6" s="399" t="s">
        <v>52</v>
      </c>
      <c r="E6" s="400"/>
    </row>
    <row r="7" spans="1:10" ht="39.75" customHeight="1" x14ac:dyDescent="0.2">
      <c r="A7" s="383"/>
      <c r="B7" s="384"/>
      <c r="C7" s="384"/>
      <c r="D7" s="218" t="s">
        <v>111</v>
      </c>
      <c r="E7" s="134" t="s">
        <v>129</v>
      </c>
    </row>
    <row r="8" spans="1:10" ht="30" customHeight="1" thickBot="1" x14ac:dyDescent="0.25">
      <c r="A8" s="385"/>
      <c r="B8" s="386"/>
      <c r="C8" s="386"/>
      <c r="D8" s="219" t="s">
        <v>7</v>
      </c>
      <c r="E8" s="135"/>
    </row>
    <row r="9" spans="1:10" ht="15.75" customHeight="1" thickBot="1" x14ac:dyDescent="0.25">
      <c r="A9" s="360" t="s">
        <v>8</v>
      </c>
      <c r="B9" s="361"/>
      <c r="C9" s="362"/>
      <c r="D9" s="281">
        <f>D10+D16+D17</f>
        <v>0</v>
      </c>
      <c r="E9" s="196">
        <f>D9</f>
        <v>0</v>
      </c>
    </row>
    <row r="10" spans="1:10" ht="15.75" customHeight="1" thickBot="1" x14ac:dyDescent="0.25">
      <c r="A10" s="365" t="s">
        <v>9</v>
      </c>
      <c r="B10" s="363" t="s">
        <v>8</v>
      </c>
      <c r="C10" s="364"/>
      <c r="D10" s="282">
        <f>SUM(D11:D15)</f>
        <v>0</v>
      </c>
      <c r="E10" s="196">
        <f t="shared" ref="E10:E47" si="0">D10</f>
        <v>0</v>
      </c>
      <c r="G10" s="2" t="s">
        <v>264</v>
      </c>
      <c r="H10" s="2" t="s">
        <v>265</v>
      </c>
      <c r="I10" s="2" t="s">
        <v>266</v>
      </c>
      <c r="J10" s="2" t="s">
        <v>267</v>
      </c>
    </row>
    <row r="11" spans="1:10" ht="15.75" customHeight="1" thickBot="1" x14ac:dyDescent="0.25">
      <c r="A11" s="366"/>
      <c r="B11" s="18" t="s">
        <v>9</v>
      </c>
      <c r="C11" s="19" t="s">
        <v>10</v>
      </c>
      <c r="D11" s="271">
        <f>SUM(G11:J11)</f>
        <v>0</v>
      </c>
      <c r="E11" s="283">
        <f>D11</f>
        <v>0</v>
      </c>
      <c r="G11" s="163"/>
    </row>
    <row r="12" spans="1:10" ht="15.75" customHeight="1" thickBot="1" x14ac:dyDescent="0.25">
      <c r="A12" s="366"/>
      <c r="B12" s="18" t="s">
        <v>11</v>
      </c>
      <c r="C12" s="19" t="s">
        <v>12</v>
      </c>
      <c r="D12" s="271">
        <f>SUM(G12:J12)</f>
        <v>0</v>
      </c>
      <c r="E12" s="283">
        <f>D12</f>
        <v>0</v>
      </c>
      <c r="G12" s="163"/>
    </row>
    <row r="13" spans="1:10" ht="15.75" customHeight="1" thickBot="1" x14ac:dyDescent="0.25">
      <c r="A13" s="366"/>
      <c r="B13" s="18" t="s">
        <v>13</v>
      </c>
      <c r="C13" s="19" t="s">
        <v>14</v>
      </c>
      <c r="D13" s="271">
        <f>SUM(G13:J13)</f>
        <v>0</v>
      </c>
      <c r="E13" s="283">
        <f>D13</f>
        <v>0</v>
      </c>
    </row>
    <row r="14" spans="1:10" ht="15.75" customHeight="1" thickBot="1" x14ac:dyDescent="0.25">
      <c r="A14" s="366"/>
      <c r="B14" s="18" t="s">
        <v>15</v>
      </c>
      <c r="C14" s="19" t="s">
        <v>16</v>
      </c>
      <c r="D14" s="163"/>
      <c r="E14" s="196">
        <f t="shared" si="0"/>
        <v>0</v>
      </c>
    </row>
    <row r="15" spans="1:10" ht="15.75" customHeight="1" thickBot="1" x14ac:dyDescent="0.25">
      <c r="A15" s="417"/>
      <c r="B15" s="18" t="s">
        <v>17</v>
      </c>
      <c r="C15" s="19" t="s">
        <v>18</v>
      </c>
      <c r="D15" s="163"/>
      <c r="E15" s="196">
        <f t="shared" si="0"/>
        <v>0</v>
      </c>
    </row>
    <row r="16" spans="1:10" s="20" customFormat="1" ht="15.75" customHeight="1" thickBot="1" x14ac:dyDescent="0.25">
      <c r="A16" s="17" t="s">
        <v>11</v>
      </c>
      <c r="B16" s="407" t="s">
        <v>19</v>
      </c>
      <c r="C16" s="408"/>
      <c r="D16" s="164"/>
      <c r="E16" s="196">
        <f t="shared" si="0"/>
        <v>0</v>
      </c>
    </row>
    <row r="17" spans="1:5" s="20" customFormat="1" ht="15.75" customHeight="1" thickBot="1" x14ac:dyDescent="0.25">
      <c r="A17" s="21" t="s">
        <v>13</v>
      </c>
      <c r="B17" s="415" t="s">
        <v>20</v>
      </c>
      <c r="C17" s="416"/>
      <c r="D17" s="176"/>
      <c r="E17" s="196">
        <f t="shared" si="0"/>
        <v>0</v>
      </c>
    </row>
    <row r="18" spans="1:5" s="20" customFormat="1" ht="15.75" customHeight="1" thickBot="1" x14ac:dyDescent="0.25">
      <c r="A18" s="360" t="s">
        <v>21</v>
      </c>
      <c r="B18" s="361"/>
      <c r="C18" s="362"/>
      <c r="D18" s="284">
        <f>SUM(D19:D21)</f>
        <v>0</v>
      </c>
      <c r="E18" s="196">
        <f t="shared" si="0"/>
        <v>0</v>
      </c>
    </row>
    <row r="19" spans="1:5" ht="20.25" customHeight="1" thickBot="1" x14ac:dyDescent="0.25">
      <c r="A19" s="23" t="s">
        <v>9</v>
      </c>
      <c r="B19" s="392" t="s">
        <v>22</v>
      </c>
      <c r="C19" s="393"/>
      <c r="D19" s="163"/>
      <c r="E19" s="196">
        <f t="shared" si="0"/>
        <v>0</v>
      </c>
    </row>
    <row r="20" spans="1:5" ht="15.75" customHeight="1" thickBot="1" x14ac:dyDescent="0.25">
      <c r="A20" s="23" t="s">
        <v>11</v>
      </c>
      <c r="B20" s="392" t="s">
        <v>23</v>
      </c>
      <c r="C20" s="393"/>
      <c r="D20" s="163"/>
      <c r="E20" s="196">
        <f t="shared" si="0"/>
        <v>0</v>
      </c>
    </row>
    <row r="21" spans="1:5" ht="15.75" customHeight="1" thickBot="1" x14ac:dyDescent="0.25">
      <c r="A21" s="24" t="s">
        <v>13</v>
      </c>
      <c r="B21" s="402" t="s">
        <v>24</v>
      </c>
      <c r="C21" s="403"/>
      <c r="D21" s="170"/>
      <c r="E21" s="196">
        <f t="shared" si="0"/>
        <v>0</v>
      </c>
    </row>
    <row r="22" spans="1:5" ht="18" customHeight="1" thickBot="1" x14ac:dyDescent="0.25">
      <c r="A22" s="360" t="s">
        <v>25</v>
      </c>
      <c r="B22" s="361"/>
      <c r="C22" s="362"/>
      <c r="D22" s="267">
        <f>D23+D26</f>
        <v>0</v>
      </c>
      <c r="E22" s="196">
        <f t="shared" si="0"/>
        <v>0</v>
      </c>
    </row>
    <row r="23" spans="1:5" s="20" customFormat="1" ht="18" customHeight="1" thickBot="1" x14ac:dyDescent="0.25">
      <c r="A23" s="365" t="s">
        <v>9</v>
      </c>
      <c r="B23" s="363" t="s">
        <v>26</v>
      </c>
      <c r="C23" s="364"/>
      <c r="D23" s="285">
        <f>SUM(D24:D25)</f>
        <v>0</v>
      </c>
      <c r="E23" s="196">
        <f t="shared" si="0"/>
        <v>0</v>
      </c>
    </row>
    <row r="24" spans="1:5" ht="18" customHeight="1" thickBot="1" x14ac:dyDescent="0.25">
      <c r="A24" s="366"/>
      <c r="B24" s="18" t="s">
        <v>9</v>
      </c>
      <c r="C24" s="25" t="s">
        <v>27</v>
      </c>
      <c r="D24" s="163"/>
      <c r="E24" s="196">
        <f t="shared" si="0"/>
        <v>0</v>
      </c>
    </row>
    <row r="25" spans="1:5" ht="18" customHeight="1" thickBot="1" x14ac:dyDescent="0.25">
      <c r="A25" s="417"/>
      <c r="B25" s="18" t="s">
        <v>11</v>
      </c>
      <c r="C25" s="25" t="s">
        <v>28</v>
      </c>
      <c r="D25" s="163"/>
      <c r="E25" s="196">
        <f t="shared" si="0"/>
        <v>0</v>
      </c>
    </row>
    <row r="26" spans="1:5" s="20" customFormat="1" ht="18" customHeight="1" thickBot="1" x14ac:dyDescent="0.25">
      <c r="A26" s="365" t="s">
        <v>11</v>
      </c>
      <c r="B26" s="363" t="s">
        <v>29</v>
      </c>
      <c r="C26" s="364"/>
      <c r="D26" s="285">
        <f>SUM(D27:D28)</f>
        <v>0</v>
      </c>
      <c r="E26" s="196">
        <f t="shared" si="0"/>
        <v>0</v>
      </c>
    </row>
    <row r="27" spans="1:5" ht="15.75" customHeight="1" thickBot="1" x14ac:dyDescent="0.25">
      <c r="A27" s="366"/>
      <c r="B27" s="18" t="s">
        <v>9</v>
      </c>
      <c r="C27" s="25" t="s">
        <v>27</v>
      </c>
      <c r="D27" s="163"/>
      <c r="E27" s="196">
        <f t="shared" si="0"/>
        <v>0</v>
      </c>
    </row>
    <row r="28" spans="1:5" ht="15.75" customHeight="1" thickBot="1" x14ac:dyDescent="0.25">
      <c r="A28" s="367"/>
      <c r="B28" s="26" t="s">
        <v>11</v>
      </c>
      <c r="C28" s="27" t="s">
        <v>28</v>
      </c>
      <c r="D28" s="165"/>
      <c r="E28" s="196">
        <f t="shared" si="0"/>
        <v>0</v>
      </c>
    </row>
    <row r="29" spans="1:5" s="20" customFormat="1" ht="18" customHeight="1" thickBot="1" x14ac:dyDescent="0.25">
      <c r="A29" s="360" t="s">
        <v>30</v>
      </c>
      <c r="B29" s="361"/>
      <c r="C29" s="362"/>
      <c r="D29" s="183">
        <f>D30+D31</f>
        <v>0</v>
      </c>
      <c r="E29" s="196">
        <f t="shared" si="0"/>
        <v>0</v>
      </c>
    </row>
    <row r="30" spans="1:5" s="20" customFormat="1" ht="18" customHeight="1" thickBot="1" x14ac:dyDescent="0.25">
      <c r="A30" s="28" t="s">
        <v>9</v>
      </c>
      <c r="B30" s="363" t="s">
        <v>31</v>
      </c>
      <c r="C30" s="364"/>
      <c r="D30" s="166"/>
      <c r="E30" s="196">
        <f t="shared" si="0"/>
        <v>0</v>
      </c>
    </row>
    <row r="31" spans="1:5" s="20" customFormat="1" ht="18" customHeight="1" thickBot="1" x14ac:dyDescent="0.25">
      <c r="A31" s="365" t="s">
        <v>11</v>
      </c>
      <c r="B31" s="363" t="s">
        <v>32</v>
      </c>
      <c r="C31" s="364"/>
      <c r="D31" s="166">
        <f>SUM(D32:D33)</f>
        <v>0</v>
      </c>
      <c r="E31" s="196">
        <f t="shared" si="0"/>
        <v>0</v>
      </c>
    </row>
    <row r="32" spans="1:5" ht="18" customHeight="1" thickBot="1" x14ac:dyDescent="0.25">
      <c r="A32" s="366"/>
      <c r="B32" s="29" t="s">
        <v>9</v>
      </c>
      <c r="C32" s="30" t="s">
        <v>33</v>
      </c>
      <c r="D32" s="185"/>
      <c r="E32" s="196">
        <f t="shared" si="0"/>
        <v>0</v>
      </c>
    </row>
    <row r="33" spans="1:5" s="20" customFormat="1" ht="18" customHeight="1" thickBot="1" x14ac:dyDescent="0.25">
      <c r="A33" s="367"/>
      <c r="B33" s="32" t="s">
        <v>11</v>
      </c>
      <c r="C33" s="33" t="s">
        <v>34</v>
      </c>
      <c r="D33" s="187"/>
      <c r="E33" s="196">
        <f t="shared" si="0"/>
        <v>0</v>
      </c>
    </row>
    <row r="34" spans="1:5" s="20" customFormat="1" ht="18" customHeight="1" thickBot="1" x14ac:dyDescent="0.25">
      <c r="A34" s="137"/>
      <c r="B34" s="401" t="s">
        <v>35</v>
      </c>
      <c r="C34" s="357"/>
      <c r="D34" s="192">
        <f>SUM(D9,D18,D29)</f>
        <v>0</v>
      </c>
      <c r="E34" s="192">
        <f t="shared" si="0"/>
        <v>0</v>
      </c>
    </row>
    <row r="35" spans="1:5" s="20" customFormat="1" ht="18" customHeight="1" thickBot="1" x14ac:dyDescent="0.25">
      <c r="A35" s="28">
        <v>1</v>
      </c>
      <c r="B35" s="411" t="s">
        <v>36</v>
      </c>
      <c r="C35" s="412"/>
      <c r="D35" s="136">
        <f>SUM(D36:D37)</f>
        <v>0</v>
      </c>
      <c r="E35" s="196">
        <f t="shared" si="0"/>
        <v>0</v>
      </c>
    </row>
    <row r="36" spans="1:5" s="20" customFormat="1" ht="18" customHeight="1" thickBot="1" x14ac:dyDescent="0.25">
      <c r="A36" s="371"/>
      <c r="B36" s="18" t="s">
        <v>9</v>
      </c>
      <c r="C36" s="35" t="s">
        <v>37</v>
      </c>
      <c r="D36" s="163"/>
      <c r="E36" s="196">
        <f t="shared" si="0"/>
        <v>0</v>
      </c>
    </row>
    <row r="37" spans="1:5" s="20" customFormat="1" ht="18" customHeight="1" thickBot="1" x14ac:dyDescent="0.25">
      <c r="A37" s="372"/>
      <c r="B37" s="18" t="s">
        <v>11</v>
      </c>
      <c r="C37" s="35" t="s">
        <v>38</v>
      </c>
      <c r="D37" s="163"/>
      <c r="E37" s="196">
        <f t="shared" si="0"/>
        <v>0</v>
      </c>
    </row>
    <row r="38" spans="1:5" s="20" customFormat="1" ht="18" customHeight="1" thickBot="1" x14ac:dyDescent="0.25">
      <c r="A38" s="36" t="s">
        <v>11</v>
      </c>
      <c r="B38" s="407" t="s">
        <v>39</v>
      </c>
      <c r="C38" s="408"/>
      <c r="D38" s="136">
        <f>SUM(D39:D41)</f>
        <v>0</v>
      </c>
      <c r="E38" s="196">
        <f t="shared" si="0"/>
        <v>0</v>
      </c>
    </row>
    <row r="39" spans="1:5" s="20" customFormat="1" ht="18" customHeight="1" thickBot="1" x14ac:dyDescent="0.25">
      <c r="A39" s="371"/>
      <c r="B39" s="18" t="s">
        <v>9</v>
      </c>
      <c r="C39" s="19" t="s">
        <v>40</v>
      </c>
      <c r="D39" s="163"/>
      <c r="E39" s="196">
        <f t="shared" si="0"/>
        <v>0</v>
      </c>
    </row>
    <row r="40" spans="1:5" s="20" customFormat="1" ht="18" customHeight="1" thickBot="1" x14ac:dyDescent="0.25">
      <c r="A40" s="372"/>
      <c r="B40" s="18" t="s">
        <v>11</v>
      </c>
      <c r="C40" s="19" t="s">
        <v>41</v>
      </c>
      <c r="D40" s="163"/>
      <c r="E40" s="196">
        <f t="shared" si="0"/>
        <v>0</v>
      </c>
    </row>
    <row r="41" spans="1:5" s="20" customFormat="1" ht="18" customHeight="1" thickBot="1" x14ac:dyDescent="0.25">
      <c r="A41" s="37"/>
      <c r="B41" s="38" t="s">
        <v>13</v>
      </c>
      <c r="C41" s="39" t="s">
        <v>42</v>
      </c>
      <c r="D41" s="170"/>
      <c r="E41" s="196">
        <f t="shared" si="0"/>
        <v>0</v>
      </c>
    </row>
    <row r="42" spans="1:5" s="20" customFormat="1" ht="18" customHeight="1" thickBot="1" x14ac:dyDescent="0.25">
      <c r="A42" s="34"/>
      <c r="B42" s="409" t="s">
        <v>43</v>
      </c>
      <c r="C42" s="410"/>
      <c r="D42" s="268">
        <f>D38+D35</f>
        <v>0</v>
      </c>
      <c r="E42" s="192">
        <f t="shared" si="0"/>
        <v>0</v>
      </c>
    </row>
    <row r="43" spans="1:5" s="20" customFormat="1" ht="21" customHeight="1" thickBot="1" x14ac:dyDescent="0.25">
      <c r="A43" s="138"/>
      <c r="B43" s="405" t="s">
        <v>44</v>
      </c>
      <c r="C43" s="406"/>
      <c r="D43" s="286">
        <f>D42+D34</f>
        <v>0</v>
      </c>
      <c r="E43" s="286">
        <f t="shared" si="0"/>
        <v>0</v>
      </c>
    </row>
    <row r="44" spans="1:5" ht="15.75" customHeight="1" thickBot="1" x14ac:dyDescent="0.25">
      <c r="A44" s="139"/>
      <c r="B44" s="6"/>
      <c r="C44" s="220"/>
      <c r="D44" s="194"/>
      <c r="E44" s="196">
        <f t="shared" si="0"/>
        <v>0</v>
      </c>
    </row>
    <row r="45" spans="1:5" ht="15.75" customHeight="1" thickBot="1" x14ac:dyDescent="0.25">
      <c r="A45" s="41" t="s">
        <v>9</v>
      </c>
      <c r="B45" s="413" t="s">
        <v>45</v>
      </c>
      <c r="C45" s="414"/>
      <c r="D45" s="267">
        <f>D9+D32+D36+D39</f>
        <v>0</v>
      </c>
      <c r="E45" s="196">
        <f t="shared" si="0"/>
        <v>0</v>
      </c>
    </row>
    <row r="46" spans="1:5" ht="15.75" customHeight="1" thickBot="1" x14ac:dyDescent="0.25">
      <c r="A46" s="42" t="s">
        <v>11</v>
      </c>
      <c r="B46" s="402" t="s">
        <v>46</v>
      </c>
      <c r="C46" s="403"/>
      <c r="D46" s="170">
        <f>D18+D26+D33+D37+D40+D41</f>
        <v>0</v>
      </c>
      <c r="E46" s="196">
        <f t="shared" si="0"/>
        <v>0</v>
      </c>
    </row>
    <row r="47" spans="1:5" ht="21" customHeight="1" thickBot="1" x14ac:dyDescent="0.25">
      <c r="A47" s="43"/>
      <c r="B47" s="352" t="s">
        <v>44</v>
      </c>
      <c r="C47" s="404"/>
      <c r="D47" s="287">
        <f>D45+D46</f>
        <v>0</v>
      </c>
      <c r="E47" s="286">
        <f t="shared" si="0"/>
        <v>0</v>
      </c>
    </row>
  </sheetData>
  <mergeCells count="33"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zoomScaleSheetLayoutView="115" workbookViewId="0">
      <selection activeCell="D32" sqref="D32"/>
    </sheetView>
  </sheetViews>
  <sheetFormatPr defaultRowHeight="12.75" x14ac:dyDescent="0.2"/>
  <cols>
    <col min="1" max="1" width="52" style="161" customWidth="1"/>
    <col min="2" max="3" width="23" style="161" customWidth="1"/>
    <col min="4" max="4" width="52" style="161" customWidth="1"/>
    <col min="5" max="6" width="22.42578125" style="161" customWidth="1"/>
    <col min="7" max="16384" width="9.140625" style="161"/>
  </cols>
  <sheetData>
    <row r="1" spans="1:6" x14ac:dyDescent="0.2">
      <c r="A1" s="418" t="s">
        <v>312</v>
      </c>
      <c r="B1" s="418"/>
      <c r="C1" s="418"/>
      <c r="D1" s="418"/>
      <c r="E1" s="418"/>
    </row>
    <row r="3" spans="1:6" x14ac:dyDescent="0.2">
      <c r="A3" s="419" t="s">
        <v>305</v>
      </c>
      <c r="B3" s="419"/>
      <c r="C3" s="419"/>
      <c r="D3" s="419"/>
      <c r="E3" s="419"/>
    </row>
    <row r="4" spans="1:6" ht="13.5" thickBot="1" x14ac:dyDescent="0.25"/>
    <row r="5" spans="1:6" x14ac:dyDescent="0.2">
      <c r="A5" s="420" t="s">
        <v>1</v>
      </c>
      <c r="B5" s="421"/>
      <c r="C5" s="298"/>
      <c r="D5" s="421" t="s">
        <v>157</v>
      </c>
      <c r="E5" s="421"/>
      <c r="F5" s="326"/>
    </row>
    <row r="6" spans="1:6" x14ac:dyDescent="0.2">
      <c r="A6" s="209" t="s">
        <v>3</v>
      </c>
      <c r="B6" s="210" t="s">
        <v>52</v>
      </c>
      <c r="C6" s="210" t="s">
        <v>315</v>
      </c>
      <c r="D6" s="210" t="s">
        <v>3</v>
      </c>
      <c r="E6" s="216" t="s">
        <v>52</v>
      </c>
      <c r="F6" s="318" t="s">
        <v>315</v>
      </c>
    </row>
    <row r="7" spans="1:6" ht="13.5" thickBot="1" x14ac:dyDescent="0.25">
      <c r="A7" s="211"/>
      <c r="B7" s="212"/>
      <c r="C7" s="212"/>
      <c r="D7" s="212"/>
      <c r="E7" s="217"/>
      <c r="F7" s="319"/>
    </row>
    <row r="8" spans="1:6" x14ac:dyDescent="0.2">
      <c r="A8" s="213" t="s">
        <v>158</v>
      </c>
      <c r="B8" s="270">
        <f>'2a'!C15</f>
        <v>350000</v>
      </c>
      <c r="C8" s="270">
        <v>350000</v>
      </c>
      <c r="D8" s="214" t="s">
        <v>10</v>
      </c>
      <c r="E8" s="206">
        <f>'4'!G11</f>
        <v>6166654</v>
      </c>
      <c r="F8" s="320">
        <f>E8+603454</f>
        <v>6770108</v>
      </c>
    </row>
    <row r="9" spans="1:6" x14ac:dyDescent="0.2">
      <c r="A9" s="213" t="s">
        <v>159</v>
      </c>
      <c r="B9" s="270">
        <f>'2a'!D15</f>
        <v>225000</v>
      </c>
      <c r="C9" s="270">
        <v>225000</v>
      </c>
      <c r="D9" s="214" t="s">
        <v>160</v>
      </c>
      <c r="E9" s="206">
        <f>'4'!G12</f>
        <v>1173672</v>
      </c>
      <c r="F9" s="321">
        <f>E9+117674</f>
        <v>1291346</v>
      </c>
    </row>
    <row r="10" spans="1:6" x14ac:dyDescent="0.2">
      <c r="A10" s="213" t="s">
        <v>161</v>
      </c>
      <c r="B10" s="270">
        <f>'2a'!F15</f>
        <v>13871306</v>
      </c>
      <c r="C10" s="270">
        <v>13871306</v>
      </c>
      <c r="D10" s="214" t="s">
        <v>14</v>
      </c>
      <c r="E10" s="206">
        <f>'4'!G13</f>
        <v>7391000</v>
      </c>
      <c r="F10" s="321">
        <f>E10+51481</f>
        <v>7442481</v>
      </c>
    </row>
    <row r="11" spans="1:6" x14ac:dyDescent="0.2">
      <c r="A11" s="213" t="s">
        <v>162</v>
      </c>
      <c r="B11" s="270">
        <v>565436</v>
      </c>
      <c r="C11" s="270">
        <f>B11+721128</f>
        <v>1286564</v>
      </c>
      <c r="D11" s="214" t="s">
        <v>163</v>
      </c>
      <c r="E11" s="206">
        <f>'4'!G15</f>
        <v>230000</v>
      </c>
      <c r="F11" s="321">
        <f>E11</f>
        <v>230000</v>
      </c>
    </row>
    <row r="12" spans="1:6" x14ac:dyDescent="0.2">
      <c r="A12" s="279" t="s">
        <v>261</v>
      </c>
      <c r="B12" s="206"/>
      <c r="C12" s="206"/>
      <c r="D12" s="215" t="s">
        <v>284</v>
      </c>
      <c r="E12" s="206">
        <f>'4'!G16</f>
        <v>604852</v>
      </c>
      <c r="F12" s="321">
        <f>E12</f>
        <v>604852</v>
      </c>
    </row>
    <row r="13" spans="1:6" ht="13.5" customHeight="1" x14ac:dyDescent="0.2">
      <c r="A13" s="213" t="s">
        <v>164</v>
      </c>
      <c r="B13" s="270">
        <f>'2'!B38</f>
        <v>7950476</v>
      </c>
      <c r="C13" s="270">
        <v>7950476</v>
      </c>
      <c r="D13" s="215" t="s">
        <v>285</v>
      </c>
      <c r="E13" s="206">
        <f>'4'!G17</f>
        <v>173000</v>
      </c>
      <c r="F13" s="321">
        <f>E13</f>
        <v>173000</v>
      </c>
    </row>
    <row r="14" spans="1:6" ht="13.5" customHeight="1" x14ac:dyDescent="0.2">
      <c r="A14" s="213"/>
      <c r="B14" s="206"/>
      <c r="C14" s="206"/>
      <c r="D14" s="214" t="s">
        <v>165</v>
      </c>
      <c r="E14" s="206">
        <f>'4'!G32</f>
        <v>7223040</v>
      </c>
      <c r="F14" s="321">
        <f>E14-91951</f>
        <v>7131089</v>
      </c>
    </row>
    <row r="15" spans="1:6" ht="13.5" customHeight="1" x14ac:dyDescent="0.2">
      <c r="A15" s="209" t="s">
        <v>166</v>
      </c>
      <c r="B15" s="204">
        <f>SUM(B8:B13)</f>
        <v>22962218</v>
      </c>
      <c r="C15" s="204">
        <f>SUM(C8:C13)</f>
        <v>23683346</v>
      </c>
      <c r="D15" s="210" t="s">
        <v>167</v>
      </c>
      <c r="E15" s="204">
        <f>SUM(E8:E14)</f>
        <v>22962218</v>
      </c>
      <c r="F15" s="327">
        <f>SUM(F8:F14)</f>
        <v>23642876</v>
      </c>
    </row>
    <row r="16" spans="1:6" x14ac:dyDescent="0.2">
      <c r="A16" s="211"/>
      <c r="B16" s="205"/>
      <c r="C16" s="205"/>
      <c r="D16" s="212"/>
      <c r="E16" s="205"/>
      <c r="F16" s="321"/>
    </row>
    <row r="17" spans="1:6" x14ac:dyDescent="0.2">
      <c r="A17" s="213" t="s">
        <v>168</v>
      </c>
      <c r="B17" s="270">
        <f>'2a'!E15</f>
        <v>0</v>
      </c>
      <c r="C17" s="270"/>
      <c r="D17" s="215" t="s">
        <v>180</v>
      </c>
      <c r="E17" s="206">
        <f>'4'!G19</f>
        <v>4285001</v>
      </c>
      <c r="F17" s="321">
        <f>E17+40470</f>
        <v>4325471</v>
      </c>
    </row>
    <row r="18" spans="1:6" x14ac:dyDescent="0.2">
      <c r="A18" s="213" t="s">
        <v>169</v>
      </c>
      <c r="B18" s="206"/>
      <c r="C18" s="206"/>
      <c r="D18" s="215" t="s">
        <v>25</v>
      </c>
      <c r="E18" s="206">
        <f>'4'!G26</f>
        <v>0</v>
      </c>
      <c r="F18" s="321"/>
    </row>
    <row r="19" spans="1:6" x14ac:dyDescent="0.2">
      <c r="A19" s="213" t="s">
        <v>170</v>
      </c>
      <c r="B19" s="206"/>
      <c r="C19" s="206"/>
      <c r="D19" s="214"/>
      <c r="E19" s="206"/>
      <c r="F19" s="321"/>
    </row>
    <row r="20" spans="1:6" x14ac:dyDescent="0.2">
      <c r="A20" s="213" t="s">
        <v>171</v>
      </c>
      <c r="B20" s="270">
        <f>'2'!B39</f>
        <v>4285001</v>
      </c>
      <c r="C20" s="270">
        <v>4285001</v>
      </c>
      <c r="D20" s="214"/>
      <c r="E20" s="206"/>
      <c r="F20" s="321"/>
    </row>
    <row r="21" spans="1:6" ht="13.5" thickBot="1" x14ac:dyDescent="0.25">
      <c r="A21" s="209" t="s">
        <v>172</v>
      </c>
      <c r="B21" s="204">
        <f>SUM(B17:B20)</f>
        <v>4285001</v>
      </c>
      <c r="C21" s="204">
        <f>SUM(C17:C20)</f>
        <v>4285001</v>
      </c>
      <c r="D21" s="210" t="s">
        <v>173</v>
      </c>
      <c r="E21" s="204">
        <f>SUM(E17:E20)</f>
        <v>4285001</v>
      </c>
      <c r="F21" s="327">
        <f>SUM(F17:F20)</f>
        <v>4325471</v>
      </c>
    </row>
    <row r="22" spans="1:6" ht="13.5" thickBot="1" x14ac:dyDescent="0.25">
      <c r="A22" s="289" t="s">
        <v>123</v>
      </c>
      <c r="B22" s="290">
        <f>B15+B21</f>
        <v>27247219</v>
      </c>
      <c r="C22" s="290">
        <f>C15+C21</f>
        <v>27968347</v>
      </c>
      <c r="D22" s="289" t="s">
        <v>123</v>
      </c>
      <c r="E22" s="290">
        <f>E15+E21</f>
        <v>27247219</v>
      </c>
      <c r="F22" s="328">
        <f>F15+F21</f>
        <v>27968347</v>
      </c>
    </row>
    <row r="23" spans="1:6" x14ac:dyDescent="0.2">
      <c r="A23" s="207"/>
      <c r="B23" s="207"/>
      <c r="C23" s="207"/>
      <c r="D23" s="207"/>
      <c r="E23" s="207"/>
    </row>
    <row r="24" spans="1:6" x14ac:dyDescent="0.2">
      <c r="A24" s="207"/>
      <c r="B24" s="207"/>
      <c r="C24" s="207"/>
      <c r="D24" s="207"/>
      <c r="E24" s="207"/>
    </row>
  </sheetData>
  <mergeCells count="4">
    <mergeCell ref="A1:E1"/>
    <mergeCell ref="A3:E3"/>
    <mergeCell ref="A5:B5"/>
    <mergeCell ref="D5:E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view="pageBreakPreview" zoomScale="130" zoomScaleNormal="100" zoomScaleSheetLayoutView="130" workbookViewId="0">
      <selection activeCell="G11" sqref="G11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422" t="s">
        <v>313</v>
      </c>
      <c r="B1" s="422"/>
      <c r="C1" s="422"/>
    </row>
    <row r="2" spans="1:3" x14ac:dyDescent="0.2">
      <c r="A2" s="225"/>
    </row>
    <row r="3" spans="1:3" x14ac:dyDescent="0.2">
      <c r="A3" s="225"/>
    </row>
    <row r="4" spans="1:3" x14ac:dyDescent="0.2">
      <c r="A4" s="436" t="s">
        <v>304</v>
      </c>
      <c r="B4" s="436"/>
      <c r="C4" s="436"/>
    </row>
    <row r="5" spans="1:3" x14ac:dyDescent="0.2">
      <c r="A5" s="227"/>
    </row>
    <row r="6" spans="1:3" x14ac:dyDescent="0.2">
      <c r="A6" s="348" t="s">
        <v>21</v>
      </c>
      <c r="B6" s="348"/>
      <c r="C6" s="348"/>
    </row>
    <row r="7" spans="1:3" x14ac:dyDescent="0.2">
      <c r="A7" s="348"/>
      <c r="B7" s="348"/>
      <c r="C7" s="348"/>
    </row>
    <row r="8" spans="1:3" ht="15.75" x14ac:dyDescent="0.2">
      <c r="A8" s="223"/>
    </row>
    <row r="9" spans="1:3" ht="15.75" x14ac:dyDescent="0.2">
      <c r="A9" s="223"/>
    </row>
    <row r="10" spans="1:3" ht="16.5" thickBot="1" x14ac:dyDescent="0.25">
      <c r="A10" s="223"/>
    </row>
    <row r="11" spans="1:3" ht="24.75" customHeight="1" x14ac:dyDescent="0.2">
      <c r="A11" s="428" t="s">
        <v>3</v>
      </c>
      <c r="B11" s="429"/>
      <c r="C11" s="233" t="s">
        <v>315</v>
      </c>
    </row>
    <row r="12" spans="1:3" ht="16.5" thickBot="1" x14ac:dyDescent="0.25">
      <c r="A12" s="430"/>
      <c r="B12" s="431"/>
      <c r="C12" s="234" t="s">
        <v>2</v>
      </c>
    </row>
    <row r="13" spans="1:3" ht="21.75" customHeight="1" x14ac:dyDescent="0.2">
      <c r="A13" s="423" t="s">
        <v>2</v>
      </c>
      <c r="B13" s="424"/>
      <c r="C13" s="425"/>
    </row>
    <row r="14" spans="1:3" ht="24.75" customHeight="1" x14ac:dyDescent="0.2">
      <c r="A14" s="432">
        <v>1</v>
      </c>
      <c r="B14" s="297" t="s">
        <v>286</v>
      </c>
      <c r="C14" s="232">
        <v>1424348</v>
      </c>
    </row>
    <row r="15" spans="1:3" ht="24.75" customHeight="1" thickBot="1" x14ac:dyDescent="0.25">
      <c r="A15" s="433"/>
      <c r="B15" s="291" t="s">
        <v>303</v>
      </c>
      <c r="C15" s="322">
        <v>750000</v>
      </c>
    </row>
    <row r="16" spans="1:3" ht="24.75" customHeight="1" thickBot="1" x14ac:dyDescent="0.25">
      <c r="A16" s="434"/>
      <c r="B16" s="250" t="s">
        <v>316</v>
      </c>
      <c r="C16" s="325">
        <v>40470</v>
      </c>
    </row>
    <row r="17" spans="1:3" ht="24.75" customHeight="1" x14ac:dyDescent="0.2">
      <c r="A17" s="433"/>
      <c r="B17" s="323" t="s">
        <v>302</v>
      </c>
      <c r="C17" s="324">
        <v>1200062</v>
      </c>
    </row>
    <row r="18" spans="1:3" ht="24.75" customHeight="1" x14ac:dyDescent="0.2">
      <c r="A18" s="435"/>
      <c r="B18" s="291" t="s">
        <v>199</v>
      </c>
      <c r="C18" s="232">
        <f>586574+324017</f>
        <v>910591</v>
      </c>
    </row>
    <row r="19" spans="1:3" ht="28.5" customHeight="1" x14ac:dyDescent="0.2">
      <c r="A19" s="426" t="s">
        <v>200</v>
      </c>
      <c r="B19" s="427"/>
      <c r="C19" s="292">
        <f>SUM(C14:C18)</f>
        <v>4325471</v>
      </c>
    </row>
  </sheetData>
  <mergeCells count="9">
    <mergeCell ref="A1:C1"/>
    <mergeCell ref="A13:C13"/>
    <mergeCell ref="A6:C6"/>
    <mergeCell ref="A7:C7"/>
    <mergeCell ref="A19:B19"/>
    <mergeCell ref="A11:B11"/>
    <mergeCell ref="A12:B12"/>
    <mergeCell ref="A14:A18"/>
    <mergeCell ref="A4:C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D9" sqref="D9"/>
    </sheetView>
  </sheetViews>
  <sheetFormatPr defaultColWidth="8" defaultRowHeight="12.75" x14ac:dyDescent="0.2"/>
  <cols>
    <col min="1" max="1" width="8.28515625" style="133" customWidth="1"/>
    <col min="2" max="2" width="8.28515625" style="57" customWidth="1"/>
    <col min="3" max="3" width="57.140625" style="57" customWidth="1"/>
    <col min="4" max="4" width="11.42578125" style="57" customWidth="1"/>
    <col min="5" max="16384" width="8" style="57"/>
  </cols>
  <sheetData>
    <row r="1" spans="1:5" s="47" customFormat="1" ht="21" customHeight="1" thickBot="1" x14ac:dyDescent="0.25">
      <c r="A1" s="45"/>
      <c r="B1" s="46"/>
      <c r="C1" s="437" t="s">
        <v>291</v>
      </c>
      <c r="D1" s="437"/>
    </row>
    <row r="2" spans="1:5" s="48" customFormat="1" ht="25.5" customHeight="1" x14ac:dyDescent="0.2">
      <c r="A2" s="439" t="s">
        <v>47</v>
      </c>
      <c r="B2" s="440"/>
      <c r="C2" s="445" t="s">
        <v>48</v>
      </c>
      <c r="D2" s="446"/>
    </row>
    <row r="3" spans="1:5" s="48" customFormat="1" ht="16.5" thickBot="1" x14ac:dyDescent="0.25">
      <c r="A3" s="49" t="s">
        <v>49</v>
      </c>
      <c r="B3" s="50"/>
      <c r="C3" s="447" t="s">
        <v>185</v>
      </c>
      <c r="D3" s="448"/>
    </row>
    <row r="4" spans="1:5" s="52" customFormat="1" ht="15.95" customHeight="1" thickBot="1" x14ac:dyDescent="0.25">
      <c r="A4" s="51"/>
      <c r="B4" s="51"/>
      <c r="C4" s="51"/>
      <c r="D4" s="51"/>
    </row>
    <row r="5" spans="1:5" ht="30" customHeight="1" thickBot="1" x14ac:dyDescent="0.25">
      <c r="A5" s="441" t="s">
        <v>50</v>
      </c>
      <c r="B5" s="442"/>
      <c r="C5" s="54" t="s">
        <v>51</v>
      </c>
      <c r="D5" s="55" t="s">
        <v>52</v>
      </c>
      <c r="E5" s="56"/>
    </row>
    <row r="6" spans="1:5" s="61" customFormat="1" ht="12.95" customHeight="1" thickBot="1" x14ac:dyDescent="0.25">
      <c r="A6" s="58">
        <v>1</v>
      </c>
      <c r="B6" s="59">
        <v>2</v>
      </c>
      <c r="C6" s="59">
        <v>3</v>
      </c>
      <c r="D6" s="60"/>
    </row>
    <row r="7" spans="1:5" s="61" customFormat="1" ht="15.95" customHeight="1" thickBot="1" x14ac:dyDescent="0.25">
      <c r="A7" s="53"/>
      <c r="B7" s="62"/>
      <c r="C7" s="441" t="s">
        <v>53</v>
      </c>
      <c r="D7" s="443"/>
    </row>
    <row r="8" spans="1:5" s="65" customFormat="1" ht="12" customHeight="1" thickBot="1" x14ac:dyDescent="0.25">
      <c r="A8" s="58" t="s">
        <v>9</v>
      </c>
      <c r="B8" s="63"/>
      <c r="C8" s="197" t="s">
        <v>54</v>
      </c>
      <c r="D8" s="83">
        <f>SUM(D9:D16)</f>
        <v>0</v>
      </c>
    </row>
    <row r="9" spans="1:5" s="65" customFormat="1" ht="12" customHeight="1" x14ac:dyDescent="0.2">
      <c r="A9" s="66"/>
      <c r="B9" s="67" t="s">
        <v>55</v>
      </c>
      <c r="C9" s="68" t="s">
        <v>56</v>
      </c>
      <c r="D9" s="69"/>
    </row>
    <row r="10" spans="1:5" s="65" customFormat="1" ht="12" customHeight="1" x14ac:dyDescent="0.2">
      <c r="A10" s="70"/>
      <c r="B10" s="71" t="s">
        <v>57</v>
      </c>
      <c r="C10" s="72" t="s">
        <v>58</v>
      </c>
      <c r="D10" s="73"/>
    </row>
    <row r="11" spans="1:5" s="65" customFormat="1" ht="12" customHeight="1" x14ac:dyDescent="0.2">
      <c r="A11" s="70"/>
      <c r="B11" s="71" t="s">
        <v>59</v>
      </c>
      <c r="C11" s="72" t="s">
        <v>60</v>
      </c>
      <c r="D11" s="73"/>
    </row>
    <row r="12" spans="1:5" s="65" customFormat="1" ht="12" customHeight="1" x14ac:dyDescent="0.2">
      <c r="A12" s="70"/>
      <c r="B12" s="71" t="s">
        <v>61</v>
      </c>
      <c r="C12" s="72" t="s">
        <v>62</v>
      </c>
      <c r="D12" s="73"/>
    </row>
    <row r="13" spans="1:5" s="65" customFormat="1" ht="12" customHeight="1" x14ac:dyDescent="0.2">
      <c r="A13" s="70"/>
      <c r="B13" s="71" t="s">
        <v>63</v>
      </c>
      <c r="C13" s="74" t="s">
        <v>64</v>
      </c>
      <c r="D13" s="73"/>
    </row>
    <row r="14" spans="1:5" s="65" customFormat="1" ht="12" customHeight="1" x14ac:dyDescent="0.2">
      <c r="A14" s="75"/>
      <c r="B14" s="71" t="s">
        <v>65</v>
      </c>
      <c r="C14" s="72" t="s">
        <v>66</v>
      </c>
      <c r="D14" s="76"/>
    </row>
    <row r="15" spans="1:5" s="77" customFormat="1" ht="12" customHeight="1" x14ac:dyDescent="0.2">
      <c r="A15" s="70"/>
      <c r="B15" s="71" t="s">
        <v>67</v>
      </c>
      <c r="C15" s="72" t="s">
        <v>68</v>
      </c>
      <c r="D15" s="73"/>
    </row>
    <row r="16" spans="1:5" s="77" customFormat="1" ht="12" customHeight="1" thickBot="1" x14ac:dyDescent="0.25">
      <c r="A16" s="198"/>
      <c r="B16" s="199" t="s">
        <v>69</v>
      </c>
      <c r="C16" s="200" t="s">
        <v>70</v>
      </c>
      <c r="D16" s="201"/>
    </row>
    <row r="17" spans="1:4" s="65" customFormat="1" ht="12" customHeight="1" thickBot="1" x14ac:dyDescent="0.25">
      <c r="A17" s="58" t="s">
        <v>11</v>
      </c>
      <c r="B17" s="81"/>
      <c r="C17" s="82" t="s">
        <v>71</v>
      </c>
      <c r="D17" s="83">
        <f>SUM(D18:D21)</f>
        <v>0</v>
      </c>
    </row>
    <row r="18" spans="1:4" s="77" customFormat="1" ht="12" customHeight="1" x14ac:dyDescent="0.2">
      <c r="A18" s="84"/>
      <c r="B18" s="85" t="s">
        <v>72</v>
      </c>
      <c r="C18" s="86" t="s">
        <v>73</v>
      </c>
      <c r="D18" s="87"/>
    </row>
    <row r="19" spans="1:4" s="77" customFormat="1" ht="12" customHeight="1" x14ac:dyDescent="0.2">
      <c r="A19" s="70"/>
      <c r="B19" s="71" t="s">
        <v>74</v>
      </c>
      <c r="C19" s="72" t="s">
        <v>75</v>
      </c>
      <c r="D19" s="73"/>
    </row>
    <row r="20" spans="1:4" s="77" customFormat="1" ht="12" customHeight="1" x14ac:dyDescent="0.2">
      <c r="A20" s="70"/>
      <c r="B20" s="71" t="s">
        <v>76</v>
      </c>
      <c r="C20" s="72" t="s">
        <v>77</v>
      </c>
      <c r="D20" s="73"/>
    </row>
    <row r="21" spans="1:4" s="77" customFormat="1" ht="12" customHeight="1" thickBot="1" x14ac:dyDescent="0.25">
      <c r="A21" s="78"/>
      <c r="B21" s="79" t="s">
        <v>78</v>
      </c>
      <c r="C21" s="88" t="s">
        <v>79</v>
      </c>
      <c r="D21" s="80"/>
    </row>
    <row r="22" spans="1:4" s="77" customFormat="1" ht="12" customHeight="1" thickBot="1" x14ac:dyDescent="0.25">
      <c r="A22" s="89" t="s">
        <v>13</v>
      </c>
      <c r="B22" s="90"/>
      <c r="C22" s="90" t="s">
        <v>80</v>
      </c>
      <c r="D22" s="91"/>
    </row>
    <row r="23" spans="1:4" s="65" customFormat="1" ht="12" customHeight="1" thickBot="1" x14ac:dyDescent="0.25">
      <c r="A23" s="89" t="s">
        <v>15</v>
      </c>
      <c r="B23" s="92"/>
      <c r="C23" s="90" t="s">
        <v>81</v>
      </c>
      <c r="D23" s="91"/>
    </row>
    <row r="24" spans="1:4" s="65" customFormat="1" ht="12" customHeight="1" thickBot="1" x14ac:dyDescent="0.25">
      <c r="A24" s="58" t="s">
        <v>17</v>
      </c>
      <c r="B24" s="93"/>
      <c r="C24" s="90" t="s">
        <v>82</v>
      </c>
      <c r="D24" s="83">
        <f>SUM(D25:D26)</f>
        <v>0</v>
      </c>
    </row>
    <row r="25" spans="1:4" s="65" customFormat="1" ht="12" customHeight="1" x14ac:dyDescent="0.2">
      <c r="A25" s="84"/>
      <c r="B25" s="94" t="s">
        <v>83</v>
      </c>
      <c r="C25" s="95" t="s">
        <v>84</v>
      </c>
      <c r="D25" s="96">
        <v>0</v>
      </c>
    </row>
    <row r="26" spans="1:4" s="65" customFormat="1" ht="12" customHeight="1" thickBot="1" x14ac:dyDescent="0.25">
      <c r="A26" s="78"/>
      <c r="B26" s="97" t="s">
        <v>85</v>
      </c>
      <c r="C26" s="98" t="s">
        <v>86</v>
      </c>
      <c r="D26" s="99"/>
    </row>
    <row r="27" spans="1:4" s="77" customFormat="1" ht="12" customHeight="1" thickBot="1" x14ac:dyDescent="0.25">
      <c r="A27" s="100" t="s">
        <v>87</v>
      </c>
      <c r="B27" s="101"/>
      <c r="C27" s="90" t="s">
        <v>88</v>
      </c>
      <c r="D27" s="91"/>
    </row>
    <row r="28" spans="1:4" s="77" customFormat="1" ht="12" customHeight="1" thickBot="1" x14ac:dyDescent="0.25">
      <c r="A28" s="100" t="s">
        <v>89</v>
      </c>
      <c r="B28" s="102"/>
      <c r="C28" s="103" t="s">
        <v>90</v>
      </c>
      <c r="D28" s="91"/>
    </row>
    <row r="29" spans="1:4" s="77" customFormat="1" ht="15" customHeight="1" thickBot="1" x14ac:dyDescent="0.25">
      <c r="A29" s="100" t="s">
        <v>91</v>
      </c>
      <c r="B29" s="104"/>
      <c r="C29" s="105" t="s">
        <v>92</v>
      </c>
      <c r="D29" s="83">
        <f>SUM(D8,D17,D22,D23,D24,D27,D28)</f>
        <v>0</v>
      </c>
    </row>
    <row r="30" spans="1:4" s="77" customFormat="1" ht="15" customHeight="1" x14ac:dyDescent="0.2">
      <c r="A30" s="106"/>
      <c r="B30" s="107"/>
      <c r="C30" s="108"/>
      <c r="D30" s="109"/>
    </row>
    <row r="31" spans="1:4" ht="13.5" thickBot="1" x14ac:dyDescent="0.25">
      <c r="A31" s="110"/>
      <c r="B31" s="111"/>
      <c r="C31" s="111"/>
      <c r="D31" s="112"/>
    </row>
    <row r="32" spans="1:4" s="61" customFormat="1" ht="16.5" customHeight="1" thickBot="1" x14ac:dyDescent="0.25">
      <c r="A32" s="441" t="s">
        <v>93</v>
      </c>
      <c r="B32" s="444"/>
      <c r="C32" s="444"/>
      <c r="D32" s="443"/>
    </row>
    <row r="33" spans="1:4" s="115" customFormat="1" ht="12" customHeight="1" thickBot="1" x14ac:dyDescent="0.25">
      <c r="A33" s="89" t="s">
        <v>9</v>
      </c>
      <c r="B33" s="113"/>
      <c r="C33" s="114" t="s">
        <v>109</v>
      </c>
      <c r="D33" s="83">
        <f>SUM(D34:D38)</f>
        <v>0</v>
      </c>
    </row>
    <row r="34" spans="1:4" ht="12" customHeight="1" x14ac:dyDescent="0.2">
      <c r="A34" s="116"/>
      <c r="B34" s="94" t="s">
        <v>55</v>
      </c>
      <c r="C34" s="86" t="s">
        <v>94</v>
      </c>
      <c r="D34" s="87">
        <f>'4o'!E11</f>
        <v>0</v>
      </c>
    </row>
    <row r="35" spans="1:4" ht="12" customHeight="1" x14ac:dyDescent="0.2">
      <c r="A35" s="117"/>
      <c r="B35" s="118" t="s">
        <v>57</v>
      </c>
      <c r="C35" s="72" t="s">
        <v>95</v>
      </c>
      <c r="D35" s="87">
        <f>'4o'!E12</f>
        <v>0</v>
      </c>
    </row>
    <row r="36" spans="1:4" ht="12" customHeight="1" x14ac:dyDescent="0.2">
      <c r="A36" s="117"/>
      <c r="B36" s="118" t="s">
        <v>59</v>
      </c>
      <c r="C36" s="72" t="s">
        <v>96</v>
      </c>
      <c r="D36" s="87">
        <f>'4o'!E13</f>
        <v>0</v>
      </c>
    </row>
    <row r="37" spans="1:4" ht="12" customHeight="1" x14ac:dyDescent="0.2">
      <c r="A37" s="117"/>
      <c r="B37" s="118" t="s">
        <v>61</v>
      </c>
      <c r="C37" s="72" t="s">
        <v>18</v>
      </c>
      <c r="D37" s="73"/>
    </row>
    <row r="38" spans="1:4" ht="12" customHeight="1" thickBot="1" x14ac:dyDescent="0.25">
      <c r="A38" s="119"/>
      <c r="B38" s="97" t="s">
        <v>97</v>
      </c>
      <c r="C38" s="88" t="s">
        <v>98</v>
      </c>
      <c r="D38" s="80"/>
    </row>
    <row r="39" spans="1:4" ht="12" customHeight="1" thickBot="1" x14ac:dyDescent="0.25">
      <c r="A39" s="89" t="s">
        <v>11</v>
      </c>
      <c r="B39" s="113"/>
      <c r="C39" s="114" t="s">
        <v>110</v>
      </c>
      <c r="D39" s="83">
        <f>SUM(D40:D43)</f>
        <v>0</v>
      </c>
    </row>
    <row r="40" spans="1:4" s="115" customFormat="1" ht="12" customHeight="1" x14ac:dyDescent="0.2">
      <c r="A40" s="116"/>
      <c r="B40" s="94" t="s">
        <v>72</v>
      </c>
      <c r="C40" s="86" t="s">
        <v>99</v>
      </c>
      <c r="D40" s="87"/>
    </row>
    <row r="41" spans="1:4" ht="12" customHeight="1" x14ac:dyDescent="0.2">
      <c r="A41" s="117"/>
      <c r="B41" s="118" t="s">
        <v>74</v>
      </c>
      <c r="C41" s="72" t="s">
        <v>100</v>
      </c>
      <c r="D41" s="73">
        <f>'4o'!E19</f>
        <v>0</v>
      </c>
    </row>
    <row r="42" spans="1:4" ht="12" customHeight="1" x14ac:dyDescent="0.2">
      <c r="A42" s="117"/>
      <c r="B42" s="118" t="s">
        <v>101</v>
      </c>
      <c r="C42" s="72" t="s">
        <v>186</v>
      </c>
      <c r="D42" s="73"/>
    </row>
    <row r="43" spans="1:4" ht="12" customHeight="1" thickBot="1" x14ac:dyDescent="0.25">
      <c r="A43" s="117"/>
      <c r="B43" s="97" t="s">
        <v>102</v>
      </c>
      <c r="C43" s="88" t="s">
        <v>103</v>
      </c>
      <c r="D43" s="80"/>
    </row>
    <row r="44" spans="1:4" ht="12" customHeight="1" thickBot="1" x14ac:dyDescent="0.25">
      <c r="A44" s="64" t="s">
        <v>13</v>
      </c>
      <c r="B44" s="120"/>
      <c r="C44" s="114" t="s">
        <v>104</v>
      </c>
      <c r="D44" s="91"/>
    </row>
    <row r="45" spans="1:4" ht="12" customHeight="1" thickBot="1" x14ac:dyDescent="0.25">
      <c r="A45" s="89" t="s">
        <v>15</v>
      </c>
      <c r="B45" s="113"/>
      <c r="C45" s="114" t="s">
        <v>105</v>
      </c>
      <c r="D45" s="91"/>
    </row>
    <row r="46" spans="1:4" ht="15" customHeight="1" thickBot="1" x14ac:dyDescent="0.25">
      <c r="A46" s="89" t="s">
        <v>17</v>
      </c>
      <c r="B46" s="121"/>
      <c r="C46" s="122" t="s">
        <v>106</v>
      </c>
      <c r="D46" s="83">
        <f>+D33+D39+D44+D45</f>
        <v>0</v>
      </c>
    </row>
    <row r="47" spans="1:4" ht="13.5" thickBot="1" x14ac:dyDescent="0.25">
      <c r="A47" s="123"/>
      <c r="B47" s="124"/>
      <c r="C47" s="124"/>
      <c r="D47" s="125"/>
    </row>
    <row r="48" spans="1:4" ht="15" customHeight="1" thickBot="1" x14ac:dyDescent="0.25">
      <c r="A48" s="126" t="s">
        <v>107</v>
      </c>
      <c r="B48" s="127"/>
      <c r="C48" s="128"/>
      <c r="D48" s="129">
        <v>6</v>
      </c>
    </row>
    <row r="49" spans="1:4" ht="14.25" customHeight="1" thickBot="1" x14ac:dyDescent="0.25">
      <c r="A49" s="130" t="s">
        <v>108</v>
      </c>
      <c r="B49" s="131"/>
      <c r="C49" s="128"/>
      <c r="D49" s="132"/>
    </row>
    <row r="50" spans="1:4" ht="51" customHeight="1" x14ac:dyDescent="0.2">
      <c r="A50" s="438"/>
      <c r="B50" s="438"/>
      <c r="C50" s="438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2</vt:lpstr>
      <vt:lpstr>2a</vt:lpstr>
      <vt:lpstr>3</vt:lpstr>
      <vt:lpstr>4</vt:lpstr>
      <vt:lpstr>4önk</vt:lpstr>
      <vt:lpstr>4o</vt:lpstr>
      <vt:lpstr>5</vt:lpstr>
      <vt:lpstr>8</vt:lpstr>
      <vt:lpstr>10</vt:lpstr>
      <vt:lpstr>Fin</vt:lpstr>
      <vt:lpstr>'10'!Nyomtatási_cím</vt:lpstr>
      <vt:lpstr>'2a'!Nyomtatási_cím</vt:lpstr>
      <vt:lpstr>'10'!Nyomtatási_terület</vt:lpstr>
      <vt:lpstr>'2'!Nyomtatási_terület</vt:lpstr>
      <vt:lpstr>'2a'!Nyomtatási_terület</vt:lpstr>
      <vt:lpstr>'4'!Nyomtatási_terület</vt:lpstr>
      <vt:lpstr>'4o'!Nyomtatási_terület</vt:lpstr>
      <vt:lpstr>'4önk'!Nyomtatási_terület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2016-02-05T09:26:40Z</cp:lastPrinted>
  <dcterms:created xsi:type="dcterms:W3CDTF">2005-12-27T13:42:28Z</dcterms:created>
  <dcterms:modified xsi:type="dcterms:W3CDTF">2018-09-18T11:10:44Z</dcterms:modified>
</cp:coreProperties>
</file>