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4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'!$A$1:$I$44</definedName>
    <definedName name="_xlnm.Print_Area" localSheetId="4">'3.a. számú melléklet'!$D$1:$AD$53</definedName>
    <definedName name="_xlnm.Print_Area" localSheetId="5">'4. számú melléklet   '!$A$1:$AL$59</definedName>
  </definedNames>
  <calcPr fullCalcOnLoad="1"/>
</workbook>
</file>

<file path=xl/sharedStrings.xml><?xml version="1.0" encoding="utf-8"?>
<sst xmlns="http://schemas.openxmlformats.org/spreadsheetml/2006/main" count="871" uniqueCount="591">
  <si>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</si>
  <si>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</si>
  <si>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</si>
  <si>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</si>
  <si>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</si>
  <si>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</si>
  <si>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</si>
  <si>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</si>
  <si>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</si>
  <si>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</si>
  <si>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</si>
  <si>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</si>
  <si>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</si>
  <si>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</si>
  <si>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</si>
  <si>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</si>
  <si>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</si>
  <si>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</si>
  <si>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</si>
  <si>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</si>
  <si>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</si>
  <si>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</si>
  <si>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</si>
  <si>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</si>
  <si>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</si>
  <si>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</si>
  <si>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</si>
  <si>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</si>
  <si>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</si>
  <si>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</si>
  <si>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</si>
  <si>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</si>
  <si>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</si>
  <si>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</si>
  <si>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</si>
  <si>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</si>
  <si>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</si>
  <si>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</si>
  <si>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</si>
  <si>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</si>
  <si>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</si>
  <si>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</si>
  <si>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</si>
  <si>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</si>
  <si>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</si>
  <si>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</si>
  <si>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</si>
  <si>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</si>
  <si>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</si>
  <si>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</si>
  <si>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</si>
  <si>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</si>
  <si>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</si>
  <si>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</si>
  <si>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</si>
  <si>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</si>
  <si>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</si>
  <si>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</si>
  <si>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</si>
  <si>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</si>
  <si>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</si>
  <si>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</si>
  <si>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</si>
  <si>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</si>
  <si>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</si>
  <si>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</si>
  <si>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</si>
  <si>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</si>
  <si>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</si>
  <si>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</si>
  <si>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</si>
  <si>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</si>
  <si>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</si>
  <si>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</si>
  <si>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</si>
  <si>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</si>
  <si>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</si>
  <si>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</si>
  <si>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</si>
  <si>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</si>
  <si>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</si>
  <si>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</si>
  <si>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</si>
  <si>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</si>
  <si>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</si>
  <si>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</si>
  <si>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</si>
  <si>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</si>
  <si>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</si>
  <si>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</si>
  <si>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</si>
  <si>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</si>
  <si>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</si>
  <si>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</si>
  <si>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</si>
  <si>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</si>
  <si>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</si>
  <si>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</si>
  <si>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</si>
  <si>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</si>
  <si>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</si>
  <si>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</si>
  <si>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</si>
  <si>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</si>
  <si>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</si>
  <si>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</si>
  <si>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</si>
  <si>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</si>
  <si>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</si>
  <si>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</si>
  <si>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</si>
  <si>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</si>
  <si>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</si>
  <si>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</si>
  <si>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</si>
  <si>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</si>
  <si>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</si>
  <si>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</si>
  <si>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</si>
  <si>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</si>
  <si>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</si>
  <si>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</si>
  <si>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</si>
  <si>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</si>
  <si>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</si>
  <si>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</si>
  <si>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</si>
  <si>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</si>
  <si>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</si>
  <si>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</si>
  <si>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</si>
  <si>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</si>
  <si>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</si>
  <si>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</si>
  <si>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</si>
  <si>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</si>
  <si>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</si>
  <si>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</si>
  <si>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</si>
  <si>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</si>
  <si>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</si>
  <si>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</si>
  <si>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</si>
  <si>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</si>
  <si>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</si>
  <si>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</si>
  <si>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</si>
  <si>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</si>
  <si>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</si>
  <si>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</si>
  <si>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</si>
  <si>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</si>
  <si>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</si>
  <si>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</si>
  <si>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</si>
  <si>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</si>
  <si>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</si>
  <si>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</si>
  <si>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</si>
  <si>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</si>
  <si>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</si>
  <si>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</si>
  <si>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</si>
  <si>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</si>
  <si>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</si>
  <si>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</si>
  <si>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</si>
  <si>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</si>
  <si>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</si>
  <si>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</si>
  <si>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</si>
  <si>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</si>
  <si>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</si>
  <si>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</si>
  <si>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</si>
  <si>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</si>
  <si>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</si>
  <si>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</si>
  <si>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</si>
  <si>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</si>
  <si>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</si>
  <si>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</si>
  <si>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</si>
  <si>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</si>
  <si>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</si>
  <si>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</si>
  <si>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</si>
  <si>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</si>
  <si>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</si>
  <si>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</si>
  <si>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</si>
  <si>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</si>
  <si>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</si>
  <si>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</si>
  <si>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</si>
  <si>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</si>
  <si>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</si>
  <si>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</si>
  <si>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</si>
  <si>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</si>
  <si>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</si>
  <si>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</si>
  <si>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</si>
  <si>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</si>
  <si>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</si>
  <si>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</si>
  <si>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</si>
  <si>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</si>
  <si>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</si>
  <si>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</si>
  <si>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</si>
  <si>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</si>
  <si>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</si>
  <si>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</si>
  <si>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</si>
  <si>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</si>
  <si>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</si>
  <si>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</si>
  <si>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</si>
  <si>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</si>
  <si>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</si>
  <si>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</si>
  <si>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</si>
  <si>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</si>
  <si>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</si>
  <si>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</si>
  <si>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</si>
  <si>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</si>
  <si>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</si>
  <si>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</si>
  <si>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</si>
  <si>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</si>
  <si>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</si>
  <si>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</si>
  <si>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</si>
  <si>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</si>
  <si>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</si>
  <si>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</si>
  <si>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</si>
  <si>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</si>
  <si>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</si>
  <si>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</si>
  <si>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</si>
  <si>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</si>
  <si>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</si>
  <si>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</si>
  <si>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</si>
  <si>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</si>
  <si>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</si>
  <si>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</si>
  <si>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</si>
  <si>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</si>
  <si>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</si>
  <si>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</si>
  <si>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</si>
  <si>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</si>
  <si>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</si>
  <si>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</si>
  <si>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</si>
  <si>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</si>
  <si>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</si>
  <si>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</si>
  <si>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</si>
  <si>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</si>
  <si>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</si>
  <si>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</si>
  <si>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</si>
  <si>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</si>
  <si>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</si>
  <si>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</si>
  <si>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</si>
  <si>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</si>
  <si>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</si>
  <si>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</si>
  <si>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</si>
  <si>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</si>
  <si>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</si>
  <si>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</si>
  <si>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</si>
  <si>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</si>
  <si>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</si>
  <si>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</si>
  <si>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</si>
  <si>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</si>
  <si>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</si>
  <si>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</si>
  <si>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</si>
  <si>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</si>
  <si>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</si>
  <si>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</si>
  <si>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</si>
  <si>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</si>
  <si>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</si>
  <si>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</si>
  <si>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</si>
  <si>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</si>
  <si>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</si>
  <si>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</si>
  <si>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</si>
  <si>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</si>
  <si>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</si>
  <si>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</si>
  <si>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</si>
  <si>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</si>
  <si>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</si>
  <si>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</si>
  <si>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</si>
  <si>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</si>
  <si>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</si>
  <si>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</si>
  <si>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</si>
  <si>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</si>
  <si>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</si>
  <si>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</si>
  <si>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</si>
  <si>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</si>
  <si>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</si>
  <si>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</si>
  <si>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</si>
  <si>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</si>
  <si>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</si>
  <si>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</si>
  <si>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</si>
  <si>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</si>
  <si>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</si>
  <si>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</si>
  <si>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</si>
  <si>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</si>
  <si>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</si>
  <si>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</si>
  <si>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</si>
  <si>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</si>
  <si>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</si>
  <si>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</si>
  <si>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</si>
  <si>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</si>
  <si>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</si>
  <si>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</si>
  <si>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</si>
  <si>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</si>
  <si>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</si>
  <si>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</si>
  <si>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</si>
  <si>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</si>
  <si>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</si>
  <si>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</si>
  <si>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</si>
  <si>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</si>
  <si>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</si>
  <si>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</si>
  <si>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</si>
  <si>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</si>
  <si>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</si>
  <si>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</si>
  <si>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</si>
  <si>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</si>
  <si>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</si>
  <si>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</si>
  <si>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</si>
  <si>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</si>
  <si>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</si>
  <si>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</si>
  <si>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</si>
  <si>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</si>
  <si>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</si>
  <si>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</si>
  <si>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</si>
  <si>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</si>
  <si>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</si>
  <si>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</si>
  <si>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</si>
  <si>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</si>
  <si>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</si>
  <si>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</si>
  <si>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</si>
  <si>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</si>
  <si>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</si>
  <si>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</si>
  <si>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</si>
  <si>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</si>
  <si>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</si>
  <si>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</si>
  <si>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</si>
  <si>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</si>
  <si>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</si>
  <si>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</si>
  <si>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</si>
  <si>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</si>
  <si>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</si>
  <si>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</si>
  <si>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</si>
  <si>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</si>
  <si>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</si>
  <si>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</si>
  <si>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</si>
  <si>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</si>
  <si>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</si>
  <si>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</si>
  <si>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</si>
  <si>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</si>
  <si>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</si>
  <si>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</si>
  <si>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</si>
  <si>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</si>
  <si>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</si>
  <si>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</si>
  <si>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</si>
  <si>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</si>
  <si>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</si>
  <si>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</si>
  <si>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</si>
  <si>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</si>
  <si>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</si>
  <si>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</si>
  <si>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</si>
  <si>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</si>
  <si>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</si>
  <si>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Működési célú visszatéritendő támog.,kölcsönök visszatérülése államh.kivülről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</si>
  <si>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</si>
  <si>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</si>
  <si>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</si>
  <si>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</si>
  <si>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</si>
  <si>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</si>
  <si>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</si>
  <si>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</si>
  <si>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</si>
  <si>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</si>
  <si>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</si>
  <si>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</si>
  <si>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</si>
  <si>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</si>
  <si>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</si>
  <si>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</si>
  <si>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</si>
  <si>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</si>
  <si>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</si>
  <si>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</si>
  <si>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</si>
  <si>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</si>
  <si>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</si>
  <si>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</si>
  <si>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</si>
  <si>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</si>
  <si>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</si>
  <si>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</si>
  <si>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</si>
  <si>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</si>
  <si>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</si>
  <si>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</si>
  <si>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</si>
  <si>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</si>
  <si>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</si>
  <si>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</si>
  <si>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</si>
  <si>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</si>
  <si>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</si>
  <si>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</si>
  <si>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</si>
  <si>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</si>
  <si>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</si>
  <si>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</si>
  <si>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</si>
  <si>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</si>
  <si>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</si>
  <si>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 xml:space="preserve">       Kistelepülések támogatása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</si>
  <si>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</si>
  <si>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</si>
  <si>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</si>
  <si>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</si>
  <si>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</si>
  <si>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</si>
  <si>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</si>
  <si>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1.2.3. Közös Hivataltól  igazg.tevékenys.</t>
  </si>
  <si>
    <t>Felhalmozás célú támogatás államházt. belülről</t>
  </si>
  <si>
    <t>2.1 Vis maior támog. (Partfal)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</si>
  <si>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</si>
  <si>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</si>
  <si>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</si>
  <si>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</si>
  <si>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</si>
  <si>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</si>
  <si>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</si>
  <si>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</si>
  <si>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</si>
  <si>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</si>
  <si>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</si>
  <si>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</si>
  <si>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</si>
  <si>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</si>
  <si>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</si>
  <si>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</si>
  <si>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</si>
  <si>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</si>
  <si>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</si>
  <si>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</si>
  <si>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</si>
  <si>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</si>
  <si>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</si>
  <si>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</si>
  <si>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</si>
  <si>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</si>
  <si>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</si>
  <si>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</si>
  <si>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</si>
  <si>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</si>
  <si>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</si>
  <si>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</si>
  <si>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</si>
  <si>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</si>
  <si>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</si>
  <si>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</si>
  <si>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</si>
  <si>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</si>
  <si>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</si>
  <si>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</si>
  <si>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</si>
  <si>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</si>
  <si>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</si>
  <si>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</si>
  <si>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>2016.évi terv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</si>
  <si>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</si>
  <si>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</si>
  <si>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</si>
  <si>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</si>
  <si>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</si>
  <si>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2016. évi</t>
  </si>
  <si>
    <t>2016.évi előirányzat</t>
  </si>
  <si>
    <t>013390</t>
  </si>
  <si>
    <t>Egyéb kiegészítő szolgáltatások</t>
  </si>
  <si>
    <t>2016. évi eredeti előirányzat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</si>
  <si>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</si>
  <si>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</si>
  <si>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</si>
  <si>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</si>
  <si>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Kültéri játék</t>
  </si>
  <si>
    <t>Deák Ferenc utcai járda felújítása</t>
  </si>
  <si>
    <t>3. Közművelődés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</si>
  <si>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</si>
  <si>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</si>
  <si>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</si>
  <si>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</si>
  <si>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</si>
  <si>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</si>
  <si>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</si>
  <si>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</si>
  <si>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Óvoda összesen:</t>
  </si>
  <si>
    <t>2017.évi terv</t>
  </si>
  <si>
    <t>2017. évi terv</t>
  </si>
  <si>
    <t>K513</t>
  </si>
  <si>
    <t xml:space="preserve"> ebből Tartalékok</t>
  </si>
  <si>
    <t>2016.évi</t>
  </si>
  <si>
    <t xml:space="preserve">2017.évi </t>
  </si>
  <si>
    <t xml:space="preserve">2017. évi </t>
  </si>
  <si>
    <t>Áll.házt. Belüli megelőlegezések</t>
  </si>
  <si>
    <t>Állt. Házt belüli megelőlegezések visszafizetése</t>
  </si>
  <si>
    <t>2017.évi előirányzat</t>
  </si>
  <si>
    <t xml:space="preserve">  1.1.2 Települések köznevelési támogatása.</t>
  </si>
  <si>
    <t xml:space="preserve">  1.1.3 Önk. Szociális,  gyermekjóléti és gyermekétkeztetési feladatok tám. </t>
  </si>
  <si>
    <t>086090</t>
  </si>
  <si>
    <t>Egyéb szabadidős szolgáltatás</t>
  </si>
  <si>
    <t>2016. évi ered. előír.</t>
  </si>
  <si>
    <t>1.6. Jelzőrendszeres házi segítségnyújtás</t>
  </si>
  <si>
    <t>2017. évi eredeti előirányzat</t>
  </si>
  <si>
    <t>2017. évi számított előirányz.</t>
  </si>
  <si>
    <t>Konyhai berendezések</t>
  </si>
  <si>
    <t>2017. évben tervezett</t>
  </si>
  <si>
    <t>2017. évben  tervezett</t>
  </si>
  <si>
    <t>képviselő testület</t>
  </si>
  <si>
    <t>2016.évi záró létszám. ei.</t>
  </si>
  <si>
    <t>2017. évi  létszám-  keret</t>
  </si>
  <si>
    <t>Finanszírozási kiadások      K9</t>
  </si>
  <si>
    <t>összege  Ft</t>
  </si>
  <si>
    <t>Ft</t>
  </si>
  <si>
    <t>Tartalékok (pályázat önrész)</t>
  </si>
  <si>
    <t>Buszöböl tervezés a Deák Ferenc utcában</t>
  </si>
  <si>
    <t>2017.évi I. módosítás</t>
  </si>
  <si>
    <t>2017. évi</t>
  </si>
  <si>
    <t>2017. évi I. módosítás</t>
  </si>
  <si>
    <t>V. Működési célú támogatások és kiegészító támogatások (bérkompenzáció)</t>
  </si>
  <si>
    <t>2017. I. módosítás</t>
  </si>
  <si>
    <t>1.12. Felhalm. Célú pénzeszköz átadás</t>
  </si>
  <si>
    <t>2.2. Egészségház felújítás pályázati támogatás</t>
  </si>
  <si>
    <t>Műfüves pálya önrész (Szabadics Zoltán)</t>
  </si>
  <si>
    <t xml:space="preserve">  1.2.2 Bursa Hungarica ösztöndíj visszafizetése</t>
  </si>
  <si>
    <t>2017. eredeti előir.</t>
  </si>
  <si>
    <t>2017. I. mód</t>
  </si>
  <si>
    <t>2017. évi I.módosítás</t>
  </si>
  <si>
    <t>Egészségház felújítás</t>
  </si>
  <si>
    <t>2017. évi eredeti</t>
  </si>
  <si>
    <t>Beruházások             K6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</si>
</sst>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7" borderId="7" applyNumberFormat="0" applyFont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5" fillId="0" borderId="0" xfId="68" applyFill="1">
      <alignment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6" fillId="0" borderId="11" xfId="64" applyFont="1" applyBorder="1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right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6" xfId="65" applyFont="1" applyBorder="1" applyAlignment="1">
      <alignment horizontal="left"/>
      <protection/>
    </xf>
    <xf numFmtId="0" fontId="15" fillId="0" borderId="27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9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9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38" fillId="0" borderId="11" xfId="64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8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10" fillId="0" borderId="0" xfId="62" applyNumberFormat="1" applyFont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4" borderId="29" xfId="65" applyFont="1" applyFill="1" applyBorder="1" applyAlignment="1">
      <alignment horizontal="center"/>
      <protection/>
    </xf>
    <xf numFmtId="0" fontId="15" fillId="34" borderId="30" xfId="65" applyFont="1" applyFill="1" applyBorder="1" applyAlignment="1">
      <alignment horizontal="left"/>
      <protection/>
    </xf>
    <xf numFmtId="0" fontId="15" fillId="34" borderId="31" xfId="65" applyFont="1" applyFill="1" applyBorder="1" applyAlignment="1">
      <alignment horizontal="right"/>
      <protection/>
    </xf>
    <xf numFmtId="3" fontId="15" fillId="34" borderId="32" xfId="65" applyNumberFormat="1" applyFont="1" applyFill="1" applyBorder="1" applyAlignment="1">
      <alignment horizontal="right"/>
      <protection/>
    </xf>
    <xf numFmtId="0" fontId="14" fillId="34" borderId="33" xfId="65" applyFont="1" applyFill="1" applyBorder="1" applyAlignment="1">
      <alignment horizontal="center"/>
      <protection/>
    </xf>
    <xf numFmtId="0" fontId="9" fillId="0" borderId="34" xfId="56" applyFont="1" applyBorder="1" applyAlignment="1">
      <alignment vertical="center"/>
      <protection/>
    </xf>
    <xf numFmtId="3" fontId="11" fillId="0" borderId="34" xfId="60" applyNumberFormat="1" applyFont="1" applyFill="1" applyBorder="1">
      <alignment/>
      <protection/>
    </xf>
    <xf numFmtId="3" fontId="11" fillId="0" borderId="35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0" borderId="36" xfId="60" applyNumberFormat="1" applyFont="1" applyFill="1" applyBorder="1">
      <alignment/>
      <protection/>
    </xf>
    <xf numFmtId="3" fontId="10" fillId="0" borderId="22" xfId="60" applyNumberFormat="1" applyFont="1" applyFill="1" applyBorder="1">
      <alignment/>
      <protection/>
    </xf>
    <xf numFmtId="0" fontId="9" fillId="34" borderId="19" xfId="56" applyFont="1" applyFill="1" applyBorder="1" applyAlignment="1">
      <alignment vertical="center"/>
      <protection/>
    </xf>
    <xf numFmtId="3" fontId="11" fillId="34" borderId="19" xfId="60" applyNumberFormat="1" applyFont="1" applyFill="1" applyBorder="1">
      <alignment/>
      <protection/>
    </xf>
    <xf numFmtId="0" fontId="9" fillId="34" borderId="11" xfId="56" applyFont="1" applyFill="1" applyBorder="1" applyAlignment="1">
      <alignment vertical="center"/>
      <protection/>
    </xf>
    <xf numFmtId="3" fontId="11" fillId="34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4" borderId="11" xfId="60" applyNumberFormat="1" applyFont="1" applyFill="1" applyBorder="1">
      <alignment/>
      <protection/>
    </xf>
    <xf numFmtId="0" fontId="11" fillId="34" borderId="11" xfId="67" applyFont="1" applyFill="1" applyBorder="1">
      <alignment/>
      <protection/>
    </xf>
    <xf numFmtId="3" fontId="11" fillId="34" borderId="11" xfId="56" applyNumberFormat="1" applyFont="1" applyFill="1" applyBorder="1" applyAlignment="1">
      <alignment vertical="center"/>
      <protection/>
    </xf>
    <xf numFmtId="0" fontId="39" fillId="32" borderId="11" xfId="0" applyFont="1" applyFill="1" applyBorder="1" applyAlignment="1">
      <alignment horizontal="center" wrapText="1"/>
    </xf>
    <xf numFmtId="3" fontId="10" fillId="35" borderId="11" xfId="62" applyNumberFormat="1" applyFont="1" applyFill="1" applyBorder="1" applyAlignment="1">
      <alignment horizontal="right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6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0" fontId="19" fillId="34" borderId="13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0" fontId="18" fillId="36" borderId="11" xfId="62" applyFont="1" applyFill="1" applyBorder="1" applyAlignment="1">
      <alignment horizontal="left"/>
      <protection/>
    </xf>
    <xf numFmtId="3" fontId="18" fillId="36" borderId="11" xfId="62" applyNumberFormat="1" applyFont="1" applyFill="1" applyBorder="1" applyAlignment="1">
      <alignment horizontal="right"/>
      <protection/>
    </xf>
    <xf numFmtId="16" fontId="18" fillId="36" borderId="11" xfId="62" applyNumberFormat="1" applyFont="1" applyFill="1" applyBorder="1" applyAlignment="1">
      <alignment horizontal="lef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0" fontId="11" fillId="34" borderId="11" xfId="62" applyFont="1" applyFill="1" applyBorder="1" applyAlignment="1">
      <alignment horizontal="left"/>
      <protection/>
    </xf>
    <xf numFmtId="3" fontId="11" fillId="34" borderId="11" xfId="62" applyNumberFormat="1" applyFont="1" applyFill="1" applyBorder="1" applyAlignment="1">
      <alignment horizontal="right"/>
      <protection/>
    </xf>
    <xf numFmtId="49" fontId="11" fillId="36" borderId="11" xfId="62" applyNumberFormat="1" applyFont="1" applyFill="1" applyBorder="1" applyAlignment="1">
      <alignment horizontal="center"/>
      <protection/>
    </xf>
    <xf numFmtId="0" fontId="5" fillId="36" borderId="11" xfId="68" applyFont="1" applyFill="1" applyBorder="1">
      <alignment/>
      <protection/>
    </xf>
    <xf numFmtId="0" fontId="7" fillId="36" borderId="12" xfId="68" applyFont="1" applyFill="1" applyBorder="1">
      <alignment/>
      <protection/>
    </xf>
    <xf numFmtId="3" fontId="20" fillId="36" borderId="11" xfId="68" applyNumberFormat="1" applyFont="1" applyFill="1" applyBorder="1">
      <alignment/>
      <protection/>
    </xf>
    <xf numFmtId="0" fontId="35" fillId="36" borderId="12" xfId="68" applyFont="1" applyFill="1" applyBorder="1">
      <alignment/>
      <protection/>
    </xf>
    <xf numFmtId="0" fontId="7" fillId="36" borderId="12" xfId="68" applyFont="1" applyFill="1" applyBorder="1" applyAlignment="1">
      <alignment horizontal="right"/>
      <protection/>
    </xf>
    <xf numFmtId="0" fontId="7" fillId="36" borderId="12" xfId="68" applyFont="1" applyFill="1" applyBorder="1" applyAlignment="1">
      <alignment horizontal="center"/>
      <protection/>
    </xf>
    <xf numFmtId="0" fontId="7" fillId="36" borderId="11" xfId="68" applyFont="1" applyFill="1" applyBorder="1">
      <alignment/>
      <protection/>
    </xf>
    <xf numFmtId="3" fontId="7" fillId="36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6" borderId="16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16" xfId="0" applyFont="1" applyFill="1" applyBorder="1" applyAlignment="1">
      <alignment horizontal="center" vertical="center"/>
    </xf>
    <xf numFmtId="0" fontId="8" fillId="0" borderId="11" xfId="62" applyBorder="1">
      <alignment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6" xfId="56" applyFont="1" applyBorder="1" applyAlignment="1">
      <alignment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3" fillId="34" borderId="11" xfId="64" applyFont="1" applyFill="1" applyBorder="1" applyAlignment="1">
      <alignment horizontal="left" vertical="center"/>
      <protection/>
    </xf>
    <xf numFmtId="0" fontId="17" fillId="34" borderId="11" xfId="64" applyFont="1" applyFill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/>
      <protection/>
    </xf>
    <xf numFmtId="3" fontId="7" fillId="32" borderId="11" xfId="62" applyNumberFormat="1" applyFont="1" applyFill="1" applyBorder="1" applyAlignment="1">
      <alignment horizontal="right" vertical="center"/>
      <protection/>
    </xf>
    <xf numFmtId="3" fontId="20" fillId="0" borderId="11" xfId="62" applyNumberFormat="1" applyFont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horizontal="right" vertical="center"/>
      <protection/>
    </xf>
    <xf numFmtId="3" fontId="7" fillId="0" borderId="11" xfId="62" applyNumberFormat="1" applyFont="1" applyBorder="1" applyAlignment="1">
      <alignment horizontal="right" vertical="center"/>
      <protection/>
    </xf>
    <xf numFmtId="3" fontId="5" fillId="0" borderId="12" xfId="62" applyNumberFormat="1" applyFont="1" applyBorder="1" applyAlignment="1">
      <alignment horizontal="right" vertical="center"/>
      <protection/>
    </xf>
    <xf numFmtId="3" fontId="7" fillId="32" borderId="12" xfId="62" applyNumberFormat="1" applyFont="1" applyFill="1" applyBorder="1" applyAlignment="1">
      <alignment horizontal="right" vertical="center"/>
      <protection/>
    </xf>
    <xf numFmtId="3" fontId="20" fillId="32" borderId="12" xfId="62" applyNumberFormat="1" applyFont="1" applyFill="1" applyBorder="1" applyAlignment="1">
      <alignment horizontal="right" vertical="center"/>
      <protection/>
    </xf>
    <xf numFmtId="3" fontId="5" fillId="0" borderId="11" xfId="62" applyNumberFormat="1" applyFont="1" applyBorder="1" applyAlignment="1">
      <alignment vertical="center"/>
      <protection/>
    </xf>
    <xf numFmtId="3" fontId="7" fillId="34" borderId="11" xfId="62" applyNumberFormat="1" applyFont="1" applyFill="1" applyBorder="1">
      <alignment/>
      <protection/>
    </xf>
    <xf numFmtId="3" fontId="5" fillId="0" borderId="11" xfId="62" applyNumberFormat="1" applyFont="1" applyBorder="1">
      <alignment/>
      <protection/>
    </xf>
    <xf numFmtId="3" fontId="5" fillId="37" borderId="11" xfId="62" applyNumberFormat="1" applyFont="1" applyFill="1" applyBorder="1">
      <alignment/>
      <protection/>
    </xf>
    <xf numFmtId="3" fontId="7" fillId="0" borderId="11" xfId="62" applyNumberFormat="1" applyFont="1" applyBorder="1">
      <alignment/>
      <protection/>
    </xf>
    <xf numFmtId="3" fontId="7" fillId="33" borderId="12" xfId="59" applyNumberFormat="1" applyFont="1" applyFill="1" applyBorder="1" applyAlignment="1">
      <alignment horizontal="right" vertical="center" wrapText="1"/>
      <protection/>
    </xf>
    <xf numFmtId="3" fontId="5" fillId="0" borderId="11" xfId="59" applyNumberFormat="1" applyFont="1" applyBorder="1" applyAlignment="1">
      <alignment horizontal="right" vertical="center"/>
      <protection/>
    </xf>
    <xf numFmtId="3" fontId="7" fillId="0" borderId="11" xfId="59" applyNumberFormat="1" applyFont="1" applyBorder="1" applyAlignment="1">
      <alignment horizontal="right" vertical="center"/>
      <protection/>
    </xf>
    <xf numFmtId="3" fontId="7" fillId="35" borderId="11" xfId="59" applyNumberFormat="1" applyFont="1" applyFill="1" applyBorder="1" applyAlignment="1">
      <alignment horizontal="right" vertical="center"/>
      <protection/>
    </xf>
    <xf numFmtId="3" fontId="7" fillId="32" borderId="11" xfId="59" applyNumberFormat="1" applyFont="1" applyFill="1" applyBorder="1" applyAlignment="1">
      <alignment horizontal="right" vertical="center"/>
      <protection/>
    </xf>
    <xf numFmtId="0" fontId="11" fillId="37" borderId="11" xfId="59" applyFont="1" applyFill="1" applyBorder="1" applyAlignment="1">
      <alignment horizontal="center"/>
      <protection/>
    </xf>
    <xf numFmtId="0" fontId="18" fillId="37" borderId="11" xfId="59" applyFont="1" applyFill="1" applyBorder="1" applyAlignment="1">
      <alignment horizontal="left"/>
      <protection/>
    </xf>
    <xf numFmtId="3" fontId="7" fillId="37" borderId="11" xfId="59" applyNumberFormat="1" applyFont="1" applyFill="1" applyBorder="1" applyAlignment="1">
      <alignment horizontal="right" vertical="center"/>
      <protection/>
    </xf>
    <xf numFmtId="3" fontId="7" fillId="37" borderId="11" xfId="62" applyNumberFormat="1" applyFont="1" applyFill="1" applyBorder="1">
      <alignment/>
      <protection/>
    </xf>
    <xf numFmtId="0" fontId="18" fillId="37" borderId="13" xfId="59" applyFont="1" applyFill="1" applyBorder="1" applyAlignment="1">
      <alignment horizontal="left"/>
      <protection/>
    </xf>
    <xf numFmtId="0" fontId="10" fillId="0" borderId="11" xfId="59" applyFont="1" applyBorder="1" applyAlignment="1">
      <alignment horizontal="center"/>
      <protection/>
    </xf>
    <xf numFmtId="0" fontId="2" fillId="0" borderId="16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2" borderId="11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" fontId="1" fillId="32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vertical="distributed"/>
    </xf>
    <xf numFmtId="0" fontId="29" fillId="0" borderId="11" xfId="0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distributed"/>
    </xf>
    <xf numFmtId="3" fontId="1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3" fontId="1" fillId="32" borderId="11" xfId="7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8" fillId="32" borderId="11" xfId="0" applyNumberFormat="1" applyFont="1" applyFill="1" applyBorder="1" applyAlignment="1">
      <alignment vertical="center"/>
    </xf>
    <xf numFmtId="0" fontId="0" fillId="37" borderId="11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3" fontId="1" fillId="37" borderId="11" xfId="0" applyNumberFormat="1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/>
    </xf>
    <xf numFmtId="3" fontId="2" fillId="37" borderId="0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49" fontId="2" fillId="37" borderId="11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horizontal="right" vertical="center"/>
    </xf>
    <xf numFmtId="166" fontId="1" fillId="37" borderId="11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3" fontId="1" fillId="37" borderId="0" xfId="0" applyNumberFormat="1" applyFont="1" applyFill="1" applyBorder="1" applyAlignment="1">
      <alignment horizontal="right" vertical="center"/>
    </xf>
    <xf numFmtId="166" fontId="2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vertical="center"/>
    </xf>
    <xf numFmtId="3" fontId="1" fillId="37" borderId="0" xfId="0" applyNumberFormat="1" applyFont="1" applyFill="1" applyBorder="1" applyAlignment="1">
      <alignment vertical="center"/>
    </xf>
    <xf numFmtId="166" fontId="1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right" vertical="center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/>
    </xf>
    <xf numFmtId="1" fontId="15" fillId="0" borderId="12" xfId="65" applyNumberFormat="1" applyFont="1" applyBorder="1" applyAlignment="1">
      <alignment horizontal="right"/>
      <protection/>
    </xf>
    <xf numFmtId="3" fontId="23" fillId="0" borderId="16" xfId="62" applyNumberFormat="1" applyFont="1" applyBorder="1" applyAlignment="1">
      <alignment horizontal="right"/>
      <protection/>
    </xf>
    <xf numFmtId="3" fontId="30" fillId="0" borderId="13" xfId="0" applyNumberFormat="1" applyFon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0" fillId="36" borderId="13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3" fontId="1" fillId="34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distributed"/>
    </xf>
    <xf numFmtId="1" fontId="15" fillId="0" borderId="14" xfId="65" applyNumberFormat="1" applyFont="1" applyBorder="1" applyAlignment="1">
      <alignment horizontal="right"/>
      <protection/>
    </xf>
    <xf numFmtId="0" fontId="3" fillId="32" borderId="17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11" fillId="34" borderId="10" xfId="62" applyFont="1" applyFill="1" applyBorder="1" applyAlignment="1">
      <alignment horizontal="center" vertical="center" wrapText="1"/>
      <protection/>
    </xf>
    <xf numFmtId="0" fontId="11" fillId="34" borderId="12" xfId="62" applyFont="1" applyFill="1" applyBorder="1" applyAlignment="1">
      <alignment horizontal="center" vertical="center" wrapText="1"/>
      <protection/>
    </xf>
    <xf numFmtId="0" fontId="7" fillId="34" borderId="11" xfId="62" applyFont="1" applyFill="1" applyBorder="1" applyAlignment="1">
      <alignment horizontal="center" vertical="center"/>
      <protection/>
    </xf>
    <xf numFmtId="0" fontId="11" fillId="34" borderId="11" xfId="62" applyFont="1" applyFill="1" applyBorder="1" applyAlignment="1">
      <alignment horizontal="center" vertical="center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" fillId="32" borderId="3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36" borderId="13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1" fillId="32" borderId="39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38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distributed"/>
    </xf>
    <xf numFmtId="0" fontId="0" fillId="32" borderId="25" xfId="0" applyFont="1" applyFill="1" applyBorder="1" applyAlignment="1">
      <alignment horizontal="center" vertical="distributed"/>
    </xf>
    <xf numFmtId="0" fontId="0" fillId="32" borderId="14" xfId="0" applyFont="1" applyFill="1" applyBorder="1" applyAlignment="1">
      <alignment horizontal="center" vertical="distributed"/>
    </xf>
    <xf numFmtId="0" fontId="0" fillId="32" borderId="17" xfId="0" applyFont="1" applyFill="1" applyBorder="1" applyAlignment="1">
      <alignment horizontal="center" vertical="distributed"/>
    </xf>
    <xf numFmtId="0" fontId="0" fillId="32" borderId="13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distributed"/>
    </xf>
    <xf numFmtId="0" fontId="3" fillId="32" borderId="16" xfId="0" applyFont="1" applyFill="1" applyBorder="1" applyAlignment="1">
      <alignment horizontal="center" vertical="distributed"/>
    </xf>
    <xf numFmtId="0" fontId="3" fillId="32" borderId="11" xfId="0" applyFont="1" applyFill="1" applyBorder="1" applyAlignment="1">
      <alignment horizontal="center" vertical="distributed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38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15" fillId="0" borderId="40" xfId="65" applyFont="1" applyFill="1" applyBorder="1" applyAlignment="1">
      <alignment horizontal="center" vertical="center" wrapText="1"/>
      <protection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38" xfId="66" applyFont="1" applyFill="1" applyBorder="1" applyAlignment="1">
      <alignment horizontal="center" vertical="center" wrapText="1"/>
      <protection/>
    </xf>
    <xf numFmtId="0" fontId="9" fillId="32" borderId="25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8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25" xfId="66" applyFont="1" applyFill="1" applyBorder="1" applyAlignment="1">
      <alignment horizontal="distributed" vertical="distributed"/>
      <protection/>
    </xf>
    <xf numFmtId="0" fontId="6" fillId="32" borderId="39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8" fillId="0" borderId="0" xfId="57" applyAlignment="1">
      <alignment horizontal="center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3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80"/>
  <sheetViews>
    <sheetView view="pageLayout" zoomScaleSheetLayoutView="100" workbookViewId="0" topLeftCell="A1">
      <selection activeCell="E15" sqref="E15"/>
    </sheetView>
  </sheetViews>
  <sheetFormatPr defaultColWidth="9.00390625" defaultRowHeight="12.75"/>
  <cols>
    <col min="1" max="1" width="13.125" style="26" customWidth="1"/>
    <col min="2" max="2" width="61.875" style="26" customWidth="1"/>
    <col min="3" max="3" width="18.625" style="26" customWidth="1"/>
    <col min="4" max="5" width="14.00390625" style="26" customWidth="1"/>
    <col min="6" max="16384" width="9.125" style="26" customWidth="1"/>
  </cols>
  <sheetData>
    <row r="1" spans="1:5" ht="15" customHeight="1">
      <c r="A1" s="539" t="s">
        <v>210</v>
      </c>
      <c r="B1" s="540" t="s">
        <v>13</v>
      </c>
      <c r="C1" s="541" t="s">
        <v>520</v>
      </c>
      <c r="D1" s="538" t="s">
        <v>547</v>
      </c>
      <c r="E1" s="535" t="s">
        <v>576</v>
      </c>
    </row>
    <row r="2" spans="1:5" ht="15" customHeight="1">
      <c r="A2" s="539"/>
      <c r="B2" s="540"/>
      <c r="C2" s="542"/>
      <c r="D2" s="538"/>
      <c r="E2" s="536"/>
    </row>
    <row r="3" spans="1:5" ht="24.75" customHeight="1">
      <c r="A3" s="34" t="s">
        <v>92</v>
      </c>
      <c r="B3" s="80" t="s">
        <v>254</v>
      </c>
      <c r="C3" s="27"/>
      <c r="D3" s="419"/>
      <c r="E3" s="419"/>
    </row>
    <row r="4" spans="1:5" ht="19.5" customHeight="1">
      <c r="A4" s="34" t="s">
        <v>208</v>
      </c>
      <c r="B4" s="80" t="s">
        <v>342</v>
      </c>
      <c r="C4" s="28"/>
      <c r="D4" s="419"/>
      <c r="E4" s="419"/>
    </row>
    <row r="5" spans="1:5" ht="19.5" customHeight="1">
      <c r="A5" s="30" t="s">
        <v>214</v>
      </c>
      <c r="B5" s="79" t="s">
        <v>215</v>
      </c>
      <c r="C5" s="430">
        <f>SUM(C6:C9)</f>
        <v>47262000</v>
      </c>
      <c r="D5" s="442">
        <f>SUM(D6:D9)</f>
        <v>42056450</v>
      </c>
      <c r="E5" s="442">
        <f>SUM(E6:E10)</f>
        <v>42171077</v>
      </c>
    </row>
    <row r="6" spans="1:5" ht="19.5" customHeight="1">
      <c r="A6" s="27" t="s">
        <v>209</v>
      </c>
      <c r="B6" s="271" t="s">
        <v>336</v>
      </c>
      <c r="C6" s="438">
        <v>15188000</v>
      </c>
      <c r="D6" s="438">
        <v>16521419</v>
      </c>
      <c r="E6" s="438">
        <v>16521419</v>
      </c>
    </row>
    <row r="7" spans="1:5" ht="19.5" customHeight="1">
      <c r="A7" s="27" t="s">
        <v>211</v>
      </c>
      <c r="B7" s="273" t="s">
        <v>337</v>
      </c>
      <c r="C7" s="438">
        <v>20876000</v>
      </c>
      <c r="D7" s="438">
        <v>15474220</v>
      </c>
      <c r="E7" s="438">
        <v>15474220</v>
      </c>
    </row>
    <row r="8" spans="1:5" ht="19.5" customHeight="1">
      <c r="A8" s="30" t="s">
        <v>212</v>
      </c>
      <c r="B8" s="271" t="s">
        <v>416</v>
      </c>
      <c r="C8" s="438">
        <v>9998000</v>
      </c>
      <c r="D8" s="438">
        <v>8860811</v>
      </c>
      <c r="E8" s="438">
        <v>8860811</v>
      </c>
    </row>
    <row r="9" spans="1:5" ht="19.5" customHeight="1">
      <c r="A9" s="286" t="s">
        <v>321</v>
      </c>
      <c r="B9" s="271" t="s">
        <v>338</v>
      </c>
      <c r="C9" s="438">
        <v>1200000</v>
      </c>
      <c r="D9" s="438">
        <v>1200000</v>
      </c>
      <c r="E9" s="438">
        <v>1200000</v>
      </c>
    </row>
    <row r="10" spans="1:5" ht="19.5" customHeight="1">
      <c r="A10" s="30" t="s">
        <v>213</v>
      </c>
      <c r="B10" s="271" t="s">
        <v>339</v>
      </c>
      <c r="C10" s="438"/>
      <c r="D10" s="438"/>
      <c r="E10" s="438">
        <v>114627</v>
      </c>
    </row>
    <row r="11" spans="1:5" ht="19.5" customHeight="1">
      <c r="A11" s="30" t="s">
        <v>241</v>
      </c>
      <c r="B11" s="273" t="s">
        <v>340</v>
      </c>
      <c r="C11" s="438">
        <v>3517000</v>
      </c>
      <c r="D11" s="438">
        <v>4595230</v>
      </c>
      <c r="E11" s="438">
        <v>9250487</v>
      </c>
    </row>
    <row r="12" spans="1:5" ht="19.5" customHeight="1">
      <c r="A12" s="213"/>
      <c r="B12" s="214" t="s">
        <v>341</v>
      </c>
      <c r="C12" s="431">
        <f>SUM(C6:C11)</f>
        <v>50779000</v>
      </c>
      <c r="D12" s="439">
        <f>SUM(D6:D11)</f>
        <v>46651680</v>
      </c>
      <c r="E12" s="439">
        <f>SUM(E6:E11)</f>
        <v>51421564</v>
      </c>
    </row>
    <row r="13" spans="1:5" ht="19.5" customHeight="1">
      <c r="A13" s="205" t="s">
        <v>216</v>
      </c>
      <c r="B13" s="204" t="s">
        <v>257</v>
      </c>
      <c r="C13" s="432"/>
      <c r="D13" s="440"/>
      <c r="E13" s="440"/>
    </row>
    <row r="14" spans="1:5" ht="19.5" customHeight="1">
      <c r="A14" s="27" t="s">
        <v>255</v>
      </c>
      <c r="B14" s="212" t="s">
        <v>256</v>
      </c>
      <c r="C14" s="433">
        <v>31500000</v>
      </c>
      <c r="D14" s="440">
        <v>0</v>
      </c>
      <c r="E14" s="440">
        <v>41160604</v>
      </c>
    </row>
    <row r="15" spans="1:5" ht="19.5" customHeight="1">
      <c r="A15" s="216"/>
      <c r="B15" s="217" t="s">
        <v>258</v>
      </c>
      <c r="C15" s="431">
        <f>C14</f>
        <v>31500000</v>
      </c>
      <c r="D15" s="439">
        <f>D14</f>
        <v>0</v>
      </c>
      <c r="E15" s="439">
        <f>E14</f>
        <v>41160604</v>
      </c>
    </row>
    <row r="16" spans="1:5" ht="19.5" customHeight="1">
      <c r="A16" s="32" t="s">
        <v>217</v>
      </c>
      <c r="B16" s="81" t="s">
        <v>121</v>
      </c>
      <c r="C16" s="432"/>
      <c r="D16" s="440"/>
      <c r="E16" s="440"/>
    </row>
    <row r="17" spans="1:5" ht="19.5" customHeight="1">
      <c r="A17" s="30" t="s">
        <v>238</v>
      </c>
      <c r="B17" s="273" t="s">
        <v>347</v>
      </c>
      <c r="C17" s="433">
        <v>4300000</v>
      </c>
      <c r="D17" s="440">
        <v>5000000</v>
      </c>
      <c r="E17" s="440">
        <v>5000000</v>
      </c>
    </row>
    <row r="18" spans="1:5" ht="19.5" customHeight="1">
      <c r="A18" s="30" t="s">
        <v>218</v>
      </c>
      <c r="B18" s="78" t="s">
        <v>219</v>
      </c>
      <c r="C18" s="433"/>
      <c r="D18" s="440"/>
      <c r="E18" s="440"/>
    </row>
    <row r="19" spans="1:5" ht="19.5" customHeight="1">
      <c r="A19" s="30" t="s">
        <v>262</v>
      </c>
      <c r="B19" s="271" t="s">
        <v>343</v>
      </c>
      <c r="C19" s="433">
        <v>4000000</v>
      </c>
      <c r="D19" s="440">
        <v>6000000</v>
      </c>
      <c r="E19" s="440">
        <v>6000000</v>
      </c>
    </row>
    <row r="20" spans="1:5" ht="19.5" customHeight="1">
      <c r="A20" s="286" t="s">
        <v>344</v>
      </c>
      <c r="B20" s="78" t="s">
        <v>263</v>
      </c>
      <c r="C20" s="433">
        <v>1300000</v>
      </c>
      <c r="D20" s="440">
        <v>1300000</v>
      </c>
      <c r="E20" s="440">
        <v>1300000</v>
      </c>
    </row>
    <row r="21" spans="1:5" ht="19.5" customHeight="1">
      <c r="A21" s="286" t="s">
        <v>345</v>
      </c>
      <c r="B21" s="271" t="s">
        <v>346</v>
      </c>
      <c r="C21" s="433"/>
      <c r="D21" s="440"/>
      <c r="E21" s="440"/>
    </row>
    <row r="22" spans="1:5" ht="19.5" customHeight="1">
      <c r="A22" s="30" t="s">
        <v>239</v>
      </c>
      <c r="B22" s="78" t="s">
        <v>240</v>
      </c>
      <c r="C22" s="433"/>
      <c r="D22" s="440"/>
      <c r="E22" s="440"/>
    </row>
    <row r="23" spans="1:5" ht="19.5" customHeight="1">
      <c r="A23" s="213"/>
      <c r="B23" s="218" t="s">
        <v>265</v>
      </c>
      <c r="C23" s="431">
        <f>C17+C19+C18+C20+C21+C22</f>
        <v>9600000</v>
      </c>
      <c r="D23" s="439">
        <f>D17+D19+D18+D20+D21+D22</f>
        <v>12300000</v>
      </c>
      <c r="E23" s="439">
        <f>E17+E19+E18+E20+E21+E22</f>
        <v>12300000</v>
      </c>
    </row>
    <row r="24" spans="1:5" ht="19.5" customHeight="1">
      <c r="A24" s="219" t="s">
        <v>220</v>
      </c>
      <c r="B24" s="214" t="s">
        <v>55</v>
      </c>
      <c r="C24" s="431">
        <v>20512000</v>
      </c>
      <c r="D24" s="439">
        <v>22629750</v>
      </c>
      <c r="E24" s="439">
        <v>22629750</v>
      </c>
    </row>
    <row r="25" spans="1:5" ht="19.5" customHeight="1">
      <c r="A25" s="32" t="s">
        <v>221</v>
      </c>
      <c r="B25" s="80" t="s">
        <v>101</v>
      </c>
      <c r="C25" s="433"/>
      <c r="D25" s="440"/>
      <c r="E25" s="440"/>
    </row>
    <row r="26" spans="1:5" ht="19.5" customHeight="1">
      <c r="A26" s="30" t="s">
        <v>247</v>
      </c>
      <c r="B26" s="78" t="s">
        <v>248</v>
      </c>
      <c r="C26" s="433"/>
      <c r="D26" s="440"/>
      <c r="E26" s="440"/>
    </row>
    <row r="27" spans="1:5" ht="19.5" customHeight="1">
      <c r="A27" s="286" t="s">
        <v>348</v>
      </c>
      <c r="B27" s="271" t="s">
        <v>349</v>
      </c>
      <c r="C27" s="433"/>
      <c r="D27" s="440"/>
      <c r="E27" s="440"/>
    </row>
    <row r="28" spans="1:5" ht="19.5" customHeight="1">
      <c r="A28" s="213"/>
      <c r="B28" s="214" t="s">
        <v>259</v>
      </c>
      <c r="C28" s="431">
        <f>SUM(C26:C27)</f>
        <v>0</v>
      </c>
      <c r="D28" s="441">
        <f>SUM(D26:D27)</f>
        <v>0</v>
      </c>
      <c r="E28" s="441">
        <f>SUM(E26:E27)</f>
        <v>0</v>
      </c>
    </row>
    <row r="29" spans="1:5" ht="19.5" customHeight="1">
      <c r="A29" s="32" t="s">
        <v>222</v>
      </c>
      <c r="B29" s="80" t="s">
        <v>223</v>
      </c>
      <c r="C29" s="434"/>
      <c r="D29" s="440"/>
      <c r="E29" s="440"/>
    </row>
    <row r="30" spans="1:5" ht="19.5" customHeight="1">
      <c r="A30" s="286" t="s">
        <v>350</v>
      </c>
      <c r="B30" s="271" t="s">
        <v>417</v>
      </c>
      <c r="C30" s="433"/>
      <c r="D30" s="440"/>
      <c r="E30" s="440"/>
    </row>
    <row r="31" spans="1:5" ht="19.5" customHeight="1">
      <c r="A31" s="286" t="s">
        <v>351</v>
      </c>
      <c r="B31" s="271" t="s">
        <v>352</v>
      </c>
      <c r="C31" s="433"/>
      <c r="D31" s="440"/>
      <c r="E31" s="440"/>
    </row>
    <row r="32" spans="1:5" ht="19.5" customHeight="1">
      <c r="A32" s="213"/>
      <c r="B32" s="214" t="s">
        <v>260</v>
      </c>
      <c r="C32" s="431">
        <f>SUM(C30:C31)</f>
        <v>0</v>
      </c>
      <c r="D32" s="441">
        <f>SUM(D30:D31)</f>
        <v>0</v>
      </c>
      <c r="E32" s="441">
        <f>SUM(E30:E31)</f>
        <v>0</v>
      </c>
    </row>
    <row r="33" spans="1:5" ht="19.5" customHeight="1">
      <c r="A33" s="33" t="s">
        <v>224</v>
      </c>
      <c r="B33" s="80" t="s">
        <v>225</v>
      </c>
      <c r="C33" s="434"/>
      <c r="D33" s="440"/>
      <c r="E33" s="440"/>
    </row>
    <row r="34" spans="1:5" ht="19.5" customHeight="1">
      <c r="A34" s="316" t="s">
        <v>353</v>
      </c>
      <c r="B34" s="273" t="s">
        <v>354</v>
      </c>
      <c r="C34" s="435">
        <v>26000</v>
      </c>
      <c r="D34" s="440">
        <v>0</v>
      </c>
      <c r="E34" s="440">
        <v>0</v>
      </c>
    </row>
    <row r="35" spans="1:5" ht="19.5" customHeight="1">
      <c r="A35" s="316" t="s">
        <v>355</v>
      </c>
      <c r="B35" s="273" t="s">
        <v>356</v>
      </c>
      <c r="C35" s="435"/>
      <c r="D35" s="440"/>
      <c r="E35" s="440">
        <v>7462000</v>
      </c>
    </row>
    <row r="36" spans="1:5" ht="19.5" customHeight="1">
      <c r="A36" s="220"/>
      <c r="B36" s="214" t="s">
        <v>261</v>
      </c>
      <c r="C36" s="436">
        <f>SUM(C34:C35)</f>
        <v>26000</v>
      </c>
      <c r="D36" s="441">
        <f>SUM(D34:D35)</f>
        <v>0</v>
      </c>
      <c r="E36" s="441">
        <f>SUM(E34:E35)</f>
        <v>7462000</v>
      </c>
    </row>
    <row r="37" spans="1:5" ht="19.5" customHeight="1">
      <c r="A37" s="221" t="s">
        <v>226</v>
      </c>
      <c r="B37" s="222" t="s">
        <v>227</v>
      </c>
      <c r="C37" s="437">
        <f>C12+C15+C23+C24+C28+C32+C36</f>
        <v>112417000</v>
      </c>
      <c r="D37" s="439">
        <f>D12+D15+D23+D24+D28+D32+D36</f>
        <v>81581430</v>
      </c>
      <c r="E37" s="439">
        <f>E12+E15+E23+E24+E28+E32+E36</f>
        <v>134973918</v>
      </c>
    </row>
    <row r="38" spans="1:5" ht="19.5" customHeight="1">
      <c r="A38" s="32" t="s">
        <v>357</v>
      </c>
      <c r="B38" s="80" t="s">
        <v>358</v>
      </c>
      <c r="C38" s="434">
        <v>5923000</v>
      </c>
      <c r="D38" s="442">
        <v>8696901</v>
      </c>
      <c r="E38" s="442">
        <v>12298345</v>
      </c>
    </row>
    <row r="39" spans="1:5" ht="19.5" customHeight="1">
      <c r="A39" s="213"/>
      <c r="B39" s="214" t="s">
        <v>264</v>
      </c>
      <c r="C39" s="431">
        <f>C37+C38</f>
        <v>118340000</v>
      </c>
      <c r="D39" s="439">
        <f>D37+D38</f>
        <v>90278331</v>
      </c>
      <c r="E39" s="439">
        <f>E37+E38</f>
        <v>147272263</v>
      </c>
    </row>
    <row r="40" spans="1:3" ht="12.75" customHeight="1">
      <c r="A40" s="31"/>
      <c r="B40" s="31"/>
      <c r="C40" s="344"/>
    </row>
    <row r="41" spans="1:5" ht="18" customHeight="1">
      <c r="A41" s="545" t="s">
        <v>267</v>
      </c>
      <c r="B41" s="546" t="s">
        <v>13</v>
      </c>
      <c r="C41" s="543" t="s">
        <v>418</v>
      </c>
      <c r="D41" s="537" t="s">
        <v>548</v>
      </c>
      <c r="E41" s="535" t="s">
        <v>576</v>
      </c>
    </row>
    <row r="42" spans="1:5" ht="15" customHeight="1">
      <c r="A42" s="545"/>
      <c r="B42" s="546"/>
      <c r="C42" s="544"/>
      <c r="D42" s="537"/>
      <c r="E42" s="536"/>
    </row>
    <row r="43" spans="1:5" ht="15.75">
      <c r="A43" s="112" t="s">
        <v>266</v>
      </c>
      <c r="B43" s="223" t="s">
        <v>359</v>
      </c>
      <c r="C43" s="443"/>
      <c r="D43" s="440"/>
      <c r="E43" s="440"/>
    </row>
    <row r="44" spans="1:5" ht="15">
      <c r="A44" s="159" t="s">
        <v>228</v>
      </c>
      <c r="B44" s="111" t="s">
        <v>268</v>
      </c>
      <c r="C44" s="444">
        <v>29859845</v>
      </c>
      <c r="D44" s="440">
        <v>28061649</v>
      </c>
      <c r="E44" s="440">
        <v>32224455</v>
      </c>
    </row>
    <row r="45" spans="1:5" ht="19.5" customHeight="1">
      <c r="A45" s="159" t="s">
        <v>229</v>
      </c>
      <c r="B45" s="317" t="s">
        <v>269</v>
      </c>
      <c r="C45" s="444">
        <v>7926907</v>
      </c>
      <c r="D45" s="440">
        <v>6096828</v>
      </c>
      <c r="E45" s="440">
        <v>6629059</v>
      </c>
    </row>
    <row r="46" spans="1:5" ht="19.5" customHeight="1">
      <c r="A46" s="160" t="s">
        <v>230</v>
      </c>
      <c r="B46" s="317" t="s">
        <v>231</v>
      </c>
      <c r="C46" s="444">
        <v>35731248</v>
      </c>
      <c r="D46" s="440">
        <v>37825338</v>
      </c>
      <c r="E46" s="440">
        <v>38368185</v>
      </c>
    </row>
    <row r="47" spans="1:5" ht="19.5" customHeight="1">
      <c r="A47" s="160" t="s">
        <v>232</v>
      </c>
      <c r="B47" s="317" t="s">
        <v>81</v>
      </c>
      <c r="C47" s="444">
        <v>4584000</v>
      </c>
      <c r="D47" s="440">
        <v>4620000</v>
      </c>
      <c r="E47" s="440">
        <v>4620000</v>
      </c>
    </row>
    <row r="48" spans="1:5" ht="19.5" customHeight="1">
      <c r="A48" s="160" t="s">
        <v>233</v>
      </c>
      <c r="B48" s="317" t="s">
        <v>466</v>
      </c>
      <c r="C48" s="444">
        <v>2638000</v>
      </c>
      <c r="D48" s="440">
        <v>9586927</v>
      </c>
      <c r="E48" s="440">
        <v>12720371</v>
      </c>
    </row>
    <row r="49" spans="1:5" ht="19.5" customHeight="1">
      <c r="A49" s="453" t="s">
        <v>549</v>
      </c>
      <c r="B49" s="317" t="s">
        <v>550</v>
      </c>
      <c r="C49" s="444"/>
      <c r="D49" s="440">
        <v>7386927</v>
      </c>
      <c r="E49" s="440">
        <v>10520371</v>
      </c>
    </row>
    <row r="50" spans="1:5" ht="19.5" customHeight="1">
      <c r="A50" s="448"/>
      <c r="B50" s="449" t="s">
        <v>270</v>
      </c>
      <c r="C50" s="450">
        <f>SUM(C44:C48)</f>
        <v>80740000</v>
      </c>
      <c r="D50" s="451">
        <f>SUM(D44:D48)</f>
        <v>86190742</v>
      </c>
      <c r="E50" s="451">
        <f>SUM(E44:E48)</f>
        <v>94562070</v>
      </c>
    </row>
    <row r="51" spans="1:5" ht="19.5" customHeight="1">
      <c r="A51" s="113" t="s">
        <v>234</v>
      </c>
      <c r="B51" s="158" t="s">
        <v>235</v>
      </c>
      <c r="C51" s="446">
        <v>35600000</v>
      </c>
      <c r="D51" s="442">
        <v>600000</v>
      </c>
      <c r="E51" s="442">
        <v>600000</v>
      </c>
    </row>
    <row r="52" spans="1:5" ht="19.5" customHeight="1">
      <c r="A52" s="113" t="s">
        <v>236</v>
      </c>
      <c r="B52" s="158" t="s">
        <v>102</v>
      </c>
      <c r="C52" s="445">
        <v>2000000</v>
      </c>
      <c r="D52" s="440">
        <v>2000000</v>
      </c>
      <c r="E52" s="440">
        <v>43160604</v>
      </c>
    </row>
    <row r="53" spans="1:5" ht="19.5" customHeight="1">
      <c r="A53" s="113" t="s">
        <v>237</v>
      </c>
      <c r="B53" s="158" t="s">
        <v>512</v>
      </c>
      <c r="C53" s="445"/>
      <c r="D53" s="440"/>
      <c r="E53" s="440">
        <v>7462000</v>
      </c>
    </row>
    <row r="54" spans="1:5" ht="19.5" customHeight="1">
      <c r="A54" s="448"/>
      <c r="B54" s="452" t="s">
        <v>271</v>
      </c>
      <c r="C54" s="450">
        <f>C51+C52+C53</f>
        <v>37600000</v>
      </c>
      <c r="D54" s="451">
        <f>D51+D52+D53</f>
        <v>2600000</v>
      </c>
      <c r="E54" s="451">
        <f>E51+E52+E53</f>
        <v>51222604</v>
      </c>
    </row>
    <row r="55" spans="1:5" ht="19.5" customHeight="1">
      <c r="A55" s="113" t="s">
        <v>513</v>
      </c>
      <c r="B55" s="224" t="s">
        <v>514</v>
      </c>
      <c r="C55" s="445">
        <f>C50+C54</f>
        <v>118340000</v>
      </c>
      <c r="D55" s="442">
        <f>D50+D54</f>
        <v>88790742</v>
      </c>
      <c r="E55" s="442">
        <f>E50+E54</f>
        <v>145784674</v>
      </c>
    </row>
    <row r="56" spans="1:5" ht="19.5" customHeight="1">
      <c r="A56" s="113" t="s">
        <v>272</v>
      </c>
      <c r="B56" s="105" t="s">
        <v>273</v>
      </c>
      <c r="C56" s="445">
        <v>0</v>
      </c>
      <c r="D56" s="442">
        <v>1487589</v>
      </c>
      <c r="E56" s="442">
        <v>1487589</v>
      </c>
    </row>
    <row r="57" spans="1:5" ht="19.5" customHeight="1">
      <c r="A57" s="225"/>
      <c r="B57" s="226" t="s">
        <v>274</v>
      </c>
      <c r="C57" s="447">
        <f>C50+C54+C56</f>
        <v>118340000</v>
      </c>
      <c r="D57" s="439">
        <f>D50+D54+D56</f>
        <v>90278331</v>
      </c>
      <c r="E57" s="439">
        <f>E50+E54+E56</f>
        <v>147272263</v>
      </c>
    </row>
    <row r="58" spans="1:3" ht="15">
      <c r="A58" s="15"/>
      <c r="B58" s="15"/>
      <c r="C58" s="15"/>
    </row>
    <row r="59" spans="1:3" ht="14.25">
      <c r="A59" s="31"/>
      <c r="B59" s="31"/>
      <c r="C59" s="31"/>
    </row>
    <row r="60" spans="1:3" ht="14.25">
      <c r="A60" s="31"/>
      <c r="B60" s="31"/>
      <c r="C60" s="31"/>
    </row>
    <row r="61" spans="1:3" ht="14.25">
      <c r="A61" s="31"/>
      <c r="B61" s="31"/>
      <c r="C61" s="31"/>
    </row>
    <row r="62" spans="1:3" ht="14.25">
      <c r="A62" s="31"/>
      <c r="B62" s="31"/>
      <c r="C62" s="31"/>
    </row>
    <row r="63" spans="1:3" ht="14.25">
      <c r="A63" s="31"/>
      <c r="B63" s="31"/>
      <c r="C63" s="31"/>
    </row>
    <row r="64" spans="1:3" ht="14.25">
      <c r="A64" s="31"/>
      <c r="B64" s="31"/>
      <c r="C64" s="31"/>
    </row>
    <row r="65" spans="1:3" ht="14.25">
      <c r="A65" s="31"/>
      <c r="B65" s="31"/>
      <c r="C65" s="31"/>
    </row>
    <row r="66" spans="1:3" ht="14.25">
      <c r="A66" s="31"/>
      <c r="B66" s="31"/>
      <c r="C66" s="31"/>
    </row>
    <row r="67" spans="1:3" ht="14.25">
      <c r="A67" s="31"/>
      <c r="B67" s="31"/>
      <c r="C67" s="31"/>
    </row>
    <row r="68" spans="1:3" ht="14.25">
      <c r="A68" s="31"/>
      <c r="B68" s="31"/>
      <c r="C68" s="31"/>
    </row>
    <row r="69" spans="1:3" ht="14.25">
      <c r="A69" s="31"/>
      <c r="B69" s="31"/>
      <c r="C69" s="31"/>
    </row>
    <row r="70" spans="1:3" ht="14.25">
      <c r="A70" s="31"/>
      <c r="B70" s="31"/>
      <c r="C70" s="31"/>
    </row>
    <row r="71" spans="1:3" ht="14.25">
      <c r="A71" s="31"/>
      <c r="B71" s="31"/>
      <c r="C71" s="31"/>
    </row>
    <row r="72" spans="1:3" ht="14.25">
      <c r="A72" s="31"/>
      <c r="B72" s="31"/>
      <c r="C72" s="31"/>
    </row>
    <row r="73" spans="1:3" ht="14.25">
      <c r="A73" s="31"/>
      <c r="B73" s="31"/>
      <c r="C73" s="31"/>
    </row>
    <row r="74" spans="1:3" ht="14.25">
      <c r="A74" s="31"/>
      <c r="B74" s="31"/>
      <c r="C74" s="31"/>
    </row>
    <row r="75" spans="1:3" ht="14.25">
      <c r="A75" s="31"/>
      <c r="B75" s="31"/>
      <c r="C75" s="31"/>
    </row>
    <row r="76" spans="1:3" ht="14.25">
      <c r="A76" s="31"/>
      <c r="B76" s="31"/>
      <c r="C76" s="31"/>
    </row>
    <row r="77" spans="1:3" ht="14.25">
      <c r="A77" s="31"/>
      <c r="B77" s="31"/>
      <c r="C77" s="31"/>
    </row>
    <row r="78" spans="1:3" ht="14.25">
      <c r="A78" s="31"/>
      <c r="B78" s="31"/>
      <c r="C78" s="31"/>
    </row>
    <row r="79" spans="1:3" ht="14.25">
      <c r="A79" s="31"/>
      <c r="B79" s="31"/>
      <c r="C79" s="31"/>
    </row>
    <row r="80" spans="1:3" ht="14.25">
      <c r="A80" s="31"/>
      <c r="B80" s="31"/>
      <c r="C80" s="31"/>
    </row>
    <row r="81" spans="1:3" ht="14.25">
      <c r="A81" s="31"/>
      <c r="B81" s="31"/>
      <c r="C81" s="31"/>
    </row>
    <row r="82" spans="1:3" ht="14.25">
      <c r="A82" s="31"/>
      <c r="B82" s="31"/>
      <c r="C82" s="31"/>
    </row>
    <row r="83" spans="1:3" ht="14.25">
      <c r="A83" s="31"/>
      <c r="B83" s="31"/>
      <c r="C83" s="31"/>
    </row>
    <row r="84" spans="1:3" ht="14.25">
      <c r="A84" s="31"/>
      <c r="B84" s="31"/>
      <c r="C84" s="31"/>
    </row>
    <row r="85" spans="1:3" ht="14.25">
      <c r="A85" s="31"/>
      <c r="B85" s="31"/>
      <c r="C85" s="31"/>
    </row>
    <row r="86" spans="1:3" ht="14.25">
      <c r="A86" s="31"/>
      <c r="B86" s="31"/>
      <c r="C86" s="31"/>
    </row>
    <row r="87" spans="1:3" ht="14.25">
      <c r="A87" s="31"/>
      <c r="B87" s="31"/>
      <c r="C87" s="31"/>
    </row>
    <row r="88" spans="1:3" ht="14.25">
      <c r="A88" s="31"/>
      <c r="B88" s="31"/>
      <c r="C88" s="31"/>
    </row>
    <row r="89" spans="1:3" ht="14.25">
      <c r="A89" s="31"/>
      <c r="B89" s="31"/>
      <c r="C89" s="31"/>
    </row>
    <row r="90" spans="1:3" ht="14.25">
      <c r="A90" s="31"/>
      <c r="B90" s="31"/>
      <c r="C90" s="31"/>
    </row>
    <row r="91" spans="1:3" ht="14.25">
      <c r="A91" s="31"/>
      <c r="B91" s="31"/>
      <c r="C91" s="31"/>
    </row>
    <row r="92" spans="1:3" ht="14.25">
      <c r="A92" s="31"/>
      <c r="B92" s="31"/>
      <c r="C92" s="31"/>
    </row>
    <row r="93" spans="1:3" ht="14.25">
      <c r="A93" s="31"/>
      <c r="B93" s="31"/>
      <c r="C93" s="31"/>
    </row>
    <row r="94" spans="1:3" ht="14.25">
      <c r="A94" s="31"/>
      <c r="B94" s="31"/>
      <c r="C94" s="31"/>
    </row>
    <row r="95" spans="1:3" ht="14.25">
      <c r="A95" s="31"/>
      <c r="B95" s="31"/>
      <c r="C95" s="31"/>
    </row>
    <row r="96" spans="1:3" ht="14.25">
      <c r="A96" s="31"/>
      <c r="B96" s="31"/>
      <c r="C96" s="31"/>
    </row>
    <row r="97" spans="1:3" ht="14.25">
      <c r="A97" s="31"/>
      <c r="B97" s="31"/>
      <c r="C97" s="31"/>
    </row>
    <row r="98" spans="1:3" ht="14.25">
      <c r="A98" s="31"/>
      <c r="B98" s="31"/>
      <c r="C98" s="31"/>
    </row>
    <row r="99" spans="1:3" ht="14.25">
      <c r="A99" s="31"/>
      <c r="B99" s="31"/>
      <c r="C99" s="31"/>
    </row>
    <row r="100" spans="1:3" ht="14.25">
      <c r="A100" s="31"/>
      <c r="B100" s="31"/>
      <c r="C100" s="31"/>
    </row>
    <row r="101" spans="1:3" ht="14.25">
      <c r="A101" s="31"/>
      <c r="B101" s="31"/>
      <c r="C101" s="31"/>
    </row>
    <row r="102" spans="1:3" ht="14.25">
      <c r="A102" s="31"/>
      <c r="B102" s="31"/>
      <c r="C102" s="31"/>
    </row>
    <row r="103" spans="1:3" ht="14.25">
      <c r="A103" s="31"/>
      <c r="B103" s="31"/>
      <c r="C103" s="31"/>
    </row>
    <row r="104" spans="1:3" ht="14.25">
      <c r="A104" s="31"/>
      <c r="B104" s="31"/>
      <c r="C104" s="31"/>
    </row>
    <row r="105" spans="1:3" ht="14.25">
      <c r="A105" s="31"/>
      <c r="B105" s="31"/>
      <c r="C105" s="31"/>
    </row>
    <row r="106" spans="1:3" ht="14.25">
      <c r="A106" s="31"/>
      <c r="B106" s="31"/>
      <c r="C106" s="31"/>
    </row>
    <row r="107" spans="1:3" ht="14.25">
      <c r="A107" s="31"/>
      <c r="B107" s="31"/>
      <c r="C107" s="31"/>
    </row>
    <row r="108" spans="1:3" ht="14.25">
      <c r="A108" s="31"/>
      <c r="B108" s="31"/>
      <c r="C108" s="31"/>
    </row>
    <row r="109" spans="1:3" ht="14.25">
      <c r="A109" s="31"/>
      <c r="B109" s="31"/>
      <c r="C109" s="31"/>
    </row>
    <row r="110" spans="1:3" ht="14.25">
      <c r="A110" s="31"/>
      <c r="B110" s="31"/>
      <c r="C110" s="31"/>
    </row>
    <row r="111" spans="1:3" ht="14.25">
      <c r="A111" s="31"/>
      <c r="B111" s="31"/>
      <c r="C111" s="31"/>
    </row>
    <row r="112" spans="1:3" ht="14.25">
      <c r="A112" s="31"/>
      <c r="B112" s="31"/>
      <c r="C112" s="31"/>
    </row>
    <row r="113" spans="1:3" ht="14.25">
      <c r="A113" s="31"/>
      <c r="B113" s="31"/>
      <c r="C113" s="31"/>
    </row>
    <row r="114" spans="1:3" ht="14.25">
      <c r="A114" s="31"/>
      <c r="B114" s="31"/>
      <c r="C114" s="31"/>
    </row>
    <row r="115" spans="1:3" ht="14.25">
      <c r="A115" s="31"/>
      <c r="B115" s="31"/>
      <c r="C115" s="31"/>
    </row>
    <row r="116" spans="1:3" ht="14.25">
      <c r="A116" s="31"/>
      <c r="B116" s="31"/>
      <c r="C116" s="31"/>
    </row>
    <row r="117" spans="1:3" ht="14.25">
      <c r="A117" s="31"/>
      <c r="B117" s="31"/>
      <c r="C117" s="31"/>
    </row>
    <row r="118" spans="1:3" ht="14.25">
      <c r="A118" s="31"/>
      <c r="B118" s="31"/>
      <c r="C118" s="31"/>
    </row>
    <row r="119" spans="1:3" ht="14.25">
      <c r="A119" s="31"/>
      <c r="B119" s="31"/>
      <c r="C119" s="31"/>
    </row>
    <row r="120" spans="1:3" ht="14.25">
      <c r="A120" s="31"/>
      <c r="B120" s="31"/>
      <c r="C120" s="31"/>
    </row>
    <row r="121" spans="1:3" ht="14.25">
      <c r="A121" s="31"/>
      <c r="B121" s="31"/>
      <c r="C121" s="31"/>
    </row>
    <row r="122" spans="1:3" ht="14.25">
      <c r="A122" s="31"/>
      <c r="B122" s="31"/>
      <c r="C122" s="31"/>
    </row>
    <row r="123" spans="1:3" ht="14.25">
      <c r="A123" s="31"/>
      <c r="B123" s="31"/>
      <c r="C123" s="31"/>
    </row>
    <row r="124" spans="1:3" ht="14.25">
      <c r="A124" s="31"/>
      <c r="B124" s="31"/>
      <c r="C124" s="31"/>
    </row>
    <row r="125" spans="1:3" ht="14.25">
      <c r="A125" s="31"/>
      <c r="B125" s="31"/>
      <c r="C125" s="31"/>
    </row>
    <row r="126" spans="1:3" ht="14.25">
      <c r="A126" s="31"/>
      <c r="B126" s="31"/>
      <c r="C126" s="31"/>
    </row>
    <row r="127" spans="1:3" ht="14.25">
      <c r="A127" s="31"/>
      <c r="B127" s="31"/>
      <c r="C127" s="31"/>
    </row>
    <row r="128" spans="1:3" ht="14.25">
      <c r="A128" s="31"/>
      <c r="B128" s="31"/>
      <c r="C128" s="31"/>
    </row>
    <row r="129" spans="1:3" ht="14.25">
      <c r="A129" s="31"/>
      <c r="B129" s="31"/>
      <c r="C129" s="31"/>
    </row>
    <row r="130" spans="1:3" ht="14.25">
      <c r="A130" s="31"/>
      <c r="B130" s="31"/>
      <c r="C130" s="31"/>
    </row>
    <row r="131" spans="1:3" ht="14.25">
      <c r="A131" s="31"/>
      <c r="B131" s="31"/>
      <c r="C131" s="31"/>
    </row>
    <row r="132" spans="1:3" ht="14.25">
      <c r="A132" s="31"/>
      <c r="B132" s="31"/>
      <c r="C132" s="31"/>
    </row>
    <row r="133" spans="1:3" ht="14.25">
      <c r="A133" s="31"/>
      <c r="B133" s="31"/>
      <c r="C133" s="31"/>
    </row>
    <row r="134" spans="1:3" ht="14.25">
      <c r="A134" s="31"/>
      <c r="B134" s="31"/>
      <c r="C134" s="31"/>
    </row>
    <row r="135" spans="1:3" ht="14.25">
      <c r="A135" s="31"/>
      <c r="B135" s="31"/>
      <c r="C135" s="31"/>
    </row>
    <row r="136" spans="1:3" ht="14.25">
      <c r="A136" s="31"/>
      <c r="B136" s="31"/>
      <c r="C136" s="31"/>
    </row>
    <row r="137" spans="1:3" ht="14.25">
      <c r="A137" s="31"/>
      <c r="B137" s="31"/>
      <c r="C137" s="31"/>
    </row>
    <row r="138" spans="1:3" ht="14.25">
      <c r="A138" s="31"/>
      <c r="B138" s="31"/>
      <c r="C138" s="31"/>
    </row>
    <row r="139" spans="1:3" ht="14.25">
      <c r="A139" s="31"/>
      <c r="B139" s="31"/>
      <c r="C139" s="31"/>
    </row>
    <row r="140" spans="1:3" ht="14.25">
      <c r="A140" s="31"/>
      <c r="B140" s="31"/>
      <c r="C140" s="31"/>
    </row>
    <row r="141" spans="1:3" ht="14.25">
      <c r="A141" s="31"/>
      <c r="B141" s="31"/>
      <c r="C141" s="31"/>
    </row>
    <row r="142" spans="1:3" ht="14.25">
      <c r="A142" s="31"/>
      <c r="B142" s="31"/>
      <c r="C142" s="31"/>
    </row>
    <row r="143" spans="1:3" ht="14.25">
      <c r="A143" s="31"/>
      <c r="B143" s="31"/>
      <c r="C143" s="31"/>
    </row>
    <row r="144" spans="1:3" ht="14.25">
      <c r="A144" s="31"/>
      <c r="B144" s="31"/>
      <c r="C144" s="31"/>
    </row>
    <row r="145" spans="1:3" ht="14.25">
      <c r="A145" s="31"/>
      <c r="B145" s="31"/>
      <c r="C145" s="31"/>
    </row>
    <row r="146" spans="1:3" ht="14.25">
      <c r="A146" s="31"/>
      <c r="B146" s="31"/>
      <c r="C146" s="31"/>
    </row>
    <row r="147" spans="1:3" ht="14.25">
      <c r="A147" s="31"/>
      <c r="B147" s="31"/>
      <c r="C147" s="31"/>
    </row>
    <row r="148" spans="1:3" ht="14.25">
      <c r="A148" s="31"/>
      <c r="B148" s="31"/>
      <c r="C148" s="31"/>
    </row>
    <row r="149" spans="1:3" ht="14.25">
      <c r="A149" s="31"/>
      <c r="B149" s="31"/>
      <c r="C149" s="31"/>
    </row>
    <row r="150" spans="1:3" ht="14.25">
      <c r="A150" s="31"/>
      <c r="B150" s="31"/>
      <c r="C150" s="31"/>
    </row>
    <row r="151" spans="1:3" ht="14.25">
      <c r="A151" s="31"/>
      <c r="B151" s="31"/>
      <c r="C151" s="31"/>
    </row>
    <row r="152" spans="1:3" ht="14.25">
      <c r="A152" s="31"/>
      <c r="B152" s="31"/>
      <c r="C152" s="31"/>
    </row>
    <row r="153" spans="1:3" ht="14.25">
      <c r="A153" s="31"/>
      <c r="B153" s="31"/>
      <c r="C153" s="31"/>
    </row>
    <row r="154" spans="1:3" ht="14.25">
      <c r="A154" s="31"/>
      <c r="B154" s="31"/>
      <c r="C154" s="31"/>
    </row>
    <row r="155" spans="1:3" ht="14.25">
      <c r="A155" s="31"/>
      <c r="B155" s="31"/>
      <c r="C155" s="31"/>
    </row>
    <row r="156" spans="1:3" ht="14.25">
      <c r="A156" s="31"/>
      <c r="B156" s="31"/>
      <c r="C156" s="31"/>
    </row>
    <row r="157" spans="1:3" ht="14.25">
      <c r="A157" s="31"/>
      <c r="B157" s="31"/>
      <c r="C157" s="31"/>
    </row>
    <row r="158" spans="1:3" ht="14.25">
      <c r="A158" s="31"/>
      <c r="B158" s="31"/>
      <c r="C158" s="31"/>
    </row>
    <row r="159" spans="1:3" ht="14.25">
      <c r="A159" s="31"/>
      <c r="B159" s="31"/>
      <c r="C159" s="31"/>
    </row>
    <row r="160" spans="1:3" ht="14.25">
      <c r="A160" s="31"/>
      <c r="B160" s="31"/>
      <c r="C160" s="31"/>
    </row>
    <row r="161" spans="1:3" ht="14.25">
      <c r="A161" s="31"/>
      <c r="B161" s="31"/>
      <c r="C161" s="31"/>
    </row>
    <row r="162" spans="1:3" ht="14.25">
      <c r="A162" s="31"/>
      <c r="B162" s="31"/>
      <c r="C162" s="31"/>
    </row>
    <row r="163" spans="1:3" ht="14.25">
      <c r="A163" s="31"/>
      <c r="B163" s="31"/>
      <c r="C163" s="31"/>
    </row>
    <row r="164" spans="1:3" ht="14.25">
      <c r="A164" s="31"/>
      <c r="B164" s="31"/>
      <c r="C164" s="31"/>
    </row>
    <row r="165" spans="1:3" ht="14.25">
      <c r="A165" s="31"/>
      <c r="B165" s="31"/>
      <c r="C165" s="31"/>
    </row>
    <row r="166" spans="1:3" ht="14.25">
      <c r="A166" s="31"/>
      <c r="B166" s="31"/>
      <c r="C166" s="31"/>
    </row>
    <row r="167" spans="1:3" ht="14.25">
      <c r="A167" s="31"/>
      <c r="B167" s="31"/>
      <c r="C167" s="31"/>
    </row>
    <row r="168" spans="1:3" ht="14.25">
      <c r="A168" s="31"/>
      <c r="B168" s="31"/>
      <c r="C168" s="31"/>
    </row>
    <row r="169" spans="1:3" ht="14.25">
      <c r="A169" s="31"/>
      <c r="B169" s="31"/>
      <c r="C169" s="31"/>
    </row>
    <row r="170" spans="1:3" ht="14.25">
      <c r="A170" s="31"/>
      <c r="B170" s="31"/>
      <c r="C170" s="31"/>
    </row>
    <row r="171" spans="1:3" ht="14.25">
      <c r="A171" s="31"/>
      <c r="B171" s="31"/>
      <c r="C171" s="31"/>
    </row>
    <row r="172" spans="1:3" ht="14.25">
      <c r="A172" s="31"/>
      <c r="B172" s="31"/>
      <c r="C172" s="31"/>
    </row>
    <row r="173" spans="1:3" ht="14.25">
      <c r="A173" s="31"/>
      <c r="B173" s="31"/>
      <c r="C173" s="31"/>
    </row>
    <row r="174" spans="1:3" ht="14.25">
      <c r="A174" s="31"/>
      <c r="B174" s="31"/>
      <c r="C174" s="31"/>
    </row>
    <row r="175" spans="1:3" ht="14.25">
      <c r="A175" s="31"/>
      <c r="B175" s="31"/>
      <c r="C175" s="31"/>
    </row>
    <row r="176" spans="1:3" ht="14.25">
      <c r="A176" s="31"/>
      <c r="B176" s="31"/>
      <c r="C176" s="31"/>
    </row>
    <row r="177" spans="1:3" ht="14.25">
      <c r="A177" s="31"/>
      <c r="B177" s="31"/>
      <c r="C177" s="31"/>
    </row>
    <row r="178" spans="1:3" ht="14.25">
      <c r="A178" s="31"/>
      <c r="B178" s="31"/>
      <c r="C178" s="31"/>
    </row>
    <row r="179" spans="1:3" ht="14.25">
      <c r="A179" s="31"/>
      <c r="B179" s="31"/>
      <c r="C179" s="31"/>
    </row>
    <row r="180" spans="1:3" ht="14.25">
      <c r="A180" s="31"/>
      <c r="B180" s="31"/>
      <c r="C180" s="31"/>
    </row>
  </sheetData>
  <sheetProtection/>
  <mergeCells count="10">
    <mergeCell ref="E1:E2"/>
    <mergeCell ref="E41:E42"/>
    <mergeCell ref="D41:D42"/>
    <mergeCell ref="D1:D2"/>
    <mergeCell ref="A1:A2"/>
    <mergeCell ref="B1:B2"/>
    <mergeCell ref="C1:C2"/>
    <mergeCell ref="C41:C42"/>
    <mergeCell ref="A41:A42"/>
    <mergeCell ref="B41:B42"/>
  </mergeCells>
  <printOptions horizontalCentered="1"/>
  <pageMargins left="0.35" right="0.2362204724409449" top="1.16" bottom="0.19" header="0.37" footer="0.19"/>
  <pageSetup fitToWidth="0" fitToHeight="1" horizontalDpi="600" verticalDpi="600" orientation="portrait" paperSize="9" scale="68" r:id="rId1"/>
  <headerFooter alignWithMargins="0">
    <oddHeader xml:space="preserve">&amp;C7/2017. (VI.28.) számú költségvetési rendelethez
ZALASZABAR KÖZSÉG ÖNKORMÁNYZATA ÉS INTÉZMÉNYEI BEVÉTELEI ÉS KIADÁSA ELŐIRÁNYZATAINAK ÖSSZESÍTŐJE ROVATONKÉNT
2017. ÉVBEN
&amp;R1sz. 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A1">
      <selection activeCell="I3" sqref="I3:I5"/>
    </sheetView>
  </sheetViews>
  <sheetFormatPr defaultColWidth="9.00390625" defaultRowHeight="12.75"/>
  <cols>
    <col min="1" max="1" width="8.75390625" style="17" customWidth="1"/>
    <col min="2" max="2" width="49.625" style="17" customWidth="1"/>
    <col min="3" max="4" width="14.375" style="17" customWidth="1"/>
    <col min="5" max="6" width="13.25390625" style="17" customWidth="1"/>
    <col min="7" max="8" width="14.75390625" style="17" customWidth="1"/>
    <col min="9" max="9" width="13.25390625" style="17" customWidth="1"/>
    <col min="10" max="10" width="13.875" style="17" customWidth="1"/>
    <col min="11" max="16384" width="9.125" style="17" customWidth="1"/>
  </cols>
  <sheetData>
    <row r="1" spans="1:10" ht="12.75">
      <c r="A1" s="16"/>
      <c r="B1" s="16"/>
      <c r="C1" s="16"/>
      <c r="D1" s="16"/>
      <c r="E1" s="625" t="s">
        <v>18</v>
      </c>
      <c r="F1" s="625"/>
      <c r="G1" s="625"/>
      <c r="H1" s="625"/>
      <c r="I1" s="625"/>
      <c r="J1" s="625"/>
    </row>
    <row r="2" spans="1:10" ht="15" customHeight="1">
      <c r="A2" s="626" t="s">
        <v>62</v>
      </c>
      <c r="B2" s="627" t="s">
        <v>97</v>
      </c>
      <c r="C2" s="628" t="s">
        <v>325</v>
      </c>
      <c r="D2" s="629"/>
      <c r="E2" s="629"/>
      <c r="F2" s="630"/>
      <c r="G2" s="628" t="s">
        <v>64</v>
      </c>
      <c r="H2" s="629"/>
      <c r="I2" s="629"/>
      <c r="J2" s="630"/>
    </row>
    <row r="3" spans="1:10" ht="15" customHeight="1">
      <c r="A3" s="623"/>
      <c r="B3" s="623"/>
      <c r="C3" s="623" t="s">
        <v>79</v>
      </c>
      <c r="D3" s="623" t="s">
        <v>446</v>
      </c>
      <c r="E3" s="623" t="s">
        <v>566</v>
      </c>
      <c r="F3" s="623" t="s">
        <v>65</v>
      </c>
      <c r="G3" s="623" t="s">
        <v>11</v>
      </c>
      <c r="H3" s="123" t="s">
        <v>252</v>
      </c>
      <c r="I3" s="623" t="s">
        <v>567</v>
      </c>
      <c r="J3" s="623" t="s">
        <v>65</v>
      </c>
    </row>
    <row r="4" spans="1:10" ht="15" customHeight="1">
      <c r="A4" s="623"/>
      <c r="B4" s="623"/>
      <c r="C4" s="623"/>
      <c r="D4" s="623"/>
      <c r="E4" s="623"/>
      <c r="F4" s="623"/>
      <c r="G4" s="623"/>
      <c r="H4" s="123" t="s">
        <v>251</v>
      </c>
      <c r="I4" s="623"/>
      <c r="J4" s="623"/>
    </row>
    <row r="5" spans="1:10" ht="15" customHeight="1">
      <c r="A5" s="624"/>
      <c r="B5" s="624"/>
      <c r="C5" s="624"/>
      <c r="D5" s="624"/>
      <c r="E5" s="624"/>
      <c r="F5" s="624"/>
      <c r="G5" s="624"/>
      <c r="H5" s="124" t="s">
        <v>253</v>
      </c>
      <c r="I5" s="624"/>
      <c r="J5" s="624"/>
    </row>
    <row r="6" spans="1:10" ht="39.75" customHeight="1">
      <c r="A6" s="59"/>
      <c r="B6" s="149"/>
      <c r="C6" s="151"/>
      <c r="D6" s="151"/>
      <c r="E6" s="60"/>
      <c r="F6" s="60"/>
      <c r="G6" s="60"/>
      <c r="H6" s="60"/>
      <c r="I6" s="60"/>
      <c r="J6" s="60"/>
    </row>
    <row r="7" spans="1:10" ht="39.75" customHeight="1">
      <c r="A7" s="52"/>
      <c r="B7" s="150"/>
      <c r="C7" s="60"/>
      <c r="D7" s="60"/>
      <c r="E7" s="60"/>
      <c r="F7" s="60"/>
      <c r="G7" s="60"/>
      <c r="H7" s="60"/>
      <c r="I7" s="60"/>
      <c r="J7" s="60"/>
    </row>
    <row r="8" spans="1:10" ht="39.75" customHeight="1">
      <c r="A8" s="59"/>
      <c r="B8" s="147"/>
      <c r="C8" s="151"/>
      <c r="D8" s="151"/>
      <c r="E8" s="60"/>
      <c r="F8" s="60"/>
      <c r="G8" s="60"/>
      <c r="H8" s="60"/>
      <c r="I8" s="60"/>
      <c r="J8" s="60"/>
    </row>
    <row r="9" spans="1:10" ht="39.75" customHeight="1">
      <c r="A9" s="52"/>
      <c r="B9" s="148"/>
      <c r="C9" s="60"/>
      <c r="D9" s="60"/>
      <c r="E9" s="60"/>
      <c r="F9" s="60"/>
      <c r="G9" s="60"/>
      <c r="H9" s="60"/>
      <c r="I9" s="60"/>
      <c r="J9" s="60"/>
    </row>
    <row r="10" spans="1:10" ht="39.75" customHeight="1">
      <c r="A10" s="19"/>
      <c r="B10" s="163"/>
      <c r="C10" s="152"/>
      <c r="D10" s="152"/>
      <c r="E10" s="61"/>
      <c r="F10" s="61"/>
      <c r="G10" s="61"/>
      <c r="H10" s="61"/>
      <c r="I10" s="61"/>
      <c r="J10" s="61"/>
    </row>
    <row r="11" spans="2:8" ht="39.75" customHeight="1">
      <c r="B11" s="300" t="s">
        <v>328</v>
      </c>
      <c r="C11" s="300"/>
      <c r="D11" s="300"/>
      <c r="E11" s="300"/>
      <c r="F11" s="300"/>
      <c r="G11" s="300"/>
      <c r="H11" s="300"/>
    </row>
    <row r="12" ht="39.75" customHeight="1"/>
    <row r="43" ht="12.75">
      <c r="K43" s="18"/>
    </row>
  </sheetData>
  <sheetProtection/>
  <mergeCells count="12"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7/2017. (VI.28.) számú költségvetési rendelethez
ZALASZABAR KÖZSÉG  ÖNKORMÁNYZAT 2016.ÉVI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8"/>
  <sheetViews>
    <sheetView view="pageLayout" zoomScaleSheetLayoutView="80" workbookViewId="0" topLeftCell="A1">
      <selection activeCell="E8" sqref="E8"/>
    </sheetView>
  </sheetViews>
  <sheetFormatPr defaultColWidth="9.00390625" defaultRowHeight="12.75"/>
  <cols>
    <col min="1" max="1" width="7.75390625" style="21" customWidth="1"/>
    <col min="2" max="2" width="44.375" style="21" customWidth="1"/>
    <col min="3" max="3" width="5.625" style="21" hidden="1" customWidth="1"/>
    <col min="4" max="5" width="13.375" style="21" customWidth="1"/>
    <col min="6" max="6" width="21.125" style="21" customWidth="1"/>
    <col min="7" max="16384" width="9.125" style="21" customWidth="1"/>
  </cols>
  <sheetData>
    <row r="1" spans="1:6" ht="12.75" customHeight="1">
      <c r="A1" s="22"/>
      <c r="B1" s="22"/>
      <c r="C1" s="22"/>
      <c r="D1" s="22"/>
      <c r="E1" s="22"/>
      <c r="F1" s="22"/>
    </row>
    <row r="2" spans="1:6" ht="13.5" thickBot="1">
      <c r="A2" s="20"/>
      <c r="B2" s="20"/>
      <c r="C2" s="20"/>
      <c r="D2" s="20"/>
      <c r="E2" s="20"/>
      <c r="F2" s="20"/>
    </row>
    <row r="3" spans="1:6" ht="15.75" customHeight="1" thickBot="1">
      <c r="A3" s="631" t="s">
        <v>19</v>
      </c>
      <c r="B3" s="632" t="s">
        <v>22</v>
      </c>
      <c r="C3" s="632"/>
      <c r="D3" s="633" t="s">
        <v>556</v>
      </c>
      <c r="E3" s="633" t="s">
        <v>576</v>
      </c>
      <c r="F3" s="632" t="s">
        <v>23</v>
      </c>
    </row>
    <row r="4" spans="1:6" ht="15.75" customHeight="1" thickBot="1">
      <c r="A4" s="631"/>
      <c r="B4" s="632"/>
      <c r="C4" s="632"/>
      <c r="D4" s="634"/>
      <c r="E4" s="634"/>
      <c r="F4" s="632"/>
    </row>
    <row r="5" spans="1:6" ht="15.75" customHeight="1" thickBot="1">
      <c r="A5" s="631"/>
      <c r="B5" s="632"/>
      <c r="C5" s="632"/>
      <c r="D5" s="634"/>
      <c r="E5" s="634"/>
      <c r="F5" s="632"/>
    </row>
    <row r="6" spans="1:6" ht="15.75" customHeight="1" thickBot="1">
      <c r="A6" s="631"/>
      <c r="B6" s="632"/>
      <c r="C6" s="632"/>
      <c r="D6" s="635"/>
      <c r="E6" s="635"/>
      <c r="F6" s="632"/>
    </row>
    <row r="7" spans="1:6" ht="30" customHeight="1">
      <c r="A7" s="277" t="s">
        <v>17</v>
      </c>
      <c r="B7" s="278" t="s">
        <v>574</v>
      </c>
      <c r="C7" s="279"/>
      <c r="D7" s="516">
        <v>7386927</v>
      </c>
      <c r="E7" s="531">
        <v>10520371</v>
      </c>
      <c r="F7" s="276" t="s">
        <v>568</v>
      </c>
    </row>
    <row r="8" spans="1:6" ht="30" customHeight="1" thickBot="1">
      <c r="A8" s="355"/>
      <c r="B8" s="356" t="s">
        <v>326</v>
      </c>
      <c r="C8" s="357"/>
      <c r="D8" s="358">
        <f>SUM(D7)</f>
        <v>7386927</v>
      </c>
      <c r="E8" s="358"/>
      <c r="F8" s="359"/>
    </row>
    <row r="9" ht="16.5" customHeight="1"/>
  </sheetData>
  <sheetProtection/>
  <mergeCells count="6">
    <mergeCell ref="A3:A6"/>
    <mergeCell ref="B3:B6"/>
    <mergeCell ref="C3:C6"/>
    <mergeCell ref="F3:F6"/>
    <mergeCell ref="D3:D6"/>
    <mergeCell ref="E3:E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7/2017. (VI.28.) számú költségvetési rendelethez
ZALASZABAR KÖZSÉG ÖNKORMÁNYZAT 2017.ÉVI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F2" sqref="F2"/>
    </sheetView>
  </sheetViews>
  <sheetFormatPr defaultColWidth="9.00390625" defaultRowHeight="12.75"/>
  <cols>
    <col min="1" max="1" width="12.625" style="39" customWidth="1"/>
    <col min="2" max="2" width="8.125" style="39" customWidth="1"/>
    <col min="3" max="3" width="8.25390625" style="39" customWidth="1"/>
    <col min="4" max="4" width="48.375" style="39" customWidth="1"/>
    <col min="5" max="5" width="12.125" style="39" customWidth="1"/>
    <col min="6" max="6" width="13.375" style="39" customWidth="1"/>
    <col min="7" max="7" width="12.25390625" style="39" customWidth="1"/>
    <col min="8" max="8" width="11.00390625" style="39" customWidth="1"/>
    <col min="9" max="16384" width="9.125" style="39" customWidth="1"/>
  </cols>
  <sheetData>
    <row r="1" ht="12.75">
      <c r="G1" s="48" t="s">
        <v>18</v>
      </c>
    </row>
    <row r="2" spans="1:7" ht="16.5" customHeight="1">
      <c r="A2" s="647" t="s">
        <v>0</v>
      </c>
      <c r="B2" s="650" t="s">
        <v>54</v>
      </c>
      <c r="C2" s="651"/>
      <c r="D2" s="652"/>
      <c r="E2" s="644" t="s">
        <v>556</v>
      </c>
      <c r="F2" s="51">
        <v>2018</v>
      </c>
      <c r="G2" s="51">
        <v>2019</v>
      </c>
    </row>
    <row r="3" spans="1:7" ht="17.25" customHeight="1">
      <c r="A3" s="648"/>
      <c r="B3" s="653"/>
      <c r="C3" s="654"/>
      <c r="D3" s="655"/>
      <c r="E3" s="645"/>
      <c r="F3" s="637" t="s">
        <v>329</v>
      </c>
      <c r="G3" s="638"/>
    </row>
    <row r="4" spans="1:7" ht="12" customHeight="1">
      <c r="A4" s="649"/>
      <c r="B4" s="656"/>
      <c r="C4" s="657"/>
      <c r="D4" s="658"/>
      <c r="E4" s="646"/>
      <c r="F4" s="639"/>
      <c r="G4" s="640"/>
    </row>
    <row r="5" spans="1:7" ht="34.5" customHeight="1">
      <c r="A5" s="50" t="s">
        <v>2</v>
      </c>
      <c r="B5" s="636" t="s">
        <v>447</v>
      </c>
      <c r="C5" s="636"/>
      <c r="D5" s="636"/>
      <c r="E5" s="110"/>
      <c r="F5" s="110"/>
      <c r="G5" s="110"/>
    </row>
    <row r="6" spans="1:7" ht="34.5" customHeight="1">
      <c r="A6" s="50" t="s">
        <v>4</v>
      </c>
      <c r="B6" s="636" t="s">
        <v>96</v>
      </c>
      <c r="C6" s="636"/>
      <c r="D6" s="636"/>
      <c r="E6" s="110">
        <v>2200000</v>
      </c>
      <c r="F6" s="110"/>
      <c r="G6" s="110"/>
    </row>
    <row r="7" spans="1:7" ht="34.5" customHeight="1">
      <c r="A7" s="50" t="s">
        <v>5</v>
      </c>
      <c r="B7" s="659" t="s">
        <v>448</v>
      </c>
      <c r="C7" s="660"/>
      <c r="D7" s="661"/>
      <c r="E7" s="110">
        <v>0</v>
      </c>
      <c r="F7" s="110"/>
      <c r="G7" s="110"/>
    </row>
    <row r="8" spans="1:7" ht="34.5" customHeight="1">
      <c r="A8" s="50"/>
      <c r="B8" s="641" t="s">
        <v>84</v>
      </c>
      <c r="C8" s="642"/>
      <c r="D8" s="643"/>
      <c r="E8" s="141">
        <f>SUM(E5:E7)</f>
        <v>2200000</v>
      </c>
      <c r="F8" s="141">
        <f>SUM(F5:F7)</f>
        <v>0</v>
      </c>
      <c r="G8" s="141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7/2017. (VI.28.)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J10" sqref="J10"/>
    </sheetView>
  </sheetViews>
  <sheetFormatPr defaultColWidth="9.00390625" defaultRowHeight="12.75"/>
  <cols>
    <col min="1" max="1" width="3.75390625" style="36" customWidth="1"/>
    <col min="2" max="2" width="9.125" style="36" customWidth="1"/>
    <col min="3" max="3" width="8.375" style="36" customWidth="1"/>
    <col min="4" max="4" width="22.875" style="36" customWidth="1"/>
    <col min="5" max="5" width="25.625" style="36" customWidth="1"/>
    <col min="6" max="6" width="10.875" style="36" customWidth="1"/>
    <col min="7" max="7" width="11.125" style="36" customWidth="1"/>
    <col min="8" max="8" width="16.75390625" style="36" customWidth="1"/>
    <col min="9" max="9" width="9.125" style="36" customWidth="1"/>
    <col min="10" max="10" width="11.125" style="36" customWidth="1"/>
    <col min="11" max="11" width="11.375" style="36" customWidth="1"/>
    <col min="12" max="16384" width="9.125" style="36" customWidth="1"/>
  </cols>
  <sheetData>
    <row r="1" spans="10:11" ht="12.75">
      <c r="J1" s="662" t="s">
        <v>18</v>
      </c>
      <c r="K1" s="662"/>
    </row>
    <row r="2" spans="1:11" ht="24.75" customHeight="1">
      <c r="A2" s="663" t="s">
        <v>21</v>
      </c>
      <c r="B2" s="663" t="s">
        <v>26</v>
      </c>
      <c r="C2" s="663"/>
      <c r="D2" s="663"/>
      <c r="E2" s="665" t="s">
        <v>66</v>
      </c>
      <c r="F2" s="665"/>
      <c r="G2" s="665"/>
      <c r="H2" s="665" t="s">
        <v>67</v>
      </c>
      <c r="I2" s="665"/>
      <c r="J2" s="665"/>
      <c r="K2" s="37" t="s">
        <v>11</v>
      </c>
    </row>
    <row r="3" spans="1:11" ht="24.75" customHeight="1">
      <c r="A3" s="663"/>
      <c r="B3" s="663"/>
      <c r="C3" s="663"/>
      <c r="D3" s="663"/>
      <c r="E3" s="663" t="s">
        <v>27</v>
      </c>
      <c r="F3" s="663" t="s">
        <v>28</v>
      </c>
      <c r="G3" s="663" t="s">
        <v>29</v>
      </c>
      <c r="H3" s="663" t="s">
        <v>27</v>
      </c>
      <c r="I3" s="663" t="s">
        <v>28</v>
      </c>
      <c r="J3" s="663" t="s">
        <v>572</v>
      </c>
      <c r="K3" s="664" t="s">
        <v>573</v>
      </c>
    </row>
    <row r="4" spans="1:11" ht="24.75" customHeight="1">
      <c r="A4" s="663"/>
      <c r="B4" s="663"/>
      <c r="C4" s="663"/>
      <c r="D4" s="663"/>
      <c r="E4" s="663"/>
      <c r="F4" s="663"/>
      <c r="G4" s="663"/>
      <c r="H4" s="663"/>
      <c r="I4" s="663"/>
      <c r="J4" s="663"/>
      <c r="K4" s="664"/>
    </row>
    <row r="5" spans="1:11" ht="24.75" customHeight="1">
      <c r="A5" s="67" t="s">
        <v>35</v>
      </c>
      <c r="B5" s="673" t="s">
        <v>68</v>
      </c>
      <c r="C5" s="674"/>
      <c r="D5" s="675"/>
      <c r="E5" s="67"/>
      <c r="F5" s="67"/>
      <c r="G5" s="67"/>
      <c r="H5" s="67"/>
      <c r="I5" s="67"/>
      <c r="J5" s="67"/>
      <c r="K5" s="68"/>
    </row>
    <row r="6" spans="1:11" ht="49.5" customHeight="1">
      <c r="A6" s="38" t="s">
        <v>3</v>
      </c>
      <c r="B6" s="670" t="s">
        <v>31</v>
      </c>
      <c r="C6" s="671"/>
      <c r="D6" s="671"/>
      <c r="E6" s="54"/>
      <c r="F6" s="121"/>
      <c r="G6" s="126"/>
      <c r="H6" s="49" t="s">
        <v>53</v>
      </c>
      <c r="I6" s="49" t="s">
        <v>53</v>
      </c>
      <c r="J6" s="49" t="s">
        <v>53</v>
      </c>
      <c r="K6" s="126">
        <f>SUM(G6:J6)</f>
        <v>0</v>
      </c>
    </row>
    <row r="7" spans="1:11" ht="30" customHeight="1">
      <c r="A7" s="38" t="s">
        <v>10</v>
      </c>
      <c r="B7" s="670" t="s">
        <v>32</v>
      </c>
      <c r="C7" s="671"/>
      <c r="D7" s="671"/>
      <c r="E7" s="49"/>
      <c r="F7" s="49"/>
      <c r="G7" s="49"/>
      <c r="H7" s="49" t="s">
        <v>53</v>
      </c>
      <c r="I7" s="49" t="s">
        <v>53</v>
      </c>
      <c r="J7" s="49" t="s">
        <v>53</v>
      </c>
      <c r="K7" s="49" t="s">
        <v>53</v>
      </c>
    </row>
    <row r="8" spans="1:11" ht="30" customHeight="1">
      <c r="A8" s="38" t="s">
        <v>5</v>
      </c>
      <c r="B8" s="670" t="s">
        <v>33</v>
      </c>
      <c r="C8" s="671"/>
      <c r="D8" s="671"/>
      <c r="E8" s="49"/>
      <c r="F8" s="49"/>
      <c r="G8" s="49"/>
      <c r="H8" s="49" t="s">
        <v>53</v>
      </c>
      <c r="I8" s="49" t="s">
        <v>53</v>
      </c>
      <c r="J8" s="49" t="s">
        <v>53</v>
      </c>
      <c r="K8" s="54" t="s">
        <v>53</v>
      </c>
    </row>
    <row r="9" spans="1:11" ht="33" customHeight="1">
      <c r="A9" s="38" t="s">
        <v>6</v>
      </c>
      <c r="B9" s="670" t="s">
        <v>34</v>
      </c>
      <c r="C9" s="671"/>
      <c r="D9" s="671"/>
      <c r="E9" s="53"/>
      <c r="F9" s="54"/>
      <c r="G9" s="55"/>
      <c r="H9" s="53" t="s">
        <v>63</v>
      </c>
      <c r="I9" s="57">
        <v>1</v>
      </c>
      <c r="J9" s="55">
        <v>10000</v>
      </c>
      <c r="K9" s="126">
        <f>SUM(G9+J9)</f>
        <v>10000</v>
      </c>
    </row>
    <row r="10" spans="1:11" ht="33" customHeight="1">
      <c r="A10" s="38"/>
      <c r="B10" s="669" t="s">
        <v>486</v>
      </c>
      <c r="C10" s="669"/>
      <c r="D10" s="669"/>
      <c r="E10" s="63"/>
      <c r="F10" s="64"/>
      <c r="G10" s="125"/>
      <c r="H10" s="63"/>
      <c r="I10" s="66"/>
      <c r="J10" s="65">
        <f>SUM(J9)</f>
        <v>10000</v>
      </c>
      <c r="K10" s="288">
        <f>SUM(K6:K9)</f>
        <v>10000</v>
      </c>
    </row>
    <row r="11" spans="1:11" ht="33" customHeight="1">
      <c r="A11" s="38"/>
      <c r="B11" s="670"/>
      <c r="C11" s="671"/>
      <c r="D11" s="671"/>
      <c r="E11" s="53"/>
      <c r="F11" s="289"/>
      <c r="G11" s="55"/>
      <c r="H11" s="53"/>
      <c r="I11" s="57"/>
      <c r="J11" s="55"/>
      <c r="K11" s="126"/>
    </row>
    <row r="12" spans="1:11" ht="33" customHeight="1">
      <c r="A12" s="62"/>
      <c r="B12" s="666" t="s">
        <v>327</v>
      </c>
      <c r="C12" s="667"/>
      <c r="D12" s="668"/>
      <c r="E12" s="63"/>
      <c r="F12" s="64"/>
      <c r="G12" s="125"/>
      <c r="H12" s="63"/>
      <c r="I12" s="66"/>
      <c r="J12" s="65">
        <f>SUM(J10:J11)</f>
        <v>10000</v>
      </c>
      <c r="K12" s="125">
        <f>SUM(K10:K11)</f>
        <v>10000</v>
      </c>
    </row>
    <row r="13" spans="2:4" ht="12.75">
      <c r="B13" s="672"/>
      <c r="C13" s="672"/>
      <c r="D13" s="672"/>
    </row>
    <row r="21" ht="12.75">
      <c r="D21" s="58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7/2017.(VI.28.) számú költségvetési rendelethez
ZALASZABAR KÖZSÉG  ÖNKORMÁNYZATA
2017. 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5"/>
  <sheetViews>
    <sheetView view="pageLayout" workbookViewId="0" topLeftCell="D1">
      <selection activeCell="E8" sqref="E8:P8"/>
    </sheetView>
  </sheetViews>
  <sheetFormatPr defaultColWidth="9.00390625" defaultRowHeight="12.75"/>
  <cols>
    <col min="1" max="1" width="3.00390625" style="41" customWidth="1"/>
    <col min="2" max="3" width="9.125" style="41" customWidth="1"/>
    <col min="4" max="4" width="8.75390625" style="41" customWidth="1"/>
    <col min="5" max="5" width="11.625" style="41" customWidth="1"/>
    <col min="6" max="6" width="12.00390625" style="41" customWidth="1"/>
    <col min="7" max="7" width="11.375" style="41" customWidth="1"/>
    <col min="8" max="9" width="11.00390625" style="41" customWidth="1"/>
    <col min="10" max="10" width="11.75390625" style="41" customWidth="1"/>
    <col min="11" max="11" width="12.75390625" style="41" customWidth="1"/>
    <col min="12" max="12" width="11.00390625" style="41" customWidth="1"/>
    <col min="13" max="13" width="12.00390625" style="41" customWidth="1"/>
    <col min="14" max="14" width="10.375" style="41" customWidth="1"/>
    <col min="15" max="15" width="11.625" style="41" customWidth="1"/>
    <col min="16" max="16" width="11.375" style="41" customWidth="1"/>
    <col min="17" max="17" width="14.00390625" style="41" customWidth="1"/>
    <col min="18" max="16384" width="9.125" style="41" customWidth="1"/>
  </cols>
  <sheetData>
    <row r="1" spans="15:17" ht="12.75">
      <c r="O1" s="678" t="s">
        <v>18</v>
      </c>
      <c r="P1" s="678"/>
      <c r="Q1" s="678"/>
    </row>
    <row r="2" spans="1:17" ht="27.75" customHeight="1">
      <c r="A2" s="42" t="s">
        <v>330</v>
      </c>
      <c r="B2" s="679" t="s">
        <v>13</v>
      </c>
      <c r="C2" s="679"/>
      <c r="D2" s="679"/>
      <c r="E2" s="304" t="s">
        <v>37</v>
      </c>
      <c r="F2" s="304" t="s">
        <v>38</v>
      </c>
      <c r="G2" s="304" t="s">
        <v>39</v>
      </c>
      <c r="H2" s="304" t="s">
        <v>40</v>
      </c>
      <c r="I2" s="304" t="s">
        <v>41</v>
      </c>
      <c r="J2" s="304" t="s">
        <v>42</v>
      </c>
      <c r="K2" s="304" t="s">
        <v>43</v>
      </c>
      <c r="L2" s="304" t="s">
        <v>44</v>
      </c>
      <c r="M2" s="304" t="s">
        <v>45</v>
      </c>
      <c r="N2" s="304" t="s">
        <v>46</v>
      </c>
      <c r="O2" s="304" t="s">
        <v>47</v>
      </c>
      <c r="P2" s="304" t="s">
        <v>48</v>
      </c>
      <c r="Q2" s="304" t="s">
        <v>11</v>
      </c>
    </row>
    <row r="3" spans="1:17" ht="27.75" customHeight="1">
      <c r="A3" s="44"/>
      <c r="B3" s="677" t="s">
        <v>49</v>
      </c>
      <c r="C3" s="677"/>
      <c r="D3" s="677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</row>
    <row r="4" spans="1:17" ht="27.75" customHeight="1">
      <c r="A4" s="45" t="s">
        <v>2</v>
      </c>
      <c r="B4" s="676" t="s">
        <v>85</v>
      </c>
      <c r="C4" s="676"/>
      <c r="D4" s="676"/>
      <c r="E4" s="302">
        <v>4756166</v>
      </c>
      <c r="F4" s="302">
        <v>6243755</v>
      </c>
      <c r="G4" s="302">
        <v>11756166</v>
      </c>
      <c r="H4" s="302">
        <v>6656166</v>
      </c>
      <c r="I4" s="302">
        <v>5756166</v>
      </c>
      <c r="J4" s="302">
        <v>7256166</v>
      </c>
      <c r="K4" s="302">
        <v>5756166</v>
      </c>
      <c r="L4" s="302">
        <v>5749000</v>
      </c>
      <c r="M4" s="302">
        <v>12756000</v>
      </c>
      <c r="N4" s="302">
        <v>5755152</v>
      </c>
      <c r="O4" s="302">
        <v>45757000</v>
      </c>
      <c r="P4" s="302">
        <v>5756166</v>
      </c>
      <c r="Q4" s="306">
        <f>SUM(E4:P4)</f>
        <v>123954069</v>
      </c>
    </row>
    <row r="5" spans="1:17" ht="27.75" customHeight="1">
      <c r="A5" s="45" t="s">
        <v>4</v>
      </c>
      <c r="B5" s="676" t="s">
        <v>468</v>
      </c>
      <c r="C5" s="676"/>
      <c r="D5" s="676"/>
      <c r="E5" s="302">
        <v>3603076</v>
      </c>
      <c r="F5" s="302">
        <v>3603076</v>
      </c>
      <c r="G5" s="302">
        <v>3603076</v>
      </c>
      <c r="H5" s="302">
        <v>3603076</v>
      </c>
      <c r="I5" s="302">
        <v>3603076</v>
      </c>
      <c r="J5" s="302">
        <v>3728076</v>
      </c>
      <c r="K5" s="302">
        <v>3728076</v>
      </c>
      <c r="L5" s="302">
        <v>3728076</v>
      </c>
      <c r="M5" s="302">
        <v>3728076</v>
      </c>
      <c r="N5" s="302">
        <v>3725676</v>
      </c>
      <c r="O5" s="302">
        <v>3603103</v>
      </c>
      <c r="P5" s="302">
        <v>3603076</v>
      </c>
      <c r="Q5" s="306">
        <f>SUM(E5:P5)</f>
        <v>43859539</v>
      </c>
    </row>
    <row r="6" spans="1:17" ht="27.75" customHeight="1">
      <c r="A6" s="45"/>
      <c r="B6" s="677" t="s">
        <v>75</v>
      </c>
      <c r="C6" s="677"/>
      <c r="D6" s="677"/>
      <c r="E6" s="303">
        <f aca="true" t="shared" si="0" ref="E6:Q6">SUM(E4:E5)</f>
        <v>8359242</v>
      </c>
      <c r="F6" s="303">
        <f t="shared" si="0"/>
        <v>9846831</v>
      </c>
      <c r="G6" s="303">
        <f t="shared" si="0"/>
        <v>15359242</v>
      </c>
      <c r="H6" s="303">
        <f t="shared" si="0"/>
        <v>10259242</v>
      </c>
      <c r="I6" s="303">
        <f t="shared" si="0"/>
        <v>9359242</v>
      </c>
      <c r="J6" s="303">
        <f t="shared" si="0"/>
        <v>10984242</v>
      </c>
      <c r="K6" s="303">
        <f t="shared" si="0"/>
        <v>9484242</v>
      </c>
      <c r="L6" s="303">
        <f t="shared" si="0"/>
        <v>9477076</v>
      </c>
      <c r="M6" s="303">
        <f t="shared" si="0"/>
        <v>16484076</v>
      </c>
      <c r="N6" s="303">
        <f t="shared" si="0"/>
        <v>9480828</v>
      </c>
      <c r="O6" s="303">
        <f t="shared" si="0"/>
        <v>49360103</v>
      </c>
      <c r="P6" s="303">
        <f t="shared" si="0"/>
        <v>9359242</v>
      </c>
      <c r="Q6" s="306">
        <f t="shared" si="0"/>
        <v>167813608</v>
      </c>
    </row>
    <row r="7" spans="1:17" ht="27.75" customHeight="1">
      <c r="A7" s="44"/>
      <c r="B7" s="677" t="s">
        <v>50</v>
      </c>
      <c r="C7" s="677"/>
      <c r="D7" s="677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05"/>
    </row>
    <row r="8" spans="1:17" ht="27.75" customHeight="1">
      <c r="A8" s="45" t="s">
        <v>5</v>
      </c>
      <c r="B8" s="676" t="s">
        <v>85</v>
      </c>
      <c r="C8" s="676"/>
      <c r="D8" s="676"/>
      <c r="E8" s="302">
        <v>4756166</v>
      </c>
      <c r="F8" s="302">
        <v>6243755</v>
      </c>
      <c r="G8" s="302">
        <v>11756166</v>
      </c>
      <c r="H8" s="302">
        <v>6656166</v>
      </c>
      <c r="I8" s="302">
        <v>5756166</v>
      </c>
      <c r="J8" s="302">
        <v>7256166</v>
      </c>
      <c r="K8" s="302">
        <v>5756166</v>
      </c>
      <c r="L8" s="302">
        <v>5749000</v>
      </c>
      <c r="M8" s="302">
        <v>12756000</v>
      </c>
      <c r="N8" s="302">
        <v>5755152</v>
      </c>
      <c r="O8" s="302">
        <v>45757000</v>
      </c>
      <c r="P8" s="302">
        <v>5756166</v>
      </c>
      <c r="Q8" s="306">
        <f>SUM(E8:P8)</f>
        <v>123954069</v>
      </c>
    </row>
    <row r="9" spans="1:17" ht="27.75" customHeight="1">
      <c r="A9" s="45" t="s">
        <v>6</v>
      </c>
      <c r="B9" s="676" t="s">
        <v>468</v>
      </c>
      <c r="C9" s="676"/>
      <c r="D9" s="676"/>
      <c r="E9" s="302">
        <v>4111076</v>
      </c>
      <c r="F9" s="302">
        <v>3630076</v>
      </c>
      <c r="G9" s="302">
        <v>3630076</v>
      </c>
      <c r="H9" s="302">
        <v>3630076</v>
      </c>
      <c r="I9" s="302">
        <v>3630076</v>
      </c>
      <c r="J9" s="302">
        <v>3610076</v>
      </c>
      <c r="K9" s="302">
        <v>3602676</v>
      </c>
      <c r="L9" s="302">
        <v>3603076</v>
      </c>
      <c r="M9" s="302">
        <v>3603103</v>
      </c>
      <c r="N9" s="302">
        <v>3603076</v>
      </c>
      <c r="O9" s="302">
        <v>3603076</v>
      </c>
      <c r="P9" s="302">
        <v>3603076</v>
      </c>
      <c r="Q9" s="306">
        <f>SUM(E9:P9)</f>
        <v>43859539</v>
      </c>
    </row>
    <row r="10" spans="1:17" ht="27.75" customHeight="1">
      <c r="A10" s="45"/>
      <c r="B10" s="677" t="s">
        <v>76</v>
      </c>
      <c r="C10" s="677"/>
      <c r="D10" s="677"/>
      <c r="E10" s="303">
        <f aca="true" t="shared" si="1" ref="E10:Q10">SUM(E8:E9)</f>
        <v>8867242</v>
      </c>
      <c r="F10" s="303">
        <f t="shared" si="1"/>
        <v>9873831</v>
      </c>
      <c r="G10" s="303">
        <f t="shared" si="1"/>
        <v>15386242</v>
      </c>
      <c r="H10" s="303">
        <f t="shared" si="1"/>
        <v>10286242</v>
      </c>
      <c r="I10" s="303">
        <f t="shared" si="1"/>
        <v>9386242</v>
      </c>
      <c r="J10" s="303">
        <f t="shared" si="1"/>
        <v>10866242</v>
      </c>
      <c r="K10" s="303">
        <f t="shared" si="1"/>
        <v>9358842</v>
      </c>
      <c r="L10" s="303">
        <f t="shared" si="1"/>
        <v>9352076</v>
      </c>
      <c r="M10" s="303">
        <f t="shared" si="1"/>
        <v>16359103</v>
      </c>
      <c r="N10" s="303">
        <f t="shared" si="1"/>
        <v>9358228</v>
      </c>
      <c r="O10" s="303">
        <f t="shared" si="1"/>
        <v>49360076</v>
      </c>
      <c r="P10" s="303">
        <f t="shared" si="1"/>
        <v>9359242</v>
      </c>
      <c r="Q10" s="306">
        <f t="shared" si="1"/>
        <v>167813608</v>
      </c>
    </row>
    <row r="15" ht="22.5" customHeight="1">
      <c r="B15" s="307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fitToHeight="0" fitToWidth="1" horizontalDpi="600" verticalDpi="600" orientation="landscape" paperSize="9" scale="80" r:id="rId1"/>
  <headerFooter alignWithMargins="0">
    <oddHeader>&amp;C&amp;"Garamond,Félkövér"&amp;12  7/2017.(VI.28.) számú költségvetési rendelethez
ZALASZABAR KÖZSÉG  ÖNKORMÁNYZATA 2017.ÉVI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tabSelected="1" view="pageLayout" zoomScaleSheetLayoutView="100" workbookViewId="0" topLeftCell="A1">
      <selection activeCell="J5" sqref="J5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290" t="s">
        <v>279</v>
      </c>
      <c r="B1" s="380" t="s">
        <v>569</v>
      </c>
      <c r="C1" s="380" t="s">
        <v>282</v>
      </c>
      <c r="D1" s="380" t="s">
        <v>283</v>
      </c>
      <c r="E1" s="380" t="s">
        <v>518</v>
      </c>
      <c r="F1" s="380" t="s">
        <v>290</v>
      </c>
      <c r="G1" s="380" t="s">
        <v>284</v>
      </c>
      <c r="H1" s="380" t="s">
        <v>288</v>
      </c>
      <c r="I1" s="380" t="s">
        <v>280</v>
      </c>
      <c r="J1" s="380" t="s">
        <v>291</v>
      </c>
      <c r="K1" s="380" t="s">
        <v>570</v>
      </c>
    </row>
    <row r="2" spans="1:11" ht="24.75" customHeight="1">
      <c r="A2" s="248" t="s">
        <v>281</v>
      </c>
      <c r="B2" s="107"/>
      <c r="C2" s="82"/>
      <c r="D2" s="82"/>
      <c r="E2" s="82"/>
      <c r="F2" s="82"/>
      <c r="G2" s="82"/>
      <c r="H2" s="82"/>
      <c r="I2" s="82"/>
      <c r="J2" s="82"/>
      <c r="K2" s="107"/>
    </row>
    <row r="3" spans="1:11" ht="24.75" customHeight="1">
      <c r="A3" s="82" t="s">
        <v>490</v>
      </c>
      <c r="B3" s="107">
        <v>0</v>
      </c>
      <c r="C3" s="82"/>
      <c r="D3" s="82"/>
      <c r="E3" s="82"/>
      <c r="F3" s="82"/>
      <c r="G3" s="82"/>
      <c r="H3" s="82"/>
      <c r="I3" s="82"/>
      <c r="J3" s="82"/>
      <c r="K3" s="107">
        <f>SUM(C3:J3)</f>
        <v>0</v>
      </c>
    </row>
    <row r="4" spans="1:11" ht="24.75" customHeight="1">
      <c r="A4" s="82" t="s">
        <v>286</v>
      </c>
      <c r="B4" s="107">
        <v>10</v>
      </c>
      <c r="C4" s="82"/>
      <c r="D4" s="82"/>
      <c r="E4" s="82"/>
      <c r="F4" s="82"/>
      <c r="G4" s="82"/>
      <c r="H4" s="82"/>
      <c r="I4" s="82"/>
      <c r="J4" s="82">
        <v>5</v>
      </c>
      <c r="K4" s="107">
        <f>SUM(C4:J4)</f>
        <v>5</v>
      </c>
    </row>
    <row r="5" spans="1:11" ht="24.75" customHeight="1">
      <c r="A5" s="82" t="s">
        <v>537</v>
      </c>
      <c r="B5" s="107">
        <v>1</v>
      </c>
      <c r="C5" s="82"/>
      <c r="D5" s="82"/>
      <c r="E5" s="82"/>
      <c r="F5" s="82">
        <v>1</v>
      </c>
      <c r="G5" s="82"/>
      <c r="H5" s="82"/>
      <c r="I5" s="82"/>
      <c r="J5" s="82"/>
      <c r="K5" s="107">
        <f>SUM(C5:J5)</f>
        <v>1</v>
      </c>
    </row>
    <row r="6" spans="1:11" s="183" customFormat="1" ht="24.75" customHeight="1">
      <c r="A6" s="282" t="s">
        <v>287</v>
      </c>
      <c r="B6" s="282">
        <f aca="true" t="shared" si="0" ref="B6:J6">SUM(B3:B4)</f>
        <v>10</v>
      </c>
      <c r="C6" s="282">
        <f t="shared" si="0"/>
        <v>0</v>
      </c>
      <c r="D6" s="282">
        <f t="shared" si="0"/>
        <v>0</v>
      </c>
      <c r="E6" s="282">
        <f t="shared" si="0"/>
        <v>0</v>
      </c>
      <c r="F6" s="282">
        <f t="shared" si="0"/>
        <v>0</v>
      </c>
      <c r="G6" s="282">
        <f t="shared" si="0"/>
        <v>0</v>
      </c>
      <c r="H6" s="282">
        <f t="shared" si="0"/>
        <v>0</v>
      </c>
      <c r="I6" s="282">
        <f t="shared" si="0"/>
        <v>0</v>
      </c>
      <c r="J6" s="282">
        <f t="shared" si="0"/>
        <v>5</v>
      </c>
      <c r="K6" s="282">
        <f>SUM(K3:K5)</f>
        <v>6</v>
      </c>
    </row>
    <row r="7" spans="1:11" s="183" customFormat="1" ht="24.75" customHeight="1">
      <c r="A7" s="283" t="s">
        <v>487</v>
      </c>
      <c r="B7" s="283"/>
      <c r="C7" s="283"/>
      <c r="D7" s="283"/>
      <c r="E7" s="283"/>
      <c r="F7" s="283"/>
      <c r="G7" s="283"/>
      <c r="H7" s="283"/>
      <c r="I7" s="283"/>
      <c r="J7" s="283"/>
      <c r="K7" s="283">
        <f>SUM(C7:J7)</f>
        <v>0</v>
      </c>
    </row>
    <row r="8" spans="1:11" ht="24.75" customHeight="1">
      <c r="A8" s="82" t="s">
        <v>285</v>
      </c>
      <c r="B8" s="107">
        <v>4</v>
      </c>
      <c r="C8" s="82"/>
      <c r="D8" s="82">
        <v>2</v>
      </c>
      <c r="E8" s="82">
        <v>2</v>
      </c>
      <c r="F8" s="82"/>
      <c r="G8" s="82"/>
      <c r="H8" s="82"/>
      <c r="I8" s="82"/>
      <c r="J8" s="82"/>
      <c r="K8" s="107">
        <f>SUM(D8:J8)</f>
        <v>4</v>
      </c>
    </row>
    <row r="9" spans="1:11" ht="24.75" customHeight="1">
      <c r="A9" s="82" t="s">
        <v>488</v>
      </c>
      <c r="B9" s="107">
        <v>4</v>
      </c>
      <c r="C9" s="82"/>
      <c r="D9" s="82"/>
      <c r="E9" s="82"/>
      <c r="F9" s="82"/>
      <c r="G9" s="82"/>
      <c r="H9" s="82"/>
      <c r="I9" s="82">
        <v>4</v>
      </c>
      <c r="J9" s="82"/>
      <c r="K9" s="107">
        <f>SUM(D9:J9)</f>
        <v>4</v>
      </c>
    </row>
    <row r="10" spans="1:11" ht="24.75" customHeight="1">
      <c r="A10" s="282" t="s">
        <v>489</v>
      </c>
      <c r="B10" s="282">
        <f aca="true" t="shared" si="1" ref="B10:K10">SUM(B8:B9)</f>
        <v>8</v>
      </c>
      <c r="C10" s="282">
        <f t="shared" si="1"/>
        <v>0</v>
      </c>
      <c r="D10" s="282">
        <f t="shared" si="1"/>
        <v>2</v>
      </c>
      <c r="E10" s="282">
        <f t="shared" si="1"/>
        <v>2</v>
      </c>
      <c r="F10" s="282">
        <f t="shared" si="1"/>
        <v>0</v>
      </c>
      <c r="G10" s="282">
        <f t="shared" si="1"/>
        <v>0</v>
      </c>
      <c r="H10" s="282">
        <f t="shared" si="1"/>
        <v>0</v>
      </c>
      <c r="I10" s="282">
        <f t="shared" si="1"/>
        <v>4</v>
      </c>
      <c r="J10" s="282">
        <f t="shared" si="1"/>
        <v>0</v>
      </c>
      <c r="K10" s="282">
        <f t="shared" si="1"/>
        <v>8</v>
      </c>
    </row>
    <row r="11" spans="1:11" s="183" customFormat="1" ht="24.75" customHeight="1">
      <c r="A11" s="283" t="s">
        <v>289</v>
      </c>
      <c r="B11" s="283">
        <f aca="true" t="shared" si="2" ref="B11:K11">SUM(B10+B7+B6)</f>
        <v>18</v>
      </c>
      <c r="C11" s="283">
        <f t="shared" si="2"/>
        <v>0</v>
      </c>
      <c r="D11" s="283">
        <f t="shared" si="2"/>
        <v>2</v>
      </c>
      <c r="E11" s="283">
        <f t="shared" si="2"/>
        <v>2</v>
      </c>
      <c r="F11" s="283">
        <f t="shared" si="2"/>
        <v>0</v>
      </c>
      <c r="G11" s="283">
        <f t="shared" si="2"/>
        <v>0</v>
      </c>
      <c r="H11" s="283">
        <f t="shared" si="2"/>
        <v>0</v>
      </c>
      <c r="I11" s="283">
        <f t="shared" si="2"/>
        <v>4</v>
      </c>
      <c r="J11" s="283">
        <f t="shared" si="2"/>
        <v>5</v>
      </c>
      <c r="K11" s="283">
        <f t="shared" si="2"/>
        <v>14</v>
      </c>
    </row>
    <row r="13" spans="1:9" ht="15.75">
      <c r="A13" s="291"/>
      <c r="B13" s="291"/>
      <c r="C13" s="291"/>
      <c r="D13" s="291"/>
      <c r="I13" s="281"/>
    </row>
    <row r="14" ht="12.75">
      <c r="A14" s="183"/>
    </row>
    <row r="15" ht="12.75">
      <c r="A15" s="183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&amp;C7/2017.(VI.28.) számú rendelethez
ZALASZABAR  KÖZSÉG ÖNKORMÁNYZATÁNAK ÉS INTÉZMÉNYÉNEK  2016.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6"/>
  <sheetViews>
    <sheetView view="pageLayout" zoomScale="75" zoomScaleSheetLayoutView="100" zoomScalePageLayoutView="75" workbookViewId="0" topLeftCell="A1">
      <selection activeCell="A47" sqref="A47"/>
    </sheetView>
  </sheetViews>
  <sheetFormatPr defaultColWidth="9.00390625" defaultRowHeight="12.75"/>
  <cols>
    <col min="1" max="1" width="76.75390625" style="185" customWidth="1"/>
    <col min="2" max="2" width="9.25390625" style="185" bestFit="1" customWidth="1"/>
    <col min="3" max="3" width="13.125" style="185" customWidth="1"/>
    <col min="4" max="4" width="12.00390625" style="185" customWidth="1"/>
    <col min="5" max="5" width="11.125" style="185" customWidth="1"/>
    <col min="6" max="6" width="12.875" style="185" customWidth="1"/>
    <col min="7" max="7" width="11.75390625" style="185" customWidth="1"/>
    <col min="8" max="8" width="9.125" style="185" customWidth="1"/>
    <col min="9" max="9" width="11.25390625" style="185" customWidth="1"/>
    <col min="10" max="10" width="12.375" style="185" customWidth="1"/>
    <col min="11" max="16384" width="9.125" style="185" customWidth="1"/>
  </cols>
  <sheetData>
    <row r="1" spans="1:10" ht="15">
      <c r="A1" s="547" t="s">
        <v>51</v>
      </c>
      <c r="B1" s="549" t="s">
        <v>526</v>
      </c>
      <c r="C1" s="550"/>
      <c r="D1" s="551"/>
      <c r="E1" s="549" t="s">
        <v>577</v>
      </c>
      <c r="F1" s="550"/>
      <c r="G1" s="551"/>
      <c r="H1" s="549" t="s">
        <v>578</v>
      </c>
      <c r="I1" s="550"/>
      <c r="J1" s="551"/>
    </row>
    <row r="2" spans="1:10" s="233" customFormat="1" ht="30">
      <c r="A2" s="548"/>
      <c r="B2" s="235" t="s">
        <v>275</v>
      </c>
      <c r="C2" s="235" t="s">
        <v>120</v>
      </c>
      <c r="D2" s="236" t="s">
        <v>276</v>
      </c>
      <c r="E2" s="235" t="s">
        <v>275</v>
      </c>
      <c r="F2" s="235" t="s">
        <v>120</v>
      </c>
      <c r="G2" s="236" t="s">
        <v>276</v>
      </c>
      <c r="H2" s="235" t="s">
        <v>275</v>
      </c>
      <c r="I2" s="235" t="s">
        <v>120</v>
      </c>
      <c r="J2" s="236" t="s">
        <v>276</v>
      </c>
    </row>
    <row r="3" spans="1:10" ht="15">
      <c r="A3" s="237"/>
      <c r="B3" s="238"/>
      <c r="C3" s="239" t="s">
        <v>52</v>
      </c>
      <c r="D3" s="240" t="s">
        <v>30</v>
      </c>
      <c r="E3" s="238"/>
      <c r="F3" s="239" t="s">
        <v>52</v>
      </c>
      <c r="G3" s="240" t="s">
        <v>30</v>
      </c>
      <c r="H3" s="238"/>
      <c r="I3" s="239" t="s">
        <v>52</v>
      </c>
      <c r="J3" s="240" t="s">
        <v>30</v>
      </c>
    </row>
    <row r="4" spans="1:10" ht="15">
      <c r="A4" s="360" t="s">
        <v>103</v>
      </c>
      <c r="B4" s="361"/>
      <c r="C4" s="361"/>
      <c r="D4" s="361"/>
      <c r="E4" s="361"/>
      <c r="F4" s="361"/>
      <c r="G4" s="362"/>
      <c r="H4" s="361"/>
      <c r="I4" s="361"/>
      <c r="J4" s="362"/>
    </row>
    <row r="5" spans="1:10" ht="15">
      <c r="A5" s="227" t="s">
        <v>104</v>
      </c>
      <c r="B5" s="363"/>
      <c r="C5" s="364"/>
      <c r="D5" s="364"/>
      <c r="E5" s="363"/>
      <c r="F5" s="364"/>
      <c r="G5" s="365"/>
      <c r="H5" s="363"/>
      <c r="I5" s="364"/>
      <c r="J5" s="365"/>
    </row>
    <row r="6" spans="1:10" ht="15">
      <c r="A6" s="227" t="s">
        <v>105</v>
      </c>
      <c r="B6" s="364"/>
      <c r="C6" s="364"/>
      <c r="D6" s="364"/>
      <c r="E6" s="364"/>
      <c r="F6" s="364"/>
      <c r="G6" s="365"/>
      <c r="H6" s="364"/>
      <c r="I6" s="364"/>
      <c r="J6" s="365"/>
    </row>
    <row r="7" spans="1:10" ht="15">
      <c r="A7" s="227" t="s">
        <v>334</v>
      </c>
      <c r="B7" s="364"/>
      <c r="C7" s="364"/>
      <c r="D7" s="364"/>
      <c r="E7" s="364"/>
      <c r="F7" s="364"/>
      <c r="G7" s="365"/>
      <c r="H7" s="364"/>
      <c r="I7" s="364"/>
      <c r="J7" s="365"/>
    </row>
    <row r="8" spans="1:10" ht="14.25">
      <c r="A8" s="228" t="s">
        <v>106</v>
      </c>
      <c r="B8" s="187"/>
      <c r="C8" s="188">
        <v>22300</v>
      </c>
      <c r="D8" s="190">
        <v>2322000</v>
      </c>
      <c r="E8" s="187"/>
      <c r="F8" s="188">
        <v>22300</v>
      </c>
      <c r="G8" s="189">
        <v>2321430</v>
      </c>
      <c r="H8" s="187"/>
      <c r="I8" s="188">
        <v>22300</v>
      </c>
      <c r="J8" s="189">
        <v>2321430</v>
      </c>
    </row>
    <row r="9" spans="1:10" ht="14.25">
      <c r="A9" s="228" t="s">
        <v>190</v>
      </c>
      <c r="B9" s="187"/>
      <c r="C9" s="188"/>
      <c r="D9" s="190"/>
      <c r="E9" s="187"/>
      <c r="F9" s="188"/>
      <c r="G9" s="189"/>
      <c r="H9" s="187"/>
      <c r="I9" s="188"/>
      <c r="J9" s="189"/>
    </row>
    <row r="10" spans="1:10" ht="14.25">
      <c r="A10" s="228" t="s">
        <v>107</v>
      </c>
      <c r="B10" s="190"/>
      <c r="C10" s="190"/>
      <c r="D10" s="190">
        <v>3360000</v>
      </c>
      <c r="E10" s="190"/>
      <c r="F10" s="190"/>
      <c r="G10" s="189">
        <v>3360000</v>
      </c>
      <c r="H10" s="190"/>
      <c r="I10" s="190"/>
      <c r="J10" s="189">
        <v>3360000</v>
      </c>
    </row>
    <row r="11" spans="1:10" ht="14.25">
      <c r="A11" s="228" t="s">
        <v>191</v>
      </c>
      <c r="B11" s="190"/>
      <c r="C11" s="190"/>
      <c r="D11" s="190"/>
      <c r="E11" s="190"/>
      <c r="F11" s="190"/>
      <c r="G11" s="189"/>
      <c r="H11" s="190"/>
      <c r="I11" s="190"/>
      <c r="J11" s="189"/>
    </row>
    <row r="12" spans="1:10" ht="14.25">
      <c r="A12" s="228" t="s">
        <v>108</v>
      </c>
      <c r="B12" s="190"/>
      <c r="C12" s="190"/>
      <c r="D12" s="190">
        <v>646000</v>
      </c>
      <c r="E12" s="190"/>
      <c r="F12" s="190"/>
      <c r="G12" s="189">
        <v>646392</v>
      </c>
      <c r="H12" s="190"/>
      <c r="I12" s="190"/>
      <c r="J12" s="189">
        <v>646392</v>
      </c>
    </row>
    <row r="13" spans="1:10" ht="14.25">
      <c r="A13" s="228" t="s">
        <v>192</v>
      </c>
      <c r="B13" s="190"/>
      <c r="C13" s="190"/>
      <c r="D13" s="190"/>
      <c r="E13" s="190"/>
      <c r="F13" s="190"/>
      <c r="G13" s="189"/>
      <c r="H13" s="190"/>
      <c r="I13" s="190"/>
      <c r="J13" s="189"/>
    </row>
    <row r="14" spans="1:10" ht="14.25">
      <c r="A14" s="228" t="s">
        <v>109</v>
      </c>
      <c r="B14" s="190"/>
      <c r="C14" s="190"/>
      <c r="D14" s="190">
        <v>792000</v>
      </c>
      <c r="E14" s="190"/>
      <c r="F14" s="190"/>
      <c r="G14" s="189">
        <v>792230</v>
      </c>
      <c r="H14" s="190"/>
      <c r="I14" s="190"/>
      <c r="J14" s="189">
        <v>792230</v>
      </c>
    </row>
    <row r="15" spans="1:10" ht="14.25">
      <c r="A15" s="228" t="s">
        <v>109</v>
      </c>
      <c r="B15" s="190"/>
      <c r="C15" s="190"/>
      <c r="D15" s="190"/>
      <c r="E15" s="190"/>
      <c r="F15" s="190"/>
      <c r="G15" s="189"/>
      <c r="H15" s="190"/>
      <c r="I15" s="190"/>
      <c r="J15" s="189"/>
    </row>
    <row r="16" spans="1:10" ht="15">
      <c r="A16" s="227" t="s">
        <v>437</v>
      </c>
      <c r="B16" s="191"/>
      <c r="C16" s="191"/>
      <c r="D16" s="191"/>
      <c r="E16" s="191"/>
      <c r="F16" s="191"/>
      <c r="G16" s="192"/>
      <c r="H16" s="191"/>
      <c r="I16" s="191"/>
      <c r="J16" s="192"/>
    </row>
    <row r="17" spans="1:10" ht="15">
      <c r="A17" s="227" t="s">
        <v>438</v>
      </c>
      <c r="B17" s="191"/>
      <c r="C17" s="191"/>
      <c r="D17" s="191">
        <v>5000000</v>
      </c>
      <c r="E17" s="191"/>
      <c r="F17" s="191">
        <v>2700</v>
      </c>
      <c r="G17" s="192">
        <v>5000000</v>
      </c>
      <c r="H17" s="191"/>
      <c r="I17" s="191">
        <v>2700</v>
      </c>
      <c r="J17" s="192">
        <v>5000000</v>
      </c>
    </row>
    <row r="18" spans="1:10" ht="14.25" customHeight="1">
      <c r="A18" s="227" t="s">
        <v>441</v>
      </c>
      <c r="B18" s="191"/>
      <c r="C18" s="191"/>
      <c r="D18" s="191"/>
      <c r="E18" s="191"/>
      <c r="F18" s="191"/>
      <c r="G18" s="192"/>
      <c r="H18" s="191"/>
      <c r="I18" s="191"/>
      <c r="J18" s="192"/>
    </row>
    <row r="19" spans="1:10" ht="14.25" customHeight="1">
      <c r="A19" s="227" t="s">
        <v>439</v>
      </c>
      <c r="B19" s="191"/>
      <c r="C19" s="191"/>
      <c r="D19" s="191">
        <v>31000</v>
      </c>
      <c r="E19" s="191"/>
      <c r="F19" s="191"/>
      <c r="G19" s="192">
        <v>28050</v>
      </c>
      <c r="H19" s="191"/>
      <c r="I19" s="191"/>
      <c r="J19" s="192">
        <v>28050</v>
      </c>
    </row>
    <row r="20" spans="1:10" ht="14.25" customHeight="1">
      <c r="A20" s="227" t="s">
        <v>440</v>
      </c>
      <c r="B20" s="191"/>
      <c r="C20" s="191"/>
      <c r="D20" s="191"/>
      <c r="E20" s="191"/>
      <c r="F20" s="191"/>
      <c r="G20" s="192"/>
      <c r="H20" s="191"/>
      <c r="I20" s="191"/>
      <c r="J20" s="192"/>
    </row>
    <row r="21" spans="1:10" ht="14.25" customHeight="1">
      <c r="A21" s="227" t="s">
        <v>442</v>
      </c>
      <c r="B21" s="191"/>
      <c r="C21" s="191"/>
      <c r="D21" s="191"/>
      <c r="E21" s="191"/>
      <c r="F21" s="191"/>
      <c r="G21" s="192"/>
      <c r="H21" s="191"/>
      <c r="I21" s="191"/>
      <c r="J21" s="192"/>
    </row>
    <row r="22" spans="1:10" ht="14.25" customHeight="1">
      <c r="A22" s="227" t="s">
        <v>443</v>
      </c>
      <c r="B22" s="191"/>
      <c r="C22" s="191"/>
      <c r="D22" s="191"/>
      <c r="E22" s="191"/>
      <c r="F22" s="191"/>
      <c r="G22" s="192"/>
      <c r="H22" s="191"/>
      <c r="I22" s="191"/>
      <c r="J22" s="192"/>
    </row>
    <row r="23" spans="1:10" ht="14.25" customHeight="1">
      <c r="A23" s="227" t="s">
        <v>444</v>
      </c>
      <c r="B23" s="191"/>
      <c r="C23" s="191"/>
      <c r="D23" s="191">
        <v>3037000</v>
      </c>
      <c r="E23" s="191"/>
      <c r="F23" s="191"/>
      <c r="G23" s="192">
        <v>4373317</v>
      </c>
      <c r="H23" s="191"/>
      <c r="I23" s="191"/>
      <c r="J23" s="192">
        <v>4373317</v>
      </c>
    </row>
    <row r="24" spans="1:10" ht="15">
      <c r="A24" s="372" t="s">
        <v>110</v>
      </c>
      <c r="B24" s="373"/>
      <c r="C24" s="373"/>
      <c r="D24" s="373">
        <f>SUM(D8:D23)</f>
        <v>15188000</v>
      </c>
      <c r="E24" s="373"/>
      <c r="F24" s="373"/>
      <c r="G24" s="373">
        <f>SUM(G8:G23)</f>
        <v>16521419</v>
      </c>
      <c r="H24" s="373"/>
      <c r="I24" s="373"/>
      <c r="J24" s="373">
        <f>SUM(J8:J23)</f>
        <v>16521419</v>
      </c>
    </row>
    <row r="25" spans="1:10" ht="15">
      <c r="A25" s="227" t="s">
        <v>111</v>
      </c>
      <c r="B25" s="364"/>
      <c r="C25" s="364"/>
      <c r="D25" s="364"/>
      <c r="E25" s="364"/>
      <c r="F25" s="364"/>
      <c r="G25" s="365"/>
      <c r="H25" s="364"/>
      <c r="I25" s="364"/>
      <c r="J25" s="365"/>
    </row>
    <row r="26" spans="1:10" ht="14.25">
      <c r="A26" s="314" t="s">
        <v>521</v>
      </c>
      <c r="B26" s="366">
        <v>3.2</v>
      </c>
      <c r="C26" s="367"/>
      <c r="D26" s="367">
        <v>14216000</v>
      </c>
      <c r="E26" s="366">
        <v>2</v>
      </c>
      <c r="F26" s="367"/>
      <c r="G26" s="368">
        <v>11621740</v>
      </c>
      <c r="H26" s="366">
        <v>2</v>
      </c>
      <c r="I26" s="367"/>
      <c r="J26" s="368">
        <v>11621740</v>
      </c>
    </row>
    <row r="27" spans="1:10" ht="14.25">
      <c r="A27" s="314" t="s">
        <v>522</v>
      </c>
      <c r="B27" s="366"/>
      <c r="C27" s="367"/>
      <c r="D27" s="367">
        <v>116000</v>
      </c>
      <c r="E27" s="366"/>
      <c r="F27" s="367"/>
      <c r="G27" s="368">
        <v>91680</v>
      </c>
      <c r="H27" s="366"/>
      <c r="I27" s="367"/>
      <c r="J27" s="368">
        <v>91680</v>
      </c>
    </row>
    <row r="28" spans="1:10" ht="14.25">
      <c r="A28" s="314" t="s">
        <v>523</v>
      </c>
      <c r="B28" s="366">
        <v>1</v>
      </c>
      <c r="C28" s="367"/>
      <c r="D28" s="367">
        <v>384000</v>
      </c>
      <c r="E28" s="366">
        <v>1</v>
      </c>
      <c r="F28" s="367"/>
      <c r="G28" s="368">
        <v>0</v>
      </c>
      <c r="H28" s="366">
        <v>1</v>
      </c>
      <c r="I28" s="367"/>
      <c r="J28" s="368">
        <v>0</v>
      </c>
    </row>
    <row r="29" spans="1:10" ht="14.25">
      <c r="A29" s="420" t="s">
        <v>524</v>
      </c>
      <c r="B29" s="190">
        <v>2</v>
      </c>
      <c r="C29" s="367"/>
      <c r="D29" s="367">
        <v>3600000</v>
      </c>
      <c r="E29" s="190">
        <v>1</v>
      </c>
      <c r="F29" s="367"/>
      <c r="G29" s="368">
        <v>1800000</v>
      </c>
      <c r="H29" s="190">
        <v>1</v>
      </c>
      <c r="I29" s="367"/>
      <c r="J29" s="368">
        <v>1800000</v>
      </c>
    </row>
    <row r="30" spans="1:10" ht="14.25">
      <c r="A30" s="421" t="s">
        <v>525</v>
      </c>
      <c r="B30" s="369">
        <v>32</v>
      </c>
      <c r="C30" s="369"/>
      <c r="D30" s="370">
        <v>2560000</v>
      </c>
      <c r="E30" s="369">
        <v>32</v>
      </c>
      <c r="F30" s="369"/>
      <c r="G30" s="371">
        <v>1960800</v>
      </c>
      <c r="H30" s="369">
        <v>32</v>
      </c>
      <c r="I30" s="369"/>
      <c r="J30" s="371">
        <v>1960800</v>
      </c>
    </row>
    <row r="31" spans="1:10" ht="15">
      <c r="A31" s="374" t="s">
        <v>112</v>
      </c>
      <c r="B31" s="375"/>
      <c r="C31" s="375"/>
      <c r="D31" s="375">
        <f>SUM(D26:D30)</f>
        <v>20876000</v>
      </c>
      <c r="E31" s="375"/>
      <c r="F31" s="375"/>
      <c r="G31" s="375">
        <f>SUM(G26:G30)</f>
        <v>15474220</v>
      </c>
      <c r="H31" s="375"/>
      <c r="I31" s="375"/>
      <c r="J31" s="375">
        <f>SUM(J26:J30)</f>
        <v>15474220</v>
      </c>
    </row>
    <row r="32" spans="1:10" ht="15">
      <c r="A32" s="312" t="s">
        <v>113</v>
      </c>
      <c r="B32" s="313"/>
      <c r="C32" s="313"/>
      <c r="D32" s="313"/>
      <c r="E32" s="313"/>
      <c r="F32" s="313"/>
      <c r="G32" s="313"/>
      <c r="H32" s="313"/>
      <c r="I32" s="313"/>
      <c r="J32" s="313"/>
    </row>
    <row r="33" spans="1:10" ht="14.25">
      <c r="A33" s="228" t="s">
        <v>114</v>
      </c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4.25">
      <c r="A34" s="314" t="s">
        <v>335</v>
      </c>
      <c r="B34" s="193"/>
      <c r="C34" s="193"/>
      <c r="D34" s="193">
        <v>5189000</v>
      </c>
      <c r="E34" s="193"/>
      <c r="F34" s="193"/>
      <c r="G34" s="193">
        <v>4620000</v>
      </c>
      <c r="H34" s="193"/>
      <c r="I34" s="193"/>
      <c r="J34" s="193">
        <v>4620000</v>
      </c>
    </row>
    <row r="35" spans="1:10" ht="14.25">
      <c r="A35" s="228" t="s">
        <v>115</v>
      </c>
      <c r="B35" s="193"/>
      <c r="C35" s="190"/>
      <c r="D35" s="190"/>
      <c r="E35" s="193"/>
      <c r="F35" s="190"/>
      <c r="G35" s="190"/>
      <c r="H35" s="193"/>
      <c r="I35" s="190"/>
      <c r="J35" s="190"/>
    </row>
    <row r="36" spans="1:10" ht="14.25">
      <c r="A36" s="228" t="s">
        <v>118</v>
      </c>
      <c r="B36" s="194"/>
      <c r="C36" s="195"/>
      <c r="D36" s="195">
        <v>1273000</v>
      </c>
      <c r="E36" s="194"/>
      <c r="F36" s="195"/>
      <c r="G36" s="195">
        <v>1273280</v>
      </c>
      <c r="H36" s="194"/>
      <c r="I36" s="195"/>
      <c r="J36" s="195">
        <v>1273280</v>
      </c>
    </row>
    <row r="37" spans="1:10" ht="14.25">
      <c r="A37" s="229" t="s">
        <v>116</v>
      </c>
      <c r="B37" s="196"/>
      <c r="C37" s="197"/>
      <c r="D37" s="195"/>
      <c r="E37" s="196"/>
      <c r="F37" s="197"/>
      <c r="G37" s="195"/>
      <c r="H37" s="196"/>
      <c r="I37" s="197"/>
      <c r="J37" s="195"/>
    </row>
    <row r="38" spans="1:10" ht="14.25">
      <c r="A38" s="230" t="s">
        <v>193</v>
      </c>
      <c r="B38" s="196"/>
      <c r="C38" s="197"/>
      <c r="D38" s="195"/>
      <c r="E38" s="196"/>
      <c r="F38" s="197"/>
      <c r="G38" s="195"/>
      <c r="H38" s="196"/>
      <c r="I38" s="197"/>
      <c r="J38" s="195"/>
    </row>
    <row r="39" spans="1:10" ht="14.25">
      <c r="A39" s="232" t="s">
        <v>194</v>
      </c>
      <c r="B39" s="198"/>
      <c r="C39" s="197"/>
      <c r="D39" s="195"/>
      <c r="E39" s="376"/>
      <c r="F39" s="197"/>
      <c r="G39" s="195"/>
      <c r="H39" s="376"/>
      <c r="I39" s="197"/>
      <c r="J39" s="195"/>
    </row>
    <row r="40" spans="1:10" ht="14.25">
      <c r="A40" s="284" t="s">
        <v>445</v>
      </c>
      <c r="B40" s="198"/>
      <c r="C40" s="197"/>
      <c r="D40" s="201">
        <v>3536000</v>
      </c>
      <c r="E40" s="198"/>
      <c r="F40" s="197"/>
      <c r="G40" s="201">
        <v>2967531</v>
      </c>
      <c r="H40" s="198"/>
      <c r="I40" s="197"/>
      <c r="J40" s="201">
        <v>2967531</v>
      </c>
    </row>
    <row r="41" spans="1:10" ht="14.25">
      <c r="A41" s="284" t="s">
        <v>465</v>
      </c>
      <c r="B41" s="198"/>
      <c r="C41" s="197"/>
      <c r="D41" s="201"/>
      <c r="E41" s="198"/>
      <c r="F41" s="197"/>
      <c r="G41" s="201"/>
      <c r="H41" s="198"/>
      <c r="I41" s="197"/>
      <c r="J41" s="201"/>
    </row>
    <row r="42" spans="1:10" ht="15">
      <c r="A42" s="374" t="s">
        <v>117</v>
      </c>
      <c r="B42" s="377"/>
      <c r="C42" s="378"/>
      <c r="D42" s="379">
        <f>SUM(D34:D41)</f>
        <v>9998000</v>
      </c>
      <c r="E42" s="377"/>
      <c r="F42" s="378"/>
      <c r="G42" s="379">
        <f>SUM(G34:G41)</f>
        <v>8860811</v>
      </c>
      <c r="H42" s="377"/>
      <c r="I42" s="378"/>
      <c r="J42" s="379">
        <f>SUM(J34:J41)</f>
        <v>8860811</v>
      </c>
    </row>
    <row r="43" spans="1:10" ht="15">
      <c r="A43" s="231" t="s">
        <v>320</v>
      </c>
      <c r="B43" s="186"/>
      <c r="C43" s="199"/>
      <c r="D43" s="200">
        <v>1200000</v>
      </c>
      <c r="E43" s="186"/>
      <c r="F43" s="199"/>
      <c r="G43" s="200">
        <v>1200000</v>
      </c>
      <c r="H43" s="186"/>
      <c r="I43" s="199"/>
      <c r="J43" s="200">
        <v>1200000</v>
      </c>
    </row>
    <row r="44" spans="1:10" ht="15">
      <c r="A44" s="231" t="s">
        <v>579</v>
      </c>
      <c r="B44" s="186"/>
      <c r="C44" s="199"/>
      <c r="D44" s="200"/>
      <c r="E44" s="186"/>
      <c r="F44" s="199"/>
      <c r="G44" s="200"/>
      <c r="H44" s="186"/>
      <c r="I44" s="199"/>
      <c r="J44" s="200">
        <v>114627</v>
      </c>
    </row>
    <row r="45" spans="1:10" s="285" customFormat="1" ht="15">
      <c r="A45" s="234" t="s">
        <v>119</v>
      </c>
      <c r="B45" s="293"/>
      <c r="C45" s="294"/>
      <c r="D45" s="295">
        <f>D24+D31+D42+D43</f>
        <v>47262000</v>
      </c>
      <c r="E45" s="293"/>
      <c r="F45" s="294"/>
      <c r="G45" s="295">
        <f>G24+G31+G42+G43</f>
        <v>42056450</v>
      </c>
      <c r="H45" s="293"/>
      <c r="I45" s="294"/>
      <c r="J45" s="295">
        <f>J24+J31+J42+J43+J44</f>
        <v>42171077</v>
      </c>
    </row>
    <row r="46" spans="1:2" ht="14.25">
      <c r="A46" s="297"/>
      <c r="B46" s="298"/>
    </row>
  </sheetData>
  <sheetProtection/>
  <mergeCells count="4">
    <mergeCell ref="A1:A2"/>
    <mergeCell ref="B1:D1"/>
    <mergeCell ref="E1:G1"/>
    <mergeCell ref="H1:J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3" r:id="rId1"/>
  <headerFooter alignWithMargins="0">
    <oddHeader>&amp;C&amp;"Garamond,Félkövér"&amp;14 7/2017. (VI.28.) számú rendelethez 
ZALASZABAR KÖZSÉG ÖNKORMÁNYZATÁNAK 
ÁLLAMI HOZZÁJÁRULÁSA 2017
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0"/>
  <sheetViews>
    <sheetView view="pageLayout" zoomScaleSheetLayoutView="100" workbookViewId="0" topLeftCell="A1">
      <selection activeCell="E6" sqref="E6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4.75390625" style="0" customWidth="1"/>
    <col min="4" max="4" width="13.00390625" style="0" customWidth="1"/>
    <col min="5" max="5" width="14.375" style="0" customWidth="1"/>
    <col min="6" max="6" width="4.625" style="0" customWidth="1"/>
    <col min="7" max="7" width="45.625" style="0" customWidth="1"/>
    <col min="8" max="8" width="14.00390625" style="0" customWidth="1"/>
    <col min="9" max="9" width="14.625" style="0" customWidth="1"/>
    <col min="10" max="10" width="13.875" style="0" customWidth="1"/>
  </cols>
  <sheetData>
    <row r="1" spans="1:10" ht="18" customHeight="1">
      <c r="A1" s="552" t="s">
        <v>14</v>
      </c>
      <c r="B1" s="575" t="s">
        <v>1</v>
      </c>
      <c r="C1" s="2" t="s">
        <v>551</v>
      </c>
      <c r="D1" s="2" t="s">
        <v>552</v>
      </c>
      <c r="E1" s="558" t="s">
        <v>580</v>
      </c>
      <c r="F1" s="552" t="s">
        <v>14</v>
      </c>
      <c r="G1" s="575" t="s">
        <v>1</v>
      </c>
      <c r="H1" s="2" t="s">
        <v>551</v>
      </c>
      <c r="I1" s="2" t="s">
        <v>553</v>
      </c>
      <c r="J1" s="558" t="s">
        <v>580</v>
      </c>
    </row>
    <row r="2" spans="1:10" ht="28.5" customHeight="1">
      <c r="A2" s="553"/>
      <c r="B2" s="576"/>
      <c r="C2" s="46" t="s">
        <v>60</v>
      </c>
      <c r="D2" s="46" t="s">
        <v>60</v>
      </c>
      <c r="E2" s="559"/>
      <c r="F2" s="553"/>
      <c r="G2" s="576"/>
      <c r="H2" s="46" t="s">
        <v>60</v>
      </c>
      <c r="I2" s="46" t="s">
        <v>60</v>
      </c>
      <c r="J2" s="559"/>
    </row>
    <row r="3" spans="1:9" ht="15" customHeight="1">
      <c r="A3" s="562" t="s">
        <v>61</v>
      </c>
      <c r="B3" s="563"/>
      <c r="C3" s="563"/>
      <c r="D3" s="564"/>
      <c r="E3" s="511"/>
      <c r="F3" s="562" t="s">
        <v>24</v>
      </c>
      <c r="G3" s="563"/>
      <c r="H3" s="563"/>
      <c r="I3" s="564"/>
    </row>
    <row r="4" spans="1:10" ht="15" customHeight="1">
      <c r="A4" s="136" t="s">
        <v>91</v>
      </c>
      <c r="B4" s="11" t="s">
        <v>85</v>
      </c>
      <c r="C4" s="3"/>
      <c r="D4" s="3"/>
      <c r="E4" s="3"/>
      <c r="F4" s="129" t="s">
        <v>91</v>
      </c>
      <c r="G4" s="133" t="s">
        <v>85</v>
      </c>
      <c r="H4" s="3"/>
      <c r="I4" s="3"/>
      <c r="J4" s="3"/>
    </row>
    <row r="5" spans="1:10" ht="15" customHeight="1">
      <c r="A5" s="136"/>
      <c r="B5" s="262" t="s">
        <v>450</v>
      </c>
      <c r="C5" s="263">
        <v>47262000</v>
      </c>
      <c r="D5" s="263">
        <v>46651680</v>
      </c>
      <c r="E5" s="517">
        <v>51421564</v>
      </c>
      <c r="F5" s="135"/>
      <c r="G5" s="71" t="s">
        <v>295</v>
      </c>
      <c r="H5" s="69">
        <v>27302423</v>
      </c>
      <c r="I5" s="69">
        <v>29346903</v>
      </c>
      <c r="J5" s="69">
        <v>33962160</v>
      </c>
    </row>
    <row r="6" spans="1:10" ht="15" customHeight="1">
      <c r="A6" s="136"/>
      <c r="B6" s="264" t="s">
        <v>451</v>
      </c>
      <c r="C6" s="265">
        <v>9600000</v>
      </c>
      <c r="D6" s="265">
        <v>12300000</v>
      </c>
      <c r="E6" s="265">
        <v>12300000</v>
      </c>
      <c r="F6" s="129"/>
      <c r="G6" s="261" t="s">
        <v>296</v>
      </c>
      <c r="H6" s="69">
        <v>4584000</v>
      </c>
      <c r="I6" s="69">
        <v>4620000</v>
      </c>
      <c r="J6" s="69">
        <v>4620000</v>
      </c>
    </row>
    <row r="7" spans="1:10" ht="15" customHeight="1">
      <c r="A7" s="136"/>
      <c r="B7" s="262" t="s">
        <v>452</v>
      </c>
      <c r="C7" s="265">
        <v>2880785</v>
      </c>
      <c r="D7" s="265">
        <v>2913000</v>
      </c>
      <c r="E7" s="265">
        <v>2913000</v>
      </c>
      <c r="F7" s="129"/>
      <c r="G7" s="71" t="s">
        <v>297</v>
      </c>
      <c r="H7" s="69">
        <v>2638000</v>
      </c>
      <c r="I7" s="69">
        <v>2200000</v>
      </c>
      <c r="J7" s="69">
        <v>2200000</v>
      </c>
    </row>
    <row r="8" spans="1:10" ht="15" customHeight="1">
      <c r="A8" s="136"/>
      <c r="B8" s="262" t="s">
        <v>453</v>
      </c>
      <c r="C8" s="265">
        <v>3517000</v>
      </c>
      <c r="D8" s="265">
        <v>0</v>
      </c>
      <c r="E8" s="265">
        <v>0</v>
      </c>
      <c r="F8" s="129"/>
      <c r="G8" s="71" t="s">
        <v>298</v>
      </c>
      <c r="H8" s="69">
        <v>0</v>
      </c>
      <c r="I8" s="69">
        <v>0</v>
      </c>
      <c r="J8" s="69">
        <v>0</v>
      </c>
    </row>
    <row r="9" spans="1:10" ht="15" customHeight="1">
      <c r="A9" s="136"/>
      <c r="B9" s="83" t="s">
        <v>90</v>
      </c>
      <c r="C9" s="256">
        <f>SUM(C5:C8)</f>
        <v>63259785</v>
      </c>
      <c r="D9" s="256">
        <f>SUM(D5:D8)</f>
        <v>61864680</v>
      </c>
      <c r="E9" s="256">
        <f>SUM(E5:E8)</f>
        <v>66634564</v>
      </c>
      <c r="F9" s="129"/>
      <c r="G9" s="71" t="s">
        <v>458</v>
      </c>
      <c r="H9" s="69"/>
      <c r="I9" s="69"/>
      <c r="J9" s="69"/>
    </row>
    <row r="10" spans="1:10" ht="15" customHeight="1">
      <c r="A10" s="136"/>
      <c r="B10" s="83"/>
      <c r="C10" s="256"/>
      <c r="D10" s="256"/>
      <c r="E10" s="256"/>
      <c r="F10" s="129"/>
      <c r="G10" s="71" t="s">
        <v>459</v>
      </c>
      <c r="H10" s="69">
        <v>0</v>
      </c>
      <c r="I10" s="69">
        <v>7386927</v>
      </c>
      <c r="J10" s="69">
        <v>10520371</v>
      </c>
    </row>
    <row r="11" spans="1:10" ht="15" customHeight="1">
      <c r="A11" s="136"/>
      <c r="B11" s="83"/>
      <c r="C11" s="253"/>
      <c r="D11" s="253"/>
      <c r="E11" s="253"/>
      <c r="F11" s="386"/>
      <c r="G11" s="11" t="s">
        <v>90</v>
      </c>
      <c r="H11" s="40">
        <f>SUM(H4:H10)</f>
        <v>34524423</v>
      </c>
      <c r="I11" s="40">
        <f>SUM(I4:I10)</f>
        <v>43553830</v>
      </c>
      <c r="J11" s="40">
        <f>SUM(J4:J10)</f>
        <v>51302531</v>
      </c>
    </row>
    <row r="12" spans="1:10" ht="15" customHeight="1">
      <c r="A12" s="136" t="s">
        <v>92</v>
      </c>
      <c r="B12" s="83" t="s">
        <v>468</v>
      </c>
      <c r="C12" s="253"/>
      <c r="D12" s="253"/>
      <c r="E12" s="253"/>
      <c r="F12" s="129" t="s">
        <v>92</v>
      </c>
      <c r="G12" s="83" t="s">
        <v>468</v>
      </c>
      <c r="H12" s="3"/>
      <c r="I12" s="3"/>
      <c r="J12" s="3"/>
    </row>
    <row r="13" spans="1:10" ht="15" customHeight="1">
      <c r="A13" s="136"/>
      <c r="B13" s="71" t="s">
        <v>467</v>
      </c>
      <c r="C13" s="255">
        <v>17631215</v>
      </c>
      <c r="D13" s="255">
        <v>19716750</v>
      </c>
      <c r="E13" s="255">
        <v>19716750</v>
      </c>
      <c r="F13" s="129"/>
      <c r="G13" s="71" t="s">
        <v>89</v>
      </c>
      <c r="H13" s="69">
        <v>46215577</v>
      </c>
      <c r="I13" s="69">
        <v>42636912</v>
      </c>
      <c r="J13" s="69">
        <v>43259539</v>
      </c>
    </row>
    <row r="14" spans="1:10" ht="15" customHeight="1">
      <c r="A14" s="136"/>
      <c r="B14" s="83" t="s">
        <v>469</v>
      </c>
      <c r="C14" s="384">
        <f>SUM(C13)</f>
        <v>17631215</v>
      </c>
      <c r="D14" s="384">
        <f>SUM(D13)</f>
        <v>19716750</v>
      </c>
      <c r="E14" s="384">
        <f>SUM(E13)</f>
        <v>19716750</v>
      </c>
      <c r="F14" s="129"/>
      <c r="G14" s="83" t="s">
        <v>469</v>
      </c>
      <c r="H14" s="40">
        <f>SUM(H13)</f>
        <v>46215577</v>
      </c>
      <c r="I14" s="40">
        <f>SUM(I13)</f>
        <v>42636912</v>
      </c>
      <c r="J14" s="40">
        <f>SUM(J13)</f>
        <v>43259539</v>
      </c>
    </row>
    <row r="15" spans="1:10" ht="15" customHeight="1">
      <c r="A15" s="554" t="s">
        <v>507</v>
      </c>
      <c r="B15" s="555"/>
      <c r="C15" s="256">
        <f>C9+C14</f>
        <v>80891000</v>
      </c>
      <c r="D15" s="256">
        <f>D9+D14</f>
        <v>81581430</v>
      </c>
      <c r="E15" s="518">
        <f>E9+E14</f>
        <v>86351314</v>
      </c>
      <c r="F15" s="556" t="s">
        <v>506</v>
      </c>
      <c r="G15" s="557"/>
      <c r="H15" s="131">
        <f>H11+H14</f>
        <v>80740000</v>
      </c>
      <c r="I15" s="40">
        <f>I11+I14</f>
        <v>86190742</v>
      </c>
      <c r="J15" s="40">
        <f>J11+J14</f>
        <v>94562070</v>
      </c>
    </row>
    <row r="16" spans="1:10" ht="15" customHeight="1">
      <c r="A16" s="556" t="s">
        <v>538</v>
      </c>
      <c r="B16" s="557"/>
      <c r="C16" s="255">
        <v>0</v>
      </c>
      <c r="D16" s="255">
        <v>0</v>
      </c>
      <c r="E16" s="519">
        <v>0</v>
      </c>
      <c r="F16" s="567" t="s">
        <v>539</v>
      </c>
      <c r="G16" s="568"/>
      <c r="H16" s="69">
        <v>0</v>
      </c>
      <c r="I16" s="69">
        <v>1487589</v>
      </c>
      <c r="J16" s="69">
        <v>1487589</v>
      </c>
    </row>
    <row r="17" spans="1:10" ht="15" customHeight="1">
      <c r="A17" s="385" t="s">
        <v>519</v>
      </c>
      <c r="B17" s="83" t="s">
        <v>85</v>
      </c>
      <c r="C17" s="255"/>
      <c r="D17" s="255"/>
      <c r="E17" s="519"/>
      <c r="F17" s="414"/>
      <c r="G17" s="415"/>
      <c r="H17" s="69"/>
      <c r="I17" s="69"/>
      <c r="J17" s="69"/>
    </row>
    <row r="18" spans="1:10" ht="15" customHeight="1">
      <c r="A18" s="385"/>
      <c r="B18" s="267" t="s">
        <v>457</v>
      </c>
      <c r="C18" s="157">
        <v>5923000</v>
      </c>
      <c r="D18" s="157">
        <v>8696901</v>
      </c>
      <c r="E18" s="520">
        <v>8696901</v>
      </c>
      <c r="F18" s="414"/>
      <c r="G18" s="415"/>
      <c r="H18" s="69"/>
      <c r="I18" s="69"/>
      <c r="J18" s="69"/>
    </row>
    <row r="19" spans="1:10" ht="15" customHeight="1">
      <c r="A19" s="385"/>
      <c r="B19" s="267" t="s">
        <v>554</v>
      </c>
      <c r="C19" s="157"/>
      <c r="D19" s="157"/>
      <c r="E19" s="520"/>
      <c r="F19" s="414"/>
      <c r="G19" s="454" t="s">
        <v>555</v>
      </c>
      <c r="H19" s="69"/>
      <c r="I19" s="69">
        <v>1487589</v>
      </c>
      <c r="J19" s="69">
        <v>1487589</v>
      </c>
    </row>
    <row r="20" spans="1:10" ht="15" customHeight="1">
      <c r="A20" s="385"/>
      <c r="B20" s="11" t="s">
        <v>511</v>
      </c>
      <c r="C20" s="40">
        <f>SUM(C18)</f>
        <v>5923000</v>
      </c>
      <c r="D20" s="40">
        <f>SUM(D18:D19)</f>
        <v>8696901</v>
      </c>
      <c r="E20" s="521">
        <f>SUM(E18:E19)</f>
        <v>8696901</v>
      </c>
      <c r="F20" s="414"/>
      <c r="G20" s="415"/>
      <c r="H20" s="69"/>
      <c r="I20" s="69"/>
      <c r="J20" s="69"/>
    </row>
    <row r="21" spans="1:10" ht="15" customHeight="1">
      <c r="A21" s="385" t="s">
        <v>92</v>
      </c>
      <c r="B21" s="11" t="s">
        <v>468</v>
      </c>
      <c r="C21" s="40"/>
      <c r="D21" s="40"/>
      <c r="E21" s="521"/>
      <c r="F21" s="414"/>
      <c r="G21" s="415"/>
      <c r="H21" s="69"/>
      <c r="I21" s="69"/>
      <c r="J21" s="69"/>
    </row>
    <row r="22" spans="1:10" ht="15" customHeight="1">
      <c r="A22" s="385"/>
      <c r="B22" s="11" t="s">
        <v>457</v>
      </c>
      <c r="C22" s="40"/>
      <c r="D22" s="40"/>
      <c r="E22" s="521">
        <v>3601444</v>
      </c>
      <c r="F22" s="414"/>
      <c r="G22" s="415"/>
      <c r="H22" s="69"/>
      <c r="I22" s="69"/>
      <c r="J22" s="69"/>
    </row>
    <row r="23" spans="1:10" ht="15" customHeight="1">
      <c r="A23" s="561" t="s">
        <v>58</v>
      </c>
      <c r="B23" s="561"/>
      <c r="C23" s="296">
        <f>C15+C20</f>
        <v>86814000</v>
      </c>
      <c r="D23" s="296">
        <f>D15+D20</f>
        <v>90278331</v>
      </c>
      <c r="E23" s="296">
        <f>E15+E20+E22</f>
        <v>98649659</v>
      </c>
      <c r="F23" s="561" t="s">
        <v>9</v>
      </c>
      <c r="G23" s="561" t="s">
        <v>9</v>
      </c>
      <c r="H23" s="296">
        <f>H15+H16</f>
        <v>80740000</v>
      </c>
      <c r="I23" s="296">
        <f>I15+I16</f>
        <v>87678331</v>
      </c>
      <c r="J23" s="296">
        <f>J15+J16</f>
        <v>96049659</v>
      </c>
    </row>
    <row r="24" spans="1:10" ht="15" customHeight="1">
      <c r="A24" s="565" t="s">
        <v>25</v>
      </c>
      <c r="B24" s="566"/>
      <c r="C24" s="72"/>
      <c r="D24" s="72"/>
      <c r="E24" s="72"/>
      <c r="F24" s="565" t="s">
        <v>99</v>
      </c>
      <c r="G24" s="566"/>
      <c r="H24" s="73"/>
      <c r="I24" s="73"/>
      <c r="J24" s="73"/>
    </row>
    <row r="25" spans="1:10" ht="15" customHeight="1">
      <c r="A25" s="136" t="s">
        <v>91</v>
      </c>
      <c r="B25" s="137" t="s">
        <v>85</v>
      </c>
      <c r="C25" s="8"/>
      <c r="D25" s="8"/>
      <c r="E25" s="8"/>
      <c r="F25" s="136" t="s">
        <v>91</v>
      </c>
      <c r="G25" s="133" t="s">
        <v>85</v>
      </c>
      <c r="H25" s="3"/>
      <c r="I25" s="3"/>
      <c r="J25" s="3"/>
    </row>
    <row r="26" spans="1:10" ht="15" customHeight="1">
      <c r="A26" s="134"/>
      <c r="B26" s="266" t="s">
        <v>454</v>
      </c>
      <c r="C26" s="69">
        <v>31500000</v>
      </c>
      <c r="D26" s="69"/>
      <c r="E26" s="69"/>
      <c r="F26" s="136"/>
      <c r="G26" s="71" t="s">
        <v>460</v>
      </c>
      <c r="H26" s="69">
        <v>35000000</v>
      </c>
      <c r="I26" s="69">
        <v>0</v>
      </c>
      <c r="J26" s="69">
        <v>0</v>
      </c>
    </row>
    <row r="27" spans="1:10" ht="15" customHeight="1">
      <c r="A27" s="134"/>
      <c r="B27" s="266" t="s">
        <v>455</v>
      </c>
      <c r="C27" s="69"/>
      <c r="D27" s="69"/>
      <c r="E27" s="69"/>
      <c r="F27" s="136"/>
      <c r="G27" s="70" t="s">
        <v>461</v>
      </c>
      <c r="H27" s="69">
        <v>2000000</v>
      </c>
      <c r="I27" s="69">
        <v>2000000</v>
      </c>
      <c r="J27" s="69">
        <v>43160604</v>
      </c>
    </row>
    <row r="28" spans="1:10" ht="15" customHeight="1">
      <c r="A28" s="134"/>
      <c r="B28" s="266" t="s">
        <v>499</v>
      </c>
      <c r="C28" s="69">
        <v>26000</v>
      </c>
      <c r="D28" s="69">
        <v>0</v>
      </c>
      <c r="E28" s="69">
        <v>0</v>
      </c>
      <c r="F28" s="136"/>
      <c r="G28" s="70" t="s">
        <v>462</v>
      </c>
      <c r="H28" s="69"/>
      <c r="I28" s="69"/>
      <c r="J28" s="69"/>
    </row>
    <row r="29" spans="1:10" ht="15" customHeight="1">
      <c r="A29" s="134"/>
      <c r="B29" s="266" t="s">
        <v>456</v>
      </c>
      <c r="C29" s="69">
        <v>0</v>
      </c>
      <c r="D29" s="255">
        <v>0</v>
      </c>
      <c r="E29" s="255">
        <v>48622604</v>
      </c>
      <c r="F29" s="136"/>
      <c r="G29" s="11" t="s">
        <v>90</v>
      </c>
      <c r="H29" s="131">
        <f>SUM(H26:H28)</f>
        <v>37000000</v>
      </c>
      <c r="I29" s="131">
        <f>SUM(I26:I28)</f>
        <v>2000000</v>
      </c>
      <c r="J29" s="131">
        <f>SUM(J26:J28)</f>
        <v>43160604</v>
      </c>
    </row>
    <row r="30" spans="1:10" s="259" customFormat="1" ht="15.75">
      <c r="A30" s="257"/>
      <c r="B30" s="11" t="s">
        <v>90</v>
      </c>
      <c r="C30" s="131">
        <f>SUM(C26:C29)</f>
        <v>31526000</v>
      </c>
      <c r="D30" s="131">
        <f>SUM(D26:D29)</f>
        <v>0</v>
      </c>
      <c r="E30" s="131">
        <f>SUM(E26:E29)</f>
        <v>48622604</v>
      </c>
      <c r="F30" s="258"/>
      <c r="G30" s="11"/>
      <c r="H30" s="260"/>
      <c r="I30" s="260"/>
      <c r="J30" s="260"/>
    </row>
    <row r="31" spans="1:10" ht="15" customHeight="1">
      <c r="A31" s="136"/>
      <c r="B31" s="11"/>
      <c r="C31" s="3"/>
      <c r="D31" s="3"/>
      <c r="E31" s="3"/>
      <c r="F31" s="136" t="s">
        <v>92</v>
      </c>
      <c r="G31" s="83" t="s">
        <v>468</v>
      </c>
      <c r="H31" s="69"/>
      <c r="I31" s="69"/>
      <c r="J31" s="69"/>
    </row>
    <row r="32" spans="1:10" ht="15" customHeight="1">
      <c r="A32" s="134"/>
      <c r="B32" s="267"/>
      <c r="C32" s="69"/>
      <c r="D32" s="69"/>
      <c r="E32" s="69"/>
      <c r="F32" s="136"/>
      <c r="G32" s="70" t="s">
        <v>471</v>
      </c>
      <c r="H32" s="3">
        <v>600000</v>
      </c>
      <c r="I32" s="3">
        <v>600000</v>
      </c>
      <c r="J32" s="3">
        <v>600000</v>
      </c>
    </row>
    <row r="33" spans="1:10" ht="15" customHeight="1">
      <c r="A33" s="134"/>
      <c r="B33" s="388"/>
      <c r="C33" s="131"/>
      <c r="D33" s="131"/>
      <c r="E33" s="131"/>
      <c r="F33" s="136"/>
      <c r="G33" s="83" t="s">
        <v>469</v>
      </c>
      <c r="H33" s="131">
        <f>SUM(H32)</f>
        <v>600000</v>
      </c>
      <c r="I33" s="131">
        <f>SUM(I32)</f>
        <v>600000</v>
      </c>
      <c r="J33" s="131">
        <f>SUM(J32)</f>
        <v>600000</v>
      </c>
    </row>
    <row r="34" spans="1:10" ht="15" customHeight="1">
      <c r="A34" s="569" t="s">
        <v>541</v>
      </c>
      <c r="B34" s="570"/>
      <c r="C34" s="395">
        <f>C30+C33</f>
        <v>31526000</v>
      </c>
      <c r="D34" s="395">
        <f>D30+D33</f>
        <v>0</v>
      </c>
      <c r="E34" s="522">
        <f>E30+E33</f>
        <v>48622604</v>
      </c>
      <c r="F34" s="569" t="s">
        <v>509</v>
      </c>
      <c r="G34" s="570"/>
      <c r="H34" s="395">
        <f>H29+H33</f>
        <v>37600000</v>
      </c>
      <c r="I34" s="395">
        <f>I29+I33</f>
        <v>2600000</v>
      </c>
      <c r="J34" s="395">
        <f>J29+J33</f>
        <v>43760604</v>
      </c>
    </row>
    <row r="35" spans="1:10" ht="15" customHeight="1">
      <c r="A35" s="556" t="s">
        <v>319</v>
      </c>
      <c r="B35" s="557"/>
      <c r="C35" s="40"/>
      <c r="D35" s="40"/>
      <c r="E35" s="521"/>
      <c r="F35" s="556" t="s">
        <v>540</v>
      </c>
      <c r="G35" s="557"/>
      <c r="H35" s="69"/>
      <c r="I35" s="69"/>
      <c r="J35" s="69"/>
    </row>
    <row r="36" spans="1:10" ht="15" customHeight="1">
      <c r="A36" s="385" t="s">
        <v>91</v>
      </c>
      <c r="B36" s="169" t="s">
        <v>85</v>
      </c>
      <c r="C36" s="40"/>
      <c r="D36" s="40"/>
      <c r="E36" s="521"/>
      <c r="F36" s="385" t="s">
        <v>91</v>
      </c>
      <c r="G36" s="83" t="s">
        <v>90</v>
      </c>
      <c r="H36" s="69"/>
      <c r="I36" s="69"/>
      <c r="J36" s="69"/>
    </row>
    <row r="37" spans="1:10" ht="15" customHeight="1">
      <c r="A37" s="134"/>
      <c r="B37" s="267" t="s">
        <v>457</v>
      </c>
      <c r="C37" s="157"/>
      <c r="D37" s="157"/>
      <c r="E37" s="520"/>
      <c r="F37" s="387"/>
      <c r="G37" s="71" t="s">
        <v>510</v>
      </c>
      <c r="H37" s="69">
        <v>0</v>
      </c>
      <c r="I37" s="69">
        <v>0</v>
      </c>
      <c r="J37" s="69">
        <v>0</v>
      </c>
    </row>
    <row r="38" spans="1:10" ht="15" customHeight="1">
      <c r="A38" s="134"/>
      <c r="B38" s="11" t="s">
        <v>511</v>
      </c>
      <c r="C38" s="40"/>
      <c r="D38" s="40"/>
      <c r="E38" s="521"/>
      <c r="F38" s="387"/>
      <c r="G38" s="527" t="s">
        <v>581</v>
      </c>
      <c r="H38" s="40">
        <f>SUM(H37)</f>
        <v>0</v>
      </c>
      <c r="I38" s="40">
        <f>SUM(I37)</f>
        <v>0</v>
      </c>
      <c r="J38" s="40">
        <v>7462000</v>
      </c>
    </row>
    <row r="39" spans="1:10" ht="15" customHeight="1">
      <c r="A39" s="136" t="s">
        <v>92</v>
      </c>
      <c r="B39" s="11" t="s">
        <v>468</v>
      </c>
      <c r="C39" s="3"/>
      <c r="D39" s="3"/>
      <c r="E39" s="523"/>
      <c r="F39" s="387"/>
      <c r="G39" s="389" t="s">
        <v>90</v>
      </c>
      <c r="H39" s="40">
        <f>SUM(H38)</f>
        <v>0</v>
      </c>
      <c r="I39" s="40">
        <f>SUM(I38)</f>
        <v>0</v>
      </c>
      <c r="J39" s="40">
        <f>SUM(J38)</f>
        <v>7462000</v>
      </c>
    </row>
    <row r="40" spans="1:10" ht="15" customHeight="1">
      <c r="A40" s="134"/>
      <c r="B40" s="267" t="s">
        <v>498</v>
      </c>
      <c r="C40" s="69"/>
      <c r="D40" s="69"/>
      <c r="E40" s="524"/>
      <c r="F40" s="387"/>
      <c r="G40" s="389"/>
      <c r="H40" s="40"/>
      <c r="I40" s="40"/>
      <c r="J40" s="40"/>
    </row>
    <row r="41" spans="1:10" ht="15" customHeight="1">
      <c r="A41" s="134"/>
      <c r="B41" s="388" t="s">
        <v>508</v>
      </c>
      <c r="C41" s="131"/>
      <c r="D41" s="131"/>
      <c r="E41" s="525"/>
      <c r="F41" s="387"/>
      <c r="G41" s="389"/>
      <c r="H41" s="40"/>
      <c r="I41" s="40"/>
      <c r="J41" s="40"/>
    </row>
    <row r="42" spans="1:10" ht="15" customHeight="1">
      <c r="A42" s="569" t="s">
        <v>542</v>
      </c>
      <c r="B42" s="570"/>
      <c r="C42" s="395">
        <f>C38+C41</f>
        <v>0</v>
      </c>
      <c r="D42" s="395">
        <f>D38+D41</f>
        <v>0</v>
      </c>
      <c r="E42" s="522">
        <f>E38+E41</f>
        <v>0</v>
      </c>
      <c r="F42" s="573" t="s">
        <v>544</v>
      </c>
      <c r="G42" s="574"/>
      <c r="H42" s="390">
        <f>H38</f>
        <v>0</v>
      </c>
      <c r="I42" s="390">
        <f>I38</f>
        <v>0</v>
      </c>
      <c r="J42" s="390">
        <f>J38</f>
        <v>7462000</v>
      </c>
    </row>
    <row r="43" spans="1:10" ht="15" customHeight="1">
      <c r="A43" s="571" t="s">
        <v>543</v>
      </c>
      <c r="B43" s="572"/>
      <c r="C43" s="391">
        <f>C34+C42</f>
        <v>31526000</v>
      </c>
      <c r="D43" s="391">
        <f>D34+D42</f>
        <v>0</v>
      </c>
      <c r="E43" s="526">
        <f>E34+E42</f>
        <v>48622604</v>
      </c>
      <c r="F43" s="392"/>
      <c r="G43" s="393" t="s">
        <v>470</v>
      </c>
      <c r="H43" s="394">
        <f>H34+H42</f>
        <v>37600000</v>
      </c>
      <c r="I43" s="394">
        <f>I34+I42</f>
        <v>2600000</v>
      </c>
      <c r="J43" s="394">
        <f>J34+J42</f>
        <v>51222604</v>
      </c>
    </row>
    <row r="44" spans="1:10" ht="15" customHeight="1">
      <c r="A44" s="560" t="s">
        <v>59</v>
      </c>
      <c r="B44" s="560"/>
      <c r="C44" s="74">
        <f>C23+C43</f>
        <v>118340000</v>
      </c>
      <c r="D44" s="74">
        <f>D23+D43</f>
        <v>90278331</v>
      </c>
      <c r="E44" s="74">
        <f>E23+E43</f>
        <v>147272263</v>
      </c>
      <c r="F44" s="254"/>
      <c r="G44" s="254" t="s">
        <v>294</v>
      </c>
      <c r="H44" s="74">
        <f>H23+H43</f>
        <v>118340000</v>
      </c>
      <c r="I44" s="74">
        <f>I23+I43</f>
        <v>90278331</v>
      </c>
      <c r="J44" s="74">
        <f>J23+J43</f>
        <v>147272263</v>
      </c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>
      <c r="G50" s="56"/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</sheetData>
  <sheetProtection/>
  <mergeCells count="24">
    <mergeCell ref="A43:B43"/>
    <mergeCell ref="A42:B42"/>
    <mergeCell ref="F42:G42"/>
    <mergeCell ref="G1:G2"/>
    <mergeCell ref="A1:A2"/>
    <mergeCell ref="B1:B2"/>
    <mergeCell ref="F24:G24"/>
    <mergeCell ref="A16:B16"/>
    <mergeCell ref="F16:G16"/>
    <mergeCell ref="A35:B35"/>
    <mergeCell ref="J1:J2"/>
    <mergeCell ref="F35:G35"/>
    <mergeCell ref="A34:B34"/>
    <mergeCell ref="F34:G34"/>
    <mergeCell ref="F1:F2"/>
    <mergeCell ref="A15:B15"/>
    <mergeCell ref="F15:G15"/>
    <mergeCell ref="E1:E2"/>
    <mergeCell ref="A44:B44"/>
    <mergeCell ref="A23:B23"/>
    <mergeCell ref="F23:G23"/>
    <mergeCell ref="A3:D3"/>
    <mergeCell ref="F3:I3"/>
    <mergeCell ref="A24:B24"/>
  </mergeCells>
  <printOptions horizontalCentered="1"/>
  <pageMargins left="0.2362204724409449" right="0.2362204724409449" top="1.0236220472440944" bottom="0.1968503937007874" header="0.2755905511811024" footer="0.1968503937007874"/>
  <pageSetup fitToWidth="0" fitToHeight="1" horizontalDpi="600" verticalDpi="600" orientation="landscape" paperSize="9" scale="77" r:id="rId1"/>
  <headerFooter alignWithMargins="0">
    <oddHeader>&amp;C&amp;"Garamond,Félkövér"&amp;12 7/2017. (VI.28.) számú költségvetési rendelethez
ZALASZABAR KÖZSÉG  ÖNKORMÁNYZATA ÉS INTÉZMÉNYE
2017.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6"/>
  <sheetViews>
    <sheetView view="pageLayout" zoomScaleSheetLayoutView="100" workbookViewId="0" topLeftCell="A1">
      <selection activeCell="B17" sqref="B17"/>
    </sheetView>
  </sheetViews>
  <sheetFormatPr defaultColWidth="9.00390625" defaultRowHeight="12.75"/>
  <cols>
    <col min="1" max="1" width="5.625" style="26" customWidth="1"/>
    <col min="2" max="2" width="68.375" style="26" customWidth="1"/>
    <col min="3" max="3" width="20.875" style="26" customWidth="1"/>
    <col min="4" max="4" width="17.75390625" style="26" customWidth="1"/>
    <col min="5" max="5" width="12.625" style="26" customWidth="1"/>
    <col min="6" max="16384" width="9.125" style="26" customWidth="1"/>
  </cols>
  <sheetData>
    <row r="1" spans="3:4" ht="12.75">
      <c r="C1" s="211" t="s">
        <v>18</v>
      </c>
      <c r="D1" s="211"/>
    </row>
    <row r="2" spans="1:5" ht="15" customHeight="1">
      <c r="A2" s="539" t="s">
        <v>19</v>
      </c>
      <c r="B2" s="540" t="s">
        <v>13</v>
      </c>
      <c r="C2" s="539" t="s">
        <v>527</v>
      </c>
      <c r="D2" s="577" t="s">
        <v>556</v>
      </c>
      <c r="E2" s="577" t="s">
        <v>580</v>
      </c>
    </row>
    <row r="3" spans="1:5" ht="15" customHeight="1">
      <c r="A3" s="539"/>
      <c r="B3" s="540"/>
      <c r="C3" s="539"/>
      <c r="D3" s="578"/>
      <c r="E3" s="578"/>
    </row>
    <row r="4" spans="1:5" ht="19.5" customHeight="1">
      <c r="A4" s="34" t="s">
        <v>91</v>
      </c>
      <c r="B4" s="80" t="s">
        <v>299</v>
      </c>
      <c r="C4" s="27"/>
      <c r="D4" s="345"/>
      <c r="E4" s="345"/>
    </row>
    <row r="5" spans="1:5" ht="19.5" customHeight="1">
      <c r="A5" s="34" t="s">
        <v>35</v>
      </c>
      <c r="B5" s="80" t="s">
        <v>300</v>
      </c>
      <c r="C5" s="28"/>
      <c r="D5" s="28"/>
      <c r="E5" s="28"/>
    </row>
    <row r="6" spans="1:5" ht="19.5" customHeight="1">
      <c r="A6" s="34">
        <v>1</v>
      </c>
      <c r="B6" s="80" t="s">
        <v>502</v>
      </c>
      <c r="C6" s="28"/>
      <c r="D6" s="28"/>
      <c r="E6" s="28"/>
    </row>
    <row r="7" spans="1:5" ht="19.5" customHeight="1">
      <c r="A7" s="34"/>
      <c r="B7" s="153" t="s">
        <v>425</v>
      </c>
      <c r="C7" s="28"/>
      <c r="D7" s="28"/>
      <c r="E7" s="28"/>
    </row>
    <row r="8" spans="1:5" ht="19.5" customHeight="1">
      <c r="A8" s="34"/>
      <c r="B8" s="280" t="s">
        <v>472</v>
      </c>
      <c r="C8" s="29">
        <v>15188000</v>
      </c>
      <c r="D8" s="29">
        <v>16521419</v>
      </c>
      <c r="E8" s="29">
        <v>16521419</v>
      </c>
    </row>
    <row r="9" spans="1:5" ht="19.5" customHeight="1">
      <c r="A9" s="34"/>
      <c r="B9" s="272" t="s">
        <v>557</v>
      </c>
      <c r="C9" s="29">
        <v>20876000</v>
      </c>
      <c r="D9" s="29">
        <v>15474220</v>
      </c>
      <c r="E9" s="29">
        <v>15474220</v>
      </c>
    </row>
    <row r="10" spans="1:5" ht="19.5" customHeight="1">
      <c r="A10" s="34"/>
      <c r="B10" s="272" t="s">
        <v>558</v>
      </c>
      <c r="C10" s="29">
        <v>9998000</v>
      </c>
      <c r="D10" s="29">
        <v>8860811</v>
      </c>
      <c r="E10" s="29">
        <v>8860811</v>
      </c>
    </row>
    <row r="11" spans="1:5" ht="19.5" customHeight="1">
      <c r="A11" s="34"/>
      <c r="B11" s="272" t="s">
        <v>426</v>
      </c>
      <c r="C11" s="29">
        <v>1200000</v>
      </c>
      <c r="D11" s="29">
        <v>1200000</v>
      </c>
      <c r="E11" s="29">
        <v>1200000</v>
      </c>
    </row>
    <row r="12" spans="1:5" ht="19.5" customHeight="1">
      <c r="A12" s="34"/>
      <c r="B12" s="272" t="s">
        <v>427</v>
      </c>
      <c r="C12" s="29"/>
      <c r="D12" s="29"/>
      <c r="E12" s="29">
        <v>114627</v>
      </c>
    </row>
    <row r="13" spans="1:5" ht="19.5" customHeight="1">
      <c r="A13" s="34"/>
      <c r="B13" s="396" t="s">
        <v>301</v>
      </c>
      <c r="C13" s="397">
        <f>SUM(C8:C12)</f>
        <v>47262000</v>
      </c>
      <c r="D13" s="397">
        <f>SUM(D8:D12)</f>
        <v>42056450</v>
      </c>
      <c r="E13" s="397">
        <f>SUM(E8:E12)</f>
        <v>42171077</v>
      </c>
    </row>
    <row r="14" spans="1:5" ht="19.5" customHeight="1">
      <c r="A14" s="269"/>
      <c r="B14" s="268" t="s">
        <v>477</v>
      </c>
      <c r="C14" s="29"/>
      <c r="D14" s="29"/>
      <c r="E14" s="29"/>
    </row>
    <row r="15" spans="1:5" ht="19.5" customHeight="1">
      <c r="A15" s="34"/>
      <c r="B15" s="274" t="s">
        <v>428</v>
      </c>
      <c r="C15" s="29">
        <v>1617000</v>
      </c>
      <c r="D15" s="29">
        <v>2695230</v>
      </c>
      <c r="E15" s="29">
        <v>7310487</v>
      </c>
    </row>
    <row r="16" spans="1:5" ht="19.5" customHeight="1">
      <c r="A16" s="34"/>
      <c r="B16" s="274" t="s">
        <v>584</v>
      </c>
      <c r="C16" s="29">
        <v>0</v>
      </c>
      <c r="D16" s="29">
        <v>0</v>
      </c>
      <c r="E16" s="29">
        <v>40000</v>
      </c>
    </row>
    <row r="17" spans="1:5" ht="19.5" customHeight="1">
      <c r="A17" s="34"/>
      <c r="B17" s="274" t="s">
        <v>473</v>
      </c>
      <c r="C17" s="29">
        <v>1200000</v>
      </c>
      <c r="D17" s="29">
        <v>1200000</v>
      </c>
      <c r="E17" s="29">
        <v>1200000</v>
      </c>
    </row>
    <row r="18" spans="1:5" ht="19.5" customHeight="1">
      <c r="A18" s="34"/>
      <c r="B18" s="272" t="s">
        <v>478</v>
      </c>
      <c r="C18" s="29">
        <v>700000</v>
      </c>
      <c r="D18" s="29">
        <v>700000</v>
      </c>
      <c r="E18" s="29">
        <v>700000</v>
      </c>
    </row>
    <row r="19" spans="1:5" ht="19.5" customHeight="1">
      <c r="A19" s="34"/>
      <c r="B19" s="398" t="s">
        <v>322</v>
      </c>
      <c r="C19" s="397">
        <f>SUM(C15:C18)</f>
        <v>3517000</v>
      </c>
      <c r="D19" s="397">
        <f>SUM(D15:D18)</f>
        <v>4595230</v>
      </c>
      <c r="E19" s="397">
        <f>SUM(E15:E18)</f>
        <v>9250487</v>
      </c>
    </row>
    <row r="20" spans="1:5" ht="19.5" customHeight="1">
      <c r="A20" s="34"/>
      <c r="B20" s="401" t="s">
        <v>302</v>
      </c>
      <c r="C20" s="402">
        <f>C13+C19</f>
        <v>50779000</v>
      </c>
      <c r="D20" s="402">
        <f>D13+D19</f>
        <v>46651680</v>
      </c>
      <c r="E20" s="402">
        <f>E13+E19</f>
        <v>51421564</v>
      </c>
    </row>
    <row r="21" spans="1:5" ht="19.5" customHeight="1">
      <c r="A21" s="34">
        <v>2</v>
      </c>
      <c r="B21" s="80" t="s">
        <v>474</v>
      </c>
      <c r="C21" s="28"/>
      <c r="D21" s="28"/>
      <c r="E21" s="28"/>
    </row>
    <row r="22" spans="1:5" ht="19.5" customHeight="1">
      <c r="A22" s="34"/>
      <c r="B22" s="271" t="s">
        <v>475</v>
      </c>
      <c r="C22" s="28">
        <v>31500000</v>
      </c>
      <c r="D22" s="381">
        <v>0</v>
      </c>
      <c r="E22" s="381">
        <v>0</v>
      </c>
    </row>
    <row r="23" spans="1:5" ht="19.5" customHeight="1">
      <c r="A23" s="34"/>
      <c r="B23" s="271" t="s">
        <v>582</v>
      </c>
      <c r="C23" s="28">
        <v>0</v>
      </c>
      <c r="D23" s="270">
        <v>0</v>
      </c>
      <c r="E23" s="270">
        <v>41160604</v>
      </c>
    </row>
    <row r="24" spans="1:5" ht="19.5" customHeight="1">
      <c r="A24" s="34"/>
      <c r="B24" s="401" t="s">
        <v>424</v>
      </c>
      <c r="C24" s="402">
        <f>SUM(C22:C23)</f>
        <v>31500000</v>
      </c>
      <c r="D24" s="402">
        <f>SUM(D22:D23)</f>
        <v>0</v>
      </c>
      <c r="E24" s="402">
        <f>SUM(E22:E23)</f>
        <v>41160604</v>
      </c>
    </row>
    <row r="25" spans="1:5" ht="19.5" customHeight="1">
      <c r="A25" s="34" t="s">
        <v>5</v>
      </c>
      <c r="B25" s="80" t="s">
        <v>303</v>
      </c>
      <c r="C25" s="28"/>
      <c r="D25" s="28"/>
      <c r="E25" s="28"/>
    </row>
    <row r="26" spans="1:5" ht="19.5" customHeight="1">
      <c r="A26" s="34"/>
      <c r="B26" s="273" t="s">
        <v>307</v>
      </c>
      <c r="C26" s="29">
        <v>2000000</v>
      </c>
      <c r="D26" s="29">
        <v>2500000</v>
      </c>
      <c r="E26" s="29">
        <v>2500000</v>
      </c>
    </row>
    <row r="27" spans="1:5" ht="19.5" customHeight="1">
      <c r="A27" s="34"/>
      <c r="B27" s="273" t="s">
        <v>308</v>
      </c>
      <c r="C27" s="29">
        <v>2300000</v>
      </c>
      <c r="D27" s="29">
        <v>2500000</v>
      </c>
      <c r="E27" s="29">
        <v>2500000</v>
      </c>
    </row>
    <row r="28" spans="1:5" ht="19.5" customHeight="1">
      <c r="A28" s="34"/>
      <c r="B28" s="271" t="s">
        <v>309</v>
      </c>
      <c r="C28" s="29">
        <v>4000000</v>
      </c>
      <c r="D28" s="29">
        <v>6000000</v>
      </c>
      <c r="E28" s="29">
        <v>6000000</v>
      </c>
    </row>
    <row r="29" spans="1:5" ht="19.5" customHeight="1">
      <c r="A29" s="34"/>
      <c r="B29" s="84" t="s">
        <v>310</v>
      </c>
      <c r="C29" s="47">
        <v>1300000</v>
      </c>
      <c r="D29" s="47">
        <v>1300000</v>
      </c>
      <c r="E29" s="47">
        <v>1300000</v>
      </c>
    </row>
    <row r="30" spans="1:5" ht="19.5" customHeight="1">
      <c r="A30" s="34"/>
      <c r="B30" s="84" t="s">
        <v>311</v>
      </c>
      <c r="C30" s="47"/>
      <c r="D30" s="47"/>
      <c r="E30" s="47"/>
    </row>
    <row r="31" spans="1:5" ht="19.5" customHeight="1">
      <c r="A31" s="34"/>
      <c r="B31" s="401" t="s">
        <v>100</v>
      </c>
      <c r="C31" s="402">
        <f>SUM(C26:C30)</f>
        <v>9600000</v>
      </c>
      <c r="D31" s="402">
        <f>SUM(D26:D30)</f>
        <v>12300000</v>
      </c>
      <c r="E31" s="402">
        <f>SUM(E26:E30)</f>
        <v>12300000</v>
      </c>
    </row>
    <row r="32" spans="1:5" ht="19.5" customHeight="1">
      <c r="A32" s="34" t="s">
        <v>6</v>
      </c>
      <c r="B32" s="401" t="s">
        <v>304</v>
      </c>
      <c r="C32" s="402">
        <v>2881000</v>
      </c>
      <c r="D32" s="402">
        <v>2913000</v>
      </c>
      <c r="E32" s="402">
        <v>2913000</v>
      </c>
    </row>
    <row r="33" spans="1:5" ht="19.5" customHeight="1">
      <c r="A33" s="34" t="s">
        <v>7</v>
      </c>
      <c r="B33" s="401" t="s">
        <v>305</v>
      </c>
      <c r="C33" s="402">
        <v>0</v>
      </c>
      <c r="D33" s="402">
        <v>0</v>
      </c>
      <c r="E33" s="402">
        <v>0</v>
      </c>
    </row>
    <row r="34" spans="1:5" ht="19.5" customHeight="1">
      <c r="A34" s="34" t="s">
        <v>306</v>
      </c>
      <c r="B34" s="80" t="s">
        <v>312</v>
      </c>
      <c r="C34" s="28"/>
      <c r="D34" s="28"/>
      <c r="E34" s="28"/>
    </row>
    <row r="35" spans="1:5" ht="19.5" customHeight="1">
      <c r="A35" s="34"/>
      <c r="B35" s="80" t="s">
        <v>313</v>
      </c>
      <c r="C35" s="28">
        <v>0</v>
      </c>
      <c r="D35" s="28">
        <v>0</v>
      </c>
      <c r="E35" s="28">
        <v>0</v>
      </c>
    </row>
    <row r="36" spans="1:5" ht="19.5" customHeight="1">
      <c r="A36" s="205" t="s">
        <v>15</v>
      </c>
      <c r="B36" s="275" t="s">
        <v>314</v>
      </c>
      <c r="C36" s="270"/>
      <c r="D36" s="270"/>
      <c r="E36" s="270"/>
    </row>
    <row r="37" spans="1:5" ht="19.5" customHeight="1">
      <c r="A37" s="27"/>
      <c r="B37" s="271" t="s">
        <v>505</v>
      </c>
      <c r="C37" s="270">
        <v>26000</v>
      </c>
      <c r="D37" s="270">
        <v>0</v>
      </c>
      <c r="E37" s="270">
        <v>0</v>
      </c>
    </row>
    <row r="38" spans="1:5" ht="19.5" customHeight="1">
      <c r="A38" s="27"/>
      <c r="B38" s="271" t="s">
        <v>583</v>
      </c>
      <c r="C38" s="270"/>
      <c r="D38" s="270"/>
      <c r="E38" s="270">
        <v>7462000</v>
      </c>
    </row>
    <row r="39" spans="1:5" ht="19.5" customHeight="1">
      <c r="A39" s="30"/>
      <c r="B39" s="275" t="s">
        <v>315</v>
      </c>
      <c r="C39" s="28">
        <f>SUM(C37:C37)</f>
        <v>26000</v>
      </c>
      <c r="D39" s="28">
        <f>SUM(D37:D37)</f>
        <v>0</v>
      </c>
      <c r="E39" s="28">
        <f>SUM(E37:E38)</f>
        <v>7462000</v>
      </c>
    </row>
    <row r="40" spans="1:5" ht="19.5" customHeight="1">
      <c r="A40" s="32" t="s">
        <v>20</v>
      </c>
      <c r="B40" s="80" t="s">
        <v>316</v>
      </c>
      <c r="C40" s="29"/>
      <c r="D40" s="29"/>
      <c r="E40" s="29"/>
    </row>
    <row r="41" spans="1:5" ht="19.5" customHeight="1">
      <c r="A41" s="32"/>
      <c r="B41" s="80" t="s">
        <v>317</v>
      </c>
      <c r="C41" s="28">
        <v>0</v>
      </c>
      <c r="D41" s="28">
        <v>0</v>
      </c>
      <c r="E41" s="28">
        <v>0</v>
      </c>
    </row>
    <row r="42" spans="1:5" ht="19.5" customHeight="1">
      <c r="A42" s="403"/>
      <c r="B42" s="399" t="s">
        <v>227</v>
      </c>
      <c r="C42" s="400">
        <f>SUM(+C39+C35+C32+C31+C24+C20)</f>
        <v>94786000</v>
      </c>
      <c r="D42" s="400">
        <f>SUM(+D39+D35+D32+D31+D24+D20)</f>
        <v>61864680</v>
      </c>
      <c r="E42" s="400">
        <f>SUM(+E39+E35+E32+E31+E24+E20)</f>
        <v>115257168</v>
      </c>
    </row>
    <row r="43" spans="1:5" ht="19.5" customHeight="1">
      <c r="A43" s="32" t="s">
        <v>124</v>
      </c>
      <c r="B43" s="80" t="s">
        <v>319</v>
      </c>
      <c r="C43" s="28"/>
      <c r="D43" s="28"/>
      <c r="E43" s="28"/>
    </row>
    <row r="44" spans="1:5" ht="19.5" customHeight="1">
      <c r="A44" s="32"/>
      <c r="B44" s="80" t="s">
        <v>318</v>
      </c>
      <c r="C44" s="28">
        <v>5923000</v>
      </c>
      <c r="D44" s="28">
        <v>8696901</v>
      </c>
      <c r="E44" s="28">
        <v>8696901</v>
      </c>
    </row>
    <row r="45" spans="1:5" ht="19.5" customHeight="1">
      <c r="A45" s="213"/>
      <c r="B45" s="214" t="s">
        <v>87</v>
      </c>
      <c r="C45" s="215">
        <f>C20+C24+C31+C32+C33+C35+C39+C41+C44</f>
        <v>100709000</v>
      </c>
      <c r="D45" s="215">
        <f>D20+D24+D31+D32+D33+D35+D39+D41+D44</f>
        <v>70561581</v>
      </c>
      <c r="E45" s="215">
        <f>E20+E24+E31+E32+E33+E35+E39+E41+E44</f>
        <v>123954069</v>
      </c>
    </row>
    <row r="46" spans="1:5" ht="19.5" customHeight="1">
      <c r="A46" s="32" t="s">
        <v>92</v>
      </c>
      <c r="B46" s="86" t="s">
        <v>468</v>
      </c>
      <c r="C46" s="85"/>
      <c r="D46" s="85"/>
      <c r="E46" s="85"/>
    </row>
    <row r="47" spans="1:5" ht="19.5" customHeight="1">
      <c r="A47" s="32" t="s">
        <v>35</v>
      </c>
      <c r="B47" s="80" t="s">
        <v>55</v>
      </c>
      <c r="C47" s="28"/>
      <c r="D47" s="28"/>
      <c r="E47" s="28"/>
    </row>
    <row r="48" spans="1:5" ht="19.5" customHeight="1">
      <c r="A48" s="32" t="s">
        <v>2</v>
      </c>
      <c r="B48" s="78" t="s">
        <v>57</v>
      </c>
      <c r="C48" s="29">
        <v>17631000</v>
      </c>
      <c r="D48" s="29">
        <v>19716750</v>
      </c>
      <c r="E48" s="29">
        <v>19716750</v>
      </c>
    </row>
    <row r="49" spans="1:5" ht="19.5" customHeight="1">
      <c r="A49" s="32"/>
      <c r="B49" s="80" t="s">
        <v>56</v>
      </c>
      <c r="C49" s="29">
        <f>C48</f>
        <v>17631000</v>
      </c>
      <c r="D49" s="28">
        <f>D48</f>
        <v>19716750</v>
      </c>
      <c r="E49" s="28">
        <f>E48</f>
        <v>19716750</v>
      </c>
    </row>
    <row r="50" spans="1:5" ht="19.5" customHeight="1">
      <c r="A50" s="32" t="s">
        <v>124</v>
      </c>
      <c r="B50" s="80" t="s">
        <v>318</v>
      </c>
      <c r="C50" s="29">
        <v>0</v>
      </c>
      <c r="D50" s="29">
        <v>0</v>
      </c>
      <c r="E50" s="29">
        <v>3601444</v>
      </c>
    </row>
    <row r="51" spans="1:5" ht="19.5" customHeight="1">
      <c r="A51" s="219"/>
      <c r="B51" s="214" t="s">
        <v>476</v>
      </c>
      <c r="C51" s="215">
        <f>SUM(C49:C50)</f>
        <v>17631000</v>
      </c>
      <c r="D51" s="215">
        <f>SUM(D49:D50)</f>
        <v>19716750</v>
      </c>
      <c r="E51" s="215">
        <f>SUM(E49:E50)</f>
        <v>23318194</v>
      </c>
    </row>
    <row r="52" spans="1:5" ht="19.5" customHeight="1">
      <c r="A52" s="213"/>
      <c r="B52" s="214" t="s">
        <v>88</v>
      </c>
      <c r="C52" s="215">
        <f>SUM(C51+C45)</f>
        <v>118340000</v>
      </c>
      <c r="D52" s="215">
        <f>SUM(D51+D45)</f>
        <v>90278331</v>
      </c>
      <c r="E52" s="215">
        <f>SUM(E51+E45)</f>
        <v>147272263</v>
      </c>
    </row>
    <row r="53" spans="1:4" ht="14.25">
      <c r="A53" s="31"/>
      <c r="B53" s="31"/>
      <c r="C53" s="31"/>
      <c r="D53" s="31"/>
    </row>
    <row r="54" spans="1:4" ht="14.25">
      <c r="A54" s="31"/>
      <c r="B54" s="31"/>
      <c r="C54" s="31"/>
      <c r="D54" s="31"/>
    </row>
    <row r="55" spans="1:4" ht="14.25">
      <c r="A55" s="31"/>
      <c r="B55" s="31"/>
      <c r="C55" s="31"/>
      <c r="D55" s="31"/>
    </row>
    <row r="56" spans="1:4" ht="14.25">
      <c r="A56" s="31"/>
      <c r="B56" s="31"/>
      <c r="C56" s="31"/>
      <c r="D56" s="31"/>
    </row>
    <row r="57" spans="1:4" ht="14.25">
      <c r="A57" s="31"/>
      <c r="B57" s="31"/>
      <c r="C57" s="31"/>
      <c r="D57" s="31"/>
    </row>
    <row r="58" spans="1:4" ht="18" customHeight="1">
      <c r="A58" s="31"/>
      <c r="B58" s="31"/>
      <c r="C58" s="31"/>
      <c r="D58" s="31"/>
    </row>
    <row r="59" spans="1:4" ht="14.25">
      <c r="A59" s="31"/>
      <c r="B59" s="31"/>
      <c r="C59" s="31"/>
      <c r="D59" s="31"/>
    </row>
    <row r="60" spans="1:4" ht="14.25">
      <c r="A60" s="31"/>
      <c r="B60" s="31"/>
      <c r="C60" s="31"/>
      <c r="D60" s="31"/>
    </row>
    <row r="61" spans="1:4" ht="13.5" customHeight="1">
      <c r="A61" s="31"/>
      <c r="B61" s="31"/>
      <c r="C61" s="31"/>
      <c r="D61" s="31"/>
    </row>
    <row r="62" spans="1:4" ht="14.25">
      <c r="A62" s="31"/>
      <c r="B62" s="31"/>
      <c r="C62" s="31"/>
      <c r="D62" s="31"/>
    </row>
    <row r="63" spans="1:4" ht="14.25">
      <c r="A63" s="31"/>
      <c r="B63" s="31"/>
      <c r="C63" s="31"/>
      <c r="D63" s="31"/>
    </row>
    <row r="64" spans="1:4" ht="14.25">
      <c r="A64" s="31"/>
      <c r="B64" s="31"/>
      <c r="C64" s="31"/>
      <c r="D64" s="31"/>
    </row>
    <row r="65" spans="1:4" ht="14.25">
      <c r="A65" s="31"/>
      <c r="B65" s="31"/>
      <c r="C65" s="31"/>
      <c r="D65" s="31"/>
    </row>
    <row r="66" spans="1:4" ht="14.25">
      <c r="A66" s="31"/>
      <c r="B66" s="31"/>
      <c r="C66" s="31"/>
      <c r="D66" s="31"/>
    </row>
    <row r="67" spans="1:4" ht="14.25">
      <c r="A67" s="31"/>
      <c r="B67" s="31"/>
      <c r="C67" s="31"/>
      <c r="D67" s="31"/>
    </row>
    <row r="68" spans="1:4" ht="14.25">
      <c r="A68" s="31"/>
      <c r="B68" s="31"/>
      <c r="C68" s="31"/>
      <c r="D68" s="31"/>
    </row>
    <row r="69" spans="1:4" ht="14.25">
      <c r="A69" s="31"/>
      <c r="B69" s="31"/>
      <c r="C69" s="31"/>
      <c r="D69" s="31"/>
    </row>
    <row r="70" spans="1:4" ht="14.25">
      <c r="A70" s="31"/>
      <c r="B70" s="31"/>
      <c r="C70" s="31"/>
      <c r="D70" s="31"/>
    </row>
    <row r="71" spans="1:4" ht="14.25">
      <c r="A71" s="31"/>
      <c r="B71" s="31"/>
      <c r="C71" s="31"/>
      <c r="D71" s="31"/>
    </row>
    <row r="72" spans="1:4" ht="14.25">
      <c r="A72" s="31"/>
      <c r="B72" s="31"/>
      <c r="C72" s="31"/>
      <c r="D72" s="31"/>
    </row>
    <row r="73" spans="1:4" ht="18" customHeight="1">
      <c r="A73" s="31"/>
      <c r="B73" s="31"/>
      <c r="C73" s="31"/>
      <c r="D73" s="31"/>
    </row>
    <row r="74" spans="1:4" ht="12.75" customHeight="1">
      <c r="A74" s="31"/>
      <c r="B74" s="31"/>
      <c r="C74" s="31"/>
      <c r="D74" s="31"/>
    </row>
    <row r="75" spans="1:4" ht="14.25">
      <c r="A75" s="31"/>
      <c r="B75" s="31"/>
      <c r="C75" s="31"/>
      <c r="D75" s="31"/>
    </row>
    <row r="76" spans="1:4" ht="14.25">
      <c r="A76" s="31"/>
      <c r="B76" s="31"/>
      <c r="C76" s="31"/>
      <c r="D76" s="31"/>
    </row>
    <row r="77" spans="1:4" ht="15" customHeight="1">
      <c r="A77" s="31"/>
      <c r="B77" s="31"/>
      <c r="C77" s="31"/>
      <c r="D77" s="31"/>
    </row>
    <row r="78" spans="1:4" ht="14.25">
      <c r="A78" s="31"/>
      <c r="B78" s="31"/>
      <c r="C78" s="31"/>
      <c r="D78" s="31"/>
    </row>
    <row r="79" spans="1:4" ht="14.25">
      <c r="A79" s="31"/>
      <c r="B79" s="31"/>
      <c r="C79" s="31"/>
      <c r="D79" s="31"/>
    </row>
    <row r="80" spans="1:4" ht="14.25">
      <c r="A80" s="31"/>
      <c r="B80" s="31"/>
      <c r="C80" s="31"/>
      <c r="D80" s="31"/>
    </row>
    <row r="81" spans="1:4" ht="14.25">
      <c r="A81" s="31"/>
      <c r="B81" s="31"/>
      <c r="C81" s="31"/>
      <c r="D81" s="31"/>
    </row>
    <row r="82" spans="1:4" ht="14.25">
      <c r="A82" s="31"/>
      <c r="B82" s="31"/>
      <c r="C82" s="31"/>
      <c r="D82" s="31"/>
    </row>
    <row r="83" spans="1:4" ht="14.25">
      <c r="A83" s="31"/>
      <c r="B83" s="31"/>
      <c r="C83" s="31"/>
      <c r="D83" s="31"/>
    </row>
    <row r="84" spans="1:4" ht="14.25">
      <c r="A84" s="31"/>
      <c r="B84" s="31"/>
      <c r="C84" s="31"/>
      <c r="D84" s="31"/>
    </row>
    <row r="85" spans="1:4" ht="14.25">
      <c r="A85" s="31"/>
      <c r="B85" s="31"/>
      <c r="C85" s="31"/>
      <c r="D85" s="31"/>
    </row>
    <row r="86" spans="1:4" ht="14.25">
      <c r="A86" s="31"/>
      <c r="B86" s="31"/>
      <c r="C86" s="31"/>
      <c r="D86" s="31"/>
    </row>
    <row r="87" spans="1:4" ht="14.25">
      <c r="A87" s="31"/>
      <c r="B87" s="31"/>
      <c r="C87" s="31"/>
      <c r="D87" s="31"/>
    </row>
    <row r="88" spans="1:4" ht="14.25">
      <c r="A88" s="31"/>
      <c r="B88" s="31"/>
      <c r="C88" s="31"/>
      <c r="D88" s="31"/>
    </row>
    <row r="89" spans="1:4" ht="14.25">
      <c r="A89" s="31"/>
      <c r="B89" s="31"/>
      <c r="C89" s="31"/>
      <c r="D89" s="31"/>
    </row>
    <row r="90" spans="1:4" ht="14.25">
      <c r="A90" s="31"/>
      <c r="B90" s="31"/>
      <c r="C90" s="31"/>
      <c r="D90" s="31"/>
    </row>
    <row r="91" spans="1:4" ht="14.25">
      <c r="A91" s="31"/>
      <c r="B91" s="31"/>
      <c r="C91" s="31"/>
      <c r="D91" s="31"/>
    </row>
    <row r="92" spans="1:4" ht="14.25">
      <c r="A92" s="31"/>
      <c r="B92" s="31"/>
      <c r="C92" s="31"/>
      <c r="D92" s="31"/>
    </row>
    <row r="93" spans="1:4" ht="14.25">
      <c r="A93" s="31"/>
      <c r="B93" s="31"/>
      <c r="C93" s="31"/>
      <c r="D93" s="31"/>
    </row>
    <row r="94" spans="1:4" ht="14.25">
      <c r="A94" s="31"/>
      <c r="B94" s="31"/>
      <c r="C94" s="31"/>
      <c r="D94" s="31"/>
    </row>
    <row r="95" spans="1:4" ht="14.25">
      <c r="A95" s="31"/>
      <c r="B95" s="31"/>
      <c r="C95" s="31"/>
      <c r="D95" s="31"/>
    </row>
    <row r="96" spans="1:4" ht="14.25">
      <c r="A96" s="31"/>
      <c r="B96" s="31"/>
      <c r="C96" s="31"/>
      <c r="D96" s="31"/>
    </row>
    <row r="97" spans="1:4" ht="14.25">
      <c r="A97" s="31"/>
      <c r="B97" s="31"/>
      <c r="C97" s="31"/>
      <c r="D97" s="31"/>
    </row>
    <row r="98" spans="1:4" ht="14.25">
      <c r="A98" s="31"/>
      <c r="B98" s="31"/>
      <c r="C98" s="31"/>
      <c r="D98" s="31"/>
    </row>
    <row r="99" spans="1:4" ht="14.25">
      <c r="A99" s="31"/>
      <c r="B99" s="31"/>
      <c r="C99" s="31"/>
      <c r="D99" s="31"/>
    </row>
    <row r="100" spans="1:4" ht="14.25">
      <c r="A100" s="31"/>
      <c r="B100" s="31"/>
      <c r="C100" s="31"/>
      <c r="D100" s="31"/>
    </row>
    <row r="101" spans="1:4" ht="14.25">
      <c r="A101" s="31"/>
      <c r="B101" s="31"/>
      <c r="C101" s="31"/>
      <c r="D101" s="31"/>
    </row>
    <row r="102" spans="1:4" ht="14.25">
      <c r="A102" s="31"/>
      <c r="B102" s="31"/>
      <c r="C102" s="31"/>
      <c r="D102" s="31"/>
    </row>
    <row r="103" spans="1:4" ht="14.25">
      <c r="A103" s="31"/>
      <c r="B103" s="31"/>
      <c r="C103" s="31"/>
      <c r="D103" s="31"/>
    </row>
    <row r="104" spans="1:4" ht="14.25">
      <c r="A104" s="31"/>
      <c r="B104" s="31"/>
      <c r="C104" s="31"/>
      <c r="D104" s="31"/>
    </row>
    <row r="105" spans="1:4" ht="14.25">
      <c r="A105" s="31"/>
      <c r="B105" s="31"/>
      <c r="C105" s="31"/>
      <c r="D105" s="31"/>
    </row>
    <row r="106" spans="1:4" ht="14.25">
      <c r="A106" s="31"/>
      <c r="B106" s="31"/>
      <c r="C106" s="31"/>
      <c r="D106" s="31"/>
    </row>
    <row r="107" spans="1:4" ht="14.25">
      <c r="A107" s="31"/>
      <c r="B107" s="31"/>
      <c r="C107" s="31"/>
      <c r="D107" s="31"/>
    </row>
    <row r="108" spans="1:4" ht="14.25">
      <c r="A108" s="31"/>
      <c r="B108" s="31"/>
      <c r="C108" s="31"/>
      <c r="D108" s="31"/>
    </row>
    <row r="109" spans="1:4" ht="14.25">
      <c r="A109" s="31"/>
      <c r="B109" s="31"/>
      <c r="C109" s="31"/>
      <c r="D109" s="31"/>
    </row>
    <row r="110" spans="1:4" ht="14.25">
      <c r="A110" s="31"/>
      <c r="B110" s="31"/>
      <c r="C110" s="31"/>
      <c r="D110" s="31"/>
    </row>
    <row r="111" spans="1:4" ht="14.25">
      <c r="A111" s="31"/>
      <c r="B111" s="31"/>
      <c r="C111" s="31"/>
      <c r="D111" s="31"/>
    </row>
    <row r="112" spans="1:4" ht="14.25">
      <c r="A112" s="31"/>
      <c r="B112" s="31"/>
      <c r="C112" s="31"/>
      <c r="D112" s="31"/>
    </row>
    <row r="113" spans="1:4" ht="14.25">
      <c r="A113" s="31"/>
      <c r="B113" s="31"/>
      <c r="C113" s="31"/>
      <c r="D113" s="31"/>
    </row>
    <row r="114" spans="1:4" ht="14.25">
      <c r="A114" s="31"/>
      <c r="B114" s="31"/>
      <c r="C114" s="31"/>
      <c r="D114" s="31"/>
    </row>
    <row r="115" spans="1:4" ht="14.25">
      <c r="A115" s="31"/>
      <c r="B115" s="31"/>
      <c r="C115" s="31"/>
      <c r="D115" s="31"/>
    </row>
    <row r="116" spans="1:4" ht="14.25">
      <c r="A116" s="31"/>
      <c r="B116" s="31"/>
      <c r="C116" s="31"/>
      <c r="D116" s="31"/>
    </row>
    <row r="117" spans="1:4" ht="14.25">
      <c r="A117" s="31"/>
      <c r="B117" s="31"/>
      <c r="C117" s="31"/>
      <c r="D117" s="31"/>
    </row>
    <row r="118" spans="1:4" ht="14.25">
      <c r="A118" s="31"/>
      <c r="B118" s="31"/>
      <c r="C118" s="31"/>
      <c r="D118" s="31"/>
    </row>
    <row r="119" spans="1:4" ht="14.25">
      <c r="A119" s="31"/>
      <c r="B119" s="31"/>
      <c r="C119" s="31"/>
      <c r="D119" s="31"/>
    </row>
    <row r="120" spans="1:4" ht="14.25">
      <c r="A120" s="31"/>
      <c r="B120" s="31"/>
      <c r="C120" s="31"/>
      <c r="D120" s="31"/>
    </row>
    <row r="121" spans="1:4" ht="14.25">
      <c r="A121" s="31"/>
      <c r="B121" s="31"/>
      <c r="C121" s="31"/>
      <c r="D121" s="31"/>
    </row>
    <row r="122" spans="1:4" ht="14.25">
      <c r="A122" s="31"/>
      <c r="B122" s="31"/>
      <c r="C122" s="31"/>
      <c r="D122" s="31"/>
    </row>
    <row r="123" spans="1:4" ht="14.25">
      <c r="A123" s="31"/>
      <c r="B123" s="31"/>
      <c r="C123" s="31"/>
      <c r="D123" s="31"/>
    </row>
    <row r="124" spans="1:4" ht="14.25">
      <c r="A124" s="31"/>
      <c r="B124" s="31"/>
      <c r="C124" s="31"/>
      <c r="D124" s="31"/>
    </row>
    <row r="125" spans="1:4" ht="14.25">
      <c r="A125" s="31"/>
      <c r="B125" s="31"/>
      <c r="C125" s="31"/>
      <c r="D125" s="31"/>
    </row>
    <row r="126" spans="1:4" ht="14.25">
      <c r="A126" s="31"/>
      <c r="B126" s="31"/>
      <c r="C126" s="31"/>
      <c r="D126" s="31"/>
    </row>
    <row r="127" spans="1:4" ht="14.25">
      <c r="A127" s="31"/>
      <c r="B127" s="31"/>
      <c r="C127" s="31"/>
      <c r="D127" s="31"/>
    </row>
    <row r="128" spans="1:4" ht="14.25">
      <c r="A128" s="31"/>
      <c r="B128" s="31"/>
      <c r="C128" s="31"/>
      <c r="D128" s="31"/>
    </row>
    <row r="129" spans="1:4" ht="14.25">
      <c r="A129" s="31"/>
      <c r="B129" s="31"/>
      <c r="C129" s="31"/>
      <c r="D129" s="31"/>
    </row>
    <row r="130" spans="1:4" ht="14.25">
      <c r="A130" s="31"/>
      <c r="B130" s="31"/>
      <c r="C130" s="31"/>
      <c r="D130" s="31"/>
    </row>
    <row r="131" spans="1:4" ht="14.25">
      <c r="A131" s="31"/>
      <c r="B131" s="31"/>
      <c r="C131" s="31"/>
      <c r="D131" s="31"/>
    </row>
    <row r="132" spans="1:4" ht="14.25">
      <c r="A132" s="31"/>
      <c r="B132" s="31"/>
      <c r="C132" s="31"/>
      <c r="D132" s="31"/>
    </row>
    <row r="133" spans="1:4" ht="14.25">
      <c r="A133" s="31"/>
      <c r="B133" s="31"/>
      <c r="C133" s="31"/>
      <c r="D133" s="31"/>
    </row>
    <row r="134" spans="1:4" ht="14.25">
      <c r="A134" s="31"/>
      <c r="B134" s="31"/>
      <c r="C134" s="31"/>
      <c r="D134" s="31"/>
    </row>
    <row r="135" spans="1:4" ht="14.25">
      <c r="A135" s="31"/>
      <c r="B135" s="31"/>
      <c r="C135" s="31"/>
      <c r="D135" s="31"/>
    </row>
    <row r="136" spans="1:4" ht="14.25">
      <c r="A136" s="31"/>
      <c r="B136" s="31"/>
      <c r="C136" s="31"/>
      <c r="D136" s="31"/>
    </row>
    <row r="137" spans="1:4" ht="14.25">
      <c r="A137" s="31"/>
      <c r="B137" s="31"/>
      <c r="C137" s="31"/>
      <c r="D137" s="31"/>
    </row>
    <row r="138" spans="1:4" ht="14.25">
      <c r="A138" s="31"/>
      <c r="B138" s="31"/>
      <c r="C138" s="31"/>
      <c r="D138" s="31"/>
    </row>
    <row r="139" spans="1:4" ht="14.25">
      <c r="A139" s="31"/>
      <c r="B139" s="31"/>
      <c r="C139" s="31"/>
      <c r="D139" s="31"/>
    </row>
    <row r="140" spans="1:4" ht="14.25">
      <c r="A140" s="31"/>
      <c r="B140" s="31"/>
      <c r="C140" s="31"/>
      <c r="D140" s="31"/>
    </row>
    <row r="141" spans="1:4" ht="14.25">
      <c r="A141" s="31"/>
      <c r="B141" s="31"/>
      <c r="C141" s="31"/>
      <c r="D141" s="31"/>
    </row>
    <row r="142" spans="1:4" ht="14.25">
      <c r="A142" s="31"/>
      <c r="B142" s="31"/>
      <c r="C142" s="31"/>
      <c r="D142" s="31"/>
    </row>
    <row r="143" spans="1:4" ht="14.25">
      <c r="A143" s="31"/>
      <c r="B143" s="31"/>
      <c r="C143" s="31"/>
      <c r="D143" s="31"/>
    </row>
    <row r="144" spans="1:4" ht="14.25">
      <c r="A144" s="31"/>
      <c r="B144" s="31"/>
      <c r="C144" s="31"/>
      <c r="D144" s="31"/>
    </row>
    <row r="145" spans="1:4" ht="14.25">
      <c r="A145" s="31"/>
      <c r="B145" s="31"/>
      <c r="C145" s="31"/>
      <c r="D145" s="31"/>
    </row>
    <row r="146" spans="1:4" ht="14.25">
      <c r="A146" s="31"/>
      <c r="B146" s="31"/>
      <c r="C146" s="31"/>
      <c r="D146" s="31"/>
    </row>
    <row r="147" spans="1:4" ht="14.25">
      <c r="A147" s="31"/>
      <c r="B147" s="31"/>
      <c r="C147" s="31"/>
      <c r="D147" s="31"/>
    </row>
    <row r="148" spans="1:4" ht="14.25">
      <c r="A148" s="31"/>
      <c r="B148" s="31"/>
      <c r="C148" s="31"/>
      <c r="D148" s="31"/>
    </row>
    <row r="149" spans="1:4" ht="14.25">
      <c r="A149" s="31"/>
      <c r="B149" s="31"/>
      <c r="C149" s="31"/>
      <c r="D149" s="31"/>
    </row>
    <row r="150" spans="1:4" ht="14.25">
      <c r="A150" s="31"/>
      <c r="B150" s="31"/>
      <c r="C150" s="31"/>
      <c r="D150" s="31"/>
    </row>
    <row r="151" spans="1:4" ht="14.25">
      <c r="A151" s="31"/>
      <c r="B151" s="31"/>
      <c r="C151" s="31"/>
      <c r="D151" s="31"/>
    </row>
    <row r="152" spans="1:4" ht="14.25">
      <c r="A152" s="31"/>
      <c r="B152" s="31"/>
      <c r="C152" s="31"/>
      <c r="D152" s="31"/>
    </row>
    <row r="153" spans="1:4" ht="14.25">
      <c r="A153" s="31"/>
      <c r="B153" s="31"/>
      <c r="C153" s="31"/>
      <c r="D153" s="31"/>
    </row>
    <row r="154" spans="1:4" ht="14.25">
      <c r="A154" s="31"/>
      <c r="B154" s="31"/>
      <c r="C154" s="31"/>
      <c r="D154" s="31"/>
    </row>
    <row r="155" spans="1:4" ht="14.25">
      <c r="A155" s="31"/>
      <c r="B155" s="31"/>
      <c r="C155" s="31"/>
      <c r="D155" s="31"/>
    </row>
    <row r="156" spans="1:4" ht="14.25">
      <c r="A156" s="31"/>
      <c r="B156" s="31"/>
      <c r="C156" s="31"/>
      <c r="D156" s="31"/>
    </row>
    <row r="157" spans="1:4" ht="14.25">
      <c r="A157" s="31"/>
      <c r="B157" s="31"/>
      <c r="C157" s="31"/>
      <c r="D157" s="31"/>
    </row>
    <row r="158" spans="1:4" ht="14.25">
      <c r="A158" s="31"/>
      <c r="B158" s="31"/>
      <c r="C158" s="31"/>
      <c r="D158" s="31"/>
    </row>
    <row r="159" spans="1:4" ht="14.25">
      <c r="A159" s="31"/>
      <c r="B159" s="31"/>
      <c r="C159" s="31"/>
      <c r="D159" s="31"/>
    </row>
    <row r="160" spans="1:4" ht="14.25">
      <c r="A160" s="31"/>
      <c r="B160" s="31"/>
      <c r="C160" s="31"/>
      <c r="D160" s="31"/>
    </row>
    <row r="161" spans="1:4" ht="14.25">
      <c r="A161" s="31"/>
      <c r="B161" s="31"/>
      <c r="C161" s="31"/>
      <c r="D161" s="31"/>
    </row>
    <row r="162" spans="1:4" ht="14.25">
      <c r="A162" s="31"/>
      <c r="B162" s="31"/>
      <c r="C162" s="31"/>
      <c r="D162" s="31"/>
    </row>
    <row r="163" spans="1:4" ht="14.25">
      <c r="A163" s="31"/>
      <c r="B163" s="31"/>
      <c r="C163" s="31"/>
      <c r="D163" s="31"/>
    </row>
    <row r="164" spans="1:4" ht="14.25">
      <c r="A164" s="31"/>
      <c r="B164" s="31"/>
      <c r="C164" s="31"/>
      <c r="D164" s="31"/>
    </row>
    <row r="165" spans="1:4" ht="14.25">
      <c r="A165" s="31"/>
      <c r="B165" s="31"/>
      <c r="C165" s="31"/>
      <c r="D165" s="31"/>
    </row>
    <row r="166" spans="1:4" ht="14.25">
      <c r="A166" s="31"/>
      <c r="B166" s="31"/>
      <c r="C166" s="31"/>
      <c r="D166" s="31"/>
    </row>
    <row r="167" spans="1:4" ht="14.25">
      <c r="A167" s="31"/>
      <c r="B167" s="31"/>
      <c r="C167" s="31"/>
      <c r="D167" s="31"/>
    </row>
    <row r="168" spans="1:4" ht="14.25">
      <c r="A168" s="31"/>
      <c r="B168" s="31"/>
      <c r="C168" s="31"/>
      <c r="D168" s="31"/>
    </row>
    <row r="169" spans="1:4" ht="14.25">
      <c r="A169" s="31"/>
      <c r="B169" s="31"/>
      <c r="C169" s="31"/>
      <c r="D169" s="31"/>
    </row>
    <row r="170" spans="1:4" ht="14.25">
      <c r="A170" s="31"/>
      <c r="B170" s="31"/>
      <c r="C170" s="31"/>
      <c r="D170" s="31"/>
    </row>
    <row r="171" spans="1:4" ht="14.25">
      <c r="A171" s="31"/>
      <c r="B171" s="31"/>
      <c r="C171" s="31"/>
      <c r="D171" s="31"/>
    </row>
    <row r="172" spans="1:4" ht="14.25">
      <c r="A172" s="31"/>
      <c r="B172" s="31"/>
      <c r="C172" s="31"/>
      <c r="D172" s="31"/>
    </row>
    <row r="173" spans="1:4" ht="14.25">
      <c r="A173" s="31"/>
      <c r="B173" s="31"/>
      <c r="C173" s="31"/>
      <c r="D173" s="31"/>
    </row>
    <row r="174" spans="1:4" ht="14.25">
      <c r="A174" s="31"/>
      <c r="B174" s="31"/>
      <c r="C174" s="31"/>
      <c r="D174" s="31"/>
    </row>
    <row r="175" spans="1:4" ht="14.25">
      <c r="A175" s="31"/>
      <c r="B175" s="31"/>
      <c r="C175" s="31"/>
      <c r="D175" s="31"/>
    </row>
    <row r="176" spans="1:4" ht="14.25">
      <c r="A176" s="31"/>
      <c r="B176" s="31"/>
      <c r="C176" s="31"/>
      <c r="D176" s="31"/>
    </row>
    <row r="177" spans="1:4" ht="14.25">
      <c r="A177" s="31"/>
      <c r="B177" s="31"/>
      <c r="C177" s="31"/>
      <c r="D177" s="31"/>
    </row>
    <row r="178" spans="1:4" ht="14.25">
      <c r="A178" s="31"/>
      <c r="B178" s="31"/>
      <c r="C178" s="31"/>
      <c r="D178" s="31"/>
    </row>
    <row r="179" spans="1:4" ht="14.25">
      <c r="A179" s="31"/>
      <c r="B179" s="31"/>
      <c r="C179" s="31"/>
      <c r="D179" s="31"/>
    </row>
    <row r="180" spans="1:4" ht="14.25">
      <c r="A180" s="31"/>
      <c r="B180" s="31"/>
      <c r="C180" s="31"/>
      <c r="D180" s="31"/>
    </row>
    <row r="181" spans="1:4" ht="14.25">
      <c r="A181" s="31"/>
      <c r="B181" s="31"/>
      <c r="C181" s="31"/>
      <c r="D181" s="31"/>
    </row>
    <row r="182" spans="1:4" ht="14.25">
      <c r="A182" s="31"/>
      <c r="B182" s="31"/>
      <c r="C182" s="31"/>
      <c r="D182" s="31"/>
    </row>
    <row r="183" spans="1:4" ht="14.25">
      <c r="A183" s="31"/>
      <c r="B183" s="31"/>
      <c r="C183" s="31"/>
      <c r="D183" s="31"/>
    </row>
    <row r="184" spans="1:4" ht="14.25">
      <c r="A184" s="31"/>
      <c r="B184" s="31"/>
      <c r="C184" s="31"/>
      <c r="D184" s="31"/>
    </row>
    <row r="185" spans="1:4" ht="14.25">
      <c r="A185" s="31"/>
      <c r="B185" s="31"/>
      <c r="C185" s="31"/>
      <c r="D185" s="31"/>
    </row>
    <row r="186" spans="1:4" ht="14.25">
      <c r="A186" s="31"/>
      <c r="B186" s="31"/>
      <c r="C186" s="31"/>
      <c r="D186" s="31"/>
    </row>
    <row r="187" spans="1:4" ht="14.25">
      <c r="A187" s="31"/>
      <c r="B187" s="31"/>
      <c r="C187" s="31"/>
      <c r="D187" s="31"/>
    </row>
    <row r="188" spans="1:4" ht="14.25">
      <c r="A188" s="31"/>
      <c r="B188" s="31"/>
      <c r="C188" s="31"/>
      <c r="D188" s="31"/>
    </row>
    <row r="189" spans="1:4" ht="14.25">
      <c r="A189" s="31"/>
      <c r="B189" s="31"/>
      <c r="C189" s="31"/>
      <c r="D189" s="31"/>
    </row>
    <row r="190" spans="1:4" ht="14.25">
      <c r="A190" s="31"/>
      <c r="B190" s="31"/>
      <c r="C190" s="31"/>
      <c r="D190" s="31"/>
    </row>
    <row r="191" spans="1:4" ht="14.25">
      <c r="A191" s="31"/>
      <c r="B191" s="31"/>
      <c r="C191" s="31"/>
      <c r="D191" s="31"/>
    </row>
    <row r="192" spans="1:4" ht="14.25">
      <c r="A192" s="31"/>
      <c r="B192" s="31"/>
      <c r="C192" s="31"/>
      <c r="D192" s="31"/>
    </row>
    <row r="193" spans="1:4" ht="14.25">
      <c r="A193" s="31"/>
      <c r="B193" s="31"/>
      <c r="C193" s="31"/>
      <c r="D193" s="31"/>
    </row>
    <row r="194" spans="1:4" ht="14.25">
      <c r="A194" s="31"/>
      <c r="B194" s="31"/>
      <c r="C194" s="31"/>
      <c r="D194" s="31"/>
    </row>
    <row r="195" spans="1:4" ht="14.25">
      <c r="A195" s="31"/>
      <c r="B195" s="31"/>
      <c r="C195" s="31"/>
      <c r="D195" s="31"/>
    </row>
    <row r="196" spans="1:4" ht="14.25">
      <c r="A196" s="31"/>
      <c r="B196" s="31"/>
      <c r="C196" s="31"/>
      <c r="D196" s="31"/>
    </row>
    <row r="197" spans="1:4" ht="14.25">
      <c r="A197" s="31"/>
      <c r="B197" s="31"/>
      <c r="C197" s="31"/>
      <c r="D197" s="31"/>
    </row>
    <row r="198" spans="1:4" ht="14.25">
      <c r="A198" s="31"/>
      <c r="B198" s="31"/>
      <c r="C198" s="31"/>
      <c r="D198" s="31"/>
    </row>
    <row r="199" spans="1:4" ht="14.25">
      <c r="A199" s="31"/>
      <c r="B199" s="31"/>
      <c r="C199" s="31"/>
      <c r="D199" s="31"/>
    </row>
    <row r="200" spans="1:4" ht="14.25">
      <c r="A200" s="31"/>
      <c r="B200" s="31"/>
      <c r="C200" s="31"/>
      <c r="D200" s="31"/>
    </row>
    <row r="201" spans="1:4" ht="14.25">
      <c r="A201" s="31"/>
      <c r="B201" s="31"/>
      <c r="C201" s="31"/>
      <c r="D201" s="31"/>
    </row>
    <row r="202" spans="1:4" ht="14.25">
      <c r="A202" s="31"/>
      <c r="B202" s="31"/>
      <c r="C202" s="31"/>
      <c r="D202" s="31"/>
    </row>
    <row r="203" spans="1:4" ht="14.25">
      <c r="A203" s="31"/>
      <c r="B203" s="31"/>
      <c r="C203" s="31"/>
      <c r="D203" s="31"/>
    </row>
    <row r="204" spans="1:4" ht="14.25">
      <c r="A204" s="31"/>
      <c r="B204" s="31"/>
      <c r="C204" s="31"/>
      <c r="D204" s="31"/>
    </row>
    <row r="205" spans="1:4" ht="14.25">
      <c r="A205" s="31"/>
      <c r="B205" s="31"/>
      <c r="C205" s="31"/>
      <c r="D205" s="31"/>
    </row>
    <row r="206" spans="1:4" ht="14.25">
      <c r="A206" s="31"/>
      <c r="B206" s="31"/>
      <c r="C206" s="31"/>
      <c r="D206" s="31"/>
    </row>
  </sheetData>
  <sheetProtection/>
  <mergeCells count="5">
    <mergeCell ref="A2:A3"/>
    <mergeCell ref="B2:B3"/>
    <mergeCell ref="C2:C3"/>
    <mergeCell ref="D2:D3"/>
    <mergeCell ref="E2:E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7/2017. (VI.28.) számú költségvetési rendelethez
ZALASZABR KÖZSÉG ÖNKORMÁNYZAT ÉS INTÉZMÉNYE 2017.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K53"/>
  <sheetViews>
    <sheetView view="pageLayout" zoomScale="70" zoomScaleNormal="65" zoomScaleSheetLayoutView="100" zoomScalePageLayoutView="70" workbookViewId="0" topLeftCell="Q1">
      <selection activeCell="Z53" sqref="Z53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6" width="14.125" style="0" customWidth="1"/>
    <col min="7" max="8" width="13.375" style="0" customWidth="1"/>
    <col min="9" max="12" width="13.625" style="0" customWidth="1"/>
    <col min="13" max="16" width="12.625" style="0" customWidth="1"/>
    <col min="17" max="19" width="14.125" style="0" customWidth="1"/>
    <col min="20" max="20" width="12.875" style="0" customWidth="1"/>
    <col min="21" max="22" width="14.00390625" style="0" customWidth="1"/>
    <col min="23" max="24" width="12.875" style="0" customWidth="1"/>
    <col min="25" max="25" width="11.375" style="0" customWidth="1"/>
    <col min="26" max="26" width="12.375" style="0" customWidth="1"/>
    <col min="27" max="29" width="16.75390625" style="0" customWidth="1"/>
    <col min="30" max="30" width="18.00390625" style="0" customWidth="1"/>
  </cols>
  <sheetData>
    <row r="1" spans="1:30" ht="21.75" customHeight="1">
      <c r="A1" s="580" t="s">
        <v>292</v>
      </c>
      <c r="B1" s="583" t="s">
        <v>131</v>
      </c>
      <c r="C1" s="583" t="s">
        <v>293</v>
      </c>
      <c r="D1" s="585" t="s">
        <v>13</v>
      </c>
      <c r="E1" s="579" t="s">
        <v>360</v>
      </c>
      <c r="F1" s="590"/>
      <c r="G1" s="590"/>
      <c r="H1" s="580"/>
      <c r="I1" s="579" t="s">
        <v>412</v>
      </c>
      <c r="J1" s="580"/>
      <c r="K1" s="579" t="s">
        <v>132</v>
      </c>
      <c r="L1" s="580"/>
      <c r="M1" s="579" t="s">
        <v>410</v>
      </c>
      <c r="N1" s="580"/>
      <c r="O1" s="579" t="s">
        <v>411</v>
      </c>
      <c r="P1" s="580"/>
      <c r="Q1" s="587" t="s">
        <v>361</v>
      </c>
      <c r="R1" s="588"/>
      <c r="S1" s="588"/>
      <c r="T1" s="589"/>
      <c r="U1" s="579" t="s">
        <v>362</v>
      </c>
      <c r="V1" s="590"/>
      <c r="W1" s="590"/>
      <c r="X1" s="580"/>
      <c r="Y1" s="579" t="s">
        <v>133</v>
      </c>
      <c r="Z1" s="580"/>
      <c r="AA1" s="579" t="s">
        <v>134</v>
      </c>
      <c r="AB1" s="580"/>
      <c r="AC1" s="591" t="s">
        <v>11</v>
      </c>
      <c r="AD1" s="592"/>
    </row>
    <row r="2" spans="1:30" ht="30" customHeight="1">
      <c r="A2" s="582"/>
      <c r="B2" s="584"/>
      <c r="C2" s="584"/>
      <c r="D2" s="586"/>
      <c r="E2" s="587" t="s">
        <v>363</v>
      </c>
      <c r="F2" s="589"/>
      <c r="G2" s="581" t="s">
        <v>364</v>
      </c>
      <c r="H2" s="582"/>
      <c r="I2" s="581"/>
      <c r="J2" s="582"/>
      <c r="K2" s="581"/>
      <c r="L2" s="582"/>
      <c r="M2" s="581"/>
      <c r="N2" s="582"/>
      <c r="O2" s="581"/>
      <c r="P2" s="582"/>
      <c r="Q2" s="595" t="s">
        <v>365</v>
      </c>
      <c r="R2" s="596"/>
      <c r="S2" s="595" t="s">
        <v>366</v>
      </c>
      <c r="T2" s="596"/>
      <c r="U2" s="587" t="s">
        <v>367</v>
      </c>
      <c r="V2" s="589"/>
      <c r="W2" s="597" t="s">
        <v>368</v>
      </c>
      <c r="X2" s="597"/>
      <c r="Y2" s="581"/>
      <c r="Z2" s="582"/>
      <c r="AA2" s="581"/>
      <c r="AB2" s="582"/>
      <c r="AC2" s="593"/>
      <c r="AD2" s="594"/>
    </row>
    <row r="3" spans="1:30" ht="21.75" customHeight="1">
      <c r="A3" s="512"/>
      <c r="B3" s="512"/>
      <c r="C3" s="512"/>
      <c r="D3" s="528"/>
      <c r="E3" s="529" t="s">
        <v>585</v>
      </c>
      <c r="F3" s="529" t="s">
        <v>586</v>
      </c>
      <c r="G3" s="529" t="s">
        <v>585</v>
      </c>
      <c r="H3" s="529" t="s">
        <v>586</v>
      </c>
      <c r="I3" s="529" t="s">
        <v>585</v>
      </c>
      <c r="J3" s="529" t="s">
        <v>586</v>
      </c>
      <c r="K3" s="529" t="s">
        <v>585</v>
      </c>
      <c r="L3" s="529" t="s">
        <v>586</v>
      </c>
      <c r="M3" s="529" t="s">
        <v>585</v>
      </c>
      <c r="N3" s="529" t="s">
        <v>586</v>
      </c>
      <c r="O3" s="529" t="s">
        <v>585</v>
      </c>
      <c r="P3" s="529" t="s">
        <v>586</v>
      </c>
      <c r="Q3" s="529" t="s">
        <v>585</v>
      </c>
      <c r="R3" s="529" t="s">
        <v>586</v>
      </c>
      <c r="S3" s="529" t="s">
        <v>585</v>
      </c>
      <c r="T3" s="529" t="s">
        <v>586</v>
      </c>
      <c r="U3" s="529" t="s">
        <v>585</v>
      </c>
      <c r="V3" s="529" t="s">
        <v>586</v>
      </c>
      <c r="W3" s="529" t="s">
        <v>585</v>
      </c>
      <c r="X3" s="529" t="s">
        <v>586</v>
      </c>
      <c r="Y3" s="529" t="s">
        <v>585</v>
      </c>
      <c r="Z3" s="529" t="s">
        <v>586</v>
      </c>
      <c r="AA3" s="529" t="s">
        <v>585</v>
      </c>
      <c r="AB3" s="529" t="s">
        <v>586</v>
      </c>
      <c r="AC3" s="529" t="s">
        <v>585</v>
      </c>
      <c r="AD3" s="529" t="s">
        <v>586</v>
      </c>
    </row>
    <row r="4" spans="1:30" ht="15.75" customHeight="1">
      <c r="A4" s="108"/>
      <c r="B4" s="166"/>
      <c r="C4" s="109"/>
      <c r="D4" s="167" t="s">
        <v>122</v>
      </c>
      <c r="E4" s="482"/>
      <c r="F4" s="482"/>
      <c r="G4" s="482"/>
      <c r="H4" s="482"/>
      <c r="I4" s="482"/>
      <c r="J4" s="482"/>
      <c r="K4" s="483"/>
      <c r="L4" s="483"/>
      <c r="M4" s="483"/>
      <c r="N4" s="483"/>
      <c r="O4" s="482"/>
      <c r="P4" s="482"/>
      <c r="Q4" s="483"/>
      <c r="R4" s="483"/>
      <c r="S4" s="483"/>
      <c r="T4" s="483"/>
      <c r="U4" s="483"/>
      <c r="V4" s="483"/>
      <c r="W4" s="482"/>
      <c r="X4" s="483"/>
      <c r="Y4" s="482"/>
      <c r="Z4" s="482"/>
      <c r="AA4" s="482"/>
      <c r="AB4" s="482"/>
      <c r="AC4" s="482"/>
      <c r="AD4" s="482"/>
    </row>
    <row r="5" spans="1:30" ht="15.75" customHeight="1">
      <c r="A5" s="129" t="s">
        <v>135</v>
      </c>
      <c r="B5" s="168"/>
      <c r="C5" s="106"/>
      <c r="D5" s="169" t="s">
        <v>136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84"/>
      <c r="AD5" s="484"/>
    </row>
    <row r="6" spans="1:30" ht="15.75" customHeight="1">
      <c r="A6" s="129"/>
      <c r="B6" s="327" t="s">
        <v>137</v>
      </c>
      <c r="C6" s="321"/>
      <c r="D6" s="383" t="s">
        <v>138</v>
      </c>
      <c r="E6" s="3"/>
      <c r="F6" s="3"/>
      <c r="G6" s="3">
        <v>1900000</v>
      </c>
      <c r="H6" s="3">
        <v>1940000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85">
        <f>SUM(E6+G6+I6+K6+M6+O6+Q6+S6+U6+W6+Y6+AA6)</f>
        <v>1900000</v>
      </c>
      <c r="AD6" s="485">
        <f>SUM(F6+H6+J6+L6+N6+P6+R6+T6+V6+X6+Z6+AB6)</f>
        <v>1940000</v>
      </c>
    </row>
    <row r="7" spans="1:30" ht="15.75" customHeight="1">
      <c r="A7" s="129"/>
      <c r="B7" s="328" t="s">
        <v>139</v>
      </c>
      <c r="C7" s="134">
        <v>960302</v>
      </c>
      <c r="D7" s="412" t="s">
        <v>74</v>
      </c>
      <c r="E7" s="3">
        <v>646392</v>
      </c>
      <c r="F7" s="3">
        <v>646392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86"/>
      <c r="AB7" s="486"/>
      <c r="AC7" s="485">
        <f aca="true" t="shared" si="0" ref="AC7:AC53">SUM(E7+G7+I7+K7+M7+O7+Q7+S7+U7+W7+Y7+AA7)</f>
        <v>646392</v>
      </c>
      <c r="AD7" s="485">
        <f aca="true" t="shared" si="1" ref="AD7:AD53">SUM(F7+H7+J7+L7+N7+P7+R7+T7+V7+X7+Z7+AB7)</f>
        <v>646392</v>
      </c>
    </row>
    <row r="8" spans="1:30" ht="15.75" customHeight="1">
      <c r="A8" s="129"/>
      <c r="B8" s="329" t="s">
        <v>140</v>
      </c>
      <c r="C8" s="323"/>
      <c r="D8" s="413" t="s">
        <v>141</v>
      </c>
      <c r="E8" s="3"/>
      <c r="F8" s="3"/>
      <c r="G8" s="3"/>
      <c r="H8" s="3"/>
      <c r="I8" s="3"/>
      <c r="J8" s="3">
        <v>41160604</v>
      </c>
      <c r="K8" s="3"/>
      <c r="L8" s="3"/>
      <c r="M8" s="3">
        <v>500000</v>
      </c>
      <c r="N8" s="3">
        <v>500000</v>
      </c>
      <c r="O8" s="3"/>
      <c r="P8" s="3"/>
      <c r="Q8" s="3"/>
      <c r="R8" s="3"/>
      <c r="S8" s="3"/>
      <c r="T8" s="3"/>
      <c r="U8" s="3"/>
      <c r="V8" s="3"/>
      <c r="W8" s="3"/>
      <c r="X8" s="3">
        <v>7462000</v>
      </c>
      <c r="Y8" s="3"/>
      <c r="Z8" s="3"/>
      <c r="AA8" s="3"/>
      <c r="AB8" s="3"/>
      <c r="AC8" s="485">
        <f t="shared" si="0"/>
        <v>500000</v>
      </c>
      <c r="AD8" s="485">
        <f t="shared" si="1"/>
        <v>49122604</v>
      </c>
    </row>
    <row r="9" spans="1:30" ht="15.75" customHeight="1">
      <c r="A9" s="138"/>
      <c r="B9" s="327" t="s">
        <v>142</v>
      </c>
      <c r="C9" s="321"/>
      <c r="D9" s="383" t="s">
        <v>369</v>
      </c>
      <c r="E9" s="8"/>
      <c r="F9" s="8"/>
      <c r="G9" s="8"/>
      <c r="H9" s="8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5">
        <f t="shared" si="0"/>
        <v>0</v>
      </c>
      <c r="AD9" s="485">
        <f t="shared" si="1"/>
        <v>0</v>
      </c>
    </row>
    <row r="10" spans="1:30" ht="15.75" customHeight="1">
      <c r="A10" s="138"/>
      <c r="B10" s="330" t="s">
        <v>504</v>
      </c>
      <c r="C10" s="321"/>
      <c r="D10" s="383" t="s">
        <v>493</v>
      </c>
      <c r="E10" s="8">
        <v>28050</v>
      </c>
      <c r="F10" s="8">
        <v>28050</v>
      </c>
      <c r="G10" s="8"/>
      <c r="H10" s="8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5">
        <f t="shared" si="0"/>
        <v>28050</v>
      </c>
      <c r="AD10" s="485">
        <f t="shared" si="1"/>
        <v>28050</v>
      </c>
    </row>
    <row r="11" spans="1:30" ht="15.75" customHeight="1">
      <c r="A11" s="138"/>
      <c r="B11" s="330" t="s">
        <v>504</v>
      </c>
      <c r="C11" s="321"/>
      <c r="D11" s="383" t="s">
        <v>494</v>
      </c>
      <c r="E11" s="8">
        <v>5000000</v>
      </c>
      <c r="F11" s="8">
        <v>5000000</v>
      </c>
      <c r="G11" s="8"/>
      <c r="H11" s="8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5">
        <f t="shared" si="0"/>
        <v>5000000</v>
      </c>
      <c r="AD11" s="485">
        <f t="shared" si="1"/>
        <v>5000000</v>
      </c>
    </row>
    <row r="12" spans="1:30" ht="15.75" customHeight="1">
      <c r="A12" s="138"/>
      <c r="B12" s="330" t="s">
        <v>504</v>
      </c>
      <c r="C12" s="321"/>
      <c r="D12" s="383" t="s">
        <v>495</v>
      </c>
      <c r="E12" s="8">
        <v>4373317</v>
      </c>
      <c r="F12" s="8">
        <v>4373317</v>
      </c>
      <c r="G12" s="8"/>
      <c r="H12" s="8"/>
      <c r="I12" s="487"/>
      <c r="J12" s="487"/>
      <c r="K12" s="487"/>
      <c r="L12" s="487"/>
      <c r="M12" s="487"/>
      <c r="N12" s="487"/>
      <c r="O12" s="487"/>
      <c r="P12" s="487"/>
      <c r="Q12" s="487"/>
      <c r="R12" s="487"/>
      <c r="S12" s="487"/>
      <c r="T12" s="487"/>
      <c r="U12" s="487"/>
      <c r="V12" s="487"/>
      <c r="W12" s="487"/>
      <c r="X12" s="487"/>
      <c r="Y12" s="487"/>
      <c r="Z12" s="487"/>
      <c r="AA12" s="487"/>
      <c r="AB12" s="487"/>
      <c r="AC12" s="485">
        <f t="shared" si="0"/>
        <v>4373317</v>
      </c>
      <c r="AD12" s="485">
        <f t="shared" si="1"/>
        <v>4373317</v>
      </c>
    </row>
    <row r="13" spans="1:30" ht="15.75" customHeight="1">
      <c r="A13" s="138"/>
      <c r="B13" s="330" t="s">
        <v>177</v>
      </c>
      <c r="C13" s="321"/>
      <c r="D13" s="383" t="s">
        <v>186</v>
      </c>
      <c r="E13" s="8"/>
      <c r="F13" s="8"/>
      <c r="G13" s="8"/>
      <c r="H13" s="8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8"/>
      <c r="Z13" s="8"/>
      <c r="AA13" s="487"/>
      <c r="AB13" s="487"/>
      <c r="AC13" s="485">
        <f t="shared" si="0"/>
        <v>0</v>
      </c>
      <c r="AD13" s="485">
        <f t="shared" si="1"/>
        <v>0</v>
      </c>
    </row>
    <row r="14" spans="1:30" ht="15.75" customHeight="1">
      <c r="A14" s="138"/>
      <c r="B14" s="331"/>
      <c r="C14" s="321"/>
      <c r="D14" s="322" t="s">
        <v>143</v>
      </c>
      <c r="E14" s="488">
        <f aca="true" t="shared" si="2" ref="E14:AA14">SUM(E6:E13)</f>
        <v>10047759</v>
      </c>
      <c r="F14" s="488">
        <f>SUM(F6:F13)</f>
        <v>10047759</v>
      </c>
      <c r="G14" s="488">
        <f t="shared" si="2"/>
        <v>1900000</v>
      </c>
      <c r="H14" s="488">
        <f>SUM(H6:H13)</f>
        <v>1940000</v>
      </c>
      <c r="I14" s="488">
        <f t="shared" si="2"/>
        <v>0</v>
      </c>
      <c r="J14" s="488">
        <f>SUM(J6:J13)</f>
        <v>41160604</v>
      </c>
      <c r="K14" s="488">
        <f t="shared" si="2"/>
        <v>0</v>
      </c>
      <c r="L14" s="488">
        <f>SUM(L6:L13)</f>
        <v>0</v>
      </c>
      <c r="M14" s="488">
        <f t="shared" si="2"/>
        <v>500000</v>
      </c>
      <c r="N14" s="488">
        <f>SUM(N6:N13)</f>
        <v>500000</v>
      </c>
      <c r="O14" s="488">
        <f t="shared" si="2"/>
        <v>0</v>
      </c>
      <c r="P14" s="488">
        <f>SUM(P6:P13)</f>
        <v>0</v>
      </c>
      <c r="Q14" s="488">
        <f t="shared" si="2"/>
        <v>0</v>
      </c>
      <c r="R14" s="488">
        <f>SUM(R6:R13)</f>
        <v>0</v>
      </c>
      <c r="S14" s="488">
        <f>SUM(S6:S13)</f>
        <v>0</v>
      </c>
      <c r="T14" s="488">
        <f t="shared" si="2"/>
        <v>0</v>
      </c>
      <c r="U14" s="488">
        <f t="shared" si="2"/>
        <v>0</v>
      </c>
      <c r="V14" s="488">
        <f>SUM(V6:V13)</f>
        <v>0</v>
      </c>
      <c r="W14" s="488">
        <f t="shared" si="2"/>
        <v>0</v>
      </c>
      <c r="X14" s="488">
        <f>SUM(X6:X13)</f>
        <v>7462000</v>
      </c>
      <c r="Y14" s="488">
        <f t="shared" si="2"/>
        <v>0</v>
      </c>
      <c r="Z14" s="488">
        <f>SUM(Z6:Z13)</f>
        <v>0</v>
      </c>
      <c r="AA14" s="488">
        <f t="shared" si="2"/>
        <v>0</v>
      </c>
      <c r="AB14" s="488">
        <f>SUM(AB6:AB13)</f>
        <v>0</v>
      </c>
      <c r="AC14" s="488">
        <f t="shared" si="0"/>
        <v>12447759</v>
      </c>
      <c r="AD14" s="488">
        <f t="shared" si="1"/>
        <v>61110363</v>
      </c>
    </row>
    <row r="15" spans="1:30" ht="15.75" customHeight="1">
      <c r="A15" s="136" t="s">
        <v>144</v>
      </c>
      <c r="B15" s="134"/>
      <c r="C15" s="332"/>
      <c r="D15" s="324" t="s">
        <v>145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85">
        <f t="shared" si="0"/>
        <v>0</v>
      </c>
      <c r="AD15" s="485">
        <f t="shared" si="1"/>
        <v>0</v>
      </c>
    </row>
    <row r="16" spans="1:30" ht="15.75" customHeight="1">
      <c r="A16" s="82"/>
      <c r="B16" s="327" t="s">
        <v>146</v>
      </c>
      <c r="C16" s="321"/>
      <c r="D16" s="412" t="s">
        <v>147</v>
      </c>
      <c r="E16" s="3"/>
      <c r="F16" s="3"/>
      <c r="G16" s="3">
        <v>2695230</v>
      </c>
      <c r="H16" s="3">
        <v>7310487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85">
        <f t="shared" si="0"/>
        <v>2695230</v>
      </c>
      <c r="AD16" s="485">
        <f t="shared" si="1"/>
        <v>7310487</v>
      </c>
    </row>
    <row r="17" spans="1:30" ht="15.75" customHeight="1">
      <c r="A17" s="82"/>
      <c r="B17" s="327" t="s">
        <v>370</v>
      </c>
      <c r="C17" s="321"/>
      <c r="D17" s="412" t="s">
        <v>371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85">
        <f t="shared" si="0"/>
        <v>0</v>
      </c>
      <c r="AD17" s="485">
        <f t="shared" si="1"/>
        <v>0</v>
      </c>
    </row>
    <row r="18" spans="1:30" ht="15.75" customHeight="1">
      <c r="A18" s="82"/>
      <c r="B18" s="327" t="s">
        <v>148</v>
      </c>
      <c r="C18" s="321"/>
      <c r="D18" s="412" t="s">
        <v>149</v>
      </c>
      <c r="E18" s="3">
        <v>792230</v>
      </c>
      <c r="F18" s="3">
        <v>792230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8696901</v>
      </c>
      <c r="Z18" s="3">
        <v>8696901</v>
      </c>
      <c r="AA18" s="3"/>
      <c r="AB18" s="3"/>
      <c r="AC18" s="485">
        <f t="shared" si="0"/>
        <v>9489131</v>
      </c>
      <c r="AD18" s="485">
        <f t="shared" si="1"/>
        <v>9489131</v>
      </c>
    </row>
    <row r="19" spans="1:30" ht="15.75" customHeight="1">
      <c r="A19" s="82"/>
      <c r="B19" s="333"/>
      <c r="C19" s="321"/>
      <c r="D19" s="322" t="s">
        <v>151</v>
      </c>
      <c r="E19" s="74">
        <f aca="true" t="shared" si="3" ref="E19:U19">SUM(E16:E18)</f>
        <v>792230</v>
      </c>
      <c r="F19" s="74">
        <f>SUM(F16:F18)</f>
        <v>792230</v>
      </c>
      <c r="G19" s="74">
        <f t="shared" si="3"/>
        <v>2695230</v>
      </c>
      <c r="H19" s="74">
        <f>SUM(H16:H18)</f>
        <v>7310487</v>
      </c>
      <c r="I19" s="74">
        <f t="shared" si="3"/>
        <v>0</v>
      </c>
      <c r="J19" s="74">
        <f>SUM(J16:J18)</f>
        <v>0</v>
      </c>
      <c r="K19" s="74">
        <f t="shared" si="3"/>
        <v>0</v>
      </c>
      <c r="L19" s="74">
        <f>SUM(L16:L18)</f>
        <v>0</v>
      </c>
      <c r="M19" s="74">
        <f t="shared" si="3"/>
        <v>0</v>
      </c>
      <c r="N19" s="74">
        <f>SUM(N16:N18)</f>
        <v>0</v>
      </c>
      <c r="O19" s="74">
        <f t="shared" si="3"/>
        <v>0</v>
      </c>
      <c r="P19" s="74">
        <f>SUM(P16:P18)</f>
        <v>0</v>
      </c>
      <c r="Q19" s="74">
        <f t="shared" si="3"/>
        <v>0</v>
      </c>
      <c r="R19" s="74">
        <f>SUM(R16:R18)</f>
        <v>0</v>
      </c>
      <c r="S19" s="74">
        <f>SUM(S16:S18)</f>
        <v>0</v>
      </c>
      <c r="T19" s="74">
        <f t="shared" si="3"/>
        <v>0</v>
      </c>
      <c r="U19" s="74">
        <f t="shared" si="3"/>
        <v>0</v>
      </c>
      <c r="V19" s="74">
        <f>SUM(V16:V18)</f>
        <v>0</v>
      </c>
      <c r="W19" s="74">
        <v>0</v>
      </c>
      <c r="X19" s="74">
        <f>SUM(X16:X18)</f>
        <v>0</v>
      </c>
      <c r="Y19" s="74">
        <f>SUM(Y16:Y18)</f>
        <v>8696901</v>
      </c>
      <c r="Z19" s="74">
        <f>SUM(Z16:Z18)</f>
        <v>8696901</v>
      </c>
      <c r="AA19" s="74">
        <f>SUM(AA16:AA18)</f>
        <v>0</v>
      </c>
      <c r="AB19" s="74">
        <f>SUM(AB16:AB18)</f>
        <v>0</v>
      </c>
      <c r="AC19" s="74">
        <f t="shared" si="0"/>
        <v>12184361</v>
      </c>
      <c r="AD19" s="74">
        <f t="shared" si="1"/>
        <v>16799618</v>
      </c>
    </row>
    <row r="20" spans="1:30" ht="15.75" customHeight="1">
      <c r="A20" s="136" t="s">
        <v>152</v>
      </c>
      <c r="B20" s="321"/>
      <c r="C20" s="334"/>
      <c r="D20" s="136" t="s">
        <v>153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85">
        <f t="shared" si="0"/>
        <v>0</v>
      </c>
      <c r="AD20" s="485">
        <f t="shared" si="1"/>
        <v>0</v>
      </c>
    </row>
    <row r="21" spans="1:30" ht="15.75" customHeight="1">
      <c r="A21" s="82"/>
      <c r="B21" s="327" t="s">
        <v>154</v>
      </c>
      <c r="C21" s="321"/>
      <c r="D21" s="412" t="s">
        <v>155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85">
        <f t="shared" si="0"/>
        <v>0</v>
      </c>
      <c r="AD21" s="485">
        <f t="shared" si="1"/>
        <v>0</v>
      </c>
    </row>
    <row r="22" spans="1:30" ht="15.75" customHeight="1">
      <c r="A22" s="82"/>
      <c r="B22" s="333"/>
      <c r="C22" s="321"/>
      <c r="D22" s="322" t="s">
        <v>158</v>
      </c>
      <c r="E22" s="390">
        <f>SUM(E21:E21)</f>
        <v>0</v>
      </c>
      <c r="F22" s="390">
        <f>SUM(F21:F21)</f>
        <v>0</v>
      </c>
      <c r="G22" s="390"/>
      <c r="H22" s="390"/>
      <c r="I22" s="390">
        <f aca="true" t="shared" si="4" ref="I22:AA22">SUM(I21:I21)</f>
        <v>0</v>
      </c>
      <c r="J22" s="390">
        <f>SUM(J21:J21)</f>
        <v>0</v>
      </c>
      <c r="K22" s="390">
        <f t="shared" si="4"/>
        <v>0</v>
      </c>
      <c r="L22" s="390">
        <f>SUM(L21:L21)</f>
        <v>0</v>
      </c>
      <c r="M22" s="390">
        <f t="shared" si="4"/>
        <v>0</v>
      </c>
      <c r="N22" s="390">
        <f>SUM(N21:N21)</f>
        <v>0</v>
      </c>
      <c r="O22" s="390">
        <f t="shared" si="4"/>
        <v>0</v>
      </c>
      <c r="P22" s="390">
        <f>SUM(P21:P21)</f>
        <v>0</v>
      </c>
      <c r="Q22" s="390">
        <f t="shared" si="4"/>
        <v>0</v>
      </c>
      <c r="R22" s="390">
        <f>SUM(R21:R21)</f>
        <v>0</v>
      </c>
      <c r="S22" s="390">
        <f>SUM(S21:S21)</f>
        <v>0</v>
      </c>
      <c r="T22" s="390">
        <f t="shared" si="4"/>
        <v>0</v>
      </c>
      <c r="U22" s="390">
        <f t="shared" si="4"/>
        <v>0</v>
      </c>
      <c r="V22" s="390">
        <f>SUM(V21:V21)</f>
        <v>0</v>
      </c>
      <c r="W22" s="390">
        <f t="shared" si="4"/>
        <v>0</v>
      </c>
      <c r="X22" s="390">
        <f>SUM(X21:X21)</f>
        <v>0</v>
      </c>
      <c r="Y22" s="390">
        <f t="shared" si="4"/>
        <v>0</v>
      </c>
      <c r="Z22" s="390">
        <f>SUM(Z21:Z21)</f>
        <v>0</v>
      </c>
      <c r="AA22" s="390">
        <f t="shared" si="4"/>
        <v>0</v>
      </c>
      <c r="AB22" s="390">
        <f>SUM(AB21:AB21)</f>
        <v>0</v>
      </c>
      <c r="AC22" s="390">
        <f t="shared" si="0"/>
        <v>0</v>
      </c>
      <c r="AD22" s="390">
        <f t="shared" si="1"/>
        <v>0</v>
      </c>
    </row>
    <row r="23" spans="1:30" ht="15.75" customHeight="1">
      <c r="A23" s="173" t="s">
        <v>159</v>
      </c>
      <c r="B23" s="134"/>
      <c r="C23" s="332"/>
      <c r="D23" s="136" t="s">
        <v>160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85">
        <f t="shared" si="0"/>
        <v>0</v>
      </c>
      <c r="AD23" s="485">
        <f t="shared" si="1"/>
        <v>0</v>
      </c>
    </row>
    <row r="24" spans="1:30" ht="15.75" customHeight="1">
      <c r="A24" s="82"/>
      <c r="B24" s="327" t="s">
        <v>163</v>
      </c>
      <c r="C24" s="321"/>
      <c r="D24" s="412" t="s">
        <v>69</v>
      </c>
      <c r="E24" s="3">
        <v>3360000</v>
      </c>
      <c r="F24" s="3">
        <v>3360000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85">
        <f t="shared" si="0"/>
        <v>3360000</v>
      </c>
      <c r="AD24" s="485">
        <f t="shared" si="1"/>
        <v>3360000</v>
      </c>
    </row>
    <row r="25" spans="1:30" ht="15.75" customHeight="1">
      <c r="A25" s="82"/>
      <c r="B25" s="327" t="s">
        <v>164</v>
      </c>
      <c r="C25" s="321">
        <v>813000</v>
      </c>
      <c r="D25" s="412" t="s">
        <v>70</v>
      </c>
      <c r="E25" s="3">
        <v>2321430</v>
      </c>
      <c r="F25" s="3">
        <v>2321430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85">
        <f t="shared" si="0"/>
        <v>2321430</v>
      </c>
      <c r="AD25" s="485">
        <f t="shared" si="1"/>
        <v>2321430</v>
      </c>
    </row>
    <row r="26" spans="1:30" ht="15.75" customHeight="1">
      <c r="A26" s="82"/>
      <c r="B26" s="327" t="s">
        <v>165</v>
      </c>
      <c r="C26" s="321"/>
      <c r="D26" s="412" t="s">
        <v>166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85">
        <f t="shared" si="0"/>
        <v>0</v>
      </c>
      <c r="AD26" s="485">
        <f t="shared" si="1"/>
        <v>0</v>
      </c>
    </row>
    <row r="27" spans="1:30" ht="15.75" customHeight="1">
      <c r="A27" s="82"/>
      <c r="B27" s="333"/>
      <c r="C27" s="321"/>
      <c r="D27" s="335" t="s">
        <v>167</v>
      </c>
      <c r="E27" s="390">
        <f>SUM(E24:E26)</f>
        <v>5681430</v>
      </c>
      <c r="F27" s="390">
        <f>SUM(F24:F26)</f>
        <v>5681430</v>
      </c>
      <c r="G27" s="390"/>
      <c r="H27" s="390"/>
      <c r="I27" s="390">
        <f aca="true" t="shared" si="5" ref="I27:AA27">SUM(I24:I26)</f>
        <v>0</v>
      </c>
      <c r="J27" s="390">
        <f>SUM(J24:J26)</f>
        <v>0</v>
      </c>
      <c r="K27" s="390">
        <f t="shared" si="5"/>
        <v>0</v>
      </c>
      <c r="L27" s="390">
        <f>SUM(L24:L26)</f>
        <v>0</v>
      </c>
      <c r="M27" s="390">
        <f t="shared" si="5"/>
        <v>0</v>
      </c>
      <c r="N27" s="390">
        <f>SUM(N24:N26)</f>
        <v>0</v>
      </c>
      <c r="O27" s="390">
        <f t="shared" si="5"/>
        <v>0</v>
      </c>
      <c r="P27" s="390">
        <f>SUM(P24:P26)</f>
        <v>0</v>
      </c>
      <c r="Q27" s="390">
        <f t="shared" si="5"/>
        <v>0</v>
      </c>
      <c r="R27" s="390">
        <f>SUM(R24:R26)</f>
        <v>0</v>
      </c>
      <c r="S27" s="390">
        <f>SUM(S24:S26)</f>
        <v>0</v>
      </c>
      <c r="T27" s="390">
        <f t="shared" si="5"/>
        <v>0</v>
      </c>
      <c r="U27" s="390">
        <f t="shared" si="5"/>
        <v>0</v>
      </c>
      <c r="V27" s="390">
        <f>SUM(V24:V26)</f>
        <v>0</v>
      </c>
      <c r="W27" s="390">
        <f t="shared" si="5"/>
        <v>0</v>
      </c>
      <c r="X27" s="390">
        <f>SUM(X24:X26)</f>
        <v>0</v>
      </c>
      <c r="Y27" s="390">
        <f t="shared" si="5"/>
        <v>0</v>
      </c>
      <c r="Z27" s="390">
        <f>SUM(Z24:Z26)</f>
        <v>0</v>
      </c>
      <c r="AA27" s="390">
        <f t="shared" si="5"/>
        <v>0</v>
      </c>
      <c r="AB27" s="390">
        <f>SUM(AB24:AB26)</f>
        <v>0</v>
      </c>
      <c r="AC27" s="390">
        <f t="shared" si="0"/>
        <v>5681430</v>
      </c>
      <c r="AD27" s="390">
        <f t="shared" si="1"/>
        <v>5681430</v>
      </c>
    </row>
    <row r="28" spans="1:30" ht="15.75" customHeight="1">
      <c r="A28" s="173" t="s">
        <v>168</v>
      </c>
      <c r="B28" s="134"/>
      <c r="C28" s="332"/>
      <c r="D28" s="136" t="s">
        <v>169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85">
        <f t="shared" si="0"/>
        <v>0</v>
      </c>
      <c r="AD28" s="485">
        <f t="shared" si="1"/>
        <v>0</v>
      </c>
    </row>
    <row r="29" spans="1:89" ht="15.75" customHeight="1">
      <c r="A29" s="82"/>
      <c r="B29" s="327" t="s">
        <v>170</v>
      </c>
      <c r="C29" s="321"/>
      <c r="D29" s="412" t="s">
        <v>71</v>
      </c>
      <c r="E29" s="3"/>
      <c r="F29" s="3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85">
        <f t="shared" si="0"/>
        <v>0</v>
      </c>
      <c r="AD29" s="485">
        <f t="shared" si="1"/>
        <v>0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30" ht="15.75" customHeight="1">
      <c r="A30" s="82"/>
      <c r="B30" s="333"/>
      <c r="C30" s="321"/>
      <c r="D30" s="335" t="s">
        <v>171</v>
      </c>
      <c r="E30" s="390">
        <f aca="true" t="shared" si="6" ref="E30:AA30">SUM(E29:E29)</f>
        <v>0</v>
      </c>
      <c r="F30" s="390">
        <f>SUM(F29:F29)</f>
        <v>0</v>
      </c>
      <c r="G30" s="390">
        <f t="shared" si="6"/>
        <v>0</v>
      </c>
      <c r="H30" s="390">
        <f>SUM(H29:H29)</f>
        <v>0</v>
      </c>
      <c r="I30" s="390">
        <f t="shared" si="6"/>
        <v>0</v>
      </c>
      <c r="J30" s="390">
        <f>SUM(J29:J29)</f>
        <v>0</v>
      </c>
      <c r="K30" s="390">
        <f t="shared" si="6"/>
        <v>0</v>
      </c>
      <c r="L30" s="390">
        <f>SUM(L29:L29)</f>
        <v>0</v>
      </c>
      <c r="M30" s="390">
        <f t="shared" si="6"/>
        <v>0</v>
      </c>
      <c r="N30" s="390">
        <f>SUM(N29:N29)</f>
        <v>0</v>
      </c>
      <c r="O30" s="390">
        <f t="shared" si="6"/>
        <v>0</v>
      </c>
      <c r="P30" s="390">
        <f>SUM(P29:P29)</f>
        <v>0</v>
      </c>
      <c r="Q30" s="390">
        <f t="shared" si="6"/>
        <v>0</v>
      </c>
      <c r="R30" s="390">
        <f>SUM(R29:R29)</f>
        <v>0</v>
      </c>
      <c r="S30" s="390">
        <f>SUM(S29:S29)</f>
        <v>0</v>
      </c>
      <c r="T30" s="390">
        <f t="shared" si="6"/>
        <v>0</v>
      </c>
      <c r="U30" s="390">
        <f t="shared" si="6"/>
        <v>0</v>
      </c>
      <c r="V30" s="390">
        <f>SUM(V29:V29)</f>
        <v>0</v>
      </c>
      <c r="W30" s="390">
        <f t="shared" si="6"/>
        <v>0</v>
      </c>
      <c r="X30" s="390">
        <f>SUM(X29:X29)</f>
        <v>0</v>
      </c>
      <c r="Y30" s="390">
        <f t="shared" si="6"/>
        <v>0</v>
      </c>
      <c r="Z30" s="390">
        <f>SUM(Z29:Z29)</f>
        <v>0</v>
      </c>
      <c r="AA30" s="390">
        <f t="shared" si="6"/>
        <v>0</v>
      </c>
      <c r="AB30" s="390">
        <f>SUM(AB29:AB29)</f>
        <v>0</v>
      </c>
      <c r="AC30" s="390">
        <f t="shared" si="0"/>
        <v>0</v>
      </c>
      <c r="AD30" s="390">
        <f t="shared" si="1"/>
        <v>0</v>
      </c>
    </row>
    <row r="31" spans="1:30" ht="15.75" customHeight="1">
      <c r="A31" s="173" t="s">
        <v>172</v>
      </c>
      <c r="B31" s="134"/>
      <c r="C31" s="332"/>
      <c r="D31" s="136" t="s">
        <v>173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85">
        <f t="shared" si="0"/>
        <v>0</v>
      </c>
      <c r="AD31" s="485">
        <f t="shared" si="1"/>
        <v>0</v>
      </c>
    </row>
    <row r="32" spans="1:30" ht="15.75" customHeight="1">
      <c r="A32" s="82"/>
      <c r="B32" s="327" t="s">
        <v>178</v>
      </c>
      <c r="C32" s="321">
        <v>910110</v>
      </c>
      <c r="D32" s="412" t="s">
        <v>179</v>
      </c>
      <c r="E32" s="3">
        <v>1200000</v>
      </c>
      <c r="F32" s="3">
        <v>1200000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85">
        <f t="shared" si="0"/>
        <v>1200000</v>
      </c>
      <c r="AD32" s="485">
        <f t="shared" si="1"/>
        <v>1200000</v>
      </c>
    </row>
    <row r="33" spans="1:30" ht="15.75" customHeight="1">
      <c r="A33" s="138"/>
      <c r="B33" s="333"/>
      <c r="C33" s="336"/>
      <c r="D33" s="322" t="s">
        <v>174</v>
      </c>
      <c r="E33" s="390">
        <f aca="true" t="shared" si="7" ref="E33:U33">SUM(E32:E32)</f>
        <v>1200000</v>
      </c>
      <c r="F33" s="390">
        <f>SUM(F32:F32)</f>
        <v>1200000</v>
      </c>
      <c r="G33" s="390">
        <f t="shared" si="7"/>
        <v>0</v>
      </c>
      <c r="H33" s="390">
        <f>SUM(H32:H32)</f>
        <v>0</v>
      </c>
      <c r="I33" s="390">
        <f t="shared" si="7"/>
        <v>0</v>
      </c>
      <c r="J33" s="390">
        <f>SUM(J32:J32)</f>
        <v>0</v>
      </c>
      <c r="K33" s="390">
        <f t="shared" si="7"/>
        <v>0</v>
      </c>
      <c r="L33" s="390">
        <f>SUM(L32:L32)</f>
        <v>0</v>
      </c>
      <c r="M33" s="390">
        <f t="shared" si="7"/>
        <v>0</v>
      </c>
      <c r="N33" s="390">
        <f>SUM(N32:N32)</f>
        <v>0</v>
      </c>
      <c r="O33" s="390">
        <f t="shared" si="7"/>
        <v>0</v>
      </c>
      <c r="P33" s="390">
        <f>SUM(P32:P32)</f>
        <v>0</v>
      </c>
      <c r="Q33" s="390">
        <f t="shared" si="7"/>
        <v>0</v>
      </c>
      <c r="R33" s="390">
        <f>SUM(R32:R32)</f>
        <v>0</v>
      </c>
      <c r="S33" s="390">
        <f>SUM(S32:S32)</f>
        <v>0</v>
      </c>
      <c r="T33" s="390">
        <f t="shared" si="7"/>
        <v>0</v>
      </c>
      <c r="U33" s="390">
        <f t="shared" si="7"/>
        <v>0</v>
      </c>
      <c r="V33" s="390">
        <f>SUM(V32:V32)</f>
        <v>0</v>
      </c>
      <c r="W33" s="390">
        <v>0</v>
      </c>
      <c r="X33" s="390">
        <f>SUM(X32:X32)</f>
        <v>0</v>
      </c>
      <c r="Y33" s="390">
        <f>SUM(Y32:Y32)</f>
        <v>0</v>
      </c>
      <c r="Z33" s="390">
        <f>SUM(Z32:Z32)</f>
        <v>0</v>
      </c>
      <c r="AA33" s="390">
        <f>SUM(AA32:AA32)</f>
        <v>0</v>
      </c>
      <c r="AB33" s="390">
        <f>SUM(AB32:AB32)</f>
        <v>0</v>
      </c>
      <c r="AC33" s="390">
        <f t="shared" si="0"/>
        <v>1200000</v>
      </c>
      <c r="AD33" s="390">
        <f t="shared" si="1"/>
        <v>1200000</v>
      </c>
    </row>
    <row r="34" spans="1:30" ht="15.75" customHeight="1">
      <c r="A34" s="173" t="s">
        <v>374</v>
      </c>
      <c r="B34" s="327"/>
      <c r="C34" s="337"/>
      <c r="D34" s="338" t="s">
        <v>375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>
        <f t="shared" si="0"/>
        <v>0</v>
      </c>
      <c r="AD34" s="40">
        <f t="shared" si="1"/>
        <v>0</v>
      </c>
    </row>
    <row r="35" spans="1:30" ht="15.75" customHeight="1">
      <c r="A35" s="138"/>
      <c r="B35" s="327" t="s">
        <v>181</v>
      </c>
      <c r="C35" s="337"/>
      <c r="D35" s="413" t="s">
        <v>182</v>
      </c>
      <c r="E35" s="8">
        <v>15474220</v>
      </c>
      <c r="F35" s="8">
        <v>15474220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85">
        <f t="shared" si="0"/>
        <v>15474220</v>
      </c>
      <c r="AD35" s="485">
        <f t="shared" si="1"/>
        <v>15474220</v>
      </c>
    </row>
    <row r="36" spans="1:30" ht="15.75" customHeight="1">
      <c r="A36" s="138"/>
      <c r="B36" s="327" t="s">
        <v>463</v>
      </c>
      <c r="C36" s="337" t="s">
        <v>378</v>
      </c>
      <c r="D36" s="413" t="s">
        <v>515</v>
      </c>
      <c r="E36" s="8">
        <v>2967531</v>
      </c>
      <c r="F36" s="8">
        <v>2967531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85">
        <f t="shared" si="0"/>
        <v>2967531</v>
      </c>
      <c r="AD36" s="485">
        <f t="shared" si="1"/>
        <v>2967531</v>
      </c>
    </row>
    <row r="37" spans="1:30" ht="15.75" customHeight="1">
      <c r="A37" s="173"/>
      <c r="B37" s="322"/>
      <c r="C37" s="339"/>
      <c r="D37" s="322" t="s">
        <v>376</v>
      </c>
      <c r="E37" s="390">
        <f aca="true" t="shared" si="8" ref="E37:AA37">SUM(E35:E36)</f>
        <v>18441751</v>
      </c>
      <c r="F37" s="390">
        <f>SUM(F35:F36)</f>
        <v>18441751</v>
      </c>
      <c r="G37" s="390">
        <f t="shared" si="8"/>
        <v>0</v>
      </c>
      <c r="H37" s="390">
        <f>SUM(H35:H36)</f>
        <v>0</v>
      </c>
      <c r="I37" s="390">
        <f t="shared" si="8"/>
        <v>0</v>
      </c>
      <c r="J37" s="390">
        <f>SUM(J35:J36)</f>
        <v>0</v>
      </c>
      <c r="K37" s="390">
        <f t="shared" si="8"/>
        <v>0</v>
      </c>
      <c r="L37" s="390">
        <f>SUM(L35:L36)</f>
        <v>0</v>
      </c>
      <c r="M37" s="390">
        <f t="shared" si="8"/>
        <v>0</v>
      </c>
      <c r="N37" s="390">
        <f>SUM(N35:N36)</f>
        <v>0</v>
      </c>
      <c r="O37" s="390">
        <f t="shared" si="8"/>
        <v>0</v>
      </c>
      <c r="P37" s="390">
        <f>SUM(P35:P36)</f>
        <v>0</v>
      </c>
      <c r="Q37" s="390">
        <f t="shared" si="8"/>
        <v>0</v>
      </c>
      <c r="R37" s="390">
        <f>SUM(R35:R36)</f>
        <v>0</v>
      </c>
      <c r="S37" s="390">
        <f>SUM(S35:S36)</f>
        <v>0</v>
      </c>
      <c r="T37" s="390">
        <f t="shared" si="8"/>
        <v>0</v>
      </c>
      <c r="U37" s="390">
        <f t="shared" si="8"/>
        <v>0</v>
      </c>
      <c r="V37" s="390">
        <f>SUM(V35:V36)</f>
        <v>0</v>
      </c>
      <c r="W37" s="390">
        <f t="shared" si="8"/>
        <v>0</v>
      </c>
      <c r="X37" s="390">
        <f>SUM(X35:X36)</f>
        <v>0</v>
      </c>
      <c r="Y37" s="390">
        <f t="shared" si="8"/>
        <v>0</v>
      </c>
      <c r="Z37" s="390">
        <f>SUM(Z35:Z36)</f>
        <v>0</v>
      </c>
      <c r="AA37" s="390">
        <f t="shared" si="8"/>
        <v>0</v>
      </c>
      <c r="AB37" s="390">
        <f>SUM(AB35:AB36)</f>
        <v>0</v>
      </c>
      <c r="AC37" s="390">
        <f t="shared" si="0"/>
        <v>18441751</v>
      </c>
      <c r="AD37" s="390">
        <f t="shared" si="1"/>
        <v>18441751</v>
      </c>
    </row>
    <row r="38" spans="1:30" ht="15.75" customHeight="1">
      <c r="A38" s="173" t="s">
        <v>16</v>
      </c>
      <c r="B38" s="134"/>
      <c r="C38" s="332"/>
      <c r="D38" s="136" t="s">
        <v>377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485">
        <f t="shared" si="0"/>
        <v>0</v>
      </c>
      <c r="AD38" s="485">
        <f t="shared" si="1"/>
        <v>0</v>
      </c>
    </row>
    <row r="39" spans="1:30" ht="15.75" customHeight="1">
      <c r="A39" s="173"/>
      <c r="B39" s="321">
        <v>101150</v>
      </c>
      <c r="C39" s="332"/>
      <c r="D39" s="383" t="s">
        <v>431</v>
      </c>
      <c r="E39" s="8">
        <v>4620000</v>
      </c>
      <c r="F39" s="8">
        <v>4620000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485">
        <f t="shared" si="0"/>
        <v>4620000</v>
      </c>
      <c r="AD39" s="485">
        <f t="shared" si="1"/>
        <v>4620000</v>
      </c>
    </row>
    <row r="40" spans="1:30" ht="15.75" customHeight="1">
      <c r="A40" s="173"/>
      <c r="B40" s="321">
        <v>105010</v>
      </c>
      <c r="C40" s="332"/>
      <c r="D40" s="383" t="s">
        <v>432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485">
        <f t="shared" si="0"/>
        <v>0</v>
      </c>
      <c r="AD40" s="485">
        <f t="shared" si="1"/>
        <v>0</v>
      </c>
    </row>
    <row r="41" spans="1:30" ht="15.75" customHeight="1">
      <c r="A41" s="173"/>
      <c r="B41" s="321">
        <v>107051</v>
      </c>
      <c r="C41" s="332"/>
      <c r="D41" s="383" t="s">
        <v>516</v>
      </c>
      <c r="E41" s="8">
        <v>1273280</v>
      </c>
      <c r="F41" s="8">
        <v>1273280</v>
      </c>
      <c r="G41" s="8"/>
      <c r="H41" s="8"/>
      <c r="I41" s="8"/>
      <c r="J41" s="8"/>
      <c r="K41" s="8"/>
      <c r="L41" s="8"/>
      <c r="M41" s="8">
        <v>2413000</v>
      </c>
      <c r="N41" s="8">
        <v>2413000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485">
        <f t="shared" si="0"/>
        <v>3686280</v>
      </c>
      <c r="AD41" s="485">
        <f t="shared" si="1"/>
        <v>3686280</v>
      </c>
    </row>
    <row r="42" spans="1:30" ht="15.75" customHeight="1">
      <c r="A42" s="173"/>
      <c r="B42" s="321">
        <v>106020</v>
      </c>
      <c r="C42" s="332"/>
      <c r="D42" s="383" t="s">
        <v>517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485">
        <f t="shared" si="0"/>
        <v>0</v>
      </c>
      <c r="AD42" s="485">
        <f t="shared" si="1"/>
        <v>0</v>
      </c>
    </row>
    <row r="43" spans="1:30" ht="15.75" customHeight="1">
      <c r="A43" s="138"/>
      <c r="B43" s="333"/>
      <c r="C43" s="336"/>
      <c r="D43" s="336" t="s">
        <v>176</v>
      </c>
      <c r="E43" s="390">
        <f aca="true" t="shared" si="9" ref="E43:AA43">SUM(E39:E42)</f>
        <v>5893280</v>
      </c>
      <c r="F43" s="390">
        <f>SUM(F39:F42)</f>
        <v>5893280</v>
      </c>
      <c r="G43" s="390">
        <f t="shared" si="9"/>
        <v>0</v>
      </c>
      <c r="H43" s="390">
        <f>SUM(H39:H42)</f>
        <v>0</v>
      </c>
      <c r="I43" s="390">
        <f t="shared" si="9"/>
        <v>0</v>
      </c>
      <c r="J43" s="390">
        <f>SUM(J39:J42)</f>
        <v>0</v>
      </c>
      <c r="K43" s="390">
        <f t="shared" si="9"/>
        <v>0</v>
      </c>
      <c r="L43" s="390">
        <f>SUM(L39:L42)</f>
        <v>0</v>
      </c>
      <c r="M43" s="390">
        <f t="shared" si="9"/>
        <v>2413000</v>
      </c>
      <c r="N43" s="390">
        <f>SUM(N39:N42)</f>
        <v>2413000</v>
      </c>
      <c r="O43" s="390">
        <f t="shared" si="9"/>
        <v>0</v>
      </c>
      <c r="P43" s="390">
        <f>SUM(P39:P42)</f>
        <v>0</v>
      </c>
      <c r="Q43" s="390">
        <f t="shared" si="9"/>
        <v>0</v>
      </c>
      <c r="R43" s="390">
        <f>SUM(R39:R42)</f>
        <v>0</v>
      </c>
      <c r="S43" s="390">
        <f>SUM(S39:S42)</f>
        <v>0</v>
      </c>
      <c r="T43" s="390">
        <f t="shared" si="9"/>
        <v>0</v>
      </c>
      <c r="U43" s="390">
        <f t="shared" si="9"/>
        <v>0</v>
      </c>
      <c r="V43" s="390">
        <f>SUM(V39:V42)</f>
        <v>0</v>
      </c>
      <c r="W43" s="390">
        <f t="shared" si="9"/>
        <v>0</v>
      </c>
      <c r="X43" s="390">
        <f>SUM(X39:X42)</f>
        <v>0</v>
      </c>
      <c r="Y43" s="390">
        <f t="shared" si="9"/>
        <v>0</v>
      </c>
      <c r="Z43" s="390">
        <f>SUM(Z39:Z42)</f>
        <v>0</v>
      </c>
      <c r="AA43" s="390">
        <f t="shared" si="9"/>
        <v>0</v>
      </c>
      <c r="AB43" s="390">
        <f>SUM(AB39:AB42)</f>
        <v>0</v>
      </c>
      <c r="AC43" s="390">
        <f t="shared" si="0"/>
        <v>8306280</v>
      </c>
      <c r="AD43" s="390">
        <f t="shared" si="1"/>
        <v>8306280</v>
      </c>
    </row>
    <row r="44" spans="1:30" ht="15.75" customHeight="1">
      <c r="A44" s="138"/>
      <c r="B44" s="333" t="s">
        <v>381</v>
      </c>
      <c r="C44" s="336"/>
      <c r="D44" s="336" t="s">
        <v>382</v>
      </c>
      <c r="E44" s="390"/>
      <c r="F44" s="390"/>
      <c r="G44" s="390"/>
      <c r="H44" s="390"/>
      <c r="I44" s="390"/>
      <c r="J44" s="390"/>
      <c r="K44" s="390">
        <v>12300000</v>
      </c>
      <c r="L44" s="390">
        <v>12300000</v>
      </c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>
        <f t="shared" si="0"/>
        <v>12300000</v>
      </c>
      <c r="AD44" s="390">
        <f t="shared" si="1"/>
        <v>12300000</v>
      </c>
    </row>
    <row r="45" spans="1:31" s="184" customFormat="1" ht="15.75" customHeight="1">
      <c r="A45" s="325"/>
      <c r="B45" s="340"/>
      <c r="C45" s="341"/>
      <c r="D45" s="416" t="s">
        <v>83</v>
      </c>
      <c r="E45" s="489">
        <f aca="true" t="shared" si="10" ref="E45:AA45">SUM(E14,E19,E22,E27,E30,E33,E43,E37,E44)</f>
        <v>42056450</v>
      </c>
      <c r="F45" s="489">
        <f>SUM(F14,F19,F22,F27,F30,F33,F43,F37,F44)</f>
        <v>42056450</v>
      </c>
      <c r="G45" s="489">
        <f t="shared" si="10"/>
        <v>4595230</v>
      </c>
      <c r="H45" s="489">
        <f>SUM(H14,H19,H22,H27,H30,H33,H43,H37,H44)</f>
        <v>9250487</v>
      </c>
      <c r="I45" s="489">
        <f t="shared" si="10"/>
        <v>0</v>
      </c>
      <c r="J45" s="489">
        <f>SUM(J14,J19,J22,J27,J30,J33,J43,J37,J44)</f>
        <v>41160604</v>
      </c>
      <c r="K45" s="489">
        <f t="shared" si="10"/>
        <v>12300000</v>
      </c>
      <c r="L45" s="489">
        <f>SUM(L14,L19,L22,L27,L30,L33,L43,L37,L44)</f>
        <v>12300000</v>
      </c>
      <c r="M45" s="489">
        <f t="shared" si="10"/>
        <v>2913000</v>
      </c>
      <c r="N45" s="489">
        <f>SUM(N14,N19,N22,N27,N30,N33,N43,N37,N44)</f>
        <v>2913000</v>
      </c>
      <c r="O45" s="489">
        <f t="shared" si="10"/>
        <v>0</v>
      </c>
      <c r="P45" s="489">
        <f>SUM(P14,P19,P22,P27,P30,P33,P43,P37,P44)</f>
        <v>0</v>
      </c>
      <c r="Q45" s="489">
        <f t="shared" si="10"/>
        <v>0</v>
      </c>
      <c r="R45" s="489">
        <f>SUM(R14,R19,R22,R27,R30,R33,R43,R37,R44)</f>
        <v>0</v>
      </c>
      <c r="S45" s="489">
        <f>SUM(S14,S19,S22,S27,S30,S33,S43,S37,S44)</f>
        <v>0</v>
      </c>
      <c r="T45" s="489">
        <f t="shared" si="10"/>
        <v>0</v>
      </c>
      <c r="U45" s="489">
        <f t="shared" si="10"/>
        <v>0</v>
      </c>
      <c r="V45" s="489">
        <f>SUM(V14,V19,V22,V27,V30,V33,V43,V37,V44)</f>
        <v>0</v>
      </c>
      <c r="W45" s="489">
        <f t="shared" si="10"/>
        <v>0</v>
      </c>
      <c r="X45" s="489">
        <f>SUM(X14,X19,X22,X27,X30,X33,X43,X37,X44)</f>
        <v>7462000</v>
      </c>
      <c r="Y45" s="489">
        <f t="shared" si="10"/>
        <v>8696901</v>
      </c>
      <c r="Z45" s="489">
        <f>SUM(Z14,Z19,Z22,Z27,Z30,Z33,Z43,Z37,Z44)</f>
        <v>8696901</v>
      </c>
      <c r="AA45" s="489">
        <f t="shared" si="10"/>
        <v>0</v>
      </c>
      <c r="AB45" s="489">
        <f>SUM(AB14,AB19,AB22,AB27,AB30,AB33,AB43,AB37,AB44)</f>
        <v>0</v>
      </c>
      <c r="AC45" s="489">
        <f t="shared" si="0"/>
        <v>70561581</v>
      </c>
      <c r="AD45" s="489">
        <f t="shared" si="1"/>
        <v>123839442</v>
      </c>
      <c r="AE45" s="417"/>
    </row>
    <row r="46" spans="1:30" s="184" customFormat="1" ht="15.75" customHeight="1">
      <c r="A46" s="129"/>
      <c r="B46" s="327"/>
      <c r="C46" s="321"/>
      <c r="D46" s="382" t="s">
        <v>491</v>
      </c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>
        <f t="shared" si="0"/>
        <v>0</v>
      </c>
      <c r="AD46" s="485">
        <f t="shared" si="1"/>
        <v>0</v>
      </c>
    </row>
    <row r="47" spans="1:30" s="184" customFormat="1" ht="15.75" customHeight="1">
      <c r="A47" s="82"/>
      <c r="B47" s="327" t="s">
        <v>181</v>
      </c>
      <c r="C47" s="321">
        <v>561000</v>
      </c>
      <c r="D47" s="383" t="s">
        <v>384</v>
      </c>
      <c r="E47" s="490"/>
      <c r="F47" s="490">
        <v>114627</v>
      </c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85"/>
      <c r="AB47" s="485"/>
      <c r="AC47" s="485">
        <f t="shared" si="0"/>
        <v>0</v>
      </c>
      <c r="AD47" s="485">
        <f t="shared" si="1"/>
        <v>114627</v>
      </c>
    </row>
    <row r="48" spans="1:30" s="184" customFormat="1" ht="15.75" customHeight="1">
      <c r="A48" s="82"/>
      <c r="B48" s="174" t="s">
        <v>463</v>
      </c>
      <c r="C48" s="321" t="s">
        <v>183</v>
      </c>
      <c r="D48" s="383" t="s">
        <v>464</v>
      </c>
      <c r="E48" s="490"/>
      <c r="F48" s="490"/>
      <c r="G48" s="490"/>
      <c r="H48" s="490"/>
      <c r="I48" s="490"/>
      <c r="J48" s="490"/>
      <c r="K48" s="490"/>
      <c r="L48" s="490"/>
      <c r="M48" s="490">
        <v>0</v>
      </c>
      <c r="N48" s="490">
        <v>0</v>
      </c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85"/>
      <c r="AB48" s="485"/>
      <c r="AC48" s="485">
        <f t="shared" si="0"/>
        <v>0</v>
      </c>
      <c r="AD48" s="485">
        <f t="shared" si="1"/>
        <v>0</v>
      </c>
    </row>
    <row r="49" spans="1:30" s="184" customFormat="1" ht="15.75" customHeight="1">
      <c r="A49" s="82"/>
      <c r="B49" s="327" t="s">
        <v>500</v>
      </c>
      <c r="C49" s="321"/>
      <c r="D49" s="383" t="s">
        <v>503</v>
      </c>
      <c r="E49" s="490"/>
      <c r="F49" s="490"/>
      <c r="G49" s="490"/>
      <c r="H49" s="490"/>
      <c r="I49" s="490"/>
      <c r="J49" s="490"/>
      <c r="K49" s="490"/>
      <c r="L49" s="490"/>
      <c r="M49" s="490">
        <v>1031240</v>
      </c>
      <c r="N49" s="490">
        <v>1031240</v>
      </c>
      <c r="O49" s="490"/>
      <c r="P49" s="490"/>
      <c r="Q49" s="490"/>
      <c r="R49" s="490"/>
      <c r="S49" s="490"/>
      <c r="T49" s="490"/>
      <c r="U49" s="490"/>
      <c r="V49" s="490"/>
      <c r="W49" s="490"/>
      <c r="X49" s="490"/>
      <c r="Y49" s="490"/>
      <c r="Z49" s="490"/>
      <c r="AA49" s="485"/>
      <c r="AB49" s="485"/>
      <c r="AC49" s="485">
        <f t="shared" si="0"/>
        <v>1031240</v>
      </c>
      <c r="AD49" s="485">
        <f t="shared" si="1"/>
        <v>1031240</v>
      </c>
    </row>
    <row r="50" spans="1:30" s="184" customFormat="1" ht="15.75" customHeight="1">
      <c r="A50" s="82"/>
      <c r="B50" s="327" t="s">
        <v>381</v>
      </c>
      <c r="C50" s="321"/>
      <c r="D50" s="383" t="s">
        <v>382</v>
      </c>
      <c r="E50" s="490"/>
      <c r="F50" s="490"/>
      <c r="G50" s="490"/>
      <c r="H50" s="490"/>
      <c r="I50" s="490"/>
      <c r="J50" s="490"/>
      <c r="K50" s="490"/>
      <c r="L50" s="490"/>
      <c r="M50" s="490">
        <v>18685510</v>
      </c>
      <c r="N50" s="490">
        <v>18685510</v>
      </c>
      <c r="O50" s="490"/>
      <c r="P50" s="490"/>
      <c r="Q50" s="490"/>
      <c r="R50" s="490"/>
      <c r="S50" s="490"/>
      <c r="T50" s="490"/>
      <c r="U50" s="490"/>
      <c r="V50" s="490"/>
      <c r="W50" s="490"/>
      <c r="X50" s="490"/>
      <c r="Y50" s="490"/>
      <c r="Z50" s="490"/>
      <c r="AA50" s="485"/>
      <c r="AB50" s="485"/>
      <c r="AC50" s="485">
        <f t="shared" si="0"/>
        <v>18685510</v>
      </c>
      <c r="AD50" s="485">
        <f t="shared" si="1"/>
        <v>18685510</v>
      </c>
    </row>
    <row r="51" spans="1:30" s="184" customFormat="1" ht="15.75" customHeight="1">
      <c r="A51" s="82"/>
      <c r="B51" s="327" t="s">
        <v>177</v>
      </c>
      <c r="C51" s="321"/>
      <c r="D51" s="383" t="s">
        <v>186</v>
      </c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>
        <v>3601444</v>
      </c>
      <c r="AA51" s="485"/>
      <c r="AB51" s="485"/>
      <c r="AC51" s="485"/>
      <c r="AD51" s="485"/>
    </row>
    <row r="52" spans="1:30" s="184" customFormat="1" ht="15.75" customHeight="1">
      <c r="A52" s="326"/>
      <c r="B52" s="340"/>
      <c r="C52" s="341"/>
      <c r="D52" s="418" t="s">
        <v>492</v>
      </c>
      <c r="E52" s="390">
        <f>SUM(E47:E50)</f>
        <v>0</v>
      </c>
      <c r="F52" s="390">
        <f>SUM(F47:F50)</f>
        <v>114627</v>
      </c>
      <c r="G52" s="390"/>
      <c r="H52" s="390"/>
      <c r="I52" s="390">
        <f aca="true" t="shared" si="11" ref="I52:U52">SUM(I47:I50)</f>
        <v>0</v>
      </c>
      <c r="J52" s="390">
        <f>SUM(J47:J50)</f>
        <v>0</v>
      </c>
      <c r="K52" s="390">
        <f t="shared" si="11"/>
        <v>0</v>
      </c>
      <c r="L52" s="390">
        <f>SUM(L47:L50)</f>
        <v>0</v>
      </c>
      <c r="M52" s="390">
        <f t="shared" si="11"/>
        <v>19716750</v>
      </c>
      <c r="N52" s="390">
        <f>SUM(N47:N50)</f>
        <v>19716750</v>
      </c>
      <c r="O52" s="390">
        <f t="shared" si="11"/>
        <v>0</v>
      </c>
      <c r="P52" s="390">
        <f>SUM(P47:P50)</f>
        <v>0</v>
      </c>
      <c r="Q52" s="390">
        <f t="shared" si="11"/>
        <v>0</v>
      </c>
      <c r="R52" s="390">
        <f>SUM(R47:R50)</f>
        <v>0</v>
      </c>
      <c r="S52" s="390">
        <f>SUM(S47:S50)</f>
        <v>0</v>
      </c>
      <c r="T52" s="390">
        <f t="shared" si="11"/>
        <v>0</v>
      </c>
      <c r="U52" s="390">
        <f t="shared" si="11"/>
        <v>0</v>
      </c>
      <c r="V52" s="390">
        <f>SUM(V47:V50)</f>
        <v>0</v>
      </c>
      <c r="W52" s="390">
        <v>0</v>
      </c>
      <c r="X52" s="390">
        <f>SUM(X47:X50)</f>
        <v>0</v>
      </c>
      <c r="Y52" s="390">
        <f>SUM(Y47:Y50)</f>
        <v>0</v>
      </c>
      <c r="Z52" s="390">
        <f>SUM(Z47:Z51)</f>
        <v>3601444</v>
      </c>
      <c r="AA52" s="390">
        <f>SUM(AA47:AA50)</f>
        <v>0</v>
      </c>
      <c r="AB52" s="390">
        <f>SUM(AB47:AB50)</f>
        <v>0</v>
      </c>
      <c r="AC52" s="390">
        <f t="shared" si="0"/>
        <v>19716750</v>
      </c>
      <c r="AD52" s="390">
        <f t="shared" si="1"/>
        <v>23432821</v>
      </c>
    </row>
    <row r="53" spans="1:30" ht="15.75" customHeight="1">
      <c r="A53" s="107"/>
      <c r="B53" s="342"/>
      <c r="C53" s="336"/>
      <c r="D53" s="343" t="s">
        <v>36</v>
      </c>
      <c r="E53" s="491">
        <f aca="true" t="shared" si="12" ref="E53:AB53">E45+E52</f>
        <v>42056450</v>
      </c>
      <c r="F53" s="491">
        <f t="shared" si="12"/>
        <v>42171077</v>
      </c>
      <c r="G53" s="491">
        <f t="shared" si="12"/>
        <v>4595230</v>
      </c>
      <c r="H53" s="491">
        <f t="shared" si="12"/>
        <v>9250487</v>
      </c>
      <c r="I53" s="491">
        <f t="shared" si="12"/>
        <v>0</v>
      </c>
      <c r="J53" s="491">
        <f t="shared" si="12"/>
        <v>41160604</v>
      </c>
      <c r="K53" s="530">
        <f t="shared" si="12"/>
        <v>12300000</v>
      </c>
      <c r="L53" s="530">
        <f t="shared" si="12"/>
        <v>12300000</v>
      </c>
      <c r="M53" s="491">
        <f t="shared" si="12"/>
        <v>22629750</v>
      </c>
      <c r="N53" s="491">
        <f t="shared" si="12"/>
        <v>22629750</v>
      </c>
      <c r="O53" s="491">
        <f t="shared" si="12"/>
        <v>0</v>
      </c>
      <c r="P53" s="491">
        <f t="shared" si="12"/>
        <v>0</v>
      </c>
      <c r="Q53" s="491">
        <f t="shared" si="12"/>
        <v>0</v>
      </c>
      <c r="R53" s="491">
        <f t="shared" si="12"/>
        <v>0</v>
      </c>
      <c r="S53" s="491">
        <f t="shared" si="12"/>
        <v>0</v>
      </c>
      <c r="T53" s="491">
        <f t="shared" si="12"/>
        <v>0</v>
      </c>
      <c r="U53" s="491">
        <f t="shared" si="12"/>
        <v>0</v>
      </c>
      <c r="V53" s="491">
        <f t="shared" si="12"/>
        <v>0</v>
      </c>
      <c r="W53" s="491">
        <f t="shared" si="12"/>
        <v>0</v>
      </c>
      <c r="X53" s="491">
        <f t="shared" si="12"/>
        <v>7462000</v>
      </c>
      <c r="Y53" s="491">
        <f t="shared" si="12"/>
        <v>8696901</v>
      </c>
      <c r="Z53" s="491">
        <f t="shared" si="12"/>
        <v>12298345</v>
      </c>
      <c r="AA53" s="491">
        <f t="shared" si="12"/>
        <v>0</v>
      </c>
      <c r="AB53" s="491">
        <f t="shared" si="12"/>
        <v>0</v>
      </c>
      <c r="AC53" s="491">
        <f t="shared" si="0"/>
        <v>90278331</v>
      </c>
      <c r="AD53" s="491">
        <f t="shared" si="1"/>
        <v>147272263</v>
      </c>
    </row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0">
    <mergeCell ref="K1:L2"/>
    <mergeCell ref="Y1:Z2"/>
    <mergeCell ref="AA1:AB2"/>
    <mergeCell ref="AC1:AD2"/>
    <mergeCell ref="O1:P2"/>
    <mergeCell ref="Q2:R2"/>
    <mergeCell ref="S2:T2"/>
    <mergeCell ref="U2:V2"/>
    <mergeCell ref="U1:X1"/>
    <mergeCell ref="W2:X2"/>
    <mergeCell ref="M1:N2"/>
    <mergeCell ref="A1:A2"/>
    <mergeCell ref="B1:B2"/>
    <mergeCell ref="C1:C2"/>
    <mergeCell ref="D1:D2"/>
    <mergeCell ref="Q1:T1"/>
    <mergeCell ref="E2:F2"/>
    <mergeCell ref="E1:H1"/>
    <mergeCell ref="G2:H2"/>
    <mergeCell ref="I1:J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0" r:id="rId1"/>
  <headerFooter>
    <oddHeader>&amp;C&amp;"Arial CE,Félkövér" 7/2017. (VI.28.) számú költségvetési rendelethez
ZALASZABAR KÖZSÉG  ÖNKORMÁNYZATA ÉS INTÉZMÉNYE 
2017. ÉVI BEVÉTELI ELŐIRÁNYZATAI 
&amp;"Arial CE,Normál" &amp;R&amp;A
&amp;P.oldal
1000.-FT-ban</oddHeader>
  </headerFooter>
  <colBreaks count="1" manualBreakCount="1">
    <brk id="3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Y59"/>
  <sheetViews>
    <sheetView view="pageLayout" zoomScale="19" zoomScaleNormal="60" zoomScalePageLayoutView="19" workbookViewId="0" topLeftCell="H1">
      <selection activeCell="H51" sqref="H51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10" customWidth="1"/>
    <col min="4" max="4" width="10.625" style="310" bestFit="1" customWidth="1"/>
    <col min="5" max="6" width="16.25390625" style="0" customWidth="1"/>
    <col min="7" max="8" width="15.00390625" style="0" customWidth="1"/>
    <col min="9" max="10" width="17.75390625" style="0" customWidth="1"/>
    <col min="11" max="12" width="18.625" style="0" customWidth="1"/>
    <col min="13" max="14" width="12.75390625" style="0" customWidth="1"/>
    <col min="15" max="16" width="15.75390625" style="0" customWidth="1"/>
    <col min="17" max="20" width="16.125" style="0" customWidth="1"/>
    <col min="21" max="22" width="14.00390625" style="0" customWidth="1"/>
    <col min="23" max="25" width="13.25390625" style="0" customWidth="1"/>
    <col min="26" max="26" width="14.75390625" style="0" customWidth="1"/>
    <col min="27" max="28" width="20.00390625" style="0" customWidth="1"/>
    <col min="29" max="30" width="16.125" style="0" customWidth="1"/>
    <col min="31" max="32" width="15.375" style="0" customWidth="1"/>
    <col min="33" max="34" width="18.00390625" style="0" customWidth="1"/>
    <col min="35" max="37" width="18.875" style="0" customWidth="1"/>
    <col min="38" max="38" width="18.125" style="0" customWidth="1"/>
    <col min="39" max="39" width="6.125" style="0" customWidth="1"/>
    <col min="40" max="40" width="6.75390625" style="0" customWidth="1"/>
    <col min="41" max="41" width="45.125" style="0" customWidth="1"/>
    <col min="42" max="42" width="10.75390625" style="0" customWidth="1"/>
    <col min="43" max="43" width="12.875" style="0" customWidth="1"/>
    <col min="44" max="47" width="10.75390625" style="0" customWidth="1"/>
    <col min="48" max="50" width="12.625" style="0" customWidth="1"/>
    <col min="51" max="52" width="6.875" style="0" customWidth="1"/>
    <col min="53" max="53" width="8.625" style="0" customWidth="1"/>
  </cols>
  <sheetData>
    <row r="1" spans="1:53" ht="60" customHeight="1">
      <c r="A1" s="603" t="s">
        <v>131</v>
      </c>
      <c r="B1" s="605" t="s">
        <v>13</v>
      </c>
      <c r="C1" s="308" t="s">
        <v>413</v>
      </c>
      <c r="D1" s="603" t="s">
        <v>449</v>
      </c>
      <c r="E1" s="599" t="s">
        <v>385</v>
      </c>
      <c r="F1" s="600"/>
      <c r="G1" s="599" t="s">
        <v>386</v>
      </c>
      <c r="H1" s="600"/>
      <c r="I1" s="599" t="s">
        <v>184</v>
      </c>
      <c r="J1" s="600"/>
      <c r="K1" s="599" t="s">
        <v>185</v>
      </c>
      <c r="L1" s="600"/>
      <c r="M1" s="599" t="s">
        <v>387</v>
      </c>
      <c r="N1" s="607"/>
      <c r="O1" s="607"/>
      <c r="P1" s="607"/>
      <c r="Q1" s="607"/>
      <c r="R1" s="607"/>
      <c r="S1" s="607"/>
      <c r="T1" s="607"/>
      <c r="U1" s="607"/>
      <c r="V1" s="600"/>
      <c r="W1" s="599" t="s">
        <v>590</v>
      </c>
      <c r="X1" s="600"/>
      <c r="Y1" s="599" t="s">
        <v>392</v>
      </c>
      <c r="Z1" s="600"/>
      <c r="AA1" s="599" t="s">
        <v>397</v>
      </c>
      <c r="AB1" s="607"/>
      <c r="AC1" s="607"/>
      <c r="AD1" s="607"/>
      <c r="AE1" s="607"/>
      <c r="AF1" s="607"/>
      <c r="AG1" s="607"/>
      <c r="AH1" s="600"/>
      <c r="AI1" s="599" t="s">
        <v>571</v>
      </c>
      <c r="AJ1" s="600"/>
      <c r="AK1" s="599" t="s">
        <v>86</v>
      </c>
      <c r="AL1" s="600"/>
      <c r="AM1" s="90"/>
      <c r="AN1" s="90"/>
      <c r="AO1" s="90"/>
      <c r="AP1" s="598"/>
      <c r="AQ1" s="598"/>
      <c r="AR1" s="598"/>
      <c r="AS1" s="598"/>
      <c r="AT1" s="598"/>
      <c r="AU1" s="598"/>
      <c r="AV1" s="598"/>
      <c r="AW1" s="598"/>
      <c r="AX1" s="598"/>
      <c r="AY1" s="598"/>
      <c r="AZ1" s="598"/>
      <c r="BA1" s="598"/>
    </row>
    <row r="2" spans="1:53" ht="49.5" customHeight="1">
      <c r="A2" s="604"/>
      <c r="B2" s="606"/>
      <c r="C2" s="308" t="s">
        <v>414</v>
      </c>
      <c r="D2" s="604"/>
      <c r="E2" s="601"/>
      <c r="F2" s="602"/>
      <c r="G2" s="601"/>
      <c r="H2" s="602"/>
      <c r="I2" s="601"/>
      <c r="J2" s="602"/>
      <c r="K2" s="601"/>
      <c r="L2" s="602"/>
      <c r="M2" s="608" t="s">
        <v>388</v>
      </c>
      <c r="N2" s="609"/>
      <c r="O2" s="610" t="s">
        <v>389</v>
      </c>
      <c r="P2" s="611"/>
      <c r="Q2" s="610" t="s">
        <v>390</v>
      </c>
      <c r="R2" s="611"/>
      <c r="S2" s="610" t="s">
        <v>391</v>
      </c>
      <c r="T2" s="611"/>
      <c r="U2" s="610" t="s">
        <v>398</v>
      </c>
      <c r="V2" s="611"/>
      <c r="W2" s="601"/>
      <c r="X2" s="602"/>
      <c r="Y2" s="601"/>
      <c r="Z2" s="602"/>
      <c r="AA2" s="610" t="s">
        <v>393</v>
      </c>
      <c r="AB2" s="611"/>
      <c r="AC2" s="610" t="s">
        <v>394</v>
      </c>
      <c r="AD2" s="611"/>
      <c r="AE2" s="610" t="s">
        <v>395</v>
      </c>
      <c r="AF2" s="611"/>
      <c r="AG2" s="612" t="s">
        <v>396</v>
      </c>
      <c r="AH2" s="612"/>
      <c r="AI2" s="601"/>
      <c r="AJ2" s="602"/>
      <c r="AK2" s="601"/>
      <c r="AL2" s="602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</row>
    <row r="3" spans="1:53" ht="49.5" customHeight="1">
      <c r="A3" s="514"/>
      <c r="B3" s="515"/>
      <c r="C3" s="308"/>
      <c r="D3" s="514"/>
      <c r="E3" s="318" t="s">
        <v>589</v>
      </c>
      <c r="F3" s="532" t="s">
        <v>580</v>
      </c>
      <c r="G3" s="318" t="s">
        <v>589</v>
      </c>
      <c r="H3" s="532" t="s">
        <v>580</v>
      </c>
      <c r="I3" s="318" t="s">
        <v>589</v>
      </c>
      <c r="J3" s="532" t="s">
        <v>580</v>
      </c>
      <c r="K3" s="318" t="s">
        <v>589</v>
      </c>
      <c r="L3" s="532" t="s">
        <v>580</v>
      </c>
      <c r="M3" s="318" t="s">
        <v>589</v>
      </c>
      <c r="N3" s="532" t="s">
        <v>580</v>
      </c>
      <c r="O3" s="318" t="s">
        <v>589</v>
      </c>
      <c r="P3" s="532" t="s">
        <v>580</v>
      </c>
      <c r="Q3" s="318" t="s">
        <v>589</v>
      </c>
      <c r="R3" s="532" t="s">
        <v>580</v>
      </c>
      <c r="S3" s="318" t="s">
        <v>589</v>
      </c>
      <c r="T3" s="532" t="s">
        <v>580</v>
      </c>
      <c r="U3" s="318" t="s">
        <v>589</v>
      </c>
      <c r="V3" s="532" t="s">
        <v>580</v>
      </c>
      <c r="W3" s="318" t="s">
        <v>589</v>
      </c>
      <c r="X3" s="532" t="s">
        <v>580</v>
      </c>
      <c r="Y3" s="318" t="s">
        <v>589</v>
      </c>
      <c r="Z3" s="532" t="s">
        <v>580</v>
      </c>
      <c r="AA3" s="318" t="s">
        <v>589</v>
      </c>
      <c r="AB3" s="532" t="s">
        <v>580</v>
      </c>
      <c r="AC3" s="318" t="s">
        <v>589</v>
      </c>
      <c r="AD3" s="532" t="s">
        <v>580</v>
      </c>
      <c r="AE3" s="318" t="s">
        <v>589</v>
      </c>
      <c r="AF3" s="532" t="s">
        <v>580</v>
      </c>
      <c r="AG3" s="318" t="s">
        <v>589</v>
      </c>
      <c r="AH3" s="532" t="s">
        <v>580</v>
      </c>
      <c r="AI3" s="318" t="s">
        <v>589</v>
      </c>
      <c r="AJ3" s="532" t="s">
        <v>580</v>
      </c>
      <c r="AK3" s="318" t="s">
        <v>589</v>
      </c>
      <c r="AL3" s="532" t="s">
        <v>580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</row>
    <row r="4" spans="1:53" ht="18" customHeight="1">
      <c r="A4" s="82"/>
      <c r="B4" s="128" t="s">
        <v>85</v>
      </c>
      <c r="C4" s="128"/>
      <c r="D4" s="128"/>
      <c r="E4" s="3"/>
      <c r="F4" s="3"/>
      <c r="G4" s="4"/>
      <c r="H4" s="4"/>
      <c r="I4" s="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30"/>
      <c r="AM4" s="102"/>
      <c r="AN4" s="102"/>
      <c r="AO4" s="10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</row>
    <row r="5" spans="1:53" ht="18" customHeight="1">
      <c r="A5" s="129" t="s">
        <v>135</v>
      </c>
      <c r="B5" s="455" t="s">
        <v>136</v>
      </c>
      <c r="C5" s="455"/>
      <c r="D5" s="455"/>
      <c r="E5" s="253"/>
      <c r="F5" s="253"/>
      <c r="G5" s="456"/>
      <c r="H5" s="456"/>
      <c r="I5" s="456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5"/>
      <c r="AM5" s="102"/>
      <c r="AN5" s="102"/>
      <c r="AO5" s="10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</row>
    <row r="6" spans="1:53" ht="19.5" customHeight="1">
      <c r="A6" s="170" t="s">
        <v>137</v>
      </c>
      <c r="B6" s="458" t="s">
        <v>138</v>
      </c>
      <c r="C6" s="458" t="s">
        <v>266</v>
      </c>
      <c r="D6" s="458"/>
      <c r="E6" s="459">
        <v>2422131</v>
      </c>
      <c r="F6" s="459">
        <v>2422131</v>
      </c>
      <c r="G6" s="459">
        <v>532869</v>
      </c>
      <c r="H6" s="459">
        <v>532869</v>
      </c>
      <c r="I6" s="459">
        <v>3943520</v>
      </c>
      <c r="J6" s="459">
        <v>3943520</v>
      </c>
      <c r="K6" s="459"/>
      <c r="L6" s="459"/>
      <c r="M6" s="459"/>
      <c r="N6" s="459"/>
      <c r="O6" s="459">
        <v>1150000</v>
      </c>
      <c r="P6" s="459">
        <v>1150000</v>
      </c>
      <c r="Q6" s="459"/>
      <c r="R6" s="459"/>
      <c r="S6" s="459"/>
      <c r="T6" s="459"/>
      <c r="U6" s="459">
        <v>7386927</v>
      </c>
      <c r="V6" s="459">
        <v>7426927</v>
      </c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459"/>
      <c r="AJ6" s="459"/>
      <c r="AK6" s="459">
        <f>SUM(E6+G6+I6+K6+M6+O6+Q6+S6+U6+W6+Y6+AA6+AC6+AE6+AG6+AI6)</f>
        <v>15435447</v>
      </c>
      <c r="AL6" s="384">
        <f>SUM(F6+H6+J6+L6+N6+P6+R6+T6+V6+X6+Z6+AB6+AD6+AF6+AH6+AJ6)</f>
        <v>15475447</v>
      </c>
      <c r="AM6" s="91"/>
      <c r="AN6" s="91"/>
      <c r="AO6" s="92"/>
      <c r="AP6" s="93"/>
      <c r="AQ6" s="93"/>
      <c r="AR6" s="93"/>
      <c r="AS6" s="94"/>
      <c r="AT6" s="94"/>
      <c r="AU6" s="94"/>
      <c r="AV6" s="94"/>
      <c r="AW6" s="94"/>
      <c r="AX6" s="94"/>
      <c r="AY6" s="94"/>
      <c r="AZ6" s="94"/>
      <c r="BA6" s="94"/>
    </row>
    <row r="7" spans="1:53" ht="19.5" customHeight="1">
      <c r="A7" s="170" t="s">
        <v>137</v>
      </c>
      <c r="B7" s="458" t="s">
        <v>399</v>
      </c>
      <c r="C7" s="458" t="s">
        <v>333</v>
      </c>
      <c r="D7" s="458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I7" s="459"/>
      <c r="AJ7" s="459"/>
      <c r="AK7" s="459">
        <f aca="true" t="shared" si="0" ref="AK7:AK56">SUM(E7+G7+I7+K7+M7+O7+Q7+S7+U7+W7+Y7+AA7+AC7+AE7+AG7+AI7)</f>
        <v>0</v>
      </c>
      <c r="AL7" s="384">
        <f aca="true" t="shared" si="1" ref="AL7:AL56">SUM(F7+H7+J7+L7+N7+P7+R7+T7+V7+X7+Z7+AB7+AD7+AF7+AH7+AJ7)</f>
        <v>0</v>
      </c>
      <c r="AM7" s="91"/>
      <c r="AN7" s="91"/>
      <c r="AO7" s="92"/>
      <c r="AP7" s="93"/>
      <c r="AQ7" s="93"/>
      <c r="AR7" s="93"/>
      <c r="AS7" s="94"/>
      <c r="AT7" s="94"/>
      <c r="AU7" s="94"/>
      <c r="AV7" s="94"/>
      <c r="AW7" s="94"/>
      <c r="AX7" s="94"/>
      <c r="AY7" s="94"/>
      <c r="AZ7" s="94"/>
      <c r="BA7" s="94"/>
    </row>
    <row r="8" spans="1:53" ht="19.5" customHeight="1">
      <c r="A8" s="171" t="s">
        <v>415</v>
      </c>
      <c r="B8" s="456" t="s">
        <v>400</v>
      </c>
      <c r="C8" s="456" t="s">
        <v>266</v>
      </c>
      <c r="D8" s="456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>
        <f t="shared" si="0"/>
        <v>0</v>
      </c>
      <c r="AL8" s="384">
        <f t="shared" si="1"/>
        <v>0</v>
      </c>
      <c r="AM8" s="100"/>
      <c r="AN8" s="100"/>
      <c r="AO8" s="91"/>
      <c r="AP8" s="93"/>
      <c r="AQ8" s="93"/>
      <c r="AR8" s="95"/>
      <c r="AS8" s="94"/>
      <c r="AT8" s="94"/>
      <c r="AU8" s="95"/>
      <c r="AV8" s="94"/>
      <c r="AW8" s="96"/>
      <c r="AX8" s="95"/>
      <c r="AY8" s="94"/>
      <c r="AZ8" s="94"/>
      <c r="BA8" s="95"/>
    </row>
    <row r="9" spans="1:53" ht="19.5" customHeight="1">
      <c r="A9" s="315" t="s">
        <v>139</v>
      </c>
      <c r="B9" s="460" t="s">
        <v>401</v>
      </c>
      <c r="C9" s="456" t="s">
        <v>266</v>
      </c>
      <c r="D9" s="456"/>
      <c r="E9" s="459"/>
      <c r="F9" s="459"/>
      <c r="G9" s="459"/>
      <c r="H9" s="459"/>
      <c r="I9" s="459">
        <v>647700</v>
      </c>
      <c r="J9" s="459">
        <v>647700</v>
      </c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>
        <f t="shared" si="0"/>
        <v>647700</v>
      </c>
      <c r="AL9" s="384">
        <f t="shared" si="1"/>
        <v>647700</v>
      </c>
      <c r="AM9" s="91"/>
      <c r="AN9" s="91"/>
      <c r="AO9" s="87"/>
      <c r="AP9" s="97"/>
      <c r="AQ9" s="97"/>
      <c r="AR9" s="95"/>
      <c r="AS9" s="97"/>
      <c r="AT9" s="97"/>
      <c r="AU9" s="95"/>
      <c r="AV9" s="98"/>
      <c r="AW9" s="98"/>
      <c r="AX9" s="99"/>
      <c r="AY9" s="104"/>
      <c r="AZ9" s="104"/>
      <c r="BA9" s="95"/>
    </row>
    <row r="10" spans="1:53" ht="19.5" customHeight="1">
      <c r="A10" s="172" t="s">
        <v>140</v>
      </c>
      <c r="B10" s="461" t="s">
        <v>402</v>
      </c>
      <c r="C10" s="462" t="s">
        <v>266</v>
      </c>
      <c r="D10" s="462"/>
      <c r="E10" s="459"/>
      <c r="F10" s="459"/>
      <c r="G10" s="459"/>
      <c r="H10" s="459"/>
      <c r="I10" s="459">
        <v>294640</v>
      </c>
      <c r="J10" s="459">
        <v>294640</v>
      </c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>
        <v>41160604</v>
      </c>
      <c r="AA10" s="459"/>
      <c r="AB10" s="459"/>
      <c r="AC10" s="459"/>
      <c r="AD10" s="459"/>
      <c r="AE10" s="459"/>
      <c r="AF10" s="459"/>
      <c r="AG10" s="459"/>
      <c r="AH10" s="459">
        <v>7462000</v>
      </c>
      <c r="AI10" s="459"/>
      <c r="AJ10" s="459"/>
      <c r="AK10" s="459">
        <f t="shared" si="0"/>
        <v>294640</v>
      </c>
      <c r="AL10" s="384">
        <f t="shared" si="1"/>
        <v>48917244</v>
      </c>
      <c r="AM10" s="91"/>
      <c r="AN10" s="91"/>
      <c r="AO10" s="87"/>
      <c r="AP10" s="97"/>
      <c r="AQ10" s="97"/>
      <c r="AR10" s="95"/>
      <c r="AS10" s="97"/>
      <c r="AT10" s="97"/>
      <c r="AU10" s="95"/>
      <c r="AV10" s="98"/>
      <c r="AW10" s="98"/>
      <c r="AX10" s="99"/>
      <c r="AY10" s="104"/>
      <c r="AZ10" s="104"/>
      <c r="BA10" s="95"/>
    </row>
    <row r="11" spans="1:53" s="183" customFormat="1" ht="19.5" customHeight="1">
      <c r="A11" s="249" t="s">
        <v>177</v>
      </c>
      <c r="B11" s="463" t="s">
        <v>186</v>
      </c>
      <c r="C11" s="463" t="s">
        <v>266</v>
      </c>
      <c r="D11" s="463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>
        <v>3093444</v>
      </c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>
        <v>1487589</v>
      </c>
      <c r="AJ11" s="464">
        <v>1487589</v>
      </c>
      <c r="AK11" s="464">
        <f t="shared" si="0"/>
        <v>1487589</v>
      </c>
      <c r="AL11" s="384">
        <f t="shared" si="1"/>
        <v>4581033</v>
      </c>
      <c r="AM11" s="250"/>
      <c r="AN11" s="177"/>
      <c r="AO11" s="251"/>
      <c r="AP11" s="178"/>
      <c r="AQ11" s="178"/>
      <c r="AR11" s="178"/>
      <c r="AS11" s="180"/>
      <c r="AT11" s="180"/>
      <c r="AU11" s="180"/>
      <c r="AV11" s="180"/>
      <c r="AW11" s="180"/>
      <c r="AX11" s="180"/>
      <c r="AY11" s="180"/>
      <c r="AZ11" s="180"/>
      <c r="BA11" s="180"/>
    </row>
    <row r="12" spans="1:53" ht="19.5" customHeight="1">
      <c r="A12" s="319"/>
      <c r="B12" s="465" t="s">
        <v>143</v>
      </c>
      <c r="C12" s="465"/>
      <c r="D12" s="466">
        <f>SUM(D6:D11)</f>
        <v>0</v>
      </c>
      <c r="E12" s="466">
        <f>SUM(E6:E11)</f>
        <v>2422131</v>
      </c>
      <c r="F12" s="466">
        <f>SUM(F6:F11)</f>
        <v>2422131</v>
      </c>
      <c r="G12" s="466">
        <f aca="true" t="shared" si="2" ref="G12:AI12">SUM(G6:G11)</f>
        <v>532869</v>
      </c>
      <c r="H12" s="466">
        <f>SUM(H6:H11)</f>
        <v>532869</v>
      </c>
      <c r="I12" s="466">
        <f t="shared" si="2"/>
        <v>4885860</v>
      </c>
      <c r="J12" s="466">
        <f>SUM(J6:J11)</f>
        <v>4885860</v>
      </c>
      <c r="K12" s="466">
        <f t="shared" si="2"/>
        <v>0</v>
      </c>
      <c r="L12" s="466">
        <f>SUM(L6:L11)</f>
        <v>0</v>
      </c>
      <c r="M12" s="466">
        <f t="shared" si="2"/>
        <v>0</v>
      </c>
      <c r="N12" s="466">
        <f>SUM(N6:N11)</f>
        <v>0</v>
      </c>
      <c r="O12" s="466">
        <f t="shared" si="2"/>
        <v>1150000</v>
      </c>
      <c r="P12" s="466">
        <f>SUM(P6:P11)</f>
        <v>1150000</v>
      </c>
      <c r="Q12" s="466">
        <f t="shared" si="2"/>
        <v>0</v>
      </c>
      <c r="R12" s="466">
        <f>SUM(R6:R11)</f>
        <v>0</v>
      </c>
      <c r="S12" s="466">
        <f t="shared" si="2"/>
        <v>0</v>
      </c>
      <c r="T12" s="466">
        <f>SUM(T6:T11)</f>
        <v>0</v>
      </c>
      <c r="U12" s="466">
        <f>SUM(U6:U11)</f>
        <v>7386927</v>
      </c>
      <c r="V12" s="466">
        <f>SUM(V6:V11)</f>
        <v>10520371</v>
      </c>
      <c r="W12" s="466">
        <f t="shared" si="2"/>
        <v>0</v>
      </c>
      <c r="X12" s="466">
        <f>SUM(X6:X11)</f>
        <v>0</v>
      </c>
      <c r="Y12" s="466">
        <f t="shared" si="2"/>
        <v>0</v>
      </c>
      <c r="Z12" s="466">
        <f>SUM(Z6:Z11)</f>
        <v>41160604</v>
      </c>
      <c r="AA12" s="466">
        <f t="shared" si="2"/>
        <v>0</v>
      </c>
      <c r="AB12" s="466">
        <f>SUM(AB6:AB11)</f>
        <v>0</v>
      </c>
      <c r="AC12" s="466">
        <f t="shared" si="2"/>
        <v>0</v>
      </c>
      <c r="AD12" s="466">
        <f>SUM(AD6:AD11)</f>
        <v>0</v>
      </c>
      <c r="AE12" s="466">
        <f t="shared" si="2"/>
        <v>0</v>
      </c>
      <c r="AF12" s="466">
        <f>SUM(AF6:AF11)</f>
        <v>0</v>
      </c>
      <c r="AG12" s="466">
        <f t="shared" si="2"/>
        <v>0</v>
      </c>
      <c r="AH12" s="466">
        <f>SUM(AH6:AH11)</f>
        <v>7462000</v>
      </c>
      <c r="AI12" s="466">
        <f t="shared" si="2"/>
        <v>1487589</v>
      </c>
      <c r="AJ12" s="466">
        <f>SUM(AJ6:AJ11)</f>
        <v>1487589</v>
      </c>
      <c r="AK12" s="466">
        <f t="shared" si="0"/>
        <v>17865376</v>
      </c>
      <c r="AL12" s="466">
        <f t="shared" si="1"/>
        <v>69621424</v>
      </c>
      <c r="AM12" s="91"/>
      <c r="AN12" s="91"/>
      <c r="AO12" s="87"/>
      <c r="AP12" s="97"/>
      <c r="AQ12" s="97"/>
      <c r="AR12" s="95"/>
      <c r="AS12" s="97"/>
      <c r="AT12" s="97"/>
      <c r="AU12" s="95"/>
      <c r="AV12" s="98"/>
      <c r="AW12" s="98"/>
      <c r="AX12" s="99"/>
      <c r="AY12" s="104"/>
      <c r="AZ12" s="104"/>
      <c r="BA12" s="95"/>
    </row>
    <row r="13" spans="1:53" ht="19.5" customHeight="1">
      <c r="A13" s="136" t="s">
        <v>144</v>
      </c>
      <c r="B13" s="467" t="s">
        <v>145</v>
      </c>
      <c r="C13" s="467"/>
      <c r="D13" s="467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152"/>
      <c r="P13" s="152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>
        <f t="shared" si="0"/>
        <v>0</v>
      </c>
      <c r="AL13" s="384">
        <f t="shared" si="1"/>
        <v>0</v>
      </c>
      <c r="AM13" s="100"/>
      <c r="AN13" s="100"/>
      <c r="AO13" s="91"/>
      <c r="AP13" s="93"/>
      <c r="AQ13" s="93"/>
      <c r="AR13" s="95"/>
      <c r="AS13" s="94"/>
      <c r="AT13" s="94"/>
      <c r="AU13" s="95"/>
      <c r="AV13" s="94"/>
      <c r="AW13" s="96"/>
      <c r="AX13" s="95"/>
      <c r="AY13" s="94"/>
      <c r="AZ13" s="94"/>
      <c r="BA13" s="95"/>
    </row>
    <row r="14" spans="1:77" ht="19.5" customHeight="1">
      <c r="A14" s="175" t="s">
        <v>146</v>
      </c>
      <c r="B14" s="468" t="s">
        <v>147</v>
      </c>
      <c r="C14" s="456" t="s">
        <v>266</v>
      </c>
      <c r="D14" s="456"/>
      <c r="E14" s="253">
        <v>2374652</v>
      </c>
      <c r="F14" s="253">
        <v>6043502</v>
      </c>
      <c r="G14" s="253">
        <v>320578</v>
      </c>
      <c r="H14" s="253">
        <v>724138</v>
      </c>
      <c r="I14" s="253"/>
      <c r="J14" s="253">
        <v>542847</v>
      </c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>
        <f t="shared" si="0"/>
        <v>2695230</v>
      </c>
      <c r="AL14" s="384">
        <f t="shared" si="1"/>
        <v>7310487</v>
      </c>
      <c r="AM14" s="100"/>
      <c r="AN14" s="100"/>
      <c r="AO14" s="91"/>
      <c r="AP14" s="93"/>
      <c r="AQ14" s="93"/>
      <c r="AR14" s="95"/>
      <c r="AS14" s="94"/>
      <c r="AT14" s="94"/>
      <c r="AU14" s="95"/>
      <c r="AV14" s="94"/>
      <c r="AW14" s="98"/>
      <c r="AX14" s="95"/>
      <c r="AY14" s="94"/>
      <c r="AZ14" s="94"/>
      <c r="BA14" s="95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53" s="183" customFormat="1" ht="19.5" customHeight="1">
      <c r="A15" s="175" t="s">
        <v>370</v>
      </c>
      <c r="B15" s="468" t="s">
        <v>371</v>
      </c>
      <c r="C15" s="468" t="s">
        <v>266</v>
      </c>
      <c r="D15" s="468"/>
      <c r="E15" s="464"/>
      <c r="F15" s="464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4"/>
      <c r="AG15" s="464"/>
      <c r="AH15" s="464"/>
      <c r="AI15" s="464"/>
      <c r="AJ15" s="464"/>
      <c r="AK15" s="464">
        <f t="shared" si="0"/>
        <v>0</v>
      </c>
      <c r="AL15" s="384">
        <f t="shared" si="1"/>
        <v>0</v>
      </c>
      <c r="AM15" s="176"/>
      <c r="AN15" s="176"/>
      <c r="AO15" s="177"/>
      <c r="AP15" s="178"/>
      <c r="AQ15" s="178"/>
      <c r="AR15" s="179"/>
      <c r="AS15" s="180"/>
      <c r="AT15" s="180"/>
      <c r="AU15" s="179"/>
      <c r="AV15" s="180"/>
      <c r="AW15" s="181"/>
      <c r="AX15" s="179"/>
      <c r="AY15" s="180"/>
      <c r="AZ15" s="180"/>
      <c r="BA15" s="179"/>
    </row>
    <row r="16" spans="1:53" ht="19.5" customHeight="1">
      <c r="A16" s="171" t="s">
        <v>148</v>
      </c>
      <c r="B16" s="456" t="s">
        <v>403</v>
      </c>
      <c r="C16" s="456" t="s">
        <v>266</v>
      </c>
      <c r="D16" s="456"/>
      <c r="E16" s="253"/>
      <c r="F16" s="253"/>
      <c r="G16" s="253"/>
      <c r="H16" s="253"/>
      <c r="I16" s="253">
        <v>300000</v>
      </c>
      <c r="J16" s="253">
        <v>300000</v>
      </c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>
        <v>2000000</v>
      </c>
      <c r="Z16" s="253">
        <v>2000000</v>
      </c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>
        <f t="shared" si="0"/>
        <v>2300000</v>
      </c>
      <c r="AL16" s="384">
        <f t="shared" si="1"/>
        <v>2300000</v>
      </c>
      <c r="AM16" s="100"/>
      <c r="AN16" s="100"/>
      <c r="AO16" s="91"/>
      <c r="AP16" s="93"/>
      <c r="AQ16" s="93"/>
      <c r="AR16" s="95"/>
      <c r="AS16" s="94"/>
      <c r="AT16" s="94"/>
      <c r="AU16" s="95"/>
      <c r="AV16" s="94"/>
      <c r="AW16" s="96"/>
      <c r="AX16" s="95"/>
      <c r="AY16" s="94"/>
      <c r="AZ16" s="94"/>
      <c r="BA16" s="95"/>
    </row>
    <row r="17" spans="1:53" ht="19.5" customHeight="1">
      <c r="A17" s="171" t="s">
        <v>150</v>
      </c>
      <c r="B17" s="456" t="s">
        <v>73</v>
      </c>
      <c r="C17" s="456" t="s">
        <v>266</v>
      </c>
      <c r="D17" s="456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>
        <f t="shared" si="0"/>
        <v>0</v>
      </c>
      <c r="AL17" s="384">
        <f t="shared" si="1"/>
        <v>0</v>
      </c>
      <c r="AM17" s="100"/>
      <c r="AN17" s="100"/>
      <c r="AO17" s="92"/>
      <c r="AP17" s="93"/>
      <c r="AQ17" s="93"/>
      <c r="AR17" s="95"/>
      <c r="AS17" s="93"/>
      <c r="AT17" s="93"/>
      <c r="AU17" s="95"/>
      <c r="AV17" s="94"/>
      <c r="AW17" s="94"/>
      <c r="AX17" s="95"/>
      <c r="AY17" s="93"/>
      <c r="AZ17" s="93"/>
      <c r="BA17" s="95"/>
    </row>
    <row r="18" spans="1:53" ht="19.5" customHeight="1">
      <c r="A18" s="319"/>
      <c r="B18" s="469" t="s">
        <v>151</v>
      </c>
      <c r="C18" s="469"/>
      <c r="D18" s="466">
        <f aca="true" t="shared" si="3" ref="D18:AI18">SUM(D14:D17)</f>
        <v>0</v>
      </c>
      <c r="E18" s="466">
        <f t="shared" si="3"/>
        <v>2374652</v>
      </c>
      <c r="F18" s="466">
        <f>SUM(F14:F17)</f>
        <v>6043502</v>
      </c>
      <c r="G18" s="466">
        <f t="shared" si="3"/>
        <v>320578</v>
      </c>
      <c r="H18" s="466">
        <f>SUM(H14:H17)</f>
        <v>724138</v>
      </c>
      <c r="I18" s="466">
        <f t="shared" si="3"/>
        <v>300000</v>
      </c>
      <c r="J18" s="466">
        <f>SUM(J14:J17)</f>
        <v>842847</v>
      </c>
      <c r="K18" s="466">
        <f t="shared" si="3"/>
        <v>0</v>
      </c>
      <c r="L18" s="466">
        <f>SUM(L14:L17)</f>
        <v>0</v>
      </c>
      <c r="M18" s="466">
        <f t="shared" si="3"/>
        <v>0</v>
      </c>
      <c r="N18" s="466">
        <f>SUM(N14:N17)</f>
        <v>0</v>
      </c>
      <c r="O18" s="466">
        <f t="shared" si="3"/>
        <v>0</v>
      </c>
      <c r="P18" s="466">
        <f>SUM(P14:P17)</f>
        <v>0</v>
      </c>
      <c r="Q18" s="466">
        <f t="shared" si="3"/>
        <v>0</v>
      </c>
      <c r="R18" s="466">
        <f>SUM(R14:R17)</f>
        <v>0</v>
      </c>
      <c r="S18" s="466">
        <f t="shared" si="3"/>
        <v>0</v>
      </c>
      <c r="T18" s="466">
        <f>SUM(T14:T17)</f>
        <v>0</v>
      </c>
      <c r="U18" s="466">
        <f>SUM(U14:U17)</f>
        <v>0</v>
      </c>
      <c r="V18" s="466">
        <f>SUM(V14:V17)</f>
        <v>0</v>
      </c>
      <c r="W18" s="466">
        <f t="shared" si="3"/>
        <v>0</v>
      </c>
      <c r="X18" s="466">
        <f>SUM(X14:X17)</f>
        <v>0</v>
      </c>
      <c r="Y18" s="466">
        <f t="shared" si="3"/>
        <v>2000000</v>
      </c>
      <c r="Z18" s="466">
        <f>SUM(Z14:Z17)</f>
        <v>2000000</v>
      </c>
      <c r="AA18" s="466">
        <f t="shared" si="3"/>
        <v>0</v>
      </c>
      <c r="AB18" s="466">
        <f>SUM(AB14:AB17)</f>
        <v>0</v>
      </c>
      <c r="AC18" s="466">
        <f t="shared" si="3"/>
        <v>0</v>
      </c>
      <c r="AD18" s="466">
        <f>SUM(AD14:AD17)</f>
        <v>0</v>
      </c>
      <c r="AE18" s="466">
        <f t="shared" si="3"/>
        <v>0</v>
      </c>
      <c r="AF18" s="466">
        <f>SUM(AF14:AF17)</f>
        <v>0</v>
      </c>
      <c r="AG18" s="466">
        <f t="shared" si="3"/>
        <v>0</v>
      </c>
      <c r="AH18" s="466">
        <f>SUM(AH14:AH17)</f>
        <v>0</v>
      </c>
      <c r="AI18" s="466">
        <f t="shared" si="3"/>
        <v>0</v>
      </c>
      <c r="AJ18" s="466">
        <f>SUM(AJ14:AJ17)</f>
        <v>0</v>
      </c>
      <c r="AK18" s="466">
        <f t="shared" si="0"/>
        <v>4995230</v>
      </c>
      <c r="AL18" s="466">
        <f t="shared" si="1"/>
        <v>9610487</v>
      </c>
      <c r="AM18" s="100"/>
      <c r="AN18" s="100"/>
      <c r="AO18" s="92"/>
      <c r="AP18" s="93"/>
      <c r="AQ18" s="93"/>
      <c r="AR18" s="95"/>
      <c r="AS18" s="93"/>
      <c r="AT18" s="93"/>
      <c r="AU18" s="95"/>
      <c r="AV18" s="94"/>
      <c r="AW18" s="94"/>
      <c r="AX18" s="95"/>
      <c r="AY18" s="93"/>
      <c r="AZ18" s="93"/>
      <c r="BA18" s="95"/>
    </row>
    <row r="19" spans="1:53" ht="19.5" customHeight="1">
      <c r="A19" s="173" t="s">
        <v>152</v>
      </c>
      <c r="B19" s="455" t="s">
        <v>153</v>
      </c>
      <c r="C19" s="455"/>
      <c r="D19" s="455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>
        <f t="shared" si="0"/>
        <v>0</v>
      </c>
      <c r="AL19" s="384">
        <f t="shared" si="1"/>
        <v>0</v>
      </c>
      <c r="AM19" s="100"/>
      <c r="AN19" s="100"/>
      <c r="AO19" s="92"/>
      <c r="AP19" s="93"/>
      <c r="AQ19" s="93"/>
      <c r="AR19" s="95"/>
      <c r="AS19" s="93"/>
      <c r="AT19" s="93"/>
      <c r="AU19" s="95"/>
      <c r="AV19" s="94"/>
      <c r="AW19" s="94"/>
      <c r="AX19" s="95"/>
      <c r="AY19" s="93"/>
      <c r="AZ19" s="93"/>
      <c r="BA19" s="95"/>
    </row>
    <row r="20" spans="1:53" ht="19.5" customHeight="1">
      <c r="A20" s="171" t="s">
        <v>154</v>
      </c>
      <c r="B20" s="456" t="s">
        <v>155</v>
      </c>
      <c r="C20" s="456" t="s">
        <v>266</v>
      </c>
      <c r="D20" s="456"/>
      <c r="E20" s="470"/>
      <c r="F20" s="470"/>
      <c r="G20" s="470"/>
      <c r="H20" s="470"/>
      <c r="I20" s="459"/>
      <c r="J20" s="459"/>
      <c r="K20" s="253"/>
      <c r="L20" s="253"/>
      <c r="M20" s="253"/>
      <c r="N20" s="253"/>
      <c r="O20" s="384"/>
      <c r="P20" s="384"/>
      <c r="Q20" s="384"/>
      <c r="R20" s="384"/>
      <c r="S20" s="459"/>
      <c r="T20" s="459"/>
      <c r="U20" s="459"/>
      <c r="V20" s="459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>
        <f t="shared" si="0"/>
        <v>0</v>
      </c>
      <c r="AL20" s="384">
        <f t="shared" si="1"/>
        <v>0</v>
      </c>
      <c r="AM20" s="87"/>
      <c r="AN20" s="87"/>
      <c r="AO20" s="101"/>
      <c r="AP20" s="97"/>
      <c r="AQ20" s="97"/>
      <c r="AR20" s="95"/>
      <c r="AS20" s="97"/>
      <c r="AT20" s="97"/>
      <c r="AU20" s="95"/>
      <c r="AV20" s="98"/>
      <c r="AW20" s="98"/>
      <c r="AX20" s="99"/>
      <c r="AY20" s="97"/>
      <c r="AZ20" s="97"/>
      <c r="BA20" s="95"/>
    </row>
    <row r="21" spans="1:77" s="183" customFormat="1" ht="19.5" customHeight="1">
      <c r="A21" s="175" t="s">
        <v>156</v>
      </c>
      <c r="B21" s="468" t="s">
        <v>157</v>
      </c>
      <c r="C21" s="468" t="s">
        <v>266</v>
      </c>
      <c r="D21" s="468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>
        <f t="shared" si="0"/>
        <v>0</v>
      </c>
      <c r="AL21" s="472">
        <f t="shared" si="1"/>
        <v>0</v>
      </c>
      <c r="AM21" s="176"/>
      <c r="AN21" s="176"/>
      <c r="AO21" s="177"/>
      <c r="AP21" s="178"/>
      <c r="AQ21" s="178"/>
      <c r="AR21" s="179"/>
      <c r="AS21" s="180"/>
      <c r="AT21" s="180"/>
      <c r="AU21" s="179"/>
      <c r="AV21" s="180"/>
      <c r="AW21" s="181"/>
      <c r="AX21" s="179"/>
      <c r="AY21" s="180"/>
      <c r="AZ21" s="180"/>
      <c r="BA21" s="179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</row>
    <row r="22" spans="1:77" s="183" customFormat="1" ht="19.5" customHeight="1">
      <c r="A22" s="319"/>
      <c r="B22" s="469" t="s">
        <v>158</v>
      </c>
      <c r="C22" s="469"/>
      <c r="D22" s="469"/>
      <c r="E22" s="473">
        <f aca="true" t="shared" si="4" ref="E22:AI22">SUM(E20:E21)</f>
        <v>0</v>
      </c>
      <c r="F22" s="473">
        <f>SUM(F20:F21)</f>
        <v>0</v>
      </c>
      <c r="G22" s="473">
        <f t="shared" si="4"/>
        <v>0</v>
      </c>
      <c r="H22" s="473">
        <f>SUM(H20:H21)</f>
        <v>0</v>
      </c>
      <c r="I22" s="473">
        <f t="shared" si="4"/>
        <v>0</v>
      </c>
      <c r="J22" s="473">
        <f>SUM(J20:J21)</f>
        <v>0</v>
      </c>
      <c r="K22" s="473">
        <f t="shared" si="4"/>
        <v>0</v>
      </c>
      <c r="L22" s="473">
        <f>SUM(L20:L21)</f>
        <v>0</v>
      </c>
      <c r="M22" s="473">
        <f t="shared" si="4"/>
        <v>0</v>
      </c>
      <c r="N22" s="473">
        <f>SUM(N20:N21)</f>
        <v>0</v>
      </c>
      <c r="O22" s="473">
        <f t="shared" si="4"/>
        <v>0</v>
      </c>
      <c r="P22" s="473">
        <f>SUM(P20:P21)</f>
        <v>0</v>
      </c>
      <c r="Q22" s="473">
        <f t="shared" si="4"/>
        <v>0</v>
      </c>
      <c r="R22" s="473">
        <f>SUM(R20:R21)</f>
        <v>0</v>
      </c>
      <c r="S22" s="473">
        <f t="shared" si="4"/>
        <v>0</v>
      </c>
      <c r="T22" s="473">
        <f>SUM(T20:T21)</f>
        <v>0</v>
      </c>
      <c r="U22" s="473">
        <f>SUM(U20:U21)</f>
        <v>0</v>
      </c>
      <c r="V22" s="473">
        <f>SUM(V20:V21)</f>
        <v>0</v>
      </c>
      <c r="W22" s="473">
        <f t="shared" si="4"/>
        <v>0</v>
      </c>
      <c r="X22" s="473">
        <f>SUM(X20:X21)</f>
        <v>0</v>
      </c>
      <c r="Y22" s="473">
        <f t="shared" si="4"/>
        <v>0</v>
      </c>
      <c r="Z22" s="473">
        <f>SUM(Z20:Z21)</f>
        <v>0</v>
      </c>
      <c r="AA22" s="473">
        <f t="shared" si="4"/>
        <v>0</v>
      </c>
      <c r="AB22" s="473">
        <f>SUM(AB20:AB21)</f>
        <v>0</v>
      </c>
      <c r="AC22" s="473">
        <f t="shared" si="4"/>
        <v>0</v>
      </c>
      <c r="AD22" s="473">
        <f>SUM(AD20:AD21)</f>
        <v>0</v>
      </c>
      <c r="AE22" s="473">
        <f t="shared" si="4"/>
        <v>0</v>
      </c>
      <c r="AF22" s="473">
        <f>SUM(AF20:AF21)</f>
        <v>0</v>
      </c>
      <c r="AG22" s="473">
        <f t="shared" si="4"/>
        <v>0</v>
      </c>
      <c r="AH22" s="473">
        <f>SUM(AH20:AH21)</f>
        <v>0</v>
      </c>
      <c r="AI22" s="473">
        <f t="shared" si="4"/>
        <v>0</v>
      </c>
      <c r="AJ22" s="473">
        <f>SUM(AJ20:AJ21)</f>
        <v>0</v>
      </c>
      <c r="AK22" s="473">
        <f t="shared" si="0"/>
        <v>0</v>
      </c>
      <c r="AL22" s="473">
        <f t="shared" si="1"/>
        <v>0</v>
      </c>
      <c r="AM22" s="176"/>
      <c r="AN22" s="176"/>
      <c r="AO22" s="177"/>
      <c r="AP22" s="178"/>
      <c r="AQ22" s="178"/>
      <c r="AR22" s="179"/>
      <c r="AS22" s="180"/>
      <c r="AT22" s="180"/>
      <c r="AU22" s="179"/>
      <c r="AV22" s="180"/>
      <c r="AW22" s="181"/>
      <c r="AX22" s="179"/>
      <c r="AY22" s="180"/>
      <c r="AZ22" s="180"/>
      <c r="BA22" s="179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</row>
    <row r="23" spans="1:53" ht="19.5" customHeight="1">
      <c r="A23" s="173" t="s">
        <v>159</v>
      </c>
      <c r="B23" s="455" t="s">
        <v>160</v>
      </c>
      <c r="C23" s="455"/>
      <c r="D23" s="455"/>
      <c r="E23" s="470"/>
      <c r="F23" s="470"/>
      <c r="G23" s="470"/>
      <c r="H23" s="470"/>
      <c r="I23" s="459"/>
      <c r="J23" s="459"/>
      <c r="K23" s="253"/>
      <c r="L23" s="253"/>
      <c r="M23" s="253"/>
      <c r="N23" s="253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>
        <f t="shared" si="0"/>
        <v>0</v>
      </c>
      <c r="AL23" s="384">
        <f t="shared" si="1"/>
        <v>0</v>
      </c>
      <c r="AM23" s="87"/>
      <c r="AN23" s="87"/>
      <c r="AO23" s="101"/>
      <c r="AP23" s="97"/>
      <c r="AQ23" s="97"/>
      <c r="AR23" s="95"/>
      <c r="AS23" s="97"/>
      <c r="AT23" s="97"/>
      <c r="AU23" s="95"/>
      <c r="AV23" s="98"/>
      <c r="AW23" s="98"/>
      <c r="AX23" s="99"/>
      <c r="AY23" s="97"/>
      <c r="AZ23" s="97"/>
      <c r="BA23" s="95"/>
    </row>
    <row r="24" spans="1:77" s="183" customFormat="1" ht="19.5" customHeight="1">
      <c r="A24" s="175" t="s">
        <v>161</v>
      </c>
      <c r="B24" s="468" t="s">
        <v>162</v>
      </c>
      <c r="C24" s="468" t="s">
        <v>266</v>
      </c>
      <c r="D24" s="468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>
        <f t="shared" si="0"/>
        <v>0</v>
      </c>
      <c r="AL24" s="384">
        <f t="shared" si="1"/>
        <v>0</v>
      </c>
      <c r="AM24" s="176"/>
      <c r="AN24" s="176"/>
      <c r="AO24" s="177"/>
      <c r="AP24" s="178"/>
      <c r="AQ24" s="178"/>
      <c r="AR24" s="179"/>
      <c r="AS24" s="180"/>
      <c r="AT24" s="180"/>
      <c r="AU24" s="179"/>
      <c r="AV24" s="180"/>
      <c r="AW24" s="181"/>
      <c r="AX24" s="179"/>
      <c r="AY24" s="180"/>
      <c r="AZ24" s="180"/>
      <c r="BA24" s="179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</row>
    <row r="25" spans="1:53" ht="19.5" customHeight="1">
      <c r="A25" s="171" t="s">
        <v>163</v>
      </c>
      <c r="B25" s="456" t="s">
        <v>69</v>
      </c>
      <c r="C25" s="456" t="s">
        <v>266</v>
      </c>
      <c r="D25" s="456"/>
      <c r="E25" s="253"/>
      <c r="F25" s="253"/>
      <c r="G25" s="253"/>
      <c r="H25" s="253"/>
      <c r="I25" s="253">
        <v>2609850</v>
      </c>
      <c r="J25" s="253">
        <v>2609850</v>
      </c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>
        <f t="shared" si="0"/>
        <v>2609850</v>
      </c>
      <c r="AL25" s="384">
        <f t="shared" si="1"/>
        <v>2609850</v>
      </c>
      <c r="AM25" s="100"/>
      <c r="AN25" s="100"/>
      <c r="AO25" s="92"/>
      <c r="AP25" s="93"/>
      <c r="AQ25" s="93"/>
      <c r="AR25" s="95"/>
      <c r="AS25" s="94"/>
      <c r="AT25" s="94"/>
      <c r="AU25" s="95"/>
      <c r="AV25" s="94"/>
      <c r="AW25" s="94"/>
      <c r="AX25" s="95"/>
      <c r="AY25" s="94"/>
      <c r="AZ25" s="94"/>
      <c r="BA25" s="95"/>
    </row>
    <row r="26" spans="1:77" ht="19.5" customHeight="1">
      <c r="A26" s="171" t="s">
        <v>164</v>
      </c>
      <c r="B26" s="456" t="s">
        <v>70</v>
      </c>
      <c r="C26" s="456" t="s">
        <v>266</v>
      </c>
      <c r="D26" s="456"/>
      <c r="E26" s="253"/>
      <c r="F26" s="253"/>
      <c r="G26" s="253"/>
      <c r="H26" s="253"/>
      <c r="I26" s="253">
        <v>430450</v>
      </c>
      <c r="J26" s="253">
        <v>430450</v>
      </c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>
        <f t="shared" si="0"/>
        <v>430450</v>
      </c>
      <c r="AL26" s="384">
        <f t="shared" si="1"/>
        <v>430450</v>
      </c>
      <c r="AM26" s="100"/>
      <c r="AN26" s="100"/>
      <c r="AO26" s="91"/>
      <c r="AP26" s="93"/>
      <c r="AQ26" s="93"/>
      <c r="AR26" s="95"/>
      <c r="AS26" s="94"/>
      <c r="AT26" s="94"/>
      <c r="AU26" s="95"/>
      <c r="AV26" s="94"/>
      <c r="AW26" s="98"/>
      <c r="AX26" s="95"/>
      <c r="AY26" s="94"/>
      <c r="AZ26" s="94"/>
      <c r="BA26" s="95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53" ht="19.5" customHeight="1">
      <c r="A27" s="171" t="s">
        <v>165</v>
      </c>
      <c r="B27" s="456" t="s">
        <v>166</v>
      </c>
      <c r="C27" s="456" t="s">
        <v>266</v>
      </c>
      <c r="D27" s="456"/>
      <c r="E27" s="253"/>
      <c r="F27" s="253"/>
      <c r="G27" s="253"/>
      <c r="H27" s="253"/>
      <c r="I27" s="253">
        <v>4139900</v>
      </c>
      <c r="J27" s="253">
        <v>4139900</v>
      </c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>
        <f t="shared" si="0"/>
        <v>4139900</v>
      </c>
      <c r="AL27" s="384">
        <f t="shared" si="1"/>
        <v>4139900</v>
      </c>
      <c r="AM27" s="100"/>
      <c r="AN27" s="100"/>
      <c r="AO27" s="91"/>
      <c r="AP27" s="93"/>
      <c r="AQ27" s="93"/>
      <c r="AR27" s="95"/>
      <c r="AS27" s="94"/>
      <c r="AT27" s="94"/>
      <c r="AU27" s="95"/>
      <c r="AV27" s="94"/>
      <c r="AW27" s="96"/>
      <c r="AX27" s="95"/>
      <c r="AY27" s="94"/>
      <c r="AZ27" s="94"/>
      <c r="BA27" s="95"/>
    </row>
    <row r="28" spans="1:53" ht="19.5" customHeight="1">
      <c r="A28" s="319"/>
      <c r="B28" s="469" t="s">
        <v>167</v>
      </c>
      <c r="C28" s="469"/>
      <c r="D28" s="469"/>
      <c r="E28" s="473">
        <f aca="true" t="shared" si="5" ref="E28:AI28">SUM(E24:E27)</f>
        <v>0</v>
      </c>
      <c r="F28" s="473">
        <f>SUM(F24:F27)</f>
        <v>0</v>
      </c>
      <c r="G28" s="473">
        <f t="shared" si="5"/>
        <v>0</v>
      </c>
      <c r="H28" s="473">
        <f>SUM(H24:H27)</f>
        <v>0</v>
      </c>
      <c r="I28" s="473">
        <f t="shared" si="5"/>
        <v>7180200</v>
      </c>
      <c r="J28" s="473">
        <f>SUM(J24:J27)</f>
        <v>7180200</v>
      </c>
      <c r="K28" s="473">
        <f t="shared" si="5"/>
        <v>0</v>
      </c>
      <c r="L28" s="473">
        <f>SUM(L24:L27)</f>
        <v>0</v>
      </c>
      <c r="M28" s="473">
        <f t="shared" si="5"/>
        <v>0</v>
      </c>
      <c r="N28" s="473">
        <f>SUM(N24:N27)</f>
        <v>0</v>
      </c>
      <c r="O28" s="473">
        <f t="shared" si="5"/>
        <v>0</v>
      </c>
      <c r="P28" s="473">
        <f>SUM(P24:P27)</f>
        <v>0</v>
      </c>
      <c r="Q28" s="473">
        <f t="shared" si="5"/>
        <v>0</v>
      </c>
      <c r="R28" s="473">
        <f>SUM(R24:R27)</f>
        <v>0</v>
      </c>
      <c r="S28" s="473">
        <f t="shared" si="5"/>
        <v>0</v>
      </c>
      <c r="T28" s="473">
        <f>SUM(T24:T27)</f>
        <v>0</v>
      </c>
      <c r="U28" s="473">
        <f>SUM(U24:U27)</f>
        <v>0</v>
      </c>
      <c r="V28" s="473">
        <f>SUM(V24:V27)</f>
        <v>0</v>
      </c>
      <c r="W28" s="473">
        <f t="shared" si="5"/>
        <v>0</v>
      </c>
      <c r="X28" s="473">
        <f>SUM(X24:X27)</f>
        <v>0</v>
      </c>
      <c r="Y28" s="473">
        <f t="shared" si="5"/>
        <v>0</v>
      </c>
      <c r="Z28" s="473">
        <f>SUM(Z24:Z27)</f>
        <v>0</v>
      </c>
      <c r="AA28" s="473">
        <f t="shared" si="5"/>
        <v>0</v>
      </c>
      <c r="AB28" s="473">
        <f>SUM(AB24:AB27)</f>
        <v>0</v>
      </c>
      <c r="AC28" s="473">
        <f t="shared" si="5"/>
        <v>0</v>
      </c>
      <c r="AD28" s="473">
        <f>SUM(AD24:AD27)</f>
        <v>0</v>
      </c>
      <c r="AE28" s="473">
        <f t="shared" si="5"/>
        <v>0</v>
      </c>
      <c r="AF28" s="473">
        <f>SUM(AF24:AF27)</f>
        <v>0</v>
      </c>
      <c r="AG28" s="473">
        <f t="shared" si="5"/>
        <v>0</v>
      </c>
      <c r="AH28" s="473">
        <f>SUM(AH24:AH27)</f>
        <v>0</v>
      </c>
      <c r="AI28" s="473">
        <f t="shared" si="5"/>
        <v>0</v>
      </c>
      <c r="AJ28" s="473">
        <f>SUM(AJ24:AJ27)</f>
        <v>0</v>
      </c>
      <c r="AK28" s="473">
        <f t="shared" si="0"/>
        <v>7180200</v>
      </c>
      <c r="AL28" s="473">
        <f t="shared" si="1"/>
        <v>7180200</v>
      </c>
      <c r="AM28" s="100"/>
      <c r="AN28" s="100"/>
      <c r="AO28" s="91"/>
      <c r="AP28" s="93"/>
      <c r="AQ28" s="93"/>
      <c r="AR28" s="95"/>
      <c r="AS28" s="94"/>
      <c r="AT28" s="94"/>
      <c r="AU28" s="95"/>
      <c r="AV28" s="94"/>
      <c r="AW28" s="96"/>
      <c r="AX28" s="95"/>
      <c r="AY28" s="94"/>
      <c r="AZ28" s="94"/>
      <c r="BA28" s="95"/>
    </row>
    <row r="29" spans="1:53" ht="19.5" customHeight="1">
      <c r="A29" s="173" t="s">
        <v>168</v>
      </c>
      <c r="B29" s="455" t="s">
        <v>169</v>
      </c>
      <c r="C29" s="455"/>
      <c r="D29" s="455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>
        <f t="shared" si="0"/>
        <v>0</v>
      </c>
      <c r="AL29" s="384">
        <f t="shared" si="1"/>
        <v>0</v>
      </c>
      <c r="AM29" s="100"/>
      <c r="AN29" s="100"/>
      <c r="AO29" s="91"/>
      <c r="AP29" s="93"/>
      <c r="AQ29" s="93"/>
      <c r="AR29" s="95"/>
      <c r="AS29" s="94"/>
      <c r="AT29" s="94"/>
      <c r="AU29" s="95"/>
      <c r="AV29" s="94"/>
      <c r="AW29" s="96"/>
      <c r="AX29" s="95"/>
      <c r="AY29" s="94"/>
      <c r="AZ29" s="94"/>
      <c r="BA29" s="95"/>
    </row>
    <row r="30" spans="1:53" ht="19.5" customHeight="1">
      <c r="A30" s="170" t="s">
        <v>170</v>
      </c>
      <c r="B30" s="462" t="s">
        <v>71</v>
      </c>
      <c r="C30" s="458" t="s">
        <v>266</v>
      </c>
      <c r="D30" s="458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>
        <v>800000</v>
      </c>
      <c r="P30" s="253">
        <v>800000</v>
      </c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>
        <f t="shared" si="0"/>
        <v>800000</v>
      </c>
      <c r="AL30" s="384">
        <f t="shared" si="1"/>
        <v>800000</v>
      </c>
      <c r="AM30" s="100"/>
      <c r="AN30" s="100"/>
      <c r="AO30" s="91"/>
      <c r="AP30" s="94"/>
      <c r="AQ30" s="94"/>
      <c r="AR30" s="95"/>
      <c r="AS30" s="94"/>
      <c r="AT30" s="94"/>
      <c r="AU30" s="95"/>
      <c r="AV30" s="94"/>
      <c r="AW30" s="96"/>
      <c r="AX30" s="95"/>
      <c r="AY30" s="94"/>
      <c r="AZ30" s="94"/>
      <c r="BA30" s="95"/>
    </row>
    <row r="31" spans="1:53" ht="19.5" customHeight="1">
      <c r="A31" s="170" t="s">
        <v>372</v>
      </c>
      <c r="B31" s="462" t="s">
        <v>373</v>
      </c>
      <c r="C31" s="458" t="s">
        <v>266</v>
      </c>
      <c r="D31" s="458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>
        <f t="shared" si="0"/>
        <v>0</v>
      </c>
      <c r="AL31" s="384">
        <f t="shared" si="1"/>
        <v>0</v>
      </c>
      <c r="AM31" s="100"/>
      <c r="AN31" s="100"/>
      <c r="AO31" s="91"/>
      <c r="AP31" s="94"/>
      <c r="AQ31" s="94"/>
      <c r="AR31" s="95"/>
      <c r="AS31" s="94"/>
      <c r="AT31" s="94"/>
      <c r="AU31" s="95"/>
      <c r="AV31" s="94"/>
      <c r="AW31" s="96"/>
      <c r="AX31" s="95"/>
      <c r="AY31" s="94"/>
      <c r="AZ31" s="94"/>
      <c r="BA31" s="95"/>
    </row>
    <row r="32" spans="1:53" ht="19.5" customHeight="1">
      <c r="A32" s="319"/>
      <c r="B32" s="469" t="s">
        <v>171</v>
      </c>
      <c r="C32" s="469"/>
      <c r="D32" s="473">
        <f aca="true" t="shared" si="6" ref="D32:AI32">SUM(D30:D31)</f>
        <v>0</v>
      </c>
      <c r="E32" s="473">
        <f t="shared" si="6"/>
        <v>0</v>
      </c>
      <c r="F32" s="473">
        <f>SUM(F30:F31)</f>
        <v>0</v>
      </c>
      <c r="G32" s="473">
        <f t="shared" si="6"/>
        <v>0</v>
      </c>
      <c r="H32" s="473">
        <f>SUM(H30:H31)</f>
        <v>0</v>
      </c>
      <c r="I32" s="473">
        <f t="shared" si="6"/>
        <v>0</v>
      </c>
      <c r="J32" s="473">
        <f>SUM(J30:J31)</f>
        <v>0</v>
      </c>
      <c r="K32" s="473">
        <f t="shared" si="6"/>
        <v>0</v>
      </c>
      <c r="L32" s="473">
        <f>SUM(L30:L31)</f>
        <v>0</v>
      </c>
      <c r="M32" s="473">
        <f t="shared" si="6"/>
        <v>0</v>
      </c>
      <c r="N32" s="473">
        <f>SUM(N30:N31)</f>
        <v>0</v>
      </c>
      <c r="O32" s="473">
        <f t="shared" si="6"/>
        <v>800000</v>
      </c>
      <c r="P32" s="473">
        <f>SUM(P30:P31)</f>
        <v>800000</v>
      </c>
      <c r="Q32" s="473">
        <f t="shared" si="6"/>
        <v>0</v>
      </c>
      <c r="R32" s="473">
        <f>SUM(R30:R31)</f>
        <v>0</v>
      </c>
      <c r="S32" s="473">
        <f t="shared" si="6"/>
        <v>0</v>
      </c>
      <c r="T32" s="473">
        <f>SUM(T30:T31)</f>
        <v>0</v>
      </c>
      <c r="U32" s="473">
        <f>SUM(U30:U31)</f>
        <v>0</v>
      </c>
      <c r="V32" s="473">
        <f>SUM(V30:V31)</f>
        <v>0</v>
      </c>
      <c r="W32" s="473">
        <f t="shared" si="6"/>
        <v>0</v>
      </c>
      <c r="X32" s="473">
        <f>SUM(X30:X31)</f>
        <v>0</v>
      </c>
      <c r="Y32" s="473">
        <f t="shared" si="6"/>
        <v>0</v>
      </c>
      <c r="Z32" s="473">
        <f>SUM(Z30:Z31)</f>
        <v>0</v>
      </c>
      <c r="AA32" s="473">
        <f t="shared" si="6"/>
        <v>0</v>
      </c>
      <c r="AB32" s="473">
        <f>SUM(AB30:AB31)</f>
        <v>0</v>
      </c>
      <c r="AC32" s="473">
        <f t="shared" si="6"/>
        <v>0</v>
      </c>
      <c r="AD32" s="473">
        <f>SUM(AD30:AD31)</f>
        <v>0</v>
      </c>
      <c r="AE32" s="473">
        <f t="shared" si="6"/>
        <v>0</v>
      </c>
      <c r="AF32" s="473">
        <f>SUM(AF30:AF31)</f>
        <v>0</v>
      </c>
      <c r="AG32" s="473">
        <f t="shared" si="6"/>
        <v>0</v>
      </c>
      <c r="AH32" s="473">
        <f>SUM(AH30:AH31)</f>
        <v>0</v>
      </c>
      <c r="AI32" s="473">
        <f t="shared" si="6"/>
        <v>0</v>
      </c>
      <c r="AJ32" s="473">
        <f>SUM(AJ30:AJ31)</f>
        <v>0</v>
      </c>
      <c r="AK32" s="473">
        <f t="shared" si="0"/>
        <v>800000</v>
      </c>
      <c r="AL32" s="473">
        <f t="shared" si="1"/>
        <v>800000</v>
      </c>
      <c r="AM32" s="91"/>
      <c r="AN32" s="91"/>
      <c r="AO32" s="91"/>
      <c r="AP32" s="94"/>
      <c r="AQ32" s="94"/>
      <c r="AR32" s="95"/>
      <c r="AS32" s="94"/>
      <c r="AT32" s="94"/>
      <c r="AU32" s="95"/>
      <c r="AV32" s="94"/>
      <c r="AW32" s="96"/>
      <c r="AX32" s="95"/>
      <c r="AY32" s="94"/>
      <c r="AZ32" s="94"/>
      <c r="BA32" s="95"/>
    </row>
    <row r="33" spans="1:53" ht="19.5" customHeight="1">
      <c r="A33" s="173" t="s">
        <v>172</v>
      </c>
      <c r="B33" s="455" t="s">
        <v>173</v>
      </c>
      <c r="C33" s="455"/>
      <c r="D33" s="455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>
        <f t="shared" si="0"/>
        <v>0</v>
      </c>
      <c r="AL33" s="384">
        <f t="shared" si="1"/>
        <v>0</v>
      </c>
      <c r="AM33" s="91"/>
      <c r="AN33" s="91"/>
      <c r="AO33" s="91"/>
      <c r="AP33" s="94"/>
      <c r="AQ33" s="94"/>
      <c r="AR33" s="95"/>
      <c r="AS33" s="94"/>
      <c r="AT33" s="94"/>
      <c r="AU33" s="95"/>
      <c r="AV33" s="94"/>
      <c r="AW33" s="96"/>
      <c r="AX33" s="95"/>
      <c r="AY33" s="94"/>
      <c r="AZ33" s="94"/>
      <c r="BA33" s="95"/>
    </row>
    <row r="34" spans="1:53" ht="19.5" customHeight="1">
      <c r="A34" s="170" t="s">
        <v>178</v>
      </c>
      <c r="B34" s="462" t="s">
        <v>179</v>
      </c>
      <c r="C34" s="456" t="s">
        <v>266</v>
      </c>
      <c r="D34" s="456"/>
      <c r="E34" s="253">
        <v>1636000</v>
      </c>
      <c r="F34" s="253">
        <v>1636000</v>
      </c>
      <c r="G34" s="253">
        <v>380713</v>
      </c>
      <c r="H34" s="253">
        <v>380713</v>
      </c>
      <c r="I34" s="253">
        <v>1820900</v>
      </c>
      <c r="J34" s="253">
        <v>1820900</v>
      </c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>
        <f t="shared" si="0"/>
        <v>3837613</v>
      </c>
      <c r="AL34" s="384">
        <f t="shared" si="1"/>
        <v>3837613</v>
      </c>
      <c r="AM34" s="100"/>
      <c r="AN34" s="100"/>
      <c r="AO34" s="91"/>
      <c r="AP34" s="93"/>
      <c r="AQ34" s="93"/>
      <c r="AR34" s="95"/>
      <c r="AS34" s="94"/>
      <c r="AT34" s="94"/>
      <c r="AU34" s="95"/>
      <c r="AV34" s="94"/>
      <c r="AW34" s="96"/>
      <c r="AX34" s="95"/>
      <c r="AY34" s="94"/>
      <c r="AZ34" s="94"/>
      <c r="BA34" s="95"/>
    </row>
    <row r="35" spans="1:53" ht="19.5" customHeight="1">
      <c r="A35" s="170" t="s">
        <v>559</v>
      </c>
      <c r="B35" s="462" t="s">
        <v>560</v>
      </c>
      <c r="C35" s="456" t="s">
        <v>333</v>
      </c>
      <c r="D35" s="456"/>
      <c r="E35" s="253"/>
      <c r="F35" s="253"/>
      <c r="G35" s="253"/>
      <c r="H35" s="253"/>
      <c r="I35" s="253">
        <v>2170000</v>
      </c>
      <c r="J35" s="253">
        <v>2170000</v>
      </c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>
        <f t="shared" si="0"/>
        <v>2170000</v>
      </c>
      <c r="AL35" s="384">
        <f t="shared" si="1"/>
        <v>2170000</v>
      </c>
      <c r="AM35" s="100"/>
      <c r="AN35" s="100"/>
      <c r="AO35" s="91"/>
      <c r="AP35" s="93"/>
      <c r="AQ35" s="93"/>
      <c r="AR35" s="95"/>
      <c r="AS35" s="94"/>
      <c r="AT35" s="94"/>
      <c r="AU35" s="95"/>
      <c r="AV35" s="94"/>
      <c r="AW35" s="96"/>
      <c r="AX35" s="95"/>
      <c r="AY35" s="94"/>
      <c r="AZ35" s="94"/>
      <c r="BA35" s="95"/>
    </row>
    <row r="36" spans="1:53" s="184" customFormat="1" ht="19.5" customHeight="1">
      <c r="A36" s="319"/>
      <c r="B36" s="465" t="s">
        <v>174</v>
      </c>
      <c r="C36" s="465"/>
      <c r="D36" s="465"/>
      <c r="E36" s="466">
        <f>SUM(E34:E34)</f>
        <v>1636000</v>
      </c>
      <c r="F36" s="466">
        <f>SUM(F34:F34)</f>
        <v>1636000</v>
      </c>
      <c r="G36" s="466">
        <f>SUM(G34:G34)</f>
        <v>380713</v>
      </c>
      <c r="H36" s="466">
        <f>SUM(H34:H34)</f>
        <v>380713</v>
      </c>
      <c r="I36" s="466">
        <f>SUM(I34:I35)</f>
        <v>3990900</v>
      </c>
      <c r="J36" s="466">
        <f>SUM(J34:J35)</f>
        <v>3990900</v>
      </c>
      <c r="K36" s="466">
        <f aca="true" t="shared" si="7" ref="K36:AJ36">SUM(K34:K34)</f>
        <v>0</v>
      </c>
      <c r="L36" s="466">
        <f t="shared" si="7"/>
        <v>0</v>
      </c>
      <c r="M36" s="466">
        <f t="shared" si="7"/>
        <v>0</v>
      </c>
      <c r="N36" s="466">
        <f t="shared" si="7"/>
        <v>0</v>
      </c>
      <c r="O36" s="466">
        <f t="shared" si="7"/>
        <v>0</v>
      </c>
      <c r="P36" s="466">
        <f t="shared" si="7"/>
        <v>0</v>
      </c>
      <c r="Q36" s="466">
        <f t="shared" si="7"/>
        <v>0</v>
      </c>
      <c r="R36" s="466">
        <f t="shared" si="7"/>
        <v>0</v>
      </c>
      <c r="S36" s="466">
        <f t="shared" si="7"/>
        <v>0</v>
      </c>
      <c r="T36" s="466">
        <f t="shared" si="7"/>
        <v>0</v>
      </c>
      <c r="U36" s="466">
        <f t="shared" si="7"/>
        <v>0</v>
      </c>
      <c r="V36" s="466">
        <f t="shared" si="7"/>
        <v>0</v>
      </c>
      <c r="W36" s="466">
        <f t="shared" si="7"/>
        <v>0</v>
      </c>
      <c r="X36" s="466">
        <f t="shared" si="7"/>
        <v>0</v>
      </c>
      <c r="Y36" s="466">
        <f t="shared" si="7"/>
        <v>0</v>
      </c>
      <c r="Z36" s="466">
        <f t="shared" si="7"/>
        <v>0</v>
      </c>
      <c r="AA36" s="466">
        <f t="shared" si="7"/>
        <v>0</v>
      </c>
      <c r="AB36" s="466">
        <f t="shared" si="7"/>
        <v>0</v>
      </c>
      <c r="AC36" s="466">
        <f t="shared" si="7"/>
        <v>0</v>
      </c>
      <c r="AD36" s="466">
        <f t="shared" si="7"/>
        <v>0</v>
      </c>
      <c r="AE36" s="466">
        <f t="shared" si="7"/>
        <v>0</v>
      </c>
      <c r="AF36" s="466">
        <f t="shared" si="7"/>
        <v>0</v>
      </c>
      <c r="AG36" s="466">
        <f t="shared" si="7"/>
        <v>0</v>
      </c>
      <c r="AH36" s="466">
        <f t="shared" si="7"/>
        <v>0</v>
      </c>
      <c r="AI36" s="466">
        <f t="shared" si="7"/>
        <v>0</v>
      </c>
      <c r="AJ36" s="466">
        <f t="shared" si="7"/>
        <v>0</v>
      </c>
      <c r="AK36" s="466">
        <f t="shared" si="0"/>
        <v>6007613</v>
      </c>
      <c r="AL36" s="466">
        <f t="shared" si="1"/>
        <v>6007613</v>
      </c>
      <c r="AM36" s="100"/>
      <c r="AN36" s="100"/>
      <c r="AO36" s="87"/>
      <c r="AP36" s="97"/>
      <c r="AQ36" s="97"/>
      <c r="AR36" s="95"/>
      <c r="AS36" s="97"/>
      <c r="AT36" s="97"/>
      <c r="AU36" s="95"/>
      <c r="AV36" s="98"/>
      <c r="AW36" s="98"/>
      <c r="AX36" s="95"/>
      <c r="AY36" s="104"/>
      <c r="AZ36" s="104"/>
      <c r="BA36" s="95"/>
    </row>
    <row r="37" spans="1:53" ht="19.5" customHeight="1">
      <c r="A37" s="173" t="s">
        <v>16</v>
      </c>
      <c r="B37" s="455" t="s">
        <v>175</v>
      </c>
      <c r="C37" s="455"/>
      <c r="D37" s="455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>
        <f t="shared" si="0"/>
        <v>0</v>
      </c>
      <c r="AL37" s="384">
        <f t="shared" si="1"/>
        <v>0</v>
      </c>
      <c r="AM37" s="100"/>
      <c r="AN37" s="100"/>
      <c r="AO37" s="91"/>
      <c r="AP37" s="93"/>
      <c r="AQ37" s="93"/>
      <c r="AR37" s="95"/>
      <c r="AS37" s="94"/>
      <c r="AT37" s="94"/>
      <c r="AU37" s="95"/>
      <c r="AV37" s="94"/>
      <c r="AW37" s="96"/>
      <c r="AX37" s="95"/>
      <c r="AY37" s="94"/>
      <c r="AZ37" s="94"/>
      <c r="BA37" s="95"/>
    </row>
    <row r="38" spans="1:53" ht="19.5" customHeight="1">
      <c r="A38" s="171" t="s">
        <v>242</v>
      </c>
      <c r="B38" s="474" t="s">
        <v>404</v>
      </c>
      <c r="C38" s="474" t="s">
        <v>266</v>
      </c>
      <c r="D38" s="474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>
        <f t="shared" si="0"/>
        <v>0</v>
      </c>
      <c r="AL38" s="384">
        <f t="shared" si="1"/>
        <v>0</v>
      </c>
      <c r="AM38" s="100"/>
      <c r="AN38" s="100"/>
      <c r="AO38" s="91"/>
      <c r="AP38" s="93"/>
      <c r="AQ38" s="93"/>
      <c r="AR38" s="95"/>
      <c r="AS38" s="94"/>
      <c r="AT38" s="94"/>
      <c r="AU38" s="95"/>
      <c r="AV38" s="94"/>
      <c r="AW38" s="96"/>
      <c r="AX38" s="95"/>
      <c r="AY38" s="94"/>
      <c r="AZ38" s="94"/>
      <c r="BA38" s="95"/>
    </row>
    <row r="39" spans="1:53" ht="19.5" customHeight="1">
      <c r="A39" s="171" t="s">
        <v>407</v>
      </c>
      <c r="B39" s="458" t="s">
        <v>379</v>
      </c>
      <c r="C39" s="474" t="s">
        <v>266</v>
      </c>
      <c r="D39" s="474"/>
      <c r="E39" s="253"/>
      <c r="F39" s="253"/>
      <c r="G39" s="253"/>
      <c r="H39" s="253"/>
      <c r="I39" s="253"/>
      <c r="J39" s="253"/>
      <c r="K39" s="253">
        <v>0</v>
      </c>
      <c r="L39" s="253">
        <v>0</v>
      </c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>
        <f t="shared" si="0"/>
        <v>0</v>
      </c>
      <c r="AL39" s="384">
        <f t="shared" si="1"/>
        <v>0</v>
      </c>
      <c r="AM39" s="100"/>
      <c r="AN39" s="100"/>
      <c r="AO39" s="91"/>
      <c r="AP39" s="93"/>
      <c r="AQ39" s="93"/>
      <c r="AR39" s="95"/>
      <c r="AS39" s="94"/>
      <c r="AT39" s="94"/>
      <c r="AU39" s="95"/>
      <c r="AV39" s="94"/>
      <c r="AW39" s="96"/>
      <c r="AX39" s="95"/>
      <c r="AY39" s="94"/>
      <c r="AZ39" s="94"/>
      <c r="BA39" s="95"/>
    </row>
    <row r="40" spans="1:53" ht="19.5" customHeight="1">
      <c r="A40" s="171" t="s">
        <v>243</v>
      </c>
      <c r="B40" s="474" t="s">
        <v>405</v>
      </c>
      <c r="C40" s="474" t="s">
        <v>266</v>
      </c>
      <c r="D40" s="474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>
        <f t="shared" si="0"/>
        <v>0</v>
      </c>
      <c r="AL40" s="384">
        <f t="shared" si="1"/>
        <v>0</v>
      </c>
      <c r="AM40" s="100"/>
      <c r="AN40" s="100"/>
      <c r="AO40" s="91"/>
      <c r="AP40" s="93"/>
      <c r="AQ40" s="93"/>
      <c r="AR40" s="95"/>
      <c r="AS40" s="94"/>
      <c r="AT40" s="94"/>
      <c r="AU40" s="95"/>
      <c r="AV40" s="94"/>
      <c r="AW40" s="96"/>
      <c r="AX40" s="95"/>
      <c r="AY40" s="94"/>
      <c r="AZ40" s="94"/>
      <c r="BA40" s="95"/>
    </row>
    <row r="41" spans="1:53" ht="19.5" customHeight="1">
      <c r="A41" s="171" t="s">
        <v>244</v>
      </c>
      <c r="B41" s="474" t="s">
        <v>245</v>
      </c>
      <c r="C41" s="474" t="s">
        <v>266</v>
      </c>
      <c r="D41" s="474"/>
      <c r="E41" s="253"/>
      <c r="F41" s="253"/>
      <c r="G41" s="253"/>
      <c r="H41" s="253"/>
      <c r="I41" s="253"/>
      <c r="J41" s="253"/>
      <c r="K41" s="253">
        <v>0</v>
      </c>
      <c r="L41" s="253">
        <v>0</v>
      </c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>
        <f t="shared" si="0"/>
        <v>0</v>
      </c>
      <c r="AL41" s="384">
        <f t="shared" si="1"/>
        <v>0</v>
      </c>
      <c r="AM41" s="100"/>
      <c r="AN41" s="100"/>
      <c r="AO41" s="91"/>
      <c r="AP41" s="93"/>
      <c r="AQ41" s="93"/>
      <c r="AR41" s="95"/>
      <c r="AS41" s="94"/>
      <c r="AT41" s="94"/>
      <c r="AU41" s="95"/>
      <c r="AV41" s="94"/>
      <c r="AW41" s="96"/>
      <c r="AX41" s="95"/>
      <c r="AY41" s="94"/>
      <c r="AZ41" s="94"/>
      <c r="BA41" s="95"/>
    </row>
    <row r="42" spans="1:53" ht="19.5" customHeight="1">
      <c r="A42" s="171" t="s">
        <v>246</v>
      </c>
      <c r="B42" s="474" t="s">
        <v>406</v>
      </c>
      <c r="C42" s="474" t="s">
        <v>266</v>
      </c>
      <c r="D42" s="474"/>
      <c r="E42" s="253"/>
      <c r="F42" s="253"/>
      <c r="G42" s="253"/>
      <c r="H42" s="253"/>
      <c r="I42" s="253"/>
      <c r="J42" s="253"/>
      <c r="K42" s="253">
        <v>0</v>
      </c>
      <c r="L42" s="253">
        <v>0</v>
      </c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>
        <f t="shared" si="0"/>
        <v>0</v>
      </c>
      <c r="AL42" s="384">
        <f t="shared" si="1"/>
        <v>0</v>
      </c>
      <c r="AM42" s="100"/>
      <c r="AN42" s="100"/>
      <c r="AO42" s="91"/>
      <c r="AP42" s="93"/>
      <c r="AQ42" s="93"/>
      <c r="AR42" s="95"/>
      <c r="AS42" s="94"/>
      <c r="AT42" s="94"/>
      <c r="AU42" s="95"/>
      <c r="AV42" s="94"/>
      <c r="AW42" s="96"/>
      <c r="AX42" s="95"/>
      <c r="AY42" s="94"/>
      <c r="AZ42" s="94"/>
      <c r="BA42" s="95"/>
    </row>
    <row r="43" spans="1:53" ht="19.5" customHeight="1">
      <c r="A43" s="106">
        <v>107051</v>
      </c>
      <c r="B43" s="456" t="s">
        <v>72</v>
      </c>
      <c r="C43" s="456" t="s">
        <v>266</v>
      </c>
      <c r="D43" s="456"/>
      <c r="E43" s="253"/>
      <c r="F43" s="253"/>
      <c r="G43" s="253"/>
      <c r="H43" s="253"/>
      <c r="I43" s="253">
        <v>4953000</v>
      </c>
      <c r="J43" s="253">
        <v>4953000</v>
      </c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>
        <f t="shared" si="0"/>
        <v>4953000</v>
      </c>
      <c r="AL43" s="384">
        <f t="shared" si="1"/>
        <v>4953000</v>
      </c>
      <c r="AM43" s="100"/>
      <c r="AN43" s="100"/>
      <c r="AO43" s="91"/>
      <c r="AP43" s="94"/>
      <c r="AQ43" s="94"/>
      <c r="AR43" s="95"/>
      <c r="AS43" s="94"/>
      <c r="AT43" s="94"/>
      <c r="AU43" s="95"/>
      <c r="AV43" s="94"/>
      <c r="AW43" s="96"/>
      <c r="AX43" s="95"/>
      <c r="AY43" s="95"/>
      <c r="AZ43" s="95"/>
      <c r="BA43" s="95"/>
    </row>
    <row r="44" spans="1:53" ht="19.5" customHeight="1">
      <c r="A44" s="170" t="s">
        <v>408</v>
      </c>
      <c r="B44" s="458" t="s">
        <v>380</v>
      </c>
      <c r="C44" s="475" t="s">
        <v>266</v>
      </c>
      <c r="D44" s="475"/>
      <c r="E44" s="476"/>
      <c r="F44" s="476"/>
      <c r="G44" s="476"/>
      <c r="H44" s="476"/>
      <c r="I44" s="476">
        <v>370000</v>
      </c>
      <c r="J44" s="476">
        <v>370000</v>
      </c>
      <c r="K44" s="476"/>
      <c r="L44" s="476"/>
      <c r="M44" s="476"/>
      <c r="N44" s="476"/>
      <c r="O44" s="476">
        <v>250000</v>
      </c>
      <c r="P44" s="476">
        <v>250000</v>
      </c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>
        <f t="shared" si="0"/>
        <v>620000</v>
      </c>
      <c r="AL44" s="384">
        <f t="shared" si="1"/>
        <v>620000</v>
      </c>
      <c r="AM44" s="100"/>
      <c r="AN44" s="100"/>
      <c r="AO44" s="91"/>
      <c r="AP44" s="94"/>
      <c r="AQ44" s="94"/>
      <c r="AR44" s="95"/>
      <c r="AS44" s="94"/>
      <c r="AT44" s="94"/>
      <c r="AU44" s="95"/>
      <c r="AV44" s="94"/>
      <c r="AW44" s="96"/>
      <c r="AX44" s="95"/>
      <c r="AY44" s="95"/>
      <c r="AZ44" s="95"/>
      <c r="BA44" s="95"/>
    </row>
    <row r="45" spans="1:53" s="183" customFormat="1" ht="19.5" customHeight="1">
      <c r="A45" s="320">
        <v>107060</v>
      </c>
      <c r="B45" s="462" t="s">
        <v>409</v>
      </c>
      <c r="C45" s="477" t="s">
        <v>266</v>
      </c>
      <c r="D45" s="477"/>
      <c r="E45" s="478"/>
      <c r="F45" s="478"/>
      <c r="G45" s="478"/>
      <c r="H45" s="478"/>
      <c r="I45" s="478"/>
      <c r="J45" s="478"/>
      <c r="K45" s="478">
        <v>4620000</v>
      </c>
      <c r="L45" s="478">
        <v>4620000</v>
      </c>
      <c r="M45" s="478"/>
      <c r="N45" s="478"/>
      <c r="O45" s="478"/>
      <c r="P45" s="478"/>
      <c r="Q45" s="478"/>
      <c r="R45" s="478"/>
      <c r="S45" s="478"/>
      <c r="T45" s="478"/>
      <c r="U45" s="478"/>
      <c r="V45" s="478"/>
      <c r="W45" s="478"/>
      <c r="X45" s="478"/>
      <c r="Y45" s="478"/>
      <c r="Z45" s="478"/>
      <c r="AA45" s="478"/>
      <c r="AB45" s="478"/>
      <c r="AC45" s="478"/>
      <c r="AD45" s="478"/>
      <c r="AE45" s="478"/>
      <c r="AF45" s="478"/>
      <c r="AG45" s="478"/>
      <c r="AH45" s="478"/>
      <c r="AI45" s="478"/>
      <c r="AJ45" s="478"/>
      <c r="AK45" s="478">
        <f t="shared" si="0"/>
        <v>4620000</v>
      </c>
      <c r="AL45" s="384">
        <f t="shared" si="1"/>
        <v>4620000</v>
      </c>
      <c r="AM45" s="177"/>
      <c r="AN45" s="177"/>
      <c r="AO45" s="177"/>
      <c r="AP45" s="180"/>
      <c r="AQ45" s="180"/>
      <c r="AR45" s="179"/>
      <c r="AS45" s="180"/>
      <c r="AT45" s="180"/>
      <c r="AU45" s="179"/>
      <c r="AV45" s="180"/>
      <c r="AW45" s="252"/>
      <c r="AX45" s="179"/>
      <c r="AY45" s="180"/>
      <c r="AZ45" s="180"/>
      <c r="BA45" s="179"/>
    </row>
    <row r="46" spans="1:53" ht="19.5" customHeight="1">
      <c r="A46" s="107"/>
      <c r="B46" s="469" t="s">
        <v>176</v>
      </c>
      <c r="C46" s="469"/>
      <c r="D46" s="473">
        <f aca="true" t="shared" si="8" ref="D46:AI46">SUM(D38:D45)</f>
        <v>0</v>
      </c>
      <c r="E46" s="473">
        <f t="shared" si="8"/>
        <v>0</v>
      </c>
      <c r="F46" s="473">
        <f>SUM(F38:F45)</f>
        <v>0</v>
      </c>
      <c r="G46" s="473">
        <f t="shared" si="8"/>
        <v>0</v>
      </c>
      <c r="H46" s="473">
        <f>SUM(H38:H45)</f>
        <v>0</v>
      </c>
      <c r="I46" s="473">
        <f t="shared" si="8"/>
        <v>5323000</v>
      </c>
      <c r="J46" s="473">
        <f>SUM(J38:J45)</f>
        <v>5323000</v>
      </c>
      <c r="K46" s="473">
        <f t="shared" si="8"/>
        <v>4620000</v>
      </c>
      <c r="L46" s="473">
        <f>SUM(L38:L45)</f>
        <v>4620000</v>
      </c>
      <c r="M46" s="473">
        <f t="shared" si="8"/>
        <v>0</v>
      </c>
      <c r="N46" s="473">
        <f>SUM(N38:N45)</f>
        <v>0</v>
      </c>
      <c r="O46" s="473">
        <f t="shared" si="8"/>
        <v>250000</v>
      </c>
      <c r="P46" s="473">
        <f>SUM(P38:P45)</f>
        <v>250000</v>
      </c>
      <c r="Q46" s="473">
        <f t="shared" si="8"/>
        <v>0</v>
      </c>
      <c r="R46" s="473">
        <f>SUM(R38:R45)</f>
        <v>0</v>
      </c>
      <c r="S46" s="473">
        <f t="shared" si="8"/>
        <v>0</v>
      </c>
      <c r="T46" s="473">
        <f>SUM(T38:T45)</f>
        <v>0</v>
      </c>
      <c r="U46" s="473">
        <f>SUM(U38:U45)</f>
        <v>0</v>
      </c>
      <c r="V46" s="473">
        <f>SUM(V38:V45)</f>
        <v>0</v>
      </c>
      <c r="W46" s="473">
        <f t="shared" si="8"/>
        <v>0</v>
      </c>
      <c r="X46" s="473">
        <f>SUM(X38:X45)</f>
        <v>0</v>
      </c>
      <c r="Y46" s="473">
        <f t="shared" si="8"/>
        <v>0</v>
      </c>
      <c r="Z46" s="473">
        <f>SUM(Z38:Z45)</f>
        <v>0</v>
      </c>
      <c r="AA46" s="473">
        <f t="shared" si="8"/>
        <v>0</v>
      </c>
      <c r="AB46" s="473">
        <f>SUM(AB38:AB45)</f>
        <v>0</v>
      </c>
      <c r="AC46" s="473">
        <f t="shared" si="8"/>
        <v>0</v>
      </c>
      <c r="AD46" s="473">
        <f>SUM(AD38:AD45)</f>
        <v>0</v>
      </c>
      <c r="AE46" s="473">
        <f t="shared" si="8"/>
        <v>0</v>
      </c>
      <c r="AF46" s="473">
        <f>SUM(AF38:AF45)</f>
        <v>0</v>
      </c>
      <c r="AG46" s="473">
        <f t="shared" si="8"/>
        <v>0</v>
      </c>
      <c r="AH46" s="473">
        <f>SUM(AH38:AH45)</f>
        <v>0</v>
      </c>
      <c r="AI46" s="473">
        <f t="shared" si="8"/>
        <v>0</v>
      </c>
      <c r="AJ46" s="473">
        <f>SUM(AJ38:AJ45)</f>
        <v>0</v>
      </c>
      <c r="AK46" s="473">
        <f t="shared" si="0"/>
        <v>10193000</v>
      </c>
      <c r="AL46" s="473">
        <f t="shared" si="1"/>
        <v>10193000</v>
      </c>
      <c r="AM46" s="91"/>
      <c r="AN46" s="91"/>
      <c r="AO46" s="91"/>
      <c r="AP46" s="94"/>
      <c r="AQ46" s="94"/>
      <c r="AR46" s="95"/>
      <c r="AS46" s="94"/>
      <c r="AT46" s="94"/>
      <c r="AU46" s="95"/>
      <c r="AV46" s="94"/>
      <c r="AW46" s="96"/>
      <c r="AX46" s="95"/>
      <c r="AY46" s="94"/>
      <c r="AZ46" s="94"/>
      <c r="BA46" s="95"/>
    </row>
    <row r="47" spans="1:53" s="183" customFormat="1" ht="19.5" customHeight="1">
      <c r="A47" s="292" t="s">
        <v>187</v>
      </c>
      <c r="B47" s="465" t="s">
        <v>188</v>
      </c>
      <c r="C47" s="479"/>
      <c r="D47" s="479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>
        <f t="shared" si="0"/>
        <v>0</v>
      </c>
      <c r="AL47" s="473">
        <f t="shared" si="1"/>
        <v>0</v>
      </c>
      <c r="AM47" s="177"/>
      <c r="AN47" s="177"/>
      <c r="AO47" s="251"/>
      <c r="AP47" s="178"/>
      <c r="AQ47" s="178"/>
      <c r="AR47" s="178"/>
      <c r="AS47" s="180"/>
      <c r="AT47" s="180"/>
      <c r="AU47" s="180"/>
      <c r="AV47" s="180"/>
      <c r="AW47" s="180"/>
      <c r="AX47" s="180"/>
      <c r="AY47" s="180"/>
      <c r="AZ47" s="180"/>
      <c r="BA47" s="180"/>
    </row>
    <row r="48" spans="1:53" s="499" customFormat="1" ht="19.5" customHeight="1">
      <c r="A48" s="492"/>
      <c r="B48" s="493" t="s">
        <v>82</v>
      </c>
      <c r="C48" s="493"/>
      <c r="D48" s="494">
        <f aca="true" t="shared" si="9" ref="D48:AJ48">SUM(D12,D18,D22,D28,D32,D36,D46,D47)</f>
        <v>0</v>
      </c>
      <c r="E48" s="494">
        <f t="shared" si="9"/>
        <v>6432783</v>
      </c>
      <c r="F48" s="494">
        <f t="shared" si="9"/>
        <v>10101633</v>
      </c>
      <c r="G48" s="494">
        <f t="shared" si="9"/>
        <v>1234160</v>
      </c>
      <c r="H48" s="494">
        <f t="shared" si="9"/>
        <v>1637720</v>
      </c>
      <c r="I48" s="494">
        <f t="shared" si="9"/>
        <v>21679960</v>
      </c>
      <c r="J48" s="494">
        <f t="shared" si="9"/>
        <v>22222807</v>
      </c>
      <c r="K48" s="494">
        <f t="shared" si="9"/>
        <v>4620000</v>
      </c>
      <c r="L48" s="494">
        <f t="shared" si="9"/>
        <v>4620000</v>
      </c>
      <c r="M48" s="494">
        <f t="shared" si="9"/>
        <v>0</v>
      </c>
      <c r="N48" s="494">
        <f t="shared" si="9"/>
        <v>0</v>
      </c>
      <c r="O48" s="494">
        <f t="shared" si="9"/>
        <v>2200000</v>
      </c>
      <c r="P48" s="494">
        <f t="shared" si="9"/>
        <v>2200000</v>
      </c>
      <c r="Q48" s="494">
        <f t="shared" si="9"/>
        <v>0</v>
      </c>
      <c r="R48" s="494">
        <f t="shared" si="9"/>
        <v>0</v>
      </c>
      <c r="S48" s="494">
        <f t="shared" si="9"/>
        <v>0</v>
      </c>
      <c r="T48" s="494">
        <f t="shared" si="9"/>
        <v>0</v>
      </c>
      <c r="U48" s="494">
        <f t="shared" si="9"/>
        <v>7386927</v>
      </c>
      <c r="V48" s="494">
        <f t="shared" si="9"/>
        <v>10520371</v>
      </c>
      <c r="W48" s="494">
        <f t="shared" si="9"/>
        <v>0</v>
      </c>
      <c r="X48" s="494">
        <f t="shared" si="9"/>
        <v>0</v>
      </c>
      <c r="Y48" s="494">
        <f t="shared" si="9"/>
        <v>2000000</v>
      </c>
      <c r="Z48" s="494">
        <f t="shared" si="9"/>
        <v>43160604</v>
      </c>
      <c r="AA48" s="494">
        <f t="shared" si="9"/>
        <v>0</v>
      </c>
      <c r="AB48" s="494">
        <f t="shared" si="9"/>
        <v>0</v>
      </c>
      <c r="AC48" s="494">
        <f t="shared" si="9"/>
        <v>0</v>
      </c>
      <c r="AD48" s="494">
        <f t="shared" si="9"/>
        <v>0</v>
      </c>
      <c r="AE48" s="494">
        <f t="shared" si="9"/>
        <v>0</v>
      </c>
      <c r="AF48" s="494">
        <f t="shared" si="9"/>
        <v>0</v>
      </c>
      <c r="AG48" s="494">
        <f t="shared" si="9"/>
        <v>0</v>
      </c>
      <c r="AH48" s="494">
        <f t="shared" si="9"/>
        <v>7462000</v>
      </c>
      <c r="AI48" s="494">
        <f t="shared" si="9"/>
        <v>1487589</v>
      </c>
      <c r="AJ48" s="494">
        <f t="shared" si="9"/>
        <v>1487589</v>
      </c>
      <c r="AK48" s="494">
        <f t="shared" si="0"/>
        <v>47041419</v>
      </c>
      <c r="AL48" s="494">
        <f t="shared" si="1"/>
        <v>103412724</v>
      </c>
      <c r="AM48" s="495"/>
      <c r="AN48" s="495"/>
      <c r="AO48" s="496"/>
      <c r="AP48" s="497"/>
      <c r="AQ48" s="497"/>
      <c r="AR48" s="497"/>
      <c r="AS48" s="498"/>
      <c r="AT48" s="498"/>
      <c r="AU48" s="498"/>
      <c r="AV48" s="498"/>
      <c r="AW48" s="498"/>
      <c r="AX48" s="498"/>
      <c r="AY48" s="498"/>
      <c r="AZ48" s="498"/>
      <c r="BA48" s="498"/>
    </row>
    <row r="49" spans="1:53" ht="19.5" customHeight="1">
      <c r="A49" s="82"/>
      <c r="B49" s="533" t="s">
        <v>496</v>
      </c>
      <c r="C49" s="534"/>
      <c r="D49" s="534"/>
      <c r="E49" s="128"/>
      <c r="F49" s="513"/>
      <c r="G49" s="480"/>
      <c r="H49" s="480"/>
      <c r="I49" s="480"/>
      <c r="J49" s="480"/>
      <c r="K49" s="480"/>
      <c r="L49" s="480"/>
      <c r="M49" s="480"/>
      <c r="N49" s="480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>
        <f t="shared" si="0"/>
        <v>0</v>
      </c>
      <c r="AL49" s="384">
        <f t="shared" si="1"/>
        <v>0</v>
      </c>
      <c r="AM49" s="91"/>
      <c r="AN49" s="91"/>
      <c r="AO49" s="87"/>
      <c r="AP49" s="88"/>
      <c r="AQ49" s="88"/>
      <c r="AR49" s="95"/>
      <c r="AS49" s="88"/>
      <c r="AT49" s="88"/>
      <c r="AU49" s="99"/>
      <c r="AV49" s="98"/>
      <c r="AW49" s="98"/>
      <c r="AX49" s="99"/>
      <c r="AY49" s="89"/>
      <c r="AZ49" s="89"/>
      <c r="BA49" s="99"/>
    </row>
    <row r="50" spans="1:53" ht="19.5" customHeight="1">
      <c r="A50" s="174" t="s">
        <v>180</v>
      </c>
      <c r="B50" s="458" t="s">
        <v>383</v>
      </c>
      <c r="C50" s="474" t="s">
        <v>266</v>
      </c>
      <c r="D50" s="474"/>
      <c r="E50" s="481">
        <v>13402450</v>
      </c>
      <c r="F50" s="481">
        <v>13896406</v>
      </c>
      <c r="G50" s="481">
        <v>2981775</v>
      </c>
      <c r="H50" s="481">
        <v>3110446</v>
      </c>
      <c r="I50" s="481">
        <v>888810</v>
      </c>
      <c r="J50" s="481">
        <v>888810</v>
      </c>
      <c r="K50" s="480"/>
      <c r="L50" s="480"/>
      <c r="M50" s="480"/>
      <c r="N50" s="480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84">
        <f t="shared" si="0"/>
        <v>17273035</v>
      </c>
      <c r="AL50" s="384">
        <f t="shared" si="1"/>
        <v>17895662</v>
      </c>
      <c r="AM50" s="91"/>
      <c r="AN50" s="91"/>
      <c r="AO50" s="87"/>
      <c r="AP50" s="88"/>
      <c r="AQ50" s="88"/>
      <c r="AR50" s="95"/>
      <c r="AS50" s="88"/>
      <c r="AT50" s="88"/>
      <c r="AU50" s="99"/>
      <c r="AV50" s="98"/>
      <c r="AW50" s="98"/>
      <c r="AX50" s="99"/>
      <c r="AY50" s="89"/>
      <c r="AZ50" s="89"/>
      <c r="BA50" s="99"/>
    </row>
    <row r="51" spans="1:53" ht="19.5" customHeight="1">
      <c r="A51" s="174" t="s">
        <v>181</v>
      </c>
      <c r="B51" s="458" t="s">
        <v>384</v>
      </c>
      <c r="C51" s="474" t="s">
        <v>266</v>
      </c>
      <c r="D51" s="474"/>
      <c r="E51" s="481"/>
      <c r="F51" s="481"/>
      <c r="G51" s="481"/>
      <c r="H51" s="481"/>
      <c r="I51" s="481">
        <v>1812000</v>
      </c>
      <c r="J51" s="481">
        <v>1812000</v>
      </c>
      <c r="K51" s="480"/>
      <c r="L51" s="480"/>
      <c r="M51" s="480"/>
      <c r="N51" s="480"/>
      <c r="O51" s="384"/>
      <c r="P51" s="384"/>
      <c r="Q51" s="384"/>
      <c r="R51" s="384"/>
      <c r="S51" s="384"/>
      <c r="T51" s="384"/>
      <c r="U51" s="384"/>
      <c r="V51" s="384"/>
      <c r="W51" s="459"/>
      <c r="X51" s="459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  <c r="AI51" s="384"/>
      <c r="AJ51" s="384"/>
      <c r="AK51" s="384">
        <f t="shared" si="0"/>
        <v>1812000</v>
      </c>
      <c r="AL51" s="384">
        <f t="shared" si="1"/>
        <v>1812000</v>
      </c>
      <c r="AM51" s="91"/>
      <c r="AN51" s="91"/>
      <c r="AO51" s="87"/>
      <c r="AP51" s="88"/>
      <c r="AQ51" s="88"/>
      <c r="AR51" s="95"/>
      <c r="AS51" s="88"/>
      <c r="AT51" s="88"/>
      <c r="AU51" s="99"/>
      <c r="AV51" s="98"/>
      <c r="AW51" s="98"/>
      <c r="AX51" s="99"/>
      <c r="AY51" s="89"/>
      <c r="AZ51" s="89"/>
      <c r="BA51" s="99"/>
    </row>
    <row r="52" spans="1:53" ht="19.5" customHeight="1">
      <c r="A52" s="174" t="s">
        <v>463</v>
      </c>
      <c r="B52" s="458" t="s">
        <v>464</v>
      </c>
      <c r="C52" s="474" t="s">
        <v>266</v>
      </c>
      <c r="D52" s="474"/>
      <c r="E52" s="481">
        <v>1051000</v>
      </c>
      <c r="F52" s="481">
        <v>1051000</v>
      </c>
      <c r="G52" s="481">
        <v>262000</v>
      </c>
      <c r="H52" s="481">
        <v>262000</v>
      </c>
      <c r="I52" s="481">
        <v>1912000</v>
      </c>
      <c r="J52" s="481">
        <v>1912000</v>
      </c>
      <c r="K52" s="480"/>
      <c r="L52" s="480"/>
      <c r="M52" s="480"/>
      <c r="N52" s="480"/>
      <c r="O52" s="384"/>
      <c r="P52" s="384"/>
      <c r="Q52" s="384"/>
      <c r="R52" s="384"/>
      <c r="S52" s="384"/>
      <c r="T52" s="384"/>
      <c r="U52" s="384"/>
      <c r="V52" s="384"/>
      <c r="W52" s="459"/>
      <c r="X52" s="459"/>
      <c r="Y52" s="384"/>
      <c r="Z52" s="384"/>
      <c r="AA52" s="384"/>
      <c r="AB52" s="384"/>
      <c r="AC52" s="384"/>
      <c r="AD52" s="384"/>
      <c r="AE52" s="384"/>
      <c r="AF52" s="384"/>
      <c r="AG52" s="384"/>
      <c r="AH52" s="384"/>
      <c r="AI52" s="384"/>
      <c r="AJ52" s="384"/>
      <c r="AK52" s="384">
        <f t="shared" si="0"/>
        <v>3225000</v>
      </c>
      <c r="AL52" s="384">
        <f t="shared" si="1"/>
        <v>3225000</v>
      </c>
      <c r="AM52" s="91"/>
      <c r="AN52" s="91"/>
      <c r="AO52" s="87"/>
      <c r="AP52" s="88"/>
      <c r="AQ52" s="88"/>
      <c r="AR52" s="95"/>
      <c r="AS52" s="88"/>
      <c r="AT52" s="88"/>
      <c r="AU52" s="99"/>
      <c r="AV52" s="98"/>
      <c r="AW52" s="98"/>
      <c r="AX52" s="99"/>
      <c r="AY52" s="89"/>
      <c r="AZ52" s="89"/>
      <c r="BA52" s="99"/>
    </row>
    <row r="53" spans="1:53" ht="19.5" customHeight="1">
      <c r="A53" s="174" t="s">
        <v>528</v>
      </c>
      <c r="B53" s="463" t="s">
        <v>529</v>
      </c>
      <c r="C53" s="474" t="s">
        <v>266</v>
      </c>
      <c r="D53" s="474"/>
      <c r="E53" s="481">
        <v>6321416</v>
      </c>
      <c r="F53" s="481">
        <v>6321416</v>
      </c>
      <c r="G53" s="481">
        <v>1420893</v>
      </c>
      <c r="H53" s="481">
        <v>1420893</v>
      </c>
      <c r="I53" s="481">
        <v>10822568</v>
      </c>
      <c r="J53" s="481">
        <v>10822568</v>
      </c>
      <c r="K53" s="480"/>
      <c r="L53" s="480"/>
      <c r="M53" s="480"/>
      <c r="N53" s="480"/>
      <c r="O53" s="384"/>
      <c r="P53" s="384"/>
      <c r="Q53" s="384"/>
      <c r="R53" s="384"/>
      <c r="S53" s="384"/>
      <c r="T53" s="384"/>
      <c r="U53" s="384"/>
      <c r="V53" s="384"/>
      <c r="W53" s="384">
        <v>600000</v>
      </c>
      <c r="X53" s="384">
        <v>600000</v>
      </c>
      <c r="Y53" s="384"/>
      <c r="Z53" s="384"/>
      <c r="AA53" s="384"/>
      <c r="AB53" s="384"/>
      <c r="AC53" s="384"/>
      <c r="AD53" s="384"/>
      <c r="AE53" s="384"/>
      <c r="AF53" s="384"/>
      <c r="AG53" s="384"/>
      <c r="AH53" s="384"/>
      <c r="AI53" s="384"/>
      <c r="AJ53" s="384"/>
      <c r="AK53" s="384">
        <f t="shared" si="0"/>
        <v>19164877</v>
      </c>
      <c r="AL53" s="384">
        <f t="shared" si="1"/>
        <v>19164877</v>
      </c>
      <c r="AM53" s="91"/>
      <c r="AN53" s="91"/>
      <c r="AO53" s="87"/>
      <c r="AP53" s="88"/>
      <c r="AQ53" s="88"/>
      <c r="AR53" s="95"/>
      <c r="AS53" s="88"/>
      <c r="AT53" s="88"/>
      <c r="AU53" s="99"/>
      <c r="AV53" s="98"/>
      <c r="AW53" s="98"/>
      <c r="AX53" s="99"/>
      <c r="AY53" s="89"/>
      <c r="AZ53" s="89"/>
      <c r="BA53" s="99"/>
    </row>
    <row r="54" spans="1:53" ht="19.5" customHeight="1">
      <c r="A54" s="174" t="s">
        <v>500</v>
      </c>
      <c r="B54" s="458" t="s">
        <v>501</v>
      </c>
      <c r="C54" s="474" t="s">
        <v>266</v>
      </c>
      <c r="D54" s="474"/>
      <c r="E54" s="481">
        <v>854000</v>
      </c>
      <c r="F54" s="481">
        <v>854000</v>
      </c>
      <c r="G54" s="481">
        <v>198000</v>
      </c>
      <c r="H54" s="481">
        <v>198000</v>
      </c>
      <c r="I54" s="481">
        <v>710000</v>
      </c>
      <c r="J54" s="481">
        <v>710000</v>
      </c>
      <c r="K54" s="480"/>
      <c r="L54" s="480"/>
      <c r="M54" s="480"/>
      <c r="N54" s="480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>
        <f t="shared" si="0"/>
        <v>1762000</v>
      </c>
      <c r="AL54" s="384">
        <f t="shared" si="1"/>
        <v>1762000</v>
      </c>
      <c r="AM54" s="91"/>
      <c r="AN54" s="91"/>
      <c r="AO54" s="87"/>
      <c r="AP54" s="88"/>
      <c r="AQ54" s="88"/>
      <c r="AR54" s="95"/>
      <c r="AS54" s="88"/>
      <c r="AT54" s="88"/>
      <c r="AU54" s="99"/>
      <c r="AV54" s="98"/>
      <c r="AW54" s="98"/>
      <c r="AX54" s="99"/>
      <c r="AY54" s="89"/>
      <c r="AZ54" s="89"/>
      <c r="BA54" s="99"/>
    </row>
    <row r="55" spans="1:53" s="499" customFormat="1" ht="19.5" customHeight="1">
      <c r="A55" s="500"/>
      <c r="B55" s="501" t="s">
        <v>497</v>
      </c>
      <c r="C55" s="501"/>
      <c r="D55" s="502">
        <f aca="true" t="shared" si="10" ref="D55:AI55">SUM(D50:D54)</f>
        <v>0</v>
      </c>
      <c r="E55" s="494">
        <f t="shared" si="10"/>
        <v>21628866</v>
      </c>
      <c r="F55" s="494">
        <f>SUM(F50:F54)</f>
        <v>22122822</v>
      </c>
      <c r="G55" s="494">
        <f t="shared" si="10"/>
        <v>4862668</v>
      </c>
      <c r="H55" s="494">
        <f>SUM(H50:H54)</f>
        <v>4991339</v>
      </c>
      <c r="I55" s="494">
        <f t="shared" si="10"/>
        <v>16145378</v>
      </c>
      <c r="J55" s="494">
        <f>SUM(J50:J54)</f>
        <v>16145378</v>
      </c>
      <c r="K55" s="494">
        <f t="shared" si="10"/>
        <v>0</v>
      </c>
      <c r="L55" s="494">
        <f>SUM(L50:L54)</f>
        <v>0</v>
      </c>
      <c r="M55" s="494">
        <f t="shared" si="10"/>
        <v>0</v>
      </c>
      <c r="N55" s="494">
        <f>SUM(N50:N54)</f>
        <v>0</v>
      </c>
      <c r="O55" s="494">
        <f t="shared" si="10"/>
        <v>0</v>
      </c>
      <c r="P55" s="494">
        <f>SUM(P50:P54)</f>
        <v>0</v>
      </c>
      <c r="Q55" s="494">
        <f t="shared" si="10"/>
        <v>0</v>
      </c>
      <c r="R55" s="494">
        <f>SUM(R50:R54)</f>
        <v>0</v>
      </c>
      <c r="S55" s="494">
        <f t="shared" si="10"/>
        <v>0</v>
      </c>
      <c r="T55" s="494">
        <f>SUM(T50:T54)</f>
        <v>0</v>
      </c>
      <c r="U55" s="494">
        <f>SUM(U50:U54)</f>
        <v>0</v>
      </c>
      <c r="V55" s="494">
        <f>SUM(V50:V54)</f>
        <v>0</v>
      </c>
      <c r="W55" s="494">
        <f t="shared" si="10"/>
        <v>600000</v>
      </c>
      <c r="X55" s="494">
        <f>SUM(X50:X54)</f>
        <v>600000</v>
      </c>
      <c r="Y55" s="494">
        <f t="shared" si="10"/>
        <v>0</v>
      </c>
      <c r="Z55" s="494">
        <f>SUM(Z50:Z54)</f>
        <v>0</v>
      </c>
      <c r="AA55" s="494">
        <f t="shared" si="10"/>
        <v>0</v>
      </c>
      <c r="AB55" s="494">
        <f>SUM(AB50:AB54)</f>
        <v>0</v>
      </c>
      <c r="AC55" s="494">
        <f t="shared" si="10"/>
        <v>0</v>
      </c>
      <c r="AD55" s="494">
        <f>SUM(AD50:AD54)</f>
        <v>0</v>
      </c>
      <c r="AE55" s="494">
        <f t="shared" si="10"/>
        <v>0</v>
      </c>
      <c r="AF55" s="494">
        <f>SUM(AF50:AF54)</f>
        <v>0</v>
      </c>
      <c r="AG55" s="494">
        <f t="shared" si="10"/>
        <v>0</v>
      </c>
      <c r="AH55" s="494">
        <f>SUM(AH50:AH54)</f>
        <v>0</v>
      </c>
      <c r="AI55" s="494">
        <f t="shared" si="10"/>
        <v>0</v>
      </c>
      <c r="AJ55" s="494">
        <f>SUM(AJ50:AJ54)</f>
        <v>0</v>
      </c>
      <c r="AK55" s="494">
        <f t="shared" si="0"/>
        <v>43236912</v>
      </c>
      <c r="AL55" s="494">
        <f t="shared" si="1"/>
        <v>43859539</v>
      </c>
      <c r="AM55" s="495"/>
      <c r="AN55" s="495"/>
      <c r="AO55" s="503"/>
      <c r="AP55" s="504"/>
      <c r="AQ55" s="504"/>
      <c r="AR55" s="505"/>
      <c r="AS55" s="504"/>
      <c r="AT55" s="504"/>
      <c r="AU55" s="506"/>
      <c r="AV55" s="507"/>
      <c r="AW55" s="507"/>
      <c r="AX55" s="506"/>
      <c r="AY55" s="508"/>
      <c r="AZ55" s="508"/>
      <c r="BA55" s="506"/>
    </row>
    <row r="56" spans="1:53" s="499" customFormat="1" ht="24.75" customHeight="1">
      <c r="A56" s="500"/>
      <c r="B56" s="501" t="s">
        <v>189</v>
      </c>
      <c r="C56" s="501"/>
      <c r="D56" s="494">
        <f>D48+D55</f>
        <v>0</v>
      </c>
      <c r="E56" s="494">
        <f>E48+E55</f>
        <v>28061649</v>
      </c>
      <c r="F56" s="494">
        <f>F48+F55</f>
        <v>32224455</v>
      </c>
      <c r="G56" s="494">
        <f aca="true" t="shared" si="11" ref="G56:AI56">G48+G55</f>
        <v>6096828</v>
      </c>
      <c r="H56" s="494">
        <f>H48+H55</f>
        <v>6629059</v>
      </c>
      <c r="I56" s="494">
        <f t="shared" si="11"/>
        <v>37825338</v>
      </c>
      <c r="J56" s="494">
        <f>J48+J55</f>
        <v>38368185</v>
      </c>
      <c r="K56" s="494">
        <f t="shared" si="11"/>
        <v>4620000</v>
      </c>
      <c r="L56" s="494">
        <f>L48+L55</f>
        <v>4620000</v>
      </c>
      <c r="M56" s="494">
        <f t="shared" si="11"/>
        <v>0</v>
      </c>
      <c r="N56" s="494">
        <f>N48+N55</f>
        <v>0</v>
      </c>
      <c r="O56" s="494">
        <f t="shared" si="11"/>
        <v>2200000</v>
      </c>
      <c r="P56" s="494">
        <f>P48+P55</f>
        <v>2200000</v>
      </c>
      <c r="Q56" s="494">
        <f t="shared" si="11"/>
        <v>0</v>
      </c>
      <c r="R56" s="494">
        <f>R48+R55</f>
        <v>0</v>
      </c>
      <c r="S56" s="494">
        <f t="shared" si="11"/>
        <v>0</v>
      </c>
      <c r="T56" s="494">
        <f>T48+T55</f>
        <v>0</v>
      </c>
      <c r="U56" s="494">
        <f>U48+U55</f>
        <v>7386927</v>
      </c>
      <c r="V56" s="494">
        <f>V48+V55</f>
        <v>10520371</v>
      </c>
      <c r="W56" s="494">
        <f t="shared" si="11"/>
        <v>600000</v>
      </c>
      <c r="X56" s="494">
        <f>X48+X55</f>
        <v>600000</v>
      </c>
      <c r="Y56" s="494">
        <f t="shared" si="11"/>
        <v>2000000</v>
      </c>
      <c r="Z56" s="494">
        <f>Z48+Z55</f>
        <v>43160604</v>
      </c>
      <c r="AA56" s="494">
        <f t="shared" si="11"/>
        <v>0</v>
      </c>
      <c r="AB56" s="494">
        <f>AB48+AB55</f>
        <v>0</v>
      </c>
      <c r="AC56" s="494">
        <f t="shared" si="11"/>
        <v>0</v>
      </c>
      <c r="AD56" s="494">
        <f>AD48+AD55</f>
        <v>0</v>
      </c>
      <c r="AE56" s="494">
        <f t="shared" si="11"/>
        <v>0</v>
      </c>
      <c r="AF56" s="494">
        <f>AF48+AF55</f>
        <v>0</v>
      </c>
      <c r="AG56" s="494">
        <f t="shared" si="11"/>
        <v>0</v>
      </c>
      <c r="AH56" s="494">
        <f>AH48+AH55</f>
        <v>7462000</v>
      </c>
      <c r="AI56" s="494">
        <f t="shared" si="11"/>
        <v>1487589</v>
      </c>
      <c r="AJ56" s="494">
        <f>AJ48+AJ55</f>
        <v>1487589</v>
      </c>
      <c r="AK56" s="494">
        <f t="shared" si="0"/>
        <v>90278331</v>
      </c>
      <c r="AL56" s="494">
        <f t="shared" si="1"/>
        <v>147272263</v>
      </c>
      <c r="AM56" s="509"/>
      <c r="AN56" s="509"/>
      <c r="AO56" s="510"/>
      <c r="AP56" s="507"/>
      <c r="AQ56" s="507"/>
      <c r="AR56" s="506"/>
      <c r="AS56" s="507"/>
      <c r="AT56" s="507"/>
      <c r="AU56" s="506"/>
      <c r="AV56" s="507"/>
      <c r="AW56" s="507"/>
      <c r="AX56" s="506"/>
      <c r="AY56" s="506"/>
      <c r="AZ56" s="507"/>
      <c r="BA56" s="506"/>
    </row>
    <row r="57" spans="2:38" ht="24.75" customHeight="1">
      <c r="B57" s="101" t="s">
        <v>332</v>
      </c>
      <c r="C57" s="309"/>
      <c r="D57" s="309"/>
      <c r="E57" s="299"/>
      <c r="F57" s="299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</row>
    <row r="58" ht="13.5" customHeight="1"/>
    <row r="59" spans="2:8" ht="13.5" customHeight="1">
      <c r="B59" s="122"/>
      <c r="C59" s="311"/>
      <c r="D59" s="311"/>
      <c r="E59" s="122"/>
      <c r="F59" s="122"/>
      <c r="G59" s="122"/>
      <c r="H59" s="122"/>
    </row>
    <row r="60" ht="13.5" customHeight="1"/>
    <row r="61" ht="13.5" customHeight="1"/>
    <row r="62" ht="13.5" customHeight="1"/>
  </sheetData>
  <sheetProtection/>
  <mergeCells count="26">
    <mergeCell ref="AI1:AJ2"/>
    <mergeCell ref="U2:V2"/>
    <mergeCell ref="AA2:AB2"/>
    <mergeCell ref="AC2:AD2"/>
    <mergeCell ref="AE2:AF2"/>
    <mergeCell ref="AA1:AH1"/>
    <mergeCell ref="AG2:AH2"/>
    <mergeCell ref="I1:J2"/>
    <mergeCell ref="K1:L2"/>
    <mergeCell ref="M1:V1"/>
    <mergeCell ref="Y1:Z2"/>
    <mergeCell ref="W1:X2"/>
    <mergeCell ref="M2:N2"/>
    <mergeCell ref="O2:P2"/>
    <mergeCell ref="Q2:R2"/>
    <mergeCell ref="S2:T2"/>
    <mergeCell ref="AY1:BA1"/>
    <mergeCell ref="AS1:AU1"/>
    <mergeCell ref="AV1:AX1"/>
    <mergeCell ref="AP1:AR1"/>
    <mergeCell ref="AK1:AL2"/>
    <mergeCell ref="A1:A2"/>
    <mergeCell ref="B1:B2"/>
    <mergeCell ref="D1:D2"/>
    <mergeCell ref="E1:F2"/>
    <mergeCell ref="G1:H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9" scale="13" r:id="rId1"/>
  <headerFooter alignWithMargins="0">
    <oddHeader>&amp;C&amp;"Times New Roman,Félkövér"&amp;48 7/2017. (VI.28.) számú költségvetési rendelethez
ZALASZABAR KÖZSÉG  ÖNKORMÁNYZATA ÉS INTÉZMÉNYE
2016. ÉVI KIADÁSI ELŐIRÁNYZATAI 
 &amp;R&amp;A
&amp;P.oldal
1000.-Ft-ban
</oddHeader>
  </headerFooter>
  <colBreaks count="1" manualBreakCount="1">
    <brk id="3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Layout" zoomScaleSheetLayoutView="100" workbookViewId="0" topLeftCell="A1">
      <selection activeCell="E32" sqref="E32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6.00390625" style="5" customWidth="1"/>
    <col min="4" max="4" width="12.00390625" style="5" customWidth="1"/>
    <col min="5" max="5" width="12.875" style="5" customWidth="1"/>
    <col min="6" max="16384" width="11.375" style="5" customWidth="1"/>
  </cols>
  <sheetData>
    <row r="1" spans="1:5" ht="19.5" customHeight="1">
      <c r="A1" s="206" t="s">
        <v>14</v>
      </c>
      <c r="B1" s="207" t="s">
        <v>13</v>
      </c>
      <c r="C1" s="613" t="s">
        <v>561</v>
      </c>
      <c r="D1" s="613" t="s">
        <v>548</v>
      </c>
      <c r="E1" s="613" t="s">
        <v>580</v>
      </c>
    </row>
    <row r="2" spans="1:5" ht="19.5" customHeight="1">
      <c r="A2" s="208"/>
      <c r="B2" s="209"/>
      <c r="C2" s="614"/>
      <c r="D2" s="614"/>
      <c r="E2" s="614"/>
    </row>
    <row r="3" spans="1:6" ht="30" customHeight="1">
      <c r="A3" s="405"/>
      <c r="B3" s="407" t="s">
        <v>278</v>
      </c>
      <c r="C3" s="408"/>
      <c r="D3" s="409"/>
      <c r="E3" s="409"/>
      <c r="F3" s="13"/>
    </row>
    <row r="4" spans="1:5" ht="24.75" customHeight="1">
      <c r="A4" s="9" t="s">
        <v>91</v>
      </c>
      <c r="B4" s="241" t="s">
        <v>93</v>
      </c>
      <c r="C4" s="7"/>
      <c r="D4" s="12"/>
      <c r="E4" s="12"/>
    </row>
    <row r="5" spans="1:5" ht="24.75" customHeight="1">
      <c r="A5" s="9" t="s">
        <v>2</v>
      </c>
      <c r="B5" s="9" t="s">
        <v>123</v>
      </c>
      <c r="C5" s="7"/>
      <c r="D5" s="7"/>
      <c r="E5" s="7"/>
    </row>
    <row r="6" spans="1:5" ht="24.75" customHeight="1">
      <c r="A6" s="9"/>
      <c r="B6" s="115" t="s">
        <v>250</v>
      </c>
      <c r="C6" s="287">
        <v>650000</v>
      </c>
      <c r="D6" s="76">
        <v>640000</v>
      </c>
      <c r="E6" s="76">
        <v>640000</v>
      </c>
    </row>
    <row r="7" spans="1:5" ht="24.75" customHeight="1">
      <c r="A7" s="9"/>
      <c r="B7" s="10" t="s">
        <v>419</v>
      </c>
      <c r="C7" s="76">
        <v>680000</v>
      </c>
      <c r="D7" s="76">
        <v>0</v>
      </c>
      <c r="E7" s="76">
        <v>0</v>
      </c>
    </row>
    <row r="8" spans="1:5" ht="24.75" customHeight="1">
      <c r="A8" s="9"/>
      <c r="B8" s="115" t="s">
        <v>249</v>
      </c>
      <c r="C8" s="76">
        <v>90000</v>
      </c>
      <c r="D8" s="76">
        <v>800000</v>
      </c>
      <c r="E8" s="76">
        <v>800000</v>
      </c>
    </row>
    <row r="9" spans="1:5" ht="24.75" customHeight="1">
      <c r="A9" s="9"/>
      <c r="B9" s="10" t="s">
        <v>479</v>
      </c>
      <c r="C9" s="76">
        <v>70000</v>
      </c>
      <c r="D9" s="76">
        <v>0</v>
      </c>
      <c r="E9" s="76">
        <v>0</v>
      </c>
    </row>
    <row r="10" spans="1:5" ht="24.75" customHeight="1">
      <c r="A10" s="9"/>
      <c r="B10" s="10" t="s">
        <v>545</v>
      </c>
      <c r="C10" s="76">
        <v>500000</v>
      </c>
      <c r="D10" s="76">
        <v>481000</v>
      </c>
      <c r="E10" s="76">
        <v>481000</v>
      </c>
    </row>
    <row r="11" spans="1:5" ht="24.75" customHeight="1">
      <c r="A11" s="9"/>
      <c r="B11" s="10" t="s">
        <v>562</v>
      </c>
      <c r="C11" s="287">
        <v>620000</v>
      </c>
      <c r="D11" s="76">
        <v>250000</v>
      </c>
      <c r="E11" s="76">
        <v>250000</v>
      </c>
    </row>
    <row r="12" spans="1:5" ht="24.75" customHeight="1">
      <c r="A12" s="116"/>
      <c r="B12" s="10" t="s">
        <v>480</v>
      </c>
      <c r="C12" s="76">
        <v>28000</v>
      </c>
      <c r="D12" s="76">
        <v>29000</v>
      </c>
      <c r="E12" s="76">
        <v>29000</v>
      </c>
    </row>
    <row r="13" spans="1:5" ht="24.75" customHeight="1">
      <c r="A13" s="116"/>
      <c r="B13" s="241" t="s">
        <v>127</v>
      </c>
      <c r="C13" s="132">
        <f>SUM(C6:C12)</f>
        <v>2638000</v>
      </c>
      <c r="D13" s="132">
        <f>SUM(D6:D12)</f>
        <v>2200000</v>
      </c>
      <c r="E13" s="132">
        <f>SUM(E6:E12)</f>
        <v>2200000</v>
      </c>
    </row>
    <row r="14" spans="1:5" ht="24.75" customHeight="1">
      <c r="A14" s="242" t="s">
        <v>4</v>
      </c>
      <c r="B14" s="6" t="s">
        <v>420</v>
      </c>
      <c r="C14" s="76"/>
      <c r="D14" s="132"/>
      <c r="E14" s="132"/>
    </row>
    <row r="15" spans="1:5" ht="24.75" customHeight="1">
      <c r="A15" s="114"/>
      <c r="B15" s="10" t="s">
        <v>481</v>
      </c>
      <c r="C15" s="287"/>
      <c r="D15" s="76"/>
      <c r="E15" s="76"/>
    </row>
    <row r="16" spans="1:5" ht="24.75" customHeight="1">
      <c r="A16" s="114"/>
      <c r="B16" s="10" t="s">
        <v>482</v>
      </c>
      <c r="C16" s="287"/>
      <c r="D16" s="76"/>
      <c r="E16" s="76"/>
    </row>
    <row r="17" spans="1:5" ht="24.75" customHeight="1">
      <c r="A17" s="10"/>
      <c r="B17" s="243" t="s">
        <v>128</v>
      </c>
      <c r="C17" s="132">
        <f>SUM(C15:C16)</f>
        <v>0</v>
      </c>
      <c r="D17" s="132">
        <f>SUM(D15:D16)</f>
        <v>0</v>
      </c>
      <c r="E17" s="132">
        <f>SUM(E15:E16)</f>
        <v>0</v>
      </c>
    </row>
    <row r="18" spans="1:5" ht="24.75" customHeight="1">
      <c r="A18" s="10" t="s">
        <v>323</v>
      </c>
      <c r="B18" s="241" t="s">
        <v>421</v>
      </c>
      <c r="C18" s="132"/>
      <c r="D18" s="132"/>
      <c r="E18" s="132"/>
    </row>
    <row r="19" spans="1:5" ht="24.75" customHeight="1">
      <c r="A19" s="10"/>
      <c r="B19" s="241" t="s">
        <v>324</v>
      </c>
      <c r="C19" s="132">
        <v>0</v>
      </c>
      <c r="D19" s="132">
        <v>0</v>
      </c>
      <c r="E19" s="132">
        <v>0</v>
      </c>
    </row>
    <row r="20" spans="1:5" ht="24.75" customHeight="1">
      <c r="A20" s="6" t="s">
        <v>6</v>
      </c>
      <c r="B20" s="241" t="s">
        <v>435</v>
      </c>
      <c r="C20" s="132"/>
      <c r="D20" s="132"/>
      <c r="E20" s="132"/>
    </row>
    <row r="21" spans="1:5" ht="24.75" customHeight="1">
      <c r="A21" s="6" t="s">
        <v>8</v>
      </c>
      <c r="B21" s="9" t="s">
        <v>422</v>
      </c>
      <c r="C21" s="132"/>
      <c r="D21" s="132">
        <v>7386927</v>
      </c>
      <c r="E21" s="132">
        <v>10520371</v>
      </c>
    </row>
    <row r="22" spans="1:5" ht="24.75" customHeight="1">
      <c r="A22" s="404"/>
      <c r="B22" s="405" t="s">
        <v>277</v>
      </c>
      <c r="C22" s="406">
        <f>C13+C17+C21</f>
        <v>2638000</v>
      </c>
      <c r="D22" s="406">
        <f>D13+D17+D21</f>
        <v>9586927</v>
      </c>
      <c r="E22" s="406">
        <f>E13+E17+E21</f>
        <v>12720371</v>
      </c>
    </row>
    <row r="23" spans="1:5" ht="30" customHeight="1">
      <c r="A23" s="410"/>
      <c r="B23" s="407" t="s">
        <v>125</v>
      </c>
      <c r="C23" s="411"/>
      <c r="D23" s="406"/>
      <c r="E23" s="406"/>
    </row>
    <row r="24" spans="1:5" ht="24.75" customHeight="1">
      <c r="A24" s="6" t="s">
        <v>91</v>
      </c>
      <c r="B24" s="241" t="s">
        <v>93</v>
      </c>
      <c r="C24" s="77"/>
      <c r="D24" s="77"/>
      <c r="E24" s="77"/>
    </row>
    <row r="25" spans="1:5" ht="24.75" customHeight="1">
      <c r="A25" s="6" t="s">
        <v>2</v>
      </c>
      <c r="B25" s="241" t="s">
        <v>126</v>
      </c>
      <c r="C25" s="77"/>
      <c r="D25" s="77"/>
      <c r="E25" s="77"/>
    </row>
    <row r="26" spans="1:5" ht="24.75" customHeight="1">
      <c r="A26" s="6" t="s">
        <v>4</v>
      </c>
      <c r="B26" s="9" t="s">
        <v>129</v>
      </c>
      <c r="C26" s="77">
        <v>0</v>
      </c>
      <c r="D26" s="77">
        <v>0</v>
      </c>
      <c r="E26" s="77">
        <v>0</v>
      </c>
    </row>
    <row r="27" spans="1:5" ht="24.75" customHeight="1">
      <c r="A27" s="10"/>
      <c r="B27" s="241" t="s">
        <v>423</v>
      </c>
      <c r="C27" s="77"/>
      <c r="D27" s="77"/>
      <c r="E27" s="77">
        <v>7462000</v>
      </c>
    </row>
    <row r="28" spans="1:5" ht="24.75" customHeight="1">
      <c r="A28" s="6"/>
      <c r="B28" s="164" t="s">
        <v>130</v>
      </c>
      <c r="C28" s="77"/>
      <c r="D28" s="77"/>
      <c r="E28" s="77">
        <f>SUM(E25:E27)</f>
        <v>7462000</v>
      </c>
    </row>
    <row r="29" spans="1:5" ht="24.75" customHeight="1">
      <c r="A29" s="6" t="s">
        <v>5</v>
      </c>
      <c r="B29" s="6" t="s">
        <v>331</v>
      </c>
      <c r="C29" s="77">
        <f>C26+C28</f>
        <v>0</v>
      </c>
      <c r="D29" s="77">
        <f>D26+D28</f>
        <v>0</v>
      </c>
      <c r="E29" s="77">
        <f>E26+E28</f>
        <v>7462000</v>
      </c>
    </row>
    <row r="30" spans="1:5" s="165" customFormat="1" ht="24.75" customHeight="1">
      <c r="A30" s="6" t="s">
        <v>6</v>
      </c>
      <c r="B30" s="6" t="s">
        <v>483</v>
      </c>
      <c r="C30" s="77">
        <v>0</v>
      </c>
      <c r="D30" s="77">
        <v>0</v>
      </c>
      <c r="E30" s="77">
        <v>0</v>
      </c>
    </row>
    <row r="31" spans="1:5" s="165" customFormat="1" ht="27" customHeight="1">
      <c r="A31" s="6"/>
      <c r="B31" s="410" t="s">
        <v>436</v>
      </c>
      <c r="C31" s="411">
        <v>0</v>
      </c>
      <c r="D31" s="411">
        <v>0</v>
      </c>
      <c r="E31" s="411">
        <f>SUM(E29:E30)</f>
        <v>7462000</v>
      </c>
    </row>
    <row r="32" spans="1:4" s="165" customFormat="1" ht="27" customHeight="1">
      <c r="A32" s="35"/>
      <c r="B32" s="35"/>
      <c r="C32" s="210"/>
      <c r="D32" s="210"/>
    </row>
    <row r="33" spans="1:4" ht="24.75" customHeight="1">
      <c r="A33" s="35"/>
      <c r="B33" s="35"/>
      <c r="C33" s="35"/>
      <c r="D33" s="35"/>
    </row>
    <row r="34" spans="3:4" ht="24.75" customHeight="1">
      <c r="C34" s="35"/>
      <c r="D34" s="35"/>
    </row>
  </sheetData>
  <sheetProtection/>
  <mergeCells count="3">
    <mergeCell ref="D1:D2"/>
    <mergeCell ref="C1:C2"/>
    <mergeCell ref="E1:E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7/2017. (VI.28.) számú költségvetési rendelethez
ZALASZABAR KÖZSÉG ÖNKORMÁNYZATA ÉS INTÉZMÉNYE   
EGYÉB MŰKÖDÉSI ÉS EGYÉB FEJLESZTÉSI CÉLÚ KIADÁSAI 
ÁLLAMHÁZTARTÁSON BELÜLRE ÉS KÍVÜLRE 2017.évben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E27"/>
  <sheetViews>
    <sheetView view="pageLayout" workbookViewId="0" topLeftCell="A1">
      <selection activeCell="E7" sqref="E7:E23"/>
    </sheetView>
  </sheetViews>
  <sheetFormatPr defaultColWidth="9.00390625" defaultRowHeight="12.75"/>
  <cols>
    <col min="1" max="1" width="5.875" style="23" customWidth="1"/>
    <col min="2" max="2" width="56.75390625" style="23" customWidth="1"/>
    <col min="3" max="3" width="13.00390625" style="23" customWidth="1"/>
    <col min="4" max="4" width="11.625" style="23" customWidth="1"/>
    <col min="5" max="5" width="11.125" style="23" customWidth="1"/>
    <col min="6" max="16384" width="9.125" style="23" customWidth="1"/>
  </cols>
  <sheetData>
    <row r="2" spans="1:5" ht="15" customHeight="1">
      <c r="A2" s="619" t="s">
        <v>62</v>
      </c>
      <c r="B2" s="618" t="s">
        <v>13</v>
      </c>
      <c r="C2" s="620" t="s">
        <v>530</v>
      </c>
      <c r="D2" s="620" t="s">
        <v>563</v>
      </c>
      <c r="E2" s="620" t="s">
        <v>587</v>
      </c>
    </row>
    <row r="3" spans="1:5" ht="15" customHeight="1">
      <c r="A3" s="619"/>
      <c r="B3" s="618"/>
      <c r="C3" s="621"/>
      <c r="D3" s="621"/>
      <c r="E3" s="621"/>
    </row>
    <row r="4" spans="1:5" ht="15" customHeight="1">
      <c r="A4" s="619"/>
      <c r="B4" s="618"/>
      <c r="C4" s="621"/>
      <c r="D4" s="621"/>
      <c r="E4" s="621"/>
    </row>
    <row r="5" spans="1:5" ht="15" customHeight="1">
      <c r="A5" s="619"/>
      <c r="B5" s="618"/>
      <c r="C5" s="622"/>
      <c r="D5" s="622"/>
      <c r="E5" s="622"/>
    </row>
    <row r="6" spans="1:4" ht="27.75" customHeight="1">
      <c r="A6" s="615" t="s">
        <v>206</v>
      </c>
      <c r="B6" s="616"/>
      <c r="C6" s="616"/>
      <c r="D6" s="617"/>
    </row>
    <row r="7" spans="1:5" ht="27.75" customHeight="1">
      <c r="A7" s="424"/>
      <c r="B7" s="425" t="s">
        <v>531</v>
      </c>
      <c r="C7" s="426"/>
      <c r="D7" s="426"/>
      <c r="E7" s="426"/>
    </row>
    <row r="8" spans="1:5" ht="27.75" customHeight="1">
      <c r="A8" s="426"/>
      <c r="B8" s="427" t="s">
        <v>532</v>
      </c>
      <c r="C8" s="426"/>
      <c r="D8" s="426"/>
      <c r="E8" s="426"/>
    </row>
    <row r="9" spans="1:5" ht="27.75" customHeight="1">
      <c r="A9" s="422" t="s">
        <v>2</v>
      </c>
      <c r="B9" s="428" t="s">
        <v>533</v>
      </c>
      <c r="C9" s="429">
        <v>0</v>
      </c>
      <c r="D9" s="429">
        <v>0</v>
      </c>
      <c r="E9" s="429">
        <v>0</v>
      </c>
    </row>
    <row r="10" spans="1:5" ht="24.75" customHeight="1">
      <c r="A10" s="346"/>
      <c r="B10" s="146" t="s">
        <v>98</v>
      </c>
      <c r="C10" s="154"/>
      <c r="D10" s="154"/>
      <c r="E10" s="154"/>
    </row>
    <row r="11" spans="1:5" ht="24.75" customHeight="1">
      <c r="A11" s="346"/>
      <c r="B11" s="143" t="s">
        <v>195</v>
      </c>
      <c r="C11" s="118"/>
      <c r="D11" s="118"/>
      <c r="E11" s="118"/>
    </row>
    <row r="12" spans="1:5" ht="24.75" customHeight="1">
      <c r="A12" s="423" t="s">
        <v>4</v>
      </c>
      <c r="B12" s="144" t="s">
        <v>196</v>
      </c>
      <c r="C12" s="161">
        <f>SUM(C10:C11)</f>
        <v>0</v>
      </c>
      <c r="D12" s="161">
        <f>SUM(D10:D11)</f>
        <v>0</v>
      </c>
      <c r="E12" s="161">
        <f>SUM(E10:E11)</f>
        <v>0</v>
      </c>
    </row>
    <row r="13" spans="1:5" ht="24.75" customHeight="1">
      <c r="A13" s="423" t="s">
        <v>5</v>
      </c>
      <c r="B13" s="144" t="s">
        <v>198</v>
      </c>
      <c r="C13" s="118"/>
      <c r="D13" s="118"/>
      <c r="E13" s="118"/>
    </row>
    <row r="14" spans="1:5" ht="24.75" customHeight="1">
      <c r="A14" s="346"/>
      <c r="B14" s="143" t="s">
        <v>197</v>
      </c>
      <c r="C14" s="118">
        <v>603000</v>
      </c>
      <c r="D14" s="118"/>
      <c r="E14" s="118"/>
    </row>
    <row r="15" spans="1:5" ht="24.75" customHeight="1">
      <c r="A15" s="346"/>
      <c r="B15" s="144" t="s">
        <v>199</v>
      </c>
      <c r="C15" s="202">
        <f>SUM(C14)</f>
        <v>603000</v>
      </c>
      <c r="D15" s="202">
        <f>SUM(D14)</f>
        <v>0</v>
      </c>
      <c r="E15" s="202">
        <f>SUM(E14)</f>
        <v>0</v>
      </c>
    </row>
    <row r="16" spans="1:5" ht="24.75" customHeight="1">
      <c r="A16" s="423" t="s">
        <v>6</v>
      </c>
      <c r="B16" s="144" t="s">
        <v>200</v>
      </c>
      <c r="C16" s="75"/>
      <c r="D16" s="75"/>
      <c r="E16" s="75"/>
    </row>
    <row r="17" spans="1:5" ht="24.75" customHeight="1">
      <c r="A17" s="346"/>
      <c r="B17" s="143" t="s">
        <v>201</v>
      </c>
      <c r="C17" s="127">
        <v>1401000</v>
      </c>
      <c r="D17" s="127">
        <v>1200000</v>
      </c>
      <c r="E17" s="127">
        <v>1200000</v>
      </c>
    </row>
    <row r="18" spans="1:5" ht="24.75" customHeight="1">
      <c r="A18" s="346"/>
      <c r="B18" s="143" t="s">
        <v>202</v>
      </c>
      <c r="C18" s="127">
        <v>0</v>
      </c>
      <c r="D18" s="127">
        <v>0</v>
      </c>
      <c r="E18" s="127">
        <v>0</v>
      </c>
    </row>
    <row r="19" spans="1:5" ht="24.75" customHeight="1">
      <c r="A19" s="347"/>
      <c r="B19" s="144" t="s">
        <v>200</v>
      </c>
      <c r="C19" s="161">
        <f>SUM(C17:C18)</f>
        <v>1401000</v>
      </c>
      <c r="D19" s="161">
        <f>SUM(D17:D18)</f>
        <v>1200000</v>
      </c>
      <c r="E19" s="161">
        <f>SUM(E17:E18)</f>
        <v>1200000</v>
      </c>
    </row>
    <row r="20" spans="1:5" ht="24.75" customHeight="1">
      <c r="A20" s="423" t="s">
        <v>8</v>
      </c>
      <c r="B20" s="144" t="s">
        <v>203</v>
      </c>
      <c r="C20" s="127"/>
      <c r="D20" s="127"/>
      <c r="E20" s="127"/>
    </row>
    <row r="21" spans="1:5" ht="24.75" customHeight="1">
      <c r="A21" s="347"/>
      <c r="B21" s="144" t="s">
        <v>204</v>
      </c>
      <c r="C21" s="127">
        <v>2580000</v>
      </c>
      <c r="D21" s="127">
        <v>3420000</v>
      </c>
      <c r="E21" s="127">
        <v>3420000</v>
      </c>
    </row>
    <row r="22" spans="1:5" ht="24.75" customHeight="1">
      <c r="A22" s="347"/>
      <c r="B22" s="144" t="s">
        <v>205</v>
      </c>
      <c r="C22" s="161">
        <f>C21</f>
        <v>2580000</v>
      </c>
      <c r="D22" s="127">
        <f>D21</f>
        <v>3420000</v>
      </c>
      <c r="E22" s="127">
        <f>E21</f>
        <v>3420000</v>
      </c>
    </row>
    <row r="23" spans="1:5" ht="24.75" customHeight="1">
      <c r="A23" s="142"/>
      <c r="B23" s="145" t="s">
        <v>207</v>
      </c>
      <c r="C23" s="162">
        <f>C12+C15+C19+C22</f>
        <v>4584000</v>
      </c>
      <c r="D23" s="162">
        <f>D12+D15+D19+D22</f>
        <v>4620000</v>
      </c>
      <c r="E23" s="162">
        <f>E12+E15+E19+E22</f>
        <v>4620000</v>
      </c>
    </row>
    <row r="26" spans="2:3" ht="12.75">
      <c r="B26" s="203"/>
      <c r="C26" s="203"/>
    </row>
    <row r="27" spans="2:3" ht="12.75">
      <c r="B27" s="203"/>
      <c r="C27" s="203"/>
    </row>
  </sheetData>
  <sheetProtection/>
  <mergeCells count="6">
    <mergeCell ref="A6:D6"/>
    <mergeCell ref="B2:B5"/>
    <mergeCell ref="A2:A5"/>
    <mergeCell ref="D2:D5"/>
    <mergeCell ref="C2:C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7/2017.(VI.28.) számú költségvetési rendelethez
Z&amp;12ALASZABAR KÖZSÉG ÖNKORMÁNYZATA ÁLTAL FOLYÓSÍTOTT 
ELLÁTÁSOK (SZOCIÁLIS) RÉSZLETEZÉSE  2017.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E26"/>
  <sheetViews>
    <sheetView view="pageLayout" zoomScaleSheetLayoutView="80" workbookViewId="0" topLeftCell="A1">
      <selection activeCell="F17" sqref="F17"/>
    </sheetView>
  </sheetViews>
  <sheetFormatPr defaultColWidth="9.00390625" defaultRowHeight="12.75"/>
  <cols>
    <col min="1" max="1" width="7.125" style="23" customWidth="1"/>
    <col min="2" max="2" width="55.375" style="23" customWidth="1"/>
    <col min="3" max="3" width="14.00390625" style="23" customWidth="1"/>
    <col min="4" max="4" width="11.625" style="23" customWidth="1"/>
    <col min="5" max="5" width="13.125" style="23" customWidth="1"/>
    <col min="6" max="16384" width="9.125" style="23" customWidth="1"/>
  </cols>
  <sheetData>
    <row r="2" spans="1:5" ht="15" customHeight="1">
      <c r="A2" s="619" t="s">
        <v>62</v>
      </c>
      <c r="B2" s="618" t="s">
        <v>12</v>
      </c>
      <c r="C2" s="620" t="s">
        <v>527</v>
      </c>
      <c r="D2" s="620" t="s">
        <v>564</v>
      </c>
      <c r="E2" s="620" t="s">
        <v>578</v>
      </c>
    </row>
    <row r="3" spans="1:5" ht="15" customHeight="1">
      <c r="A3" s="619"/>
      <c r="B3" s="618"/>
      <c r="C3" s="621"/>
      <c r="D3" s="621"/>
      <c r="E3" s="621"/>
    </row>
    <row r="4" spans="1:5" ht="15" customHeight="1">
      <c r="A4" s="619"/>
      <c r="B4" s="618"/>
      <c r="C4" s="621"/>
      <c r="D4" s="621"/>
      <c r="E4" s="621"/>
    </row>
    <row r="5" spans="1:5" ht="15" customHeight="1">
      <c r="A5" s="619"/>
      <c r="B5" s="618"/>
      <c r="C5" s="622"/>
      <c r="D5" s="622"/>
      <c r="E5" s="622"/>
    </row>
    <row r="6" spans="1:5" ht="19.5" customHeight="1">
      <c r="A6" s="25"/>
      <c r="B6" s="139" t="s">
        <v>77</v>
      </c>
      <c r="C6" s="25"/>
      <c r="D6" s="25"/>
      <c r="E6" s="25"/>
    </row>
    <row r="7" spans="1:5" ht="19.5" customHeight="1">
      <c r="A7" s="140" t="s">
        <v>35</v>
      </c>
      <c r="B7" s="156" t="s">
        <v>78</v>
      </c>
      <c r="C7" s="25"/>
      <c r="D7" s="25"/>
      <c r="E7" s="25"/>
    </row>
    <row r="8" spans="1:5" ht="19.5" customHeight="1">
      <c r="A8" s="140"/>
      <c r="B8" s="139" t="s">
        <v>94</v>
      </c>
      <c r="C8" s="25"/>
      <c r="D8" s="25"/>
      <c r="E8" s="25"/>
    </row>
    <row r="9" spans="1:5" ht="19.5" customHeight="1">
      <c r="A9" s="352" t="s">
        <v>2</v>
      </c>
      <c r="B9" s="117" t="s">
        <v>484</v>
      </c>
      <c r="C9" s="118"/>
      <c r="D9" s="118"/>
      <c r="E9" s="118"/>
    </row>
    <row r="10" spans="1:5" ht="19.5" customHeight="1">
      <c r="A10" s="352" t="s">
        <v>4</v>
      </c>
      <c r="B10" s="117" t="s">
        <v>485</v>
      </c>
      <c r="C10" s="118">
        <v>35000000</v>
      </c>
      <c r="D10" s="118">
        <v>0</v>
      </c>
      <c r="E10" s="118">
        <v>0</v>
      </c>
    </row>
    <row r="11" spans="1:5" ht="19.5" customHeight="1">
      <c r="A11" s="353"/>
      <c r="B11" s="119" t="s">
        <v>95</v>
      </c>
      <c r="C11" s="244">
        <f>SUM(C9:C10)</f>
        <v>35000000</v>
      </c>
      <c r="D11" s="301">
        <f>SUM(D9:D10)</f>
        <v>0</v>
      </c>
      <c r="E11" s="301">
        <f>SUM(E9:E10)</f>
        <v>0</v>
      </c>
    </row>
    <row r="12" spans="1:5" ht="19.5" customHeight="1">
      <c r="A12" s="353"/>
      <c r="B12" s="155"/>
      <c r="C12" s="75"/>
      <c r="D12" s="24"/>
      <c r="E12" s="24"/>
    </row>
    <row r="13" spans="1:5" ht="19.5" customHeight="1">
      <c r="A13" s="353"/>
      <c r="B13" s="155" t="s">
        <v>534</v>
      </c>
      <c r="C13" s="75"/>
      <c r="D13" s="24"/>
      <c r="E13" s="24"/>
    </row>
    <row r="14" spans="1:5" ht="19.5" customHeight="1">
      <c r="A14" s="353" t="s">
        <v>2</v>
      </c>
      <c r="B14" s="351" t="s">
        <v>535</v>
      </c>
      <c r="C14" s="75">
        <v>600000</v>
      </c>
      <c r="D14" s="24">
        <v>0</v>
      </c>
      <c r="E14" s="24">
        <v>0</v>
      </c>
    </row>
    <row r="15" spans="1:5" ht="19.5" customHeight="1">
      <c r="A15" s="353" t="s">
        <v>4</v>
      </c>
      <c r="B15" s="117" t="s">
        <v>565</v>
      </c>
      <c r="C15" s="75">
        <v>0</v>
      </c>
      <c r="D15" s="24">
        <v>600000</v>
      </c>
      <c r="E15" s="24">
        <v>600000</v>
      </c>
    </row>
    <row r="16" spans="1:5" ht="19.5" customHeight="1">
      <c r="A16" s="353"/>
      <c r="B16" s="119" t="s">
        <v>546</v>
      </c>
      <c r="C16" s="161">
        <f>SUM(C14:C15)</f>
        <v>600000</v>
      </c>
      <c r="D16" s="161">
        <f>SUM(D14:D15)</f>
        <v>600000</v>
      </c>
      <c r="E16" s="161">
        <f>SUM(E14:E15)</f>
        <v>600000</v>
      </c>
    </row>
    <row r="17" spans="1:5" ht="19.5" customHeight="1">
      <c r="A17" s="353"/>
      <c r="B17" s="155"/>
      <c r="C17" s="120"/>
      <c r="D17" s="24"/>
      <c r="E17" s="24"/>
    </row>
    <row r="18" spans="1:5" ht="19.5" customHeight="1">
      <c r="A18" s="354"/>
      <c r="B18" s="246" t="s">
        <v>80</v>
      </c>
      <c r="C18" s="247">
        <f>SUM(C11,C16)</f>
        <v>35600000</v>
      </c>
      <c r="D18" s="247">
        <f>SUM(D11,D16)</f>
        <v>600000</v>
      </c>
      <c r="E18" s="247">
        <f>SUM(E11,E16)</f>
        <v>600000</v>
      </c>
    </row>
    <row r="19" spans="1:5" ht="19.5" customHeight="1">
      <c r="A19" s="353"/>
      <c r="B19" s="119"/>
      <c r="C19" s="349"/>
      <c r="D19" s="25"/>
      <c r="E19" s="25"/>
    </row>
    <row r="20" spans="1:5" ht="19.5" customHeight="1">
      <c r="A20" s="140" t="s">
        <v>429</v>
      </c>
      <c r="B20" s="350" t="s">
        <v>102</v>
      </c>
      <c r="C20" s="348"/>
      <c r="D20" s="24"/>
      <c r="E20" s="24"/>
    </row>
    <row r="21" spans="1:5" ht="19.5" customHeight="1">
      <c r="A21" s="353"/>
      <c r="B21" s="155" t="s">
        <v>430</v>
      </c>
      <c r="C21" s="348"/>
      <c r="D21" s="24"/>
      <c r="E21" s="24"/>
    </row>
    <row r="22" spans="1:5" ht="19.5" customHeight="1">
      <c r="A22" s="353"/>
      <c r="B22" s="351" t="s">
        <v>536</v>
      </c>
      <c r="C22" s="348">
        <v>2000000</v>
      </c>
      <c r="D22" s="24">
        <v>1800000</v>
      </c>
      <c r="E22" s="24">
        <v>1800000</v>
      </c>
    </row>
    <row r="23" spans="1:5" ht="19.5" customHeight="1">
      <c r="A23" s="353"/>
      <c r="B23" s="117" t="s">
        <v>575</v>
      </c>
      <c r="C23" s="348"/>
      <c r="D23" s="24">
        <v>200000</v>
      </c>
      <c r="E23" s="24">
        <v>200000</v>
      </c>
    </row>
    <row r="24" spans="1:5" ht="19.5" customHeight="1">
      <c r="A24" s="353"/>
      <c r="B24" s="117" t="s">
        <v>588</v>
      </c>
      <c r="C24" s="348"/>
      <c r="D24" s="24"/>
      <c r="E24" s="24">
        <v>41160604</v>
      </c>
    </row>
    <row r="25" spans="1:5" ht="19.5" customHeight="1">
      <c r="A25" s="245"/>
      <c r="B25" s="246" t="s">
        <v>434</v>
      </c>
      <c r="C25" s="247">
        <f>C22+C23</f>
        <v>2000000</v>
      </c>
      <c r="D25" s="247">
        <f>D22+D23</f>
        <v>2000000</v>
      </c>
      <c r="E25" s="247">
        <f>E22+E23+E24</f>
        <v>43160604</v>
      </c>
    </row>
    <row r="26" spans="1:5" ht="19.5" customHeight="1">
      <c r="A26" s="245"/>
      <c r="B26" s="246" t="s">
        <v>433</v>
      </c>
      <c r="C26" s="247">
        <f>C18+C25</f>
        <v>37600000</v>
      </c>
      <c r="D26" s="247">
        <f>D18+D25</f>
        <v>2600000</v>
      </c>
      <c r="E26" s="247">
        <f>E18+E25</f>
        <v>43760604</v>
      </c>
    </row>
  </sheetData>
  <sheetProtection/>
  <mergeCells count="5">
    <mergeCell ref="B2:B5"/>
    <mergeCell ref="C2:C5"/>
    <mergeCell ref="A2:A5"/>
    <mergeCell ref="D2:D5"/>
    <mergeCell ref="E2:E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&amp;C7/2017.(VI.28.) számú költségvetési rendelethez 
ZALASZABAR KÖZSÉG ÖNKORMÁNYZATÁNAK ÉS INTÉZMÉNYÉNEK
2017.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2017-06-26T09:43:06Z</cp:lastPrinted>
  <dcterms:created xsi:type="dcterms:W3CDTF">2001-01-10T12:44:25Z</dcterms:created>
  <dcterms:modified xsi:type="dcterms:W3CDTF">2017-06-30T07:13:55Z</dcterms:modified>
  <cp:category/>
  <cp:version/>
  <cp:contentType/>
  <cp:contentStatus/>
</cp:coreProperties>
</file>