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Munka1!$A$1:$M$54</definedName>
  </definedNames>
  <calcPr calcId="124519"/>
</workbook>
</file>

<file path=xl/calcChain.xml><?xml version="1.0" encoding="utf-8"?>
<calcChain xmlns="http://schemas.openxmlformats.org/spreadsheetml/2006/main">
  <c r="G14" i="2"/>
  <c r="G16"/>
  <c r="L40"/>
  <c r="F51" l="1"/>
  <c r="G50"/>
  <c r="F46"/>
  <c r="F54" s="1"/>
  <c r="G41"/>
  <c r="G37"/>
  <c r="G36"/>
  <c r="G28"/>
  <c r="G34"/>
  <c r="G19" l="1"/>
  <c r="E46" l="1"/>
  <c r="E54" s="1"/>
  <c r="M11"/>
  <c r="I46"/>
  <c r="I54" s="1"/>
  <c r="D24"/>
  <c r="D46" s="1"/>
  <c r="D54" s="1"/>
  <c r="L46"/>
  <c r="G53"/>
  <c r="M53" s="1"/>
  <c r="G49"/>
  <c r="G51" s="1"/>
  <c r="G39"/>
  <c r="G25"/>
  <c r="G26"/>
  <c r="G27"/>
  <c r="G29"/>
  <c r="G30"/>
  <c r="G23"/>
  <c r="G22"/>
  <c r="G21"/>
  <c r="G20"/>
  <c r="G18"/>
  <c r="C17"/>
  <c r="G15"/>
  <c r="G13"/>
  <c r="G12"/>
  <c r="C24"/>
  <c r="G24" s="1"/>
  <c r="M51"/>
  <c r="C51"/>
  <c r="C35"/>
  <c r="G35" s="1"/>
  <c r="C11"/>
  <c r="C46" s="1"/>
  <c r="G46" s="1"/>
  <c r="H46"/>
  <c r="H54" s="1"/>
  <c r="M46" l="1"/>
  <c r="G11"/>
  <c r="J54"/>
  <c r="L54"/>
  <c r="G54"/>
  <c r="C54"/>
  <c r="M54" l="1"/>
</calcChain>
</file>

<file path=xl/sharedStrings.xml><?xml version="1.0" encoding="utf-8"?>
<sst xmlns="http://schemas.openxmlformats.org/spreadsheetml/2006/main" count="77" uniqueCount="73">
  <si>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</si>
  <si>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</si>
  <si>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</si>
  <si>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</si>
  <si>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</si>
  <si>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</si>
  <si>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</si>
  <si>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</si>
  <si>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</si>
  <si>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</si>
  <si>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</si>
  <si>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</si>
  <si>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</si>
  <si>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</si>
  <si>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</si>
  <si>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</si>
  <si>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</si>
  <si>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</si>
  <si>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</si>
  <si>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</si>
  <si>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</si>
  <si>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</si>
  <si>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</si>
  <si>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</si>
  <si>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</si>
  <si>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</si>
  <si>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</si>
  <si>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</si>
  <si>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</si>
  <si>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</si>
  <si>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</si>
  <si>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</si>
  <si>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</si>
  <si>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</si>
  <si>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</si>
  <si>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</si>
  <si>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</si>
  <si>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</si>
  <si>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</si>
  <si>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</si>
  <si>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</si>
  <si>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</si>
  <si>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 - Gyermekétkeztetés üzemeltetési támogatása</t>
  </si>
  <si>
    <t xml:space="preserve">      - Pénzeszköz átvétel elkülönített állami pénzlapoktól</t>
  </si>
  <si>
    <t xml:space="preserve">      - Iskolai étekeztetés támogatása</t>
  </si>
  <si>
    <t>2016. évi költségvetési bevételei előirányzat-csoportok, kiemelt előirányzatok</t>
  </si>
  <si>
    <t xml:space="preserve">     - Egyéb kötelező feladatok (bérkompenzáció)</t>
  </si>
  <si>
    <t>Önkormányzat</t>
  </si>
  <si>
    <t>Eredeti előirányzat</t>
  </si>
  <si>
    <t>Módosított előirányzat</t>
  </si>
  <si>
    <t xml:space="preserve">      - Egyéb közhatalmi bevételek</t>
  </si>
  <si>
    <t>Önkormányzatok működési célú költségvetési tám.</t>
  </si>
  <si>
    <t xml:space="preserve">     - Települési önkorm. Könyvtári és közművelődési tám.</t>
  </si>
  <si>
    <t xml:space="preserve">     - önkormányzati vagyon értékesítéséből származó bev.</t>
  </si>
  <si>
    <t xml:space="preserve">      - Egyes szociális és gyermekjóléti feladatok tám.</t>
  </si>
  <si>
    <t xml:space="preserve">      - irányító sezrvtől kapott műkődési tám. miatti korr.</t>
  </si>
  <si>
    <t xml:space="preserve">      - Települési-üzemeltetéshez kapcs. feladatok tám. </t>
  </si>
  <si>
    <t>Változás   I.</t>
  </si>
  <si>
    <t>Változás   II.</t>
  </si>
  <si>
    <t>Változás  II.</t>
  </si>
  <si>
    <t xml:space="preserve">      - DRV általé visszautalt fel nem használt tám.</t>
  </si>
  <si>
    <t>Egészséges ivóvízzel való ellátás ráford. Támogatása</t>
  </si>
  <si>
    <t xml:space="preserve">      - Szociális kölcsön törlesztés</t>
  </si>
  <si>
    <t xml:space="preserve">      - támogatások bányásznapra</t>
  </si>
  <si>
    <t xml:space="preserve">      - 2016. évi népszavazás lebonyolításának tám.</t>
  </si>
  <si>
    <t>Változás III.</t>
  </si>
  <si>
    <t xml:space="preserve">Változás III. </t>
  </si>
  <si>
    <t xml:space="preserve">     - Szociális tüzifa támogatás</t>
  </si>
  <si>
    <t xml:space="preserve">    - Jó adatszolgáltató önkorműnyzatok támogatása</t>
  </si>
  <si>
    <t xml:space="preserve">      - természetben nyújtott gyvédelmi támogatás</t>
  </si>
  <si>
    <t xml:space="preserve">Felhalmozás célú támogatás értékű bevétel </t>
  </si>
  <si>
    <t>Adatok Ft-ban</t>
  </si>
  <si>
    <t>1.  melléklet a 4/2017.(V. 3.) önkormányzati rendelethez és 1. melléklet a 2/2016.(II.20.)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</si>
</sst>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2" borderId="11" xfId="0" applyNumberFormat="1" applyFont="1" applyFill="1" applyBorder="1"/>
    <xf numFmtId="3" fontId="0" fillId="2" borderId="11" xfId="0" applyNumberFormat="1" applyFont="1" applyFill="1" applyBorder="1"/>
    <xf numFmtId="3" fontId="0" fillId="2" borderId="11" xfId="0" applyNumberFormat="1" applyFill="1" applyBorder="1"/>
    <xf numFmtId="3" fontId="2" fillId="2" borderId="11" xfId="0" applyNumberFormat="1" applyFont="1" applyFill="1" applyBorder="1"/>
    <xf numFmtId="0" fontId="1" fillId="2" borderId="11" xfId="0" applyFont="1" applyFill="1" applyBorder="1"/>
    <xf numFmtId="0" fontId="0" fillId="2" borderId="11" xfId="0" applyFont="1" applyFill="1" applyBorder="1"/>
    <xf numFmtId="0" fontId="0" fillId="2" borderId="11" xfId="0" applyFill="1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3" fontId="0" fillId="2" borderId="11" xfId="0" applyNumberFormat="1" applyFill="1" applyBorder="1" applyAlignment="1">
      <alignment vertical="center"/>
    </xf>
    <xf numFmtId="0" fontId="0" fillId="2" borderId="11" xfId="0" applyFill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49" fontId="0" fillId="2" borderId="11" xfId="0" applyNumberFormat="1" applyFill="1" applyBorder="1" applyAlignment="1"/>
    <xf numFmtId="0" fontId="0" fillId="2" borderId="11" xfId="0" applyFill="1" applyBorder="1" applyAlignment="1"/>
    <xf numFmtId="0" fontId="3" fillId="2" borderId="0" xfId="0" applyFont="1" applyFill="1"/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P54"/>
  <sheetViews>
    <sheetView tabSelected="1" view="pageBreakPreview" zoomScale="60" workbookViewId="0">
      <selection activeCell="C6" sqref="C6:M6"/>
    </sheetView>
  </sheetViews>
  <sheetFormatPr defaultRowHeight="12.75"/>
  <cols>
    <col min="1" max="1" width="10.42578125" style="11" customWidth="1"/>
    <col min="2" max="2" width="49.28515625" style="8" customWidth="1"/>
    <col min="3" max="3" width="12.42578125" style="8" customWidth="1"/>
    <col min="4" max="4" width="9.5703125" style="8" customWidth="1"/>
    <col min="5" max="6" width="9.85546875" style="8" customWidth="1"/>
    <col min="7" max="7" width="12.140625" style="8" customWidth="1"/>
    <col min="8" max="8" width="11.28515625" style="8" customWidth="1"/>
    <col min="9" max="11" width="9" style="8" customWidth="1"/>
    <col min="12" max="12" width="11.5703125" style="8" customWidth="1"/>
    <col min="13" max="13" width="12.28515625" style="8" customWidth="1"/>
    <col min="14" max="16384" width="9.140625" style="8"/>
  </cols>
  <sheetData>
    <row r="1" spans="1:13" ht="21.75" customHeight="1">
      <c r="A1" s="31" t="s">
        <v>72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8.75" customHeight="1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9" customFormat="1" ht="24" customHeight="1">
      <c r="A3" s="37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30" customHeight="1">
      <c r="A4" s="37" t="s">
        <v>25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0.75" hidden="1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3.5" thickBot="1">
      <c r="C6" s="43" t="s">
        <v>71</v>
      </c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>
      <c r="A7" s="38" t="s">
        <v>0</v>
      </c>
      <c r="B7" s="41" t="s">
        <v>4</v>
      </c>
      <c r="C7" s="32" t="s">
        <v>16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12.75" customHeight="1">
      <c r="A8" s="39"/>
      <c r="B8" s="42"/>
      <c r="C8" s="36" t="s">
        <v>47</v>
      </c>
      <c r="D8" s="36"/>
      <c r="E8" s="36"/>
      <c r="F8" s="36"/>
      <c r="G8" s="36"/>
      <c r="H8" s="36" t="s">
        <v>17</v>
      </c>
      <c r="I8" s="36"/>
      <c r="J8" s="36"/>
      <c r="K8" s="36"/>
      <c r="L8" s="36"/>
      <c r="M8" s="35" t="s">
        <v>18</v>
      </c>
    </row>
    <row r="9" spans="1:13" ht="25.5">
      <c r="A9" s="40"/>
      <c r="B9" s="42"/>
      <c r="C9" s="12" t="s">
        <v>48</v>
      </c>
      <c r="D9" s="12" t="s">
        <v>57</v>
      </c>
      <c r="E9" s="12" t="s">
        <v>58</v>
      </c>
      <c r="F9" s="12" t="s">
        <v>65</v>
      </c>
      <c r="G9" s="12" t="s">
        <v>49</v>
      </c>
      <c r="H9" s="12" t="s">
        <v>48</v>
      </c>
      <c r="I9" s="12" t="s">
        <v>57</v>
      </c>
      <c r="J9" s="12" t="s">
        <v>59</v>
      </c>
      <c r="K9" s="12" t="s">
        <v>66</v>
      </c>
      <c r="L9" s="12" t="s">
        <v>49</v>
      </c>
      <c r="M9" s="35"/>
    </row>
    <row r="10" spans="1:13" ht="15" customHeight="1">
      <c r="A10" s="13" t="s">
        <v>7</v>
      </c>
      <c r="B10" s="14" t="s">
        <v>8</v>
      </c>
      <c r="C10" s="15"/>
      <c r="D10" s="15"/>
      <c r="E10" s="15"/>
      <c r="F10" s="15"/>
      <c r="G10" s="15"/>
      <c r="H10" s="16"/>
      <c r="I10" s="16"/>
      <c r="J10" s="16"/>
      <c r="K10" s="16"/>
      <c r="L10" s="16"/>
      <c r="M10" s="16"/>
    </row>
    <row r="11" spans="1:13" ht="15" customHeight="1">
      <c r="A11" s="17" t="s">
        <v>1</v>
      </c>
      <c r="B11" s="18" t="s">
        <v>27</v>
      </c>
      <c r="C11" s="1">
        <f>C12+C13+C14+C15+C16</f>
        <v>25611483</v>
      </c>
      <c r="D11" s="1">
        <v>307020</v>
      </c>
      <c r="E11" s="1">
        <v>4573417</v>
      </c>
      <c r="F11" s="1"/>
      <c r="G11" s="1">
        <f t="shared" ref="G11:G30" si="0">SUM(C11:E11)</f>
        <v>30491920</v>
      </c>
      <c r="H11" s="6"/>
      <c r="I11" s="6"/>
      <c r="J11" s="2">
        <v>5000</v>
      </c>
      <c r="K11" s="2"/>
      <c r="L11" s="2">
        <v>5000</v>
      </c>
      <c r="M11" s="1">
        <f>M12+M13+M14+M15+M16</f>
        <v>30496920</v>
      </c>
    </row>
    <row r="12" spans="1:13" ht="13.5" customHeight="1">
      <c r="A12" s="19"/>
      <c r="B12" s="20" t="s">
        <v>28</v>
      </c>
      <c r="C12" s="2">
        <v>11488939</v>
      </c>
      <c r="D12" s="2"/>
      <c r="E12" s="2">
        <v>2723103</v>
      </c>
      <c r="F12" s="2"/>
      <c r="G12" s="2">
        <f t="shared" si="0"/>
        <v>14212042</v>
      </c>
      <c r="H12" s="6"/>
      <c r="I12" s="6"/>
      <c r="J12" s="2"/>
      <c r="K12" s="2"/>
      <c r="L12" s="2"/>
      <c r="M12" s="2">
        <v>14212042</v>
      </c>
    </row>
    <row r="13" spans="1:13" ht="15" customHeight="1">
      <c r="A13" s="19"/>
      <c r="B13" s="21" t="s">
        <v>29</v>
      </c>
      <c r="C13" s="2">
        <v>566928</v>
      </c>
      <c r="D13" s="2"/>
      <c r="E13" s="2"/>
      <c r="F13" s="2"/>
      <c r="G13" s="2">
        <f t="shared" si="0"/>
        <v>566928</v>
      </c>
      <c r="H13" s="6"/>
      <c r="I13" s="6"/>
      <c r="J13" s="2"/>
      <c r="K13" s="2"/>
      <c r="L13" s="2"/>
      <c r="M13" s="2">
        <v>566928</v>
      </c>
    </row>
    <row r="14" spans="1:13" ht="15" customHeight="1">
      <c r="A14" s="19"/>
      <c r="B14" s="21" t="s">
        <v>30</v>
      </c>
      <c r="C14" s="2">
        <v>8600420</v>
      </c>
      <c r="D14" s="2">
        <v>307020</v>
      </c>
      <c r="E14" s="2">
        <v>967962</v>
      </c>
      <c r="F14" s="2"/>
      <c r="G14" s="2">
        <f>SUM(C14:F14)</f>
        <v>9875402</v>
      </c>
      <c r="H14" s="6"/>
      <c r="I14" s="6"/>
      <c r="J14" s="2"/>
      <c r="K14" s="2"/>
      <c r="L14" s="2"/>
      <c r="M14" s="2">
        <v>9875402</v>
      </c>
    </row>
    <row r="15" spans="1:13" ht="15" customHeight="1">
      <c r="A15" s="19"/>
      <c r="B15" s="7" t="s">
        <v>19</v>
      </c>
      <c r="C15" s="2">
        <v>350000</v>
      </c>
      <c r="D15" s="2"/>
      <c r="E15" s="2"/>
      <c r="F15" s="2"/>
      <c r="G15" s="2">
        <f t="shared" si="0"/>
        <v>350000</v>
      </c>
      <c r="H15" s="6"/>
      <c r="I15" s="6"/>
      <c r="J15" s="2">
        <v>5000</v>
      </c>
      <c r="K15" s="2"/>
      <c r="L15" s="2">
        <v>5000</v>
      </c>
      <c r="M15" s="2">
        <v>355000</v>
      </c>
    </row>
    <row r="16" spans="1:13" ht="15" customHeight="1">
      <c r="A16" s="19"/>
      <c r="B16" s="7" t="s">
        <v>20</v>
      </c>
      <c r="C16" s="2">
        <v>4605196</v>
      </c>
      <c r="D16" s="2"/>
      <c r="E16" s="2">
        <v>882352</v>
      </c>
      <c r="F16" s="2"/>
      <c r="G16" s="2">
        <f>SUM(C16:F16)</f>
        <v>5487548</v>
      </c>
      <c r="H16" s="6"/>
      <c r="I16" s="6"/>
      <c r="J16" s="2"/>
      <c r="K16" s="2"/>
      <c r="L16" s="2"/>
      <c r="M16" s="2">
        <v>5487548</v>
      </c>
    </row>
    <row r="17" spans="1:16" ht="15" customHeight="1">
      <c r="A17" s="19" t="s">
        <v>2</v>
      </c>
      <c r="B17" s="18" t="s">
        <v>31</v>
      </c>
      <c r="C17" s="1">
        <f>C18+C19+C20</f>
        <v>36750000</v>
      </c>
      <c r="D17" s="1">
        <v>5000000</v>
      </c>
      <c r="E17" s="1">
        <v>2768272</v>
      </c>
      <c r="F17" s="1">
        <v>5917054</v>
      </c>
      <c r="G17" s="1">
        <v>50435326</v>
      </c>
      <c r="H17" s="6"/>
      <c r="I17" s="6"/>
      <c r="J17" s="2"/>
      <c r="K17" s="2"/>
      <c r="L17" s="2"/>
      <c r="M17" s="1">
        <v>50435326</v>
      </c>
    </row>
    <row r="18" spans="1:16" ht="15" customHeight="1">
      <c r="A18" s="19"/>
      <c r="B18" s="7" t="s">
        <v>32</v>
      </c>
      <c r="C18" s="2">
        <v>3600000</v>
      </c>
      <c r="D18" s="2"/>
      <c r="E18" s="2"/>
      <c r="F18" s="2"/>
      <c r="G18" s="2">
        <f t="shared" si="0"/>
        <v>3600000</v>
      </c>
      <c r="H18" s="6"/>
      <c r="I18" s="6"/>
      <c r="J18" s="2"/>
      <c r="K18" s="2"/>
      <c r="L18" s="2"/>
      <c r="M18" s="2">
        <v>3600000</v>
      </c>
    </row>
    <row r="19" spans="1:16" ht="15" customHeight="1">
      <c r="A19" s="19"/>
      <c r="B19" s="7" t="s">
        <v>33</v>
      </c>
      <c r="C19" s="2">
        <v>33000000</v>
      </c>
      <c r="D19" s="2">
        <v>5000000</v>
      </c>
      <c r="E19" s="2">
        <v>2668272</v>
      </c>
      <c r="F19" s="2">
        <v>5917054</v>
      </c>
      <c r="G19" s="2">
        <f>SUM(C19:F19)</f>
        <v>46585326</v>
      </c>
      <c r="H19" s="6"/>
      <c r="I19" s="6"/>
      <c r="J19" s="2"/>
      <c r="K19" s="2"/>
      <c r="L19" s="2"/>
      <c r="M19" s="2">
        <v>46585326</v>
      </c>
      <c r="P19" s="22"/>
    </row>
    <row r="20" spans="1:16" ht="15" customHeight="1">
      <c r="A20" s="19"/>
      <c r="B20" s="7" t="s">
        <v>21</v>
      </c>
      <c r="C20" s="2">
        <v>150000</v>
      </c>
      <c r="D20" s="2"/>
      <c r="E20" s="2"/>
      <c r="F20" s="2"/>
      <c r="G20" s="2">
        <f t="shared" si="0"/>
        <v>150000</v>
      </c>
      <c r="H20" s="6"/>
      <c r="I20" s="6"/>
      <c r="J20" s="2"/>
      <c r="K20" s="2"/>
      <c r="L20" s="2"/>
      <c r="M20" s="2">
        <v>150000</v>
      </c>
    </row>
    <row r="21" spans="1:16" ht="15" customHeight="1">
      <c r="A21" s="19"/>
      <c r="B21" s="7" t="s">
        <v>50</v>
      </c>
      <c r="C21" s="2"/>
      <c r="D21" s="2"/>
      <c r="E21" s="2">
        <v>100000</v>
      </c>
      <c r="F21" s="2"/>
      <c r="G21" s="2">
        <f t="shared" si="0"/>
        <v>100000</v>
      </c>
      <c r="H21" s="6"/>
      <c r="I21" s="6"/>
      <c r="J21" s="2"/>
      <c r="K21" s="2"/>
      <c r="L21" s="2"/>
      <c r="M21" s="2">
        <v>100000</v>
      </c>
    </row>
    <row r="22" spans="1:16" ht="19.5" customHeight="1">
      <c r="A22" s="17" t="s">
        <v>3</v>
      </c>
      <c r="B22" s="18" t="s">
        <v>6</v>
      </c>
      <c r="C22" s="1">
        <v>3500000</v>
      </c>
      <c r="D22" s="1"/>
      <c r="E22" s="1"/>
      <c r="F22" s="1"/>
      <c r="G22" s="1">
        <f t="shared" si="0"/>
        <v>3500000</v>
      </c>
      <c r="H22" s="6"/>
      <c r="I22" s="6"/>
      <c r="J22" s="2"/>
      <c r="K22" s="2"/>
      <c r="L22" s="2"/>
      <c r="M22" s="1">
        <v>3500000</v>
      </c>
    </row>
    <row r="23" spans="1:16" ht="15" customHeight="1">
      <c r="A23" s="19"/>
      <c r="B23" s="7" t="s">
        <v>22</v>
      </c>
      <c r="C23" s="2">
        <v>3500000</v>
      </c>
      <c r="D23" s="2"/>
      <c r="E23" s="2"/>
      <c r="F23" s="2"/>
      <c r="G23" s="2">
        <f t="shared" si="0"/>
        <v>3500000</v>
      </c>
      <c r="H23" s="6"/>
      <c r="I23" s="6"/>
      <c r="J23" s="2"/>
      <c r="K23" s="2"/>
      <c r="L23" s="2"/>
      <c r="M23" s="2">
        <v>3500000</v>
      </c>
    </row>
    <row r="24" spans="1:16" ht="15" customHeight="1">
      <c r="A24" s="17" t="s">
        <v>34</v>
      </c>
      <c r="B24" s="18" t="s">
        <v>51</v>
      </c>
      <c r="C24" s="1">
        <f>C25+C26+C27+C28+C29+C30+C34</f>
        <v>53024024</v>
      </c>
      <c r="D24" s="1">
        <f>D25+D26+D27+D28+D29+D30+D34</f>
        <v>303149</v>
      </c>
      <c r="E24" s="1">
        <v>8190353</v>
      </c>
      <c r="F24" s="1">
        <v>1466845</v>
      </c>
      <c r="G24" s="1">
        <f>SUM(C24:F24)</f>
        <v>62984371</v>
      </c>
      <c r="H24" s="6"/>
      <c r="I24" s="6"/>
      <c r="J24" s="2"/>
      <c r="K24" s="2"/>
      <c r="L24" s="2"/>
      <c r="M24" s="1">
        <v>62984371</v>
      </c>
    </row>
    <row r="25" spans="1:16" ht="19.5" customHeight="1">
      <c r="A25" s="17"/>
      <c r="B25" s="7" t="s">
        <v>35</v>
      </c>
      <c r="C25" s="3">
        <v>36273600</v>
      </c>
      <c r="D25" s="3"/>
      <c r="E25" s="3"/>
      <c r="F25" s="3"/>
      <c r="G25" s="2">
        <f t="shared" si="0"/>
        <v>36273600</v>
      </c>
      <c r="H25" s="6"/>
      <c r="I25" s="6"/>
      <c r="J25" s="2"/>
      <c r="K25" s="2"/>
      <c r="L25" s="2"/>
      <c r="M25" s="2">
        <v>36273600</v>
      </c>
    </row>
    <row r="26" spans="1:16" ht="22.5" customHeight="1">
      <c r="A26" s="19"/>
      <c r="B26" s="23" t="s">
        <v>56</v>
      </c>
      <c r="C26" s="3">
        <v>9868</v>
      </c>
      <c r="D26" s="3"/>
      <c r="E26" s="3"/>
      <c r="F26" s="3"/>
      <c r="G26" s="2">
        <f t="shared" si="0"/>
        <v>9868</v>
      </c>
      <c r="H26" s="6"/>
      <c r="I26" s="6"/>
      <c r="J26" s="2"/>
      <c r="K26" s="2"/>
      <c r="L26" s="2"/>
      <c r="M26" s="2">
        <v>9868</v>
      </c>
    </row>
    <row r="27" spans="1:16" ht="15" customHeight="1">
      <c r="A27" s="19"/>
      <c r="B27" s="7" t="s">
        <v>54</v>
      </c>
      <c r="C27" s="3">
        <v>2208730</v>
      </c>
      <c r="D27" s="3"/>
      <c r="E27" s="3"/>
      <c r="F27" s="3"/>
      <c r="G27" s="2">
        <f t="shared" si="0"/>
        <v>2208730</v>
      </c>
      <c r="H27" s="6"/>
      <c r="I27" s="6"/>
      <c r="J27" s="2"/>
      <c r="K27" s="2"/>
      <c r="L27" s="2"/>
      <c r="M27" s="2">
        <v>2208730</v>
      </c>
    </row>
    <row r="28" spans="1:16" ht="15" customHeight="1">
      <c r="A28" s="19"/>
      <c r="B28" s="7" t="s">
        <v>44</v>
      </c>
      <c r="C28" s="3">
        <v>8297765</v>
      </c>
      <c r="D28" s="3"/>
      <c r="E28" s="3"/>
      <c r="F28" s="3">
        <v>243946</v>
      </c>
      <c r="G28" s="2">
        <f>SUM(C28:E28:F28)</f>
        <v>8541711</v>
      </c>
      <c r="H28" s="6"/>
      <c r="I28" s="6"/>
      <c r="J28" s="2"/>
      <c r="K28" s="2"/>
      <c r="L28" s="2"/>
      <c r="M28" s="2">
        <v>8541711</v>
      </c>
    </row>
    <row r="29" spans="1:16" ht="15" customHeight="1">
      <c r="A29" s="19"/>
      <c r="B29" s="7" t="s">
        <v>42</v>
      </c>
      <c r="C29" s="3">
        <v>4313787</v>
      </c>
      <c r="D29" s="3"/>
      <c r="E29" s="3"/>
      <c r="F29" s="3"/>
      <c r="G29" s="2">
        <f t="shared" si="0"/>
        <v>4313787</v>
      </c>
      <c r="H29" s="6"/>
      <c r="I29" s="6"/>
      <c r="J29" s="2"/>
      <c r="K29" s="2"/>
      <c r="L29" s="2"/>
      <c r="M29" s="2">
        <v>4313787</v>
      </c>
    </row>
    <row r="30" spans="1:16" ht="15" customHeight="1">
      <c r="A30" s="19"/>
      <c r="B30" s="7" t="s">
        <v>52</v>
      </c>
      <c r="C30" s="3">
        <v>1772700</v>
      </c>
      <c r="D30" s="3"/>
      <c r="E30" s="3"/>
      <c r="F30" s="3"/>
      <c r="G30" s="2">
        <f t="shared" si="0"/>
        <v>1772700</v>
      </c>
      <c r="H30" s="6"/>
      <c r="I30" s="6"/>
      <c r="J30" s="2"/>
      <c r="K30" s="2"/>
      <c r="L30" s="2"/>
      <c r="M30" s="2">
        <v>1772700</v>
      </c>
    </row>
    <row r="31" spans="1:16" ht="15" customHeight="1">
      <c r="A31" s="19"/>
      <c r="B31" s="7" t="s">
        <v>61</v>
      </c>
      <c r="C31" s="3"/>
      <c r="D31" s="3"/>
      <c r="E31" s="3">
        <v>7533600</v>
      </c>
      <c r="F31" s="3"/>
      <c r="G31" s="2">
        <v>7533600</v>
      </c>
      <c r="H31" s="6"/>
      <c r="I31" s="6"/>
      <c r="J31" s="2"/>
      <c r="K31" s="2"/>
      <c r="L31" s="2"/>
      <c r="M31" s="2">
        <v>7533600</v>
      </c>
    </row>
    <row r="32" spans="1:16" ht="15" customHeight="1">
      <c r="A32" s="19"/>
      <c r="B32" s="24" t="s">
        <v>67</v>
      </c>
      <c r="C32" s="3"/>
      <c r="D32" s="3"/>
      <c r="E32" s="3"/>
      <c r="F32" s="3">
        <v>515620</v>
      </c>
      <c r="G32" s="2">
        <v>515620</v>
      </c>
      <c r="H32" s="6"/>
      <c r="I32" s="6"/>
      <c r="J32" s="2"/>
      <c r="K32" s="2"/>
      <c r="L32" s="2"/>
      <c r="M32" s="2">
        <v>515620</v>
      </c>
    </row>
    <row r="33" spans="1:13" ht="15" customHeight="1">
      <c r="A33" s="19"/>
      <c r="B33" s="24" t="s">
        <v>68</v>
      </c>
      <c r="C33" s="3"/>
      <c r="D33" s="3"/>
      <c r="E33" s="3"/>
      <c r="F33" s="3">
        <v>600000</v>
      </c>
      <c r="G33" s="2">
        <v>600000</v>
      </c>
      <c r="H33" s="6"/>
      <c r="I33" s="6"/>
      <c r="J33" s="2"/>
      <c r="K33" s="2"/>
      <c r="L33" s="2"/>
      <c r="M33" s="2">
        <v>600000</v>
      </c>
    </row>
    <row r="34" spans="1:13" ht="15" customHeight="1">
      <c r="A34" s="19"/>
      <c r="B34" s="7" t="s">
        <v>46</v>
      </c>
      <c r="C34" s="3">
        <v>147574</v>
      </c>
      <c r="D34" s="3">
        <v>303149</v>
      </c>
      <c r="E34" s="3">
        <v>656753</v>
      </c>
      <c r="F34" s="3">
        <v>107279</v>
      </c>
      <c r="G34" s="2">
        <f>SUM(C34:F34)</f>
        <v>1214755</v>
      </c>
      <c r="H34" s="6"/>
      <c r="I34" s="6"/>
      <c r="J34" s="2"/>
      <c r="K34" s="2"/>
      <c r="L34" s="2"/>
      <c r="M34" s="2">
        <v>1214755</v>
      </c>
    </row>
    <row r="35" spans="1:13" ht="15" customHeight="1">
      <c r="A35" s="17" t="s">
        <v>36</v>
      </c>
      <c r="B35" s="25" t="s">
        <v>37</v>
      </c>
      <c r="C35" s="1">
        <f>C36+C38+C39</f>
        <v>9323287</v>
      </c>
      <c r="D35" s="1"/>
      <c r="E35" s="1">
        <v>1002203</v>
      </c>
      <c r="F35" s="1">
        <v>180800</v>
      </c>
      <c r="G35" s="1">
        <f>SUM(C35:F35)</f>
        <v>10506290</v>
      </c>
      <c r="H35" s="1">
        <v>36273600</v>
      </c>
      <c r="I35" s="1">
        <v>118745</v>
      </c>
      <c r="J35" s="1">
        <v>1019549</v>
      </c>
      <c r="K35" s="1">
        <v>767556</v>
      </c>
      <c r="L35" s="1">
        <v>38179450</v>
      </c>
      <c r="M35" s="1">
        <v>48685740</v>
      </c>
    </row>
    <row r="36" spans="1:13" ht="15" customHeight="1">
      <c r="A36" s="19"/>
      <c r="B36" s="24" t="s">
        <v>23</v>
      </c>
      <c r="C36" s="3">
        <v>4741400</v>
      </c>
      <c r="D36" s="3"/>
      <c r="E36" s="3">
        <v>411900</v>
      </c>
      <c r="F36" s="3">
        <v>-10600</v>
      </c>
      <c r="G36" s="2">
        <f>SUM(C36:F36)</f>
        <v>5142700</v>
      </c>
      <c r="H36" s="2"/>
      <c r="I36" s="2"/>
      <c r="J36" s="2"/>
      <c r="K36" s="2"/>
      <c r="L36" s="2"/>
      <c r="M36" s="2">
        <v>5142700</v>
      </c>
    </row>
    <row r="37" spans="1:13" ht="15" customHeight="1">
      <c r="A37" s="19"/>
      <c r="B37" s="24" t="s">
        <v>69</v>
      </c>
      <c r="C37" s="3"/>
      <c r="D37" s="3"/>
      <c r="E37" s="3"/>
      <c r="F37" s="3">
        <v>191400</v>
      </c>
      <c r="G37" s="2">
        <f>SUM(D37:F37)</f>
        <v>191400</v>
      </c>
      <c r="H37" s="2"/>
      <c r="I37" s="2"/>
      <c r="J37" s="2"/>
      <c r="K37" s="2"/>
      <c r="L37" s="2"/>
      <c r="M37" s="2">
        <v>191400</v>
      </c>
    </row>
    <row r="38" spans="1:13" ht="15" customHeight="1">
      <c r="A38" s="19"/>
      <c r="B38" s="7" t="s">
        <v>64</v>
      </c>
      <c r="C38" s="3"/>
      <c r="D38" s="3"/>
      <c r="E38" s="3"/>
      <c r="F38" s="3"/>
      <c r="G38" s="2"/>
      <c r="H38" s="2"/>
      <c r="I38" s="2"/>
      <c r="J38" s="2">
        <v>774767</v>
      </c>
      <c r="K38" s="2">
        <v>109824</v>
      </c>
      <c r="L38" s="2">
        <v>884591</v>
      </c>
      <c r="M38" s="2">
        <v>884591</v>
      </c>
    </row>
    <row r="39" spans="1:13" ht="15" customHeight="1">
      <c r="A39" s="19"/>
      <c r="B39" s="7" t="s">
        <v>43</v>
      </c>
      <c r="C39" s="3">
        <v>4581887</v>
      </c>
      <c r="D39" s="3"/>
      <c r="E39" s="3">
        <v>590303</v>
      </c>
      <c r="F39" s="3"/>
      <c r="G39" s="2">
        <f>SUM(C39:E39)</f>
        <v>5172190</v>
      </c>
      <c r="H39" s="2"/>
      <c r="I39" s="2"/>
      <c r="J39" s="2"/>
      <c r="K39" s="2"/>
      <c r="L39" s="2"/>
      <c r="M39" s="2">
        <v>5172190</v>
      </c>
    </row>
    <row r="40" spans="1:13" ht="15" customHeight="1">
      <c r="A40" s="19"/>
      <c r="B40" s="7" t="s">
        <v>24</v>
      </c>
      <c r="C40" s="3"/>
      <c r="D40" s="3"/>
      <c r="E40" s="3"/>
      <c r="F40" s="3"/>
      <c r="G40" s="2"/>
      <c r="H40" s="2">
        <v>36273600</v>
      </c>
      <c r="I40" s="2">
        <v>118745</v>
      </c>
      <c r="J40" s="2">
        <v>244782</v>
      </c>
      <c r="K40" s="2">
        <v>657732</v>
      </c>
      <c r="L40" s="2">
        <f>SUM(H40:K40)</f>
        <v>37294859</v>
      </c>
      <c r="M40" s="2">
        <v>37294859</v>
      </c>
    </row>
    <row r="41" spans="1:13" ht="15" customHeight="1">
      <c r="A41" s="19"/>
      <c r="B41" s="7" t="s">
        <v>55</v>
      </c>
      <c r="C41" s="3">
        <v>-36273600</v>
      </c>
      <c r="D41" s="3">
        <v>-118745</v>
      </c>
      <c r="E41" s="3">
        <v>-244782</v>
      </c>
      <c r="F41" s="3">
        <v>-657732</v>
      </c>
      <c r="G41" s="2">
        <f>SUM(C41:F41)</f>
        <v>-37294859</v>
      </c>
      <c r="H41" s="2"/>
      <c r="I41" s="2"/>
      <c r="J41" s="2"/>
      <c r="K41" s="2"/>
      <c r="L41" s="2"/>
      <c r="M41" s="2">
        <v>-37294859</v>
      </c>
    </row>
    <row r="42" spans="1:13" ht="15" customHeight="1">
      <c r="A42" s="17" t="s">
        <v>38</v>
      </c>
      <c r="B42" s="18" t="s">
        <v>39</v>
      </c>
      <c r="C42" s="1"/>
      <c r="D42" s="1"/>
      <c r="E42" s="1">
        <v>1343900</v>
      </c>
      <c r="F42" s="1">
        <v>0</v>
      </c>
      <c r="G42" s="1">
        <v>1343900</v>
      </c>
      <c r="H42" s="1"/>
      <c r="I42" s="1"/>
      <c r="J42" s="1"/>
      <c r="K42" s="1"/>
      <c r="L42" s="1"/>
      <c r="M42" s="1">
        <v>1343900</v>
      </c>
    </row>
    <row r="43" spans="1:13" ht="15" customHeight="1">
      <c r="A43" s="17"/>
      <c r="B43" s="26" t="s">
        <v>62</v>
      </c>
      <c r="C43" s="2"/>
      <c r="D43" s="2"/>
      <c r="E43" s="2">
        <v>290000</v>
      </c>
      <c r="F43" s="2">
        <v>0</v>
      </c>
      <c r="G43" s="2">
        <v>290000</v>
      </c>
      <c r="H43" s="2"/>
      <c r="I43" s="2"/>
      <c r="J43" s="2"/>
      <c r="K43" s="2"/>
      <c r="L43" s="2"/>
      <c r="M43" s="2">
        <v>290000</v>
      </c>
    </row>
    <row r="44" spans="1:13" ht="15" customHeight="1">
      <c r="A44" s="17"/>
      <c r="B44" s="24" t="s">
        <v>63</v>
      </c>
      <c r="C44" s="2"/>
      <c r="D44" s="2"/>
      <c r="E44" s="2">
        <v>345000</v>
      </c>
      <c r="F44" s="2">
        <v>0</v>
      </c>
      <c r="G44" s="2">
        <v>345000</v>
      </c>
      <c r="H44" s="2"/>
      <c r="I44" s="2"/>
      <c r="J44" s="2"/>
      <c r="K44" s="2"/>
      <c r="L44" s="2"/>
      <c r="M44" s="2">
        <v>345000</v>
      </c>
    </row>
    <row r="45" spans="1:13" ht="15" customHeight="1">
      <c r="A45" s="19"/>
      <c r="B45" s="7" t="s">
        <v>60</v>
      </c>
      <c r="C45" s="3"/>
      <c r="D45" s="3"/>
      <c r="E45" s="3">
        <v>708900</v>
      </c>
      <c r="F45" s="3">
        <v>0</v>
      </c>
      <c r="G45" s="2">
        <v>708900</v>
      </c>
      <c r="H45" s="2"/>
      <c r="I45" s="2"/>
      <c r="J45" s="2"/>
      <c r="K45" s="2"/>
      <c r="L45" s="2"/>
      <c r="M45" s="2">
        <v>708900</v>
      </c>
    </row>
    <row r="46" spans="1:13" ht="15" customHeight="1">
      <c r="A46" s="19"/>
      <c r="B46" s="27" t="s">
        <v>10</v>
      </c>
      <c r="C46" s="1">
        <f>SUM(C11,C17,C35,C24,C42,C22,C41)</f>
        <v>91935194</v>
      </c>
      <c r="D46" s="1">
        <f>D17+D24+D11+D41</f>
        <v>5491424</v>
      </c>
      <c r="E46" s="1">
        <f>E17+E24+E11+E41+E42+E35</f>
        <v>17633363</v>
      </c>
      <c r="F46" s="1">
        <f>F17+F24+F11+F41+F42+F35</f>
        <v>6906967</v>
      </c>
      <c r="G46" s="1">
        <f>SUM(C46:F46)</f>
        <v>121966948</v>
      </c>
      <c r="H46" s="1">
        <f>SUM(H40:H41)</f>
        <v>36273600</v>
      </c>
      <c r="I46" s="1">
        <f>SUM(I40:I45)</f>
        <v>118745</v>
      </c>
      <c r="J46" s="1">
        <v>1019549</v>
      </c>
      <c r="K46" s="1">
        <v>767556</v>
      </c>
      <c r="L46" s="1">
        <f>L35+L11</f>
        <v>38184450</v>
      </c>
      <c r="M46" s="1">
        <f>M11+M17+M24+M35+M42+M22+M41</f>
        <v>160151398</v>
      </c>
    </row>
    <row r="47" spans="1:13" ht="16.5" customHeight="1">
      <c r="A47" s="28" t="s">
        <v>9</v>
      </c>
      <c r="B47" s="29" t="s">
        <v>11</v>
      </c>
      <c r="C47" s="4"/>
      <c r="D47" s="4"/>
      <c r="E47" s="4"/>
      <c r="F47" s="4"/>
      <c r="G47" s="4"/>
      <c r="H47" s="6"/>
      <c r="I47" s="6"/>
      <c r="J47" s="2"/>
      <c r="K47" s="2"/>
      <c r="L47" s="2"/>
      <c r="M47" s="4"/>
    </row>
    <row r="48" spans="1:13" ht="15" customHeight="1">
      <c r="A48" s="19"/>
      <c r="B48" s="5" t="s">
        <v>5</v>
      </c>
      <c r="C48" s="3"/>
      <c r="D48" s="3"/>
      <c r="E48" s="3"/>
      <c r="F48" s="3"/>
      <c r="G48" s="2"/>
      <c r="H48" s="6"/>
      <c r="I48" s="6"/>
      <c r="J48" s="2"/>
      <c r="K48" s="2"/>
      <c r="L48" s="2"/>
      <c r="M48" s="2"/>
    </row>
    <row r="49" spans="1:13" ht="15" customHeight="1">
      <c r="A49" s="19"/>
      <c r="B49" s="16" t="s">
        <v>53</v>
      </c>
      <c r="C49" s="3">
        <v>98420</v>
      </c>
      <c r="D49" s="3"/>
      <c r="E49" s="3"/>
      <c r="F49" s="3"/>
      <c r="G49" s="2">
        <f>SUM(C49:E49)</f>
        <v>98420</v>
      </c>
      <c r="H49" s="6"/>
      <c r="I49" s="6"/>
      <c r="J49" s="2"/>
      <c r="K49" s="2"/>
      <c r="L49" s="2"/>
      <c r="M49" s="2">
        <v>98420</v>
      </c>
    </row>
    <row r="50" spans="1:13" ht="15" customHeight="1">
      <c r="A50" s="19"/>
      <c r="B50" s="5" t="s">
        <v>70</v>
      </c>
      <c r="C50" s="3"/>
      <c r="D50" s="3"/>
      <c r="E50" s="3"/>
      <c r="F50" s="3">
        <v>11295162</v>
      </c>
      <c r="G50" s="2">
        <f>SUM(F50)</f>
        <v>11295162</v>
      </c>
      <c r="H50" s="6"/>
      <c r="I50" s="6"/>
      <c r="J50" s="2"/>
      <c r="K50" s="2"/>
      <c r="L50" s="2"/>
      <c r="M50" s="2">
        <v>11295162</v>
      </c>
    </row>
    <row r="51" spans="1:13" ht="15" customHeight="1">
      <c r="A51" s="19"/>
      <c r="B51" s="29" t="s">
        <v>11</v>
      </c>
      <c r="C51" s="1">
        <f>SUM(C49:C50)</f>
        <v>98420</v>
      </c>
      <c r="D51" s="1"/>
      <c r="E51" s="1"/>
      <c r="F51" s="1">
        <f>SUM(F50)</f>
        <v>11295162</v>
      </c>
      <c r="G51" s="1">
        <f>SUM(G49:G50)</f>
        <v>11393582</v>
      </c>
      <c r="H51" s="5"/>
      <c r="I51" s="5"/>
      <c r="J51" s="1"/>
      <c r="K51" s="1"/>
      <c r="L51" s="1"/>
      <c r="M51" s="1">
        <f>SUM(M49:M50)</f>
        <v>11393582</v>
      </c>
    </row>
    <row r="52" spans="1:13" ht="15" customHeight="1">
      <c r="A52" s="28" t="s">
        <v>40</v>
      </c>
      <c r="B52" s="29" t="s">
        <v>41</v>
      </c>
      <c r="C52" s="1"/>
      <c r="D52" s="1"/>
      <c r="E52" s="1"/>
      <c r="F52" s="1"/>
      <c r="G52" s="1"/>
      <c r="H52" s="6"/>
      <c r="I52" s="6"/>
      <c r="J52" s="2"/>
      <c r="K52" s="2"/>
      <c r="L52" s="2"/>
      <c r="M52" s="1"/>
    </row>
    <row r="53" spans="1:13" ht="15" customHeight="1">
      <c r="A53" s="28" t="s">
        <v>14</v>
      </c>
      <c r="B53" s="29" t="s">
        <v>13</v>
      </c>
      <c r="C53" s="1">
        <v>54059985</v>
      </c>
      <c r="D53" s="1"/>
      <c r="E53" s="1">
        <v>3666561</v>
      </c>
      <c r="F53" s="1"/>
      <c r="G53" s="1">
        <f>SUM(C53:E53)</f>
        <v>57726546</v>
      </c>
      <c r="H53" s="1">
        <v>3913295</v>
      </c>
      <c r="I53" s="1"/>
      <c r="J53" s="1"/>
      <c r="K53" s="1"/>
      <c r="L53" s="1">
        <v>3913295</v>
      </c>
      <c r="M53" s="1">
        <f>G53+L53</f>
        <v>61639841</v>
      </c>
    </row>
    <row r="54" spans="1:13" ht="15" customHeight="1" thickBot="1">
      <c r="A54" s="30" t="s">
        <v>15</v>
      </c>
      <c r="B54" s="29" t="s">
        <v>12</v>
      </c>
      <c r="C54" s="1">
        <f>SUM(C46,C51,C53)</f>
        <v>146093599</v>
      </c>
      <c r="D54" s="1">
        <f>SUM(D46:D53)</f>
        <v>5491424</v>
      </c>
      <c r="E54" s="1">
        <f>SUM(E46:E53)</f>
        <v>21299924</v>
      </c>
      <c r="F54" s="1">
        <f>F46+F51</f>
        <v>18202129</v>
      </c>
      <c r="G54" s="1">
        <f>G46+G51+G53</f>
        <v>191087076</v>
      </c>
      <c r="H54" s="1">
        <f>SUM(H46:H53)</f>
        <v>40186895</v>
      </c>
      <c r="I54" s="1">
        <f>SUM(I46:I53)</f>
        <v>118745</v>
      </c>
      <c r="J54" s="1">
        <f>SUM(J46:J53)</f>
        <v>1019549</v>
      </c>
      <c r="K54" s="1">
        <v>767556</v>
      </c>
      <c r="L54" s="1">
        <f>SUM(L46:L53)</f>
        <v>42097745</v>
      </c>
      <c r="M54" s="1">
        <f>G54+L54</f>
        <v>233184821</v>
      </c>
    </row>
  </sheetData>
  <mergeCells count="11">
    <mergeCell ref="A1:M1"/>
    <mergeCell ref="C7:M7"/>
    <mergeCell ref="M8:M9"/>
    <mergeCell ref="C8:G8"/>
    <mergeCell ref="H8:L8"/>
    <mergeCell ref="A2:M2"/>
    <mergeCell ref="A3:M3"/>
    <mergeCell ref="A7:A9"/>
    <mergeCell ref="B7:B9"/>
    <mergeCell ref="A4:M4"/>
    <mergeCell ref="C6:M6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8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2017-04-12T11:05:00Z</cp:lastPrinted>
  <dcterms:created xsi:type="dcterms:W3CDTF">2001-03-10T10:34:29Z</dcterms:created>
  <dcterms:modified xsi:type="dcterms:W3CDTF">2017-05-02T10:26:08Z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