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4805" windowHeight="68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<sst xmlns="http://schemas.openxmlformats.org/spreadsheetml/2006/main" count="159" uniqueCount="110">
  <si>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</si>
  <si>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</si>
  <si>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</si>
  <si>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</si>
  <si>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</si>
  <si>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</si>
  <si>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</si>
  <si>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</si>
  <si>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2.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</si>
  <si>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</si>
  <si>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</si>
  <si>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</si>
  <si>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</si>
  <si>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</si>
  <si>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</si>
  <si>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</si>
  <si>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</si>
  <si>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</si>
  <si>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Értékpapír vásárlása, visszavásárlása</t>
  </si>
  <si>
    <t>15.</t>
  </si>
  <si>
    <t>16.</t>
  </si>
  <si>
    <t>17.</t>
  </si>
  <si>
    <t>Hosszú lejáratú hitelek törlesztése</t>
  </si>
  <si>
    <t>18.</t>
  </si>
  <si>
    <t>19.</t>
  </si>
  <si>
    <t>20.</t>
  </si>
  <si>
    <t>Forgatási célú belföldi, külföldi értékpapírok vásárlása</t>
  </si>
  <si>
    <t>21.</t>
  </si>
  <si>
    <t>Betét elhelyezése</t>
  </si>
  <si>
    <t>22.</t>
  </si>
  <si>
    <t>23.</t>
  </si>
  <si>
    <t>24.</t>
  </si>
  <si>
    <t>25.</t>
  </si>
  <si>
    <t>26.</t>
  </si>
  <si>
    <t>27.</t>
  </si>
  <si>
    <t>Költségvetési hiány:</t>
  </si>
  <si>
    <t>Költségvetési többlet:</t>
  </si>
  <si>
    <t>Felújítások</t>
  </si>
  <si>
    <t>Hitelek törlesztése</t>
  </si>
  <si>
    <t>Rövid lejáratú hitelek törlesztése</t>
  </si>
  <si>
    <t>Befektetési célú belföldi, külföldi értékpapírok vásárlása</t>
  </si>
  <si>
    <t xml:space="preserve">I. Működési célú bevételek és kiadások mérlege
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</si>
  <si>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</si>
  <si>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</si>
  <si>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</si>
  <si>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Tárgyévi  hiány:</t>
  </si>
  <si>
    <t>Kölcsön törlesztése</t>
  </si>
  <si>
    <t>Tárgyévi  többlet:</t>
  </si>
  <si>
    <t>Hiány belső finanszírozás bevételei ( 14+…+18)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</si>
  <si>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</si>
  <si>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</si>
  <si>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</si>
  <si>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</si>
  <si>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</si>
  <si>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</si>
  <si>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Rövid lejáratú hitelek, kölcsönök felvétele</t>
  </si>
  <si>
    <t>Értékpapírok kibocsátása</t>
  </si>
  <si>
    <t>Egyéb külső finanszírozási bevételek</t>
  </si>
  <si>
    <t>Működési célú átvett pénzeszközök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</si>
  <si>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</si>
  <si>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</si>
  <si>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</si>
  <si>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Likviditási célú hitelek törlesztése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</si>
  <si>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</si>
  <si>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</si>
  <si>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</si>
  <si>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</si>
  <si>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</si>
  <si>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</si>
  <si>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</si>
  <si>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Felhalmozási célú átvett pénzeszközök átvétele</t>
  </si>
  <si>
    <t>Egyéb felhalmozási célú bevételek</t>
  </si>
  <si>
    <t>Költségvetési bevételek összesen: (1.+3.+4.+6.+…+11.)</t>
  </si>
  <si>
    <t>Költségvetési kiadások összesen: (1.+3.+5.+...+11.)</t>
  </si>
  <si>
    <t>Pénzügyi lízing kiadásai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</si>
  <si>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</si>
  <si>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</si>
  <si>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</si>
  <si>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</si>
  <si>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</si>
  <si>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Általános tartalék</t>
  </si>
  <si>
    <t>Kölcsön nyújtása</t>
  </si>
  <si>
    <t xml:space="preserve">Önkormányzatok működési támogatásai </t>
  </si>
  <si>
    <t xml:space="preserve">Működési célú támogatások államháztartáson belülről </t>
  </si>
  <si>
    <t xml:space="preserve">Közhatalmi bevételek </t>
  </si>
  <si>
    <t xml:space="preserve">Kölcsön visszatérülés </t>
  </si>
  <si>
    <t xml:space="preserve">   Költségvetési maradvány igénybevétele </t>
  </si>
  <si>
    <t xml:space="preserve">Felhalmozási célú támogatások államháztartáson belülről </t>
  </si>
  <si>
    <t xml:space="preserve">Felhalmozási bevételek </t>
  </si>
  <si>
    <t xml:space="preserve">Személyi juttatások </t>
  </si>
  <si>
    <t xml:space="preserve">Munkaadókat terhelő járulékok és szociális hozzájárulási adó </t>
  </si>
  <si>
    <t>Dologi kiadások</t>
  </si>
  <si>
    <t xml:space="preserve">Ellátottak pénzbeli juttatásai </t>
  </si>
  <si>
    <t xml:space="preserve">Egyéb működési célú kiadások </t>
  </si>
  <si>
    <t xml:space="preserve">Céltartalék </t>
  </si>
  <si>
    <t xml:space="preserve">Beruházások </t>
  </si>
  <si>
    <t xml:space="preserve">Egyéb felhalmozási kiadások </t>
  </si>
  <si>
    <t xml:space="preserve">Kölcsön nyújtása </t>
  </si>
  <si>
    <t xml:space="preserve">Tartalékok </t>
  </si>
  <si>
    <t>Előleg visszafizetése</t>
  </si>
  <si>
    <t>e Ft-ban</t>
  </si>
  <si>
    <t>3. táblázat</t>
  </si>
  <si>
    <t>II. Felhalmozási célú bevételek és kiadások mérlege</t>
  </si>
  <si>
    <t>Egyéb működési bevételek (önk.)</t>
  </si>
  <si>
    <t>Egyéb működési bevételek (intézményi)</t>
  </si>
  <si>
    <t>2019. évi eredeti előirányzat</t>
  </si>
  <si>
    <t>Különbözet</t>
  </si>
  <si>
    <t>Hosszú lejáratú hitelek, kölcsönök felvétele (meglévő hitel)</t>
  </si>
  <si>
    <t>Hosszú lejáratú hitelek, kölcsönök felvétele (új hitel)</t>
  </si>
  <si>
    <t>2020. évi eredeti előirányzat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</si>
</sst>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</numFmts>
  <fonts count="45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 CE"/>
      <family val="0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 CE"/>
      <family val="1"/>
    </font>
    <font>
      <i/>
      <sz val="9"/>
      <name val="Times New Roman CE"/>
      <family val="0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 wrapText="1"/>
    </xf>
    <xf numFmtId="164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12" xfId="40" applyNumberFormat="1" applyFont="1" applyBorder="1" applyAlignment="1">
      <alignment vertical="center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/>
    </xf>
    <xf numFmtId="164" fontId="6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Continuous" vertical="center"/>
    </xf>
    <xf numFmtId="166" fontId="6" fillId="0" borderId="12" xfId="4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top" wrapText="1"/>
    </xf>
    <xf numFmtId="164" fontId="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9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/>
    </xf>
    <xf numFmtId="166" fontId="6" fillId="0" borderId="11" xfId="40" applyNumberFormat="1" applyFont="1" applyFill="1" applyBorder="1" applyAlignment="1">
      <alignment horizontal="center" vertical="center"/>
    </xf>
    <xf numFmtId="166" fontId="6" fillId="0" borderId="11" xfId="40" applyNumberFormat="1" applyFont="1" applyFill="1" applyBorder="1" applyAlignment="1">
      <alignment horizontal="center" vertical="center" wrapText="1"/>
    </xf>
    <xf numFmtId="166" fontId="6" fillId="0" borderId="11" xfId="40" applyNumberFormat="1" applyFont="1" applyFill="1" applyBorder="1" applyAlignment="1">
      <alignment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>
      <alignment/>
    </xf>
    <xf numFmtId="166" fontId="6" fillId="0" borderId="11" xfId="4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3" xfId="0" applyNumberFormat="1" applyFont="1" applyFill="1" applyBorder="1" applyAlignment="1" applyProtection="1">
      <alignment horizontal="left" vertical="center" wrapText="1" indent="2"/>
      <protection/>
    </xf>
    <xf numFmtId="166" fontId="6" fillId="0" borderId="11" xfId="40" applyNumberFormat="1" applyFont="1" applyBorder="1" applyAlignment="1">
      <alignment/>
    </xf>
    <xf numFmtId="166" fontId="6" fillId="0" borderId="11" xfId="40" applyNumberFormat="1" applyFont="1" applyFill="1" applyBorder="1" applyAlignment="1">
      <alignment wrapText="1"/>
    </xf>
    <xf numFmtId="166" fontId="6" fillId="0" borderId="11" xfId="40" applyNumberFormat="1" applyFont="1" applyBorder="1" applyAlignment="1">
      <alignment vertical="center"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top" wrapText="1"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115" zoomScaleNormal="115" zoomScalePageLayoutView="0" workbookViewId="0" topLeftCell="A43">
      <selection activeCell="H27" activeCellId="1" sqref="H59 H27"/>
    </sheetView>
  </sheetViews>
  <sheetFormatPr defaultColWidth="9.140625" defaultRowHeight="15"/>
  <cols>
    <col min="1" max="1" width="4.8515625" style="1" bestFit="1" customWidth="1"/>
    <col min="2" max="2" width="29.57421875" style="1" customWidth="1"/>
    <col min="3" max="5" width="13.00390625" style="1" customWidth="1"/>
    <col min="6" max="6" width="32.00390625" style="1" customWidth="1"/>
    <col min="7" max="9" width="14.140625" style="1" customWidth="1"/>
    <col min="10" max="16384" width="9.140625" style="1" customWidth="1"/>
  </cols>
  <sheetData>
    <row r="1" spans="2:6" ht="15" customHeight="1">
      <c r="B1" s="57" t="s">
        <v>41</v>
      </c>
      <c r="C1" s="57"/>
      <c r="D1" s="57"/>
      <c r="E1" s="57"/>
      <c r="F1" s="57"/>
    </row>
    <row r="2" spans="1:9" ht="15.75" thickBot="1">
      <c r="A2" s="2"/>
      <c r="B2" s="3"/>
      <c r="C2" s="2"/>
      <c r="D2" s="2"/>
      <c r="E2" s="2"/>
      <c r="F2" s="5"/>
      <c r="G2" s="34" t="s">
        <v>101</v>
      </c>
      <c r="H2" s="34" t="s">
        <v>100</v>
      </c>
      <c r="I2" s="4"/>
    </row>
    <row r="3" spans="1:9" ht="18.75" customHeight="1">
      <c r="A3" s="55" t="s">
        <v>0</v>
      </c>
      <c r="B3" s="6" t="s">
        <v>1</v>
      </c>
      <c r="C3" s="6"/>
      <c r="D3" s="6"/>
      <c r="E3" s="6"/>
      <c r="F3" s="6" t="s">
        <v>2</v>
      </c>
      <c r="G3" s="6"/>
      <c r="H3" s="40"/>
      <c r="I3" s="41"/>
    </row>
    <row r="4" spans="1:9" ht="36">
      <c r="A4" s="56"/>
      <c r="B4" s="7" t="s">
        <v>3</v>
      </c>
      <c r="C4" s="7" t="s">
        <v>105</v>
      </c>
      <c r="D4" s="7" t="s">
        <v>109</v>
      </c>
      <c r="E4" s="7" t="s">
        <v>106</v>
      </c>
      <c r="F4" s="7" t="s">
        <v>3</v>
      </c>
      <c r="G4" s="7" t="s">
        <v>105</v>
      </c>
      <c r="H4" s="7" t="s">
        <v>109</v>
      </c>
      <c r="I4" s="8" t="s">
        <v>106</v>
      </c>
    </row>
    <row r="5" spans="1:9" ht="24" customHeight="1">
      <c r="A5" s="9" t="s">
        <v>7</v>
      </c>
      <c r="B5" s="10" t="s">
        <v>82</v>
      </c>
      <c r="C5" s="11">
        <v>1132225</v>
      </c>
      <c r="D5" s="11">
        <v>1217449</v>
      </c>
      <c r="E5" s="11">
        <f>D5-C5</f>
        <v>85224</v>
      </c>
      <c r="F5" s="10" t="s">
        <v>89</v>
      </c>
      <c r="G5" s="54">
        <v>1503771</v>
      </c>
      <c r="H5" s="54">
        <v>1525824</v>
      </c>
      <c r="I5" s="12">
        <f>H5-G5</f>
        <v>22053</v>
      </c>
    </row>
    <row r="6" spans="1:9" ht="29.25" customHeight="1">
      <c r="A6" s="9" t="s">
        <v>8</v>
      </c>
      <c r="B6" s="10" t="s">
        <v>83</v>
      </c>
      <c r="C6" s="11">
        <v>166479</v>
      </c>
      <c r="D6" s="11">
        <v>246041</v>
      </c>
      <c r="E6" s="11">
        <f aca="true" t="shared" si="0" ref="E6:E27">D6-C6</f>
        <v>79562</v>
      </c>
      <c r="F6" s="10" t="s">
        <v>90</v>
      </c>
      <c r="G6" s="54">
        <v>318110</v>
      </c>
      <c r="H6" s="54">
        <v>310460</v>
      </c>
      <c r="I6" s="12">
        <f aca="true" t="shared" si="1" ref="I6:I27">H6-G6</f>
        <v>-7650</v>
      </c>
    </row>
    <row r="7" spans="1:9" ht="26.25" customHeight="1">
      <c r="A7" s="9" t="s">
        <v>4</v>
      </c>
      <c r="B7" s="10" t="s">
        <v>84</v>
      </c>
      <c r="C7" s="11">
        <v>3278550</v>
      </c>
      <c r="D7" s="11">
        <v>2944650</v>
      </c>
      <c r="E7" s="11">
        <f t="shared" si="0"/>
        <v>-333900</v>
      </c>
      <c r="F7" s="10" t="s">
        <v>91</v>
      </c>
      <c r="G7" s="49">
        <v>1838165</v>
      </c>
      <c r="H7" s="49">
        <v>1930157</v>
      </c>
      <c r="I7" s="12">
        <f t="shared" si="1"/>
        <v>91992</v>
      </c>
    </row>
    <row r="8" spans="1:9" ht="22.5" customHeight="1">
      <c r="A8" s="9" t="s">
        <v>5</v>
      </c>
      <c r="B8" s="10" t="s">
        <v>58</v>
      </c>
      <c r="C8" s="11"/>
      <c r="D8" s="11"/>
      <c r="E8" s="11">
        <f t="shared" si="0"/>
        <v>0</v>
      </c>
      <c r="F8" s="10" t="s">
        <v>92</v>
      </c>
      <c r="G8" s="54">
        <v>100992</v>
      </c>
      <c r="H8" s="54">
        <v>100460</v>
      </c>
      <c r="I8" s="12">
        <f t="shared" si="1"/>
        <v>-532</v>
      </c>
    </row>
    <row r="9" spans="1:9" ht="19.5" customHeight="1">
      <c r="A9" s="9" t="s">
        <v>6</v>
      </c>
      <c r="B9" s="10" t="s">
        <v>85</v>
      </c>
      <c r="C9" s="11">
        <v>36000</v>
      </c>
      <c r="D9" s="11">
        <v>23000</v>
      </c>
      <c r="E9" s="11">
        <f t="shared" si="0"/>
        <v>-13000</v>
      </c>
      <c r="F9" s="10" t="s">
        <v>93</v>
      </c>
      <c r="G9" s="49">
        <v>850650</v>
      </c>
      <c r="H9" s="49">
        <v>723981</v>
      </c>
      <c r="I9" s="12">
        <f t="shared" si="1"/>
        <v>-126669</v>
      </c>
    </row>
    <row r="10" spans="1:9" ht="21.75" customHeight="1">
      <c r="A10" s="9" t="s">
        <v>9</v>
      </c>
      <c r="B10" s="10" t="s">
        <v>103</v>
      </c>
      <c r="C10" s="11">
        <v>653800</v>
      </c>
      <c r="D10" s="11">
        <v>919575</v>
      </c>
      <c r="E10" s="11">
        <f t="shared" si="0"/>
        <v>265775</v>
      </c>
      <c r="F10" s="10" t="s">
        <v>94</v>
      </c>
      <c r="G10" s="49">
        <v>270166</v>
      </c>
      <c r="H10" s="49">
        <v>230532</v>
      </c>
      <c r="I10" s="12">
        <f t="shared" si="1"/>
        <v>-39634</v>
      </c>
    </row>
    <row r="11" spans="1:9" ht="21.75" customHeight="1">
      <c r="A11" s="9" t="s">
        <v>10</v>
      </c>
      <c r="B11" s="10" t="s">
        <v>104</v>
      </c>
      <c r="C11" s="11">
        <v>171068</v>
      </c>
      <c r="D11" s="11">
        <v>175251</v>
      </c>
      <c r="E11" s="11">
        <f t="shared" si="0"/>
        <v>4183</v>
      </c>
      <c r="F11" s="13" t="s">
        <v>80</v>
      </c>
      <c r="G11" s="46">
        <v>85000</v>
      </c>
      <c r="H11" s="46">
        <v>40000</v>
      </c>
      <c r="I11" s="12">
        <f t="shared" si="1"/>
        <v>-45000</v>
      </c>
    </row>
    <row r="12" spans="1:9" ht="15" customHeight="1">
      <c r="A12" s="9" t="s">
        <v>11</v>
      </c>
      <c r="B12" s="13"/>
      <c r="C12" s="11"/>
      <c r="D12" s="11"/>
      <c r="E12" s="11"/>
      <c r="F12" s="13" t="s">
        <v>81</v>
      </c>
      <c r="G12" s="52">
        <v>0</v>
      </c>
      <c r="H12" s="52">
        <v>0</v>
      </c>
      <c r="I12" s="12">
        <f t="shared" si="1"/>
        <v>0</v>
      </c>
    </row>
    <row r="13" spans="1:9" ht="4.5" customHeight="1">
      <c r="A13" s="9" t="s">
        <v>12</v>
      </c>
      <c r="B13" s="13"/>
      <c r="C13" s="11"/>
      <c r="D13" s="11"/>
      <c r="E13" s="11">
        <f t="shared" si="0"/>
        <v>0</v>
      </c>
      <c r="F13" s="13"/>
      <c r="G13" s="48"/>
      <c r="H13" s="48"/>
      <c r="I13" s="12">
        <f t="shared" si="1"/>
        <v>0</v>
      </c>
    </row>
    <row r="14" spans="1:9" ht="4.5" customHeight="1">
      <c r="A14" s="9" t="s">
        <v>13</v>
      </c>
      <c r="B14" s="13"/>
      <c r="C14" s="11"/>
      <c r="D14" s="11"/>
      <c r="E14" s="11">
        <f t="shared" si="0"/>
        <v>0</v>
      </c>
      <c r="F14" s="13"/>
      <c r="G14" s="48"/>
      <c r="H14" s="48"/>
      <c r="I14" s="12">
        <f t="shared" si="1"/>
        <v>0</v>
      </c>
    </row>
    <row r="15" spans="1:9" ht="4.5" customHeight="1">
      <c r="A15" s="9" t="s">
        <v>14</v>
      </c>
      <c r="B15" s="13"/>
      <c r="C15" s="11"/>
      <c r="D15" s="11"/>
      <c r="E15" s="11">
        <f t="shared" si="0"/>
        <v>0</v>
      </c>
      <c r="F15" s="13"/>
      <c r="G15" s="48"/>
      <c r="H15" s="48"/>
      <c r="I15" s="12">
        <f t="shared" si="1"/>
        <v>0</v>
      </c>
    </row>
    <row r="16" spans="1:9" ht="4.5" customHeight="1">
      <c r="A16" s="9" t="s">
        <v>15</v>
      </c>
      <c r="B16" s="13"/>
      <c r="C16" s="11"/>
      <c r="D16" s="11"/>
      <c r="E16" s="11">
        <f t="shared" si="0"/>
        <v>0</v>
      </c>
      <c r="F16" s="13"/>
      <c r="G16" s="48"/>
      <c r="H16" s="48"/>
      <c r="I16" s="12">
        <f t="shared" si="1"/>
        <v>0</v>
      </c>
    </row>
    <row r="17" spans="1:9" ht="24">
      <c r="A17" s="14" t="s">
        <v>16</v>
      </c>
      <c r="B17" s="15" t="s">
        <v>59</v>
      </c>
      <c r="C17" s="16">
        <f>SUM(C5:C16)</f>
        <v>5438122</v>
      </c>
      <c r="D17" s="16">
        <f>SUM(D5:D16)</f>
        <v>5525966</v>
      </c>
      <c r="E17" s="11">
        <f t="shared" si="0"/>
        <v>87844</v>
      </c>
      <c r="F17" s="15" t="s">
        <v>60</v>
      </c>
      <c r="G17" s="16">
        <f>SUM(G5:G16)</f>
        <v>4966854</v>
      </c>
      <c r="H17" s="16">
        <f>SUM(H5:H16)</f>
        <v>4861414</v>
      </c>
      <c r="I17" s="12">
        <f t="shared" si="1"/>
        <v>-105440</v>
      </c>
    </row>
    <row r="18" spans="1:9" ht="24">
      <c r="A18" s="18" t="s">
        <v>17</v>
      </c>
      <c r="B18" s="19" t="s">
        <v>61</v>
      </c>
      <c r="C18" s="20">
        <f>+C19+C20+C21+C22</f>
        <v>398464</v>
      </c>
      <c r="D18" s="20">
        <f>+D19+D20+D21+D22</f>
        <v>355175</v>
      </c>
      <c r="E18" s="11">
        <f t="shared" si="0"/>
        <v>-43289</v>
      </c>
      <c r="F18" s="19" t="s">
        <v>18</v>
      </c>
      <c r="G18" s="48"/>
      <c r="H18" s="48"/>
      <c r="I18" s="12">
        <f t="shared" si="1"/>
        <v>0</v>
      </c>
    </row>
    <row r="19" spans="1:9" ht="24" customHeight="1">
      <c r="A19" s="18" t="s">
        <v>19</v>
      </c>
      <c r="B19" s="19" t="s">
        <v>86</v>
      </c>
      <c r="C19" s="21">
        <v>398464</v>
      </c>
      <c r="D19" s="21">
        <v>355175</v>
      </c>
      <c r="E19" s="11">
        <f t="shared" si="0"/>
        <v>-43289</v>
      </c>
      <c r="F19" s="19" t="s">
        <v>62</v>
      </c>
      <c r="G19" s="48"/>
      <c r="H19" s="48"/>
      <c r="I19" s="12">
        <f t="shared" si="1"/>
        <v>0</v>
      </c>
    </row>
    <row r="20" spans="1:9" ht="24">
      <c r="A20" s="18" t="s">
        <v>20</v>
      </c>
      <c r="B20" s="19" t="s">
        <v>42</v>
      </c>
      <c r="C20" s="21"/>
      <c r="D20" s="21"/>
      <c r="E20" s="11">
        <f t="shared" si="0"/>
        <v>0</v>
      </c>
      <c r="F20" s="19" t="s">
        <v>39</v>
      </c>
      <c r="G20" s="48"/>
      <c r="H20" s="48"/>
      <c r="I20" s="12">
        <f t="shared" si="1"/>
        <v>0</v>
      </c>
    </row>
    <row r="21" spans="1:9" ht="24">
      <c r="A21" s="18" t="s">
        <v>21</v>
      </c>
      <c r="B21" s="19" t="s">
        <v>43</v>
      </c>
      <c r="C21" s="21"/>
      <c r="D21" s="21"/>
      <c r="E21" s="11">
        <f t="shared" si="0"/>
        <v>0</v>
      </c>
      <c r="F21" s="19" t="s">
        <v>22</v>
      </c>
      <c r="G21" s="48"/>
      <c r="H21" s="48"/>
      <c r="I21" s="12">
        <f t="shared" si="1"/>
        <v>0</v>
      </c>
    </row>
    <row r="22" spans="1:9" ht="21.75" customHeight="1">
      <c r="A22" s="18" t="s">
        <v>23</v>
      </c>
      <c r="B22" s="19" t="s">
        <v>44</v>
      </c>
      <c r="C22" s="21"/>
      <c r="D22" s="21"/>
      <c r="E22" s="11">
        <f t="shared" si="0"/>
        <v>0</v>
      </c>
      <c r="F22" s="19" t="s">
        <v>99</v>
      </c>
      <c r="G22" s="52">
        <v>37076</v>
      </c>
      <c r="H22" s="52">
        <v>48040</v>
      </c>
      <c r="I22" s="12">
        <f t="shared" si="1"/>
        <v>10964</v>
      </c>
    </row>
    <row r="23" spans="1:9" ht="24">
      <c r="A23" s="18" t="s">
        <v>24</v>
      </c>
      <c r="B23" s="19" t="s">
        <v>63</v>
      </c>
      <c r="C23" s="20"/>
      <c r="D23" s="20"/>
      <c r="E23" s="11">
        <f t="shared" si="0"/>
        <v>0</v>
      </c>
      <c r="F23" s="19" t="s">
        <v>26</v>
      </c>
      <c r="G23" s="48"/>
      <c r="H23" s="48"/>
      <c r="I23" s="12">
        <f t="shared" si="1"/>
        <v>0</v>
      </c>
    </row>
    <row r="24" spans="1:9" ht="24">
      <c r="A24" s="18" t="s">
        <v>25</v>
      </c>
      <c r="B24" s="19" t="s">
        <v>64</v>
      </c>
      <c r="C24" s="21"/>
      <c r="D24" s="21"/>
      <c r="E24" s="11">
        <f t="shared" si="0"/>
        <v>0</v>
      </c>
      <c r="F24" s="10" t="s">
        <v>28</v>
      </c>
      <c r="G24" s="48"/>
      <c r="H24" s="48"/>
      <c r="I24" s="12">
        <f t="shared" si="1"/>
        <v>0</v>
      </c>
    </row>
    <row r="25" spans="1:9" ht="12">
      <c r="A25" s="18" t="s">
        <v>27</v>
      </c>
      <c r="B25" s="19" t="s">
        <v>65</v>
      </c>
      <c r="C25" s="21"/>
      <c r="D25" s="21"/>
      <c r="E25" s="11">
        <f t="shared" si="0"/>
        <v>0</v>
      </c>
      <c r="F25" s="13"/>
      <c r="G25" s="48"/>
      <c r="H25" s="48"/>
      <c r="I25" s="12">
        <f t="shared" si="1"/>
        <v>0</v>
      </c>
    </row>
    <row r="26" spans="1:9" ht="31.5" customHeight="1">
      <c r="A26" s="14" t="s">
        <v>29</v>
      </c>
      <c r="B26" s="15" t="s">
        <v>66</v>
      </c>
      <c r="C26" s="16">
        <f>+C18+C23</f>
        <v>398464</v>
      </c>
      <c r="D26" s="16">
        <f>+D18+D23</f>
        <v>355175</v>
      </c>
      <c r="E26" s="11">
        <f t="shared" si="0"/>
        <v>-43289</v>
      </c>
      <c r="F26" s="15" t="s">
        <v>67</v>
      </c>
      <c r="G26" s="16">
        <f>SUM(G18:G25)</f>
        <v>37076</v>
      </c>
      <c r="H26" s="16">
        <f>SUM(H18:H25)</f>
        <v>48040</v>
      </c>
      <c r="I26" s="12">
        <f t="shared" si="1"/>
        <v>10964</v>
      </c>
    </row>
    <row r="27" spans="1:9" ht="24.75" customHeight="1">
      <c r="A27" s="14" t="s">
        <v>30</v>
      </c>
      <c r="B27" s="15" t="s">
        <v>68</v>
      </c>
      <c r="C27" s="16">
        <f>+C17+C26</f>
        <v>5836586</v>
      </c>
      <c r="D27" s="16">
        <f>+D17+D26</f>
        <v>5881141</v>
      </c>
      <c r="E27" s="11">
        <f t="shared" si="0"/>
        <v>44555</v>
      </c>
      <c r="F27" s="15" t="s">
        <v>69</v>
      </c>
      <c r="G27" s="16">
        <f>+G17+G26</f>
        <v>5003930</v>
      </c>
      <c r="H27" s="16">
        <f>+H17+H26</f>
        <v>4909454</v>
      </c>
      <c r="I27" s="12">
        <f t="shared" si="1"/>
        <v>-94476</v>
      </c>
    </row>
    <row r="28" spans="1:9" ht="18.75" customHeight="1">
      <c r="A28" s="14" t="s">
        <v>31</v>
      </c>
      <c r="B28" s="15" t="s">
        <v>35</v>
      </c>
      <c r="C28" s="16" t="str">
        <f>IF(C17-G17&lt;0,G17-C17,"-")</f>
        <v>-</v>
      </c>
      <c r="D28" s="16"/>
      <c r="E28" s="16"/>
      <c r="F28" s="15" t="s">
        <v>36</v>
      </c>
      <c r="G28" s="16">
        <f>IF(C17-G17&gt;0,C17-G17,"-")</f>
        <v>471268</v>
      </c>
      <c r="H28" s="16">
        <f>IF(D17-H17&gt;0,D17-H17,"-")</f>
        <v>664552</v>
      </c>
      <c r="I28" s="17"/>
    </row>
    <row r="29" spans="1:9" ht="27" customHeight="1" thickBot="1">
      <c r="A29" s="22" t="s">
        <v>32</v>
      </c>
      <c r="B29" s="23" t="s">
        <v>45</v>
      </c>
      <c r="C29" s="24" t="str">
        <f>IF(C17+C18-G27&lt;0,G27-(C17+C18),"-")</f>
        <v>-</v>
      </c>
      <c r="D29" s="24"/>
      <c r="E29" s="24"/>
      <c r="F29" s="23" t="s">
        <v>47</v>
      </c>
      <c r="G29" s="24">
        <f>IF(C17+C18-G27&gt;0,C17+C18-G27,"-")</f>
        <v>832656</v>
      </c>
      <c r="H29" s="24">
        <f>IF(D17+D18-H27&gt;0,D17+D18-H27,"-")</f>
        <v>971687</v>
      </c>
      <c r="I29" s="33"/>
    </row>
    <row r="30" spans="1:9" ht="12.75" customHeight="1">
      <c r="A30" s="25"/>
      <c r="B30" s="25"/>
      <c r="C30" s="26"/>
      <c r="D30" s="26"/>
      <c r="E30" s="26"/>
      <c r="F30" s="25"/>
      <c r="G30" s="26"/>
      <c r="H30" s="26"/>
      <c r="I30" s="26"/>
    </row>
    <row r="31" spans="1:9" ht="18.75" customHeight="1" thickBot="1">
      <c r="A31" s="28"/>
      <c r="B31" s="36" t="s">
        <v>102</v>
      </c>
      <c r="C31" s="29"/>
      <c r="D31" s="35"/>
      <c r="E31" s="29"/>
      <c r="F31" s="29"/>
      <c r="G31" s="29"/>
      <c r="H31" s="27"/>
      <c r="I31" s="27"/>
    </row>
    <row r="32" spans="1:9" ht="19.5" customHeight="1">
      <c r="A32" s="58" t="s">
        <v>0</v>
      </c>
      <c r="B32" s="39" t="s">
        <v>1</v>
      </c>
      <c r="C32" s="6"/>
      <c r="D32" s="6"/>
      <c r="E32" s="6"/>
      <c r="F32" s="6" t="s">
        <v>2</v>
      </c>
      <c r="G32" s="6"/>
      <c r="H32" s="40"/>
      <c r="I32" s="41"/>
    </row>
    <row r="33" spans="1:9" ht="36">
      <c r="A33" s="59"/>
      <c r="B33" s="42" t="s">
        <v>3</v>
      </c>
      <c r="C33" s="7" t="s">
        <v>105</v>
      </c>
      <c r="D33" s="7" t="s">
        <v>109</v>
      </c>
      <c r="E33" s="7" t="s">
        <v>106</v>
      </c>
      <c r="F33" s="7" t="s">
        <v>3</v>
      </c>
      <c r="G33" s="7" t="s">
        <v>105</v>
      </c>
      <c r="H33" s="7" t="s">
        <v>109</v>
      </c>
      <c r="I33" s="8" t="s">
        <v>106</v>
      </c>
    </row>
    <row r="34" spans="1:9" ht="24" customHeight="1">
      <c r="A34" s="37" t="s">
        <v>7</v>
      </c>
      <c r="B34" s="43" t="s">
        <v>87</v>
      </c>
      <c r="C34" s="11">
        <v>489674</v>
      </c>
      <c r="D34" s="11">
        <v>761147</v>
      </c>
      <c r="E34" s="11">
        <f>D34-C34</f>
        <v>271473</v>
      </c>
      <c r="F34" s="10" t="s">
        <v>95</v>
      </c>
      <c r="G34" s="44">
        <v>2979695</v>
      </c>
      <c r="H34" s="44">
        <v>2737919</v>
      </c>
      <c r="I34" s="30">
        <f>H34-G34</f>
        <v>-241776</v>
      </c>
    </row>
    <row r="35" spans="1:9" ht="19.5" customHeight="1">
      <c r="A35" s="37" t="s">
        <v>8</v>
      </c>
      <c r="B35" s="43" t="s">
        <v>88</v>
      </c>
      <c r="C35" s="31">
        <v>80000</v>
      </c>
      <c r="D35" s="31">
        <v>203043</v>
      </c>
      <c r="E35" s="11">
        <f aca="true" t="shared" si="2" ref="E35:E59">D35-C35</f>
        <v>123043</v>
      </c>
      <c r="F35" s="10" t="s">
        <v>37</v>
      </c>
      <c r="G35" s="44">
        <v>2110363</v>
      </c>
      <c r="H35" s="44">
        <v>1986037</v>
      </c>
      <c r="I35" s="30">
        <f aca="true" t="shared" si="3" ref="I35:I59">H35-G35</f>
        <v>-124326</v>
      </c>
    </row>
    <row r="36" spans="1:9" ht="28.5" customHeight="1">
      <c r="A36" s="37" t="s">
        <v>4</v>
      </c>
      <c r="B36" s="43" t="s">
        <v>70</v>
      </c>
      <c r="C36" s="11"/>
      <c r="D36" s="11">
        <v>3000</v>
      </c>
      <c r="E36" s="11">
        <f t="shared" si="2"/>
        <v>3000</v>
      </c>
      <c r="F36" s="10" t="s">
        <v>96</v>
      </c>
      <c r="G36" s="45">
        <v>127376</v>
      </c>
      <c r="H36" s="45">
        <v>77834</v>
      </c>
      <c r="I36" s="30">
        <f t="shared" si="3"/>
        <v>-49542</v>
      </c>
    </row>
    <row r="37" spans="1:9" ht="21" customHeight="1">
      <c r="A37" s="37" t="s">
        <v>5</v>
      </c>
      <c r="B37" s="43" t="s">
        <v>71</v>
      </c>
      <c r="C37" s="11"/>
      <c r="D37" s="11"/>
      <c r="E37" s="11">
        <f t="shared" si="2"/>
        <v>0</v>
      </c>
      <c r="F37" s="13" t="s">
        <v>97</v>
      </c>
      <c r="G37" s="46">
        <v>11000</v>
      </c>
      <c r="H37" s="46">
        <v>20780</v>
      </c>
      <c r="I37" s="30">
        <f t="shared" si="3"/>
        <v>9780</v>
      </c>
    </row>
    <row r="38" spans="1:9" ht="21" customHeight="1">
      <c r="A38" s="37" t="s">
        <v>6</v>
      </c>
      <c r="B38" s="47" t="s">
        <v>85</v>
      </c>
      <c r="C38" s="11">
        <v>10404</v>
      </c>
      <c r="D38" s="11">
        <v>10404</v>
      </c>
      <c r="E38" s="11">
        <f t="shared" si="2"/>
        <v>0</v>
      </c>
      <c r="F38" s="10" t="s">
        <v>98</v>
      </c>
      <c r="G38" s="45">
        <v>246308</v>
      </c>
      <c r="H38" s="45">
        <v>77069</v>
      </c>
      <c r="I38" s="30">
        <f t="shared" si="3"/>
        <v>-169239</v>
      </c>
    </row>
    <row r="39" spans="1:9" ht="9" customHeight="1">
      <c r="A39" s="37" t="s">
        <v>9</v>
      </c>
      <c r="B39" s="47"/>
      <c r="C39" s="11"/>
      <c r="D39" s="11"/>
      <c r="E39" s="11">
        <f t="shared" si="2"/>
        <v>0</v>
      </c>
      <c r="F39" s="13"/>
      <c r="G39" s="48"/>
      <c r="H39" s="48"/>
      <c r="I39" s="30">
        <f t="shared" si="3"/>
        <v>0</v>
      </c>
    </row>
    <row r="40" spans="1:9" ht="9" customHeight="1">
      <c r="A40" s="37" t="s">
        <v>10</v>
      </c>
      <c r="B40" s="47"/>
      <c r="C40" s="11"/>
      <c r="D40" s="11"/>
      <c r="E40" s="11">
        <f t="shared" si="2"/>
        <v>0</v>
      </c>
      <c r="F40" s="13"/>
      <c r="G40" s="48"/>
      <c r="H40" s="48"/>
      <c r="I40" s="30">
        <f t="shared" si="3"/>
        <v>0</v>
      </c>
    </row>
    <row r="41" spans="1:9" ht="9" customHeight="1">
      <c r="A41" s="37" t="s">
        <v>11</v>
      </c>
      <c r="B41" s="47"/>
      <c r="C41" s="11"/>
      <c r="D41" s="11"/>
      <c r="E41" s="11">
        <f t="shared" si="2"/>
        <v>0</v>
      </c>
      <c r="F41" s="13"/>
      <c r="G41" s="48"/>
      <c r="H41" s="48"/>
      <c r="I41" s="30">
        <f t="shared" si="3"/>
        <v>0</v>
      </c>
    </row>
    <row r="42" spans="1:9" ht="9" customHeight="1">
      <c r="A42" s="37" t="s">
        <v>12</v>
      </c>
      <c r="B42" s="47"/>
      <c r="C42" s="11"/>
      <c r="D42" s="11"/>
      <c r="E42" s="11">
        <f t="shared" si="2"/>
        <v>0</v>
      </c>
      <c r="F42" s="13"/>
      <c r="G42" s="48"/>
      <c r="H42" s="48"/>
      <c r="I42" s="30">
        <f t="shared" si="3"/>
        <v>0</v>
      </c>
    </row>
    <row r="43" spans="1:9" ht="9" customHeight="1">
      <c r="A43" s="37" t="s">
        <v>13</v>
      </c>
      <c r="B43" s="47"/>
      <c r="C43" s="11"/>
      <c r="D43" s="11"/>
      <c r="E43" s="11">
        <f t="shared" si="2"/>
        <v>0</v>
      </c>
      <c r="F43" s="13"/>
      <c r="G43" s="48"/>
      <c r="H43" s="48"/>
      <c r="I43" s="30">
        <f t="shared" si="3"/>
        <v>0</v>
      </c>
    </row>
    <row r="44" spans="1:9" ht="9" customHeight="1">
      <c r="A44" s="37" t="s">
        <v>14</v>
      </c>
      <c r="B44" s="47"/>
      <c r="C44" s="11"/>
      <c r="D44" s="11"/>
      <c r="E44" s="11">
        <f t="shared" si="2"/>
        <v>0</v>
      </c>
      <c r="F44" s="10"/>
      <c r="G44" s="49"/>
      <c r="H44" s="49"/>
      <c r="I44" s="30">
        <f t="shared" si="3"/>
        <v>0</v>
      </c>
    </row>
    <row r="45" spans="1:9" ht="33" customHeight="1">
      <c r="A45" s="37" t="s">
        <v>15</v>
      </c>
      <c r="B45" s="14" t="s">
        <v>72</v>
      </c>
      <c r="C45" s="16">
        <f>+C34+C35+C36+C37+C38+C41+C42+C43+C44</f>
        <v>580078</v>
      </c>
      <c r="D45" s="16">
        <f>+D34+D35+D36+D37+D38+D41+D42+D43+D44</f>
        <v>977594</v>
      </c>
      <c r="E45" s="11">
        <f t="shared" si="2"/>
        <v>397516</v>
      </c>
      <c r="F45" s="15" t="s">
        <v>73</v>
      </c>
      <c r="G45" s="16">
        <f>+G34+G35+G36+G37+G38+G41+G42+G43+G44</f>
        <v>5474742</v>
      </c>
      <c r="H45" s="16">
        <f>+H34+H35+H36+H37+H38+H41+H42+H43+H44</f>
        <v>4899639</v>
      </c>
      <c r="I45" s="30">
        <f t="shared" si="3"/>
        <v>-575103</v>
      </c>
    </row>
    <row r="46" spans="1:9" ht="24">
      <c r="A46" s="37" t="s">
        <v>16</v>
      </c>
      <c r="B46" s="50" t="s">
        <v>48</v>
      </c>
      <c r="C46" s="20">
        <f>SUM(C47:C51)</f>
        <v>2918309</v>
      </c>
      <c r="D46" s="20">
        <f>SUM(D47:D51)</f>
        <v>1872739</v>
      </c>
      <c r="E46" s="11">
        <f t="shared" si="2"/>
        <v>-1045570</v>
      </c>
      <c r="F46" s="19" t="s">
        <v>18</v>
      </c>
      <c r="G46" s="48"/>
      <c r="H46" s="48"/>
      <c r="I46" s="30">
        <f t="shared" si="3"/>
        <v>0</v>
      </c>
    </row>
    <row r="47" spans="1:9" ht="24">
      <c r="A47" s="37" t="s">
        <v>17</v>
      </c>
      <c r="B47" s="51" t="s">
        <v>49</v>
      </c>
      <c r="C47" s="21">
        <v>2918309</v>
      </c>
      <c r="D47" s="21">
        <v>1872739</v>
      </c>
      <c r="E47" s="11">
        <f t="shared" si="2"/>
        <v>-1045570</v>
      </c>
      <c r="F47" s="19" t="s">
        <v>38</v>
      </c>
      <c r="G47" s="52">
        <v>9086</v>
      </c>
      <c r="H47" s="52">
        <v>84761</v>
      </c>
      <c r="I47" s="30">
        <f t="shared" si="3"/>
        <v>75675</v>
      </c>
    </row>
    <row r="48" spans="1:9" ht="22.5" customHeight="1">
      <c r="A48" s="37" t="s">
        <v>19</v>
      </c>
      <c r="B48" s="51" t="s">
        <v>50</v>
      </c>
      <c r="C48" s="21"/>
      <c r="D48" s="21"/>
      <c r="E48" s="11">
        <f t="shared" si="2"/>
        <v>0</v>
      </c>
      <c r="F48" s="19" t="s">
        <v>39</v>
      </c>
      <c r="G48" s="48"/>
      <c r="H48" s="48"/>
      <c r="I48" s="30">
        <f t="shared" si="3"/>
        <v>0</v>
      </c>
    </row>
    <row r="49" spans="1:9" ht="24">
      <c r="A49" s="37" t="s">
        <v>20</v>
      </c>
      <c r="B49" s="51" t="s">
        <v>51</v>
      </c>
      <c r="C49" s="21"/>
      <c r="D49" s="21"/>
      <c r="E49" s="11">
        <f t="shared" si="2"/>
        <v>0</v>
      </c>
      <c r="F49" s="19" t="s">
        <v>22</v>
      </c>
      <c r="G49" s="53"/>
      <c r="H49" s="53"/>
      <c r="I49" s="30">
        <f t="shared" si="3"/>
        <v>0</v>
      </c>
    </row>
    <row r="50" spans="1:9" ht="16.5" customHeight="1">
      <c r="A50" s="37" t="s">
        <v>21</v>
      </c>
      <c r="B50" s="51" t="s">
        <v>52</v>
      </c>
      <c r="C50" s="21"/>
      <c r="D50" s="21"/>
      <c r="E50" s="11">
        <f t="shared" si="2"/>
        <v>0</v>
      </c>
      <c r="F50" s="19" t="s">
        <v>46</v>
      </c>
      <c r="G50" s="48"/>
      <c r="H50" s="48"/>
      <c r="I50" s="30">
        <f t="shared" si="3"/>
        <v>0</v>
      </c>
    </row>
    <row r="51" spans="1:9" ht="30" customHeight="1">
      <c r="A51" s="37" t="s">
        <v>23</v>
      </c>
      <c r="B51" s="51" t="s">
        <v>53</v>
      </c>
      <c r="C51" s="21"/>
      <c r="D51" s="21"/>
      <c r="E51" s="11">
        <f t="shared" si="2"/>
        <v>0</v>
      </c>
      <c r="F51" s="19" t="s">
        <v>40</v>
      </c>
      <c r="G51" s="48"/>
      <c r="H51" s="48"/>
      <c r="I51" s="30">
        <f t="shared" si="3"/>
        <v>0</v>
      </c>
    </row>
    <row r="52" spans="1:9" ht="24">
      <c r="A52" s="37" t="s">
        <v>24</v>
      </c>
      <c r="B52" s="50" t="s">
        <v>54</v>
      </c>
      <c r="C52" s="20">
        <f>+C53+C54+C55+C56+C57</f>
        <v>1152785</v>
      </c>
      <c r="D52" s="20">
        <f>+D53+D54+D55+D56+D57</f>
        <v>1162380</v>
      </c>
      <c r="E52" s="11">
        <f t="shared" si="2"/>
        <v>9595</v>
      </c>
      <c r="F52" s="19" t="s">
        <v>28</v>
      </c>
      <c r="G52" s="48"/>
      <c r="H52" s="48"/>
      <c r="I52" s="30">
        <f t="shared" si="3"/>
        <v>0</v>
      </c>
    </row>
    <row r="53" spans="1:9" ht="24">
      <c r="A53" s="37" t="s">
        <v>25</v>
      </c>
      <c r="B53" s="51" t="s">
        <v>107</v>
      </c>
      <c r="C53" s="21">
        <v>1152785</v>
      </c>
      <c r="D53" s="21">
        <v>680000</v>
      </c>
      <c r="E53" s="11">
        <f t="shared" si="2"/>
        <v>-472785</v>
      </c>
      <c r="F53" s="19" t="s">
        <v>74</v>
      </c>
      <c r="G53" s="48"/>
      <c r="H53" s="48"/>
      <c r="I53" s="30">
        <f t="shared" si="3"/>
        <v>0</v>
      </c>
    </row>
    <row r="54" spans="1:9" ht="24">
      <c r="A54" s="37" t="s">
        <v>27</v>
      </c>
      <c r="B54" s="51" t="s">
        <v>108</v>
      </c>
      <c r="C54" s="21"/>
      <c r="D54" s="21">
        <v>482380</v>
      </c>
      <c r="E54" s="11">
        <f t="shared" si="2"/>
        <v>482380</v>
      </c>
      <c r="F54" s="32"/>
      <c r="G54" s="48"/>
      <c r="H54" s="48"/>
      <c r="I54" s="30">
        <f t="shared" si="3"/>
        <v>0</v>
      </c>
    </row>
    <row r="55" spans="1:9" ht="24">
      <c r="A55" s="37" t="s">
        <v>29</v>
      </c>
      <c r="B55" s="51" t="s">
        <v>55</v>
      </c>
      <c r="C55" s="21"/>
      <c r="D55" s="21"/>
      <c r="E55" s="11">
        <f t="shared" si="2"/>
        <v>0</v>
      </c>
      <c r="F55" s="13"/>
      <c r="G55" s="48"/>
      <c r="H55" s="48"/>
      <c r="I55" s="30">
        <f t="shared" si="3"/>
        <v>0</v>
      </c>
    </row>
    <row r="56" spans="1:9" ht="15.75" customHeight="1">
      <c r="A56" s="37" t="s">
        <v>30</v>
      </c>
      <c r="B56" s="51" t="s">
        <v>56</v>
      </c>
      <c r="C56" s="21"/>
      <c r="D56" s="21"/>
      <c r="E56" s="11">
        <f t="shared" si="2"/>
        <v>0</v>
      </c>
      <c r="F56" s="13"/>
      <c r="G56" s="48"/>
      <c r="H56" s="48"/>
      <c r="I56" s="30">
        <f t="shared" si="3"/>
        <v>0</v>
      </c>
    </row>
    <row r="57" spans="1:9" ht="19.5" customHeight="1">
      <c r="A57" s="37" t="s">
        <v>31</v>
      </c>
      <c r="B57" s="51" t="s">
        <v>57</v>
      </c>
      <c r="C57" s="21"/>
      <c r="D57" s="21"/>
      <c r="E57" s="11">
        <f t="shared" si="2"/>
        <v>0</v>
      </c>
      <c r="F57" s="13"/>
      <c r="G57" s="48"/>
      <c r="H57" s="48"/>
      <c r="I57" s="30">
        <f t="shared" si="3"/>
        <v>0</v>
      </c>
    </row>
    <row r="58" spans="1:9" ht="34.5" customHeight="1">
      <c r="A58" s="37" t="s">
        <v>32</v>
      </c>
      <c r="B58" s="14" t="s">
        <v>75</v>
      </c>
      <c r="C58" s="16">
        <f>+C46+C52</f>
        <v>4071094</v>
      </c>
      <c r="D58" s="16">
        <f>+D46+D52</f>
        <v>3035119</v>
      </c>
      <c r="E58" s="11">
        <f t="shared" si="2"/>
        <v>-1035975</v>
      </c>
      <c r="F58" s="15" t="s">
        <v>76</v>
      </c>
      <c r="G58" s="16">
        <f>SUM(G46:G57)</f>
        <v>9086</v>
      </c>
      <c r="H58" s="16">
        <f>SUM(H46:H57)</f>
        <v>84761</v>
      </c>
      <c r="I58" s="30">
        <f t="shared" si="3"/>
        <v>75675</v>
      </c>
    </row>
    <row r="59" spans="1:9" ht="16.5" customHeight="1">
      <c r="A59" s="37" t="s">
        <v>33</v>
      </c>
      <c r="B59" s="14" t="s">
        <v>77</v>
      </c>
      <c r="C59" s="16">
        <f>+C45+C58</f>
        <v>4651172</v>
      </c>
      <c r="D59" s="16">
        <f>+D45+D58</f>
        <v>4012713</v>
      </c>
      <c r="E59" s="11">
        <f t="shared" si="2"/>
        <v>-638459</v>
      </c>
      <c r="F59" s="15" t="s">
        <v>78</v>
      </c>
      <c r="G59" s="16">
        <f>+G45+G58</f>
        <v>5483828</v>
      </c>
      <c r="H59" s="16">
        <f>+H45+H58</f>
        <v>4984400</v>
      </c>
      <c r="I59" s="30">
        <f t="shared" si="3"/>
        <v>-499428</v>
      </c>
    </row>
    <row r="60" spans="1:9" ht="18" customHeight="1">
      <c r="A60" s="37" t="s">
        <v>34</v>
      </c>
      <c r="B60" s="14" t="s">
        <v>35</v>
      </c>
      <c r="C60" s="16">
        <f>IF(C45-G45&lt;0,G45-C45,"-")</f>
        <v>4894664</v>
      </c>
      <c r="D60" s="16">
        <f>IF(D45-H45&lt;0,H45-D45,"-")</f>
        <v>3922045</v>
      </c>
      <c r="E60" s="16"/>
      <c r="F60" s="15" t="s">
        <v>36</v>
      </c>
      <c r="G60" s="16"/>
      <c r="H60" s="16"/>
      <c r="I60" s="17"/>
    </row>
    <row r="61" spans="1:9" ht="18" customHeight="1" thickBot="1">
      <c r="A61" s="38" t="s">
        <v>79</v>
      </c>
      <c r="B61" s="22" t="s">
        <v>45</v>
      </c>
      <c r="C61" s="24">
        <f>IF(C59-G59&lt;0,G59-C59,"-")</f>
        <v>832656</v>
      </c>
      <c r="D61" s="24">
        <f>IF(D59-H59&lt;0,H59-D59,"-")</f>
        <v>971687</v>
      </c>
      <c r="E61" s="24"/>
      <c r="F61" s="23" t="s">
        <v>47</v>
      </c>
      <c r="G61" s="24"/>
      <c r="H61" s="24"/>
      <c r="I61" s="33"/>
    </row>
  </sheetData>
  <sheetProtection/>
  <mergeCells count="3">
    <mergeCell ref="A3:A4"/>
    <mergeCell ref="B1:F1"/>
    <mergeCell ref="A32:A33"/>
  </mergeCells>
  <printOptions/>
  <pageMargins left="0.31496062992125984" right="0.31496062992125984" top="0.35433070866141736" bottom="0.35433070866141736" header="0.31496062992125984" footer="0.31496062992125984"/>
  <pageSetup firstPageNumber="20" useFirstPageNumber="1" fitToHeight="0" fitToWidth="1" horizontalDpi="600" verticalDpi="600" orientation="portrait" paperSize="8" scale="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2015-10-19T15:00:29Z</cp:lastPrinted>
  <dcterms:created xsi:type="dcterms:W3CDTF">2006-09-16T00:00:00Z</dcterms:created>
  <dcterms:modified xsi:type="dcterms:W3CDTF">2020-02-13T08:44:04Z</dcterms:modified>
  <cp:category/>
  <cp:version/>
  <cp:contentType/>
  <cp:contentStatus/>
</cp:coreProperties>
</file>