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180" windowWidth="19032" windowHeight="8892" firstSheet="7" activeTab="16"/>
  </bookViews>
  <sheets>
    <sheet name="1.1melléklet" sheetId="4" r:id="rId1"/>
    <sheet name="1.melléklet" sheetId="1" r:id="rId2"/>
    <sheet name="2.melléklet" sheetId="13" r:id="rId3"/>
    <sheet name="3.melléklet" sheetId="16" r:id="rId4"/>
    <sheet name="4.melléklet" sheetId="14" r:id="rId5"/>
    <sheet name="5.melléklet" sheetId="15" r:id="rId6"/>
    <sheet name="6.melléklet" sheetId="10" r:id="rId7"/>
    <sheet name="7.melléklet" sheetId="11" r:id="rId8"/>
    <sheet name="8. melléklet" sheetId="18" r:id="rId9"/>
    <sheet name="8.1 melléklet" sheetId="5" r:id="rId10"/>
    <sheet name="8.2melléklet" sheetId="17" r:id="rId11"/>
    <sheet name="9.melléklet" sheetId="19" r:id="rId12"/>
    <sheet name="   kkjk" sheetId="20" state="hidden" r:id="rId13"/>
    <sheet name="10.melléklet" sheetId="12" r:id="rId14"/>
    <sheet name="11. melléklet" sheetId="21" r:id="rId15"/>
    <sheet name="12.melléklet" sheetId="24" r:id="rId16"/>
    <sheet name="13. melléklet" sheetId="25" r:id="rId17"/>
  </sheets>
  <calcPr calcId="145621"/>
</workbook>
</file>

<file path=xl/calcChain.xml><?xml version="1.0" encoding="utf-8"?>
<calcChain xmlns="http://schemas.openxmlformats.org/spreadsheetml/2006/main">
  <c r="H23" i="21" l="1"/>
  <c r="H19" i="21"/>
  <c r="H16" i="21"/>
  <c r="H12" i="21"/>
  <c r="L9" i="12"/>
  <c r="L10" i="12"/>
  <c r="L11" i="12"/>
  <c r="L12" i="12"/>
  <c r="L13" i="12"/>
  <c r="L14" i="12"/>
  <c r="D15" i="12"/>
  <c r="E15" i="12"/>
  <c r="F15" i="12"/>
  <c r="G15" i="12"/>
  <c r="H15" i="12"/>
  <c r="I15" i="12"/>
  <c r="J15" i="12"/>
  <c r="K15" i="12"/>
  <c r="L15" i="12"/>
  <c r="I12" i="17"/>
  <c r="I17" i="17"/>
  <c r="I18" i="17"/>
  <c r="C29" i="17"/>
  <c r="D29" i="17"/>
  <c r="E29" i="17"/>
  <c r="G29" i="17"/>
  <c r="H29" i="17"/>
  <c r="I29" i="17"/>
  <c r="C34" i="17"/>
  <c r="G34" i="17"/>
  <c r="H34" i="17"/>
  <c r="I34" i="17"/>
  <c r="C35" i="17"/>
  <c r="D35" i="17"/>
  <c r="E35" i="17"/>
  <c r="G35" i="17"/>
  <c r="H35" i="17"/>
  <c r="I35" i="17"/>
  <c r="E45" i="17"/>
  <c r="I45" i="17"/>
  <c r="E50" i="17"/>
  <c r="I50" i="17"/>
  <c r="E51" i="17"/>
  <c r="I51" i="17"/>
  <c r="E12" i="5"/>
  <c r="I12" i="5"/>
  <c r="E17" i="5"/>
  <c r="I17" i="5"/>
  <c r="E18" i="5"/>
  <c r="I18" i="5"/>
  <c r="E29" i="5"/>
  <c r="I29" i="5"/>
  <c r="E34" i="5"/>
  <c r="I34" i="5"/>
  <c r="E35" i="5"/>
  <c r="I35" i="5"/>
  <c r="C45" i="5"/>
  <c r="D45" i="5"/>
  <c r="E45" i="5"/>
  <c r="G45" i="5"/>
  <c r="H45" i="5"/>
  <c r="I45" i="5"/>
  <c r="C50" i="5"/>
  <c r="G50" i="5"/>
  <c r="H50" i="5"/>
  <c r="I50" i="5"/>
  <c r="C51" i="5"/>
  <c r="D51" i="5"/>
  <c r="E51" i="5"/>
  <c r="G51" i="5"/>
  <c r="H51" i="5"/>
  <c r="I51" i="5"/>
  <c r="D12" i="18"/>
  <c r="E12" i="18"/>
  <c r="G12" i="18"/>
  <c r="H12" i="18"/>
  <c r="I12" i="18"/>
  <c r="D17" i="18"/>
  <c r="E17" i="18"/>
  <c r="G17" i="18"/>
  <c r="H17" i="18"/>
  <c r="I17" i="18"/>
  <c r="D18" i="18"/>
  <c r="E18" i="18"/>
  <c r="G18" i="18"/>
  <c r="H18" i="18"/>
  <c r="I18" i="18"/>
  <c r="C30" i="18"/>
  <c r="D30" i="18"/>
  <c r="E30" i="18"/>
  <c r="G30" i="18"/>
  <c r="H30" i="18"/>
  <c r="I30" i="18"/>
  <c r="C35" i="18"/>
  <c r="D35" i="18"/>
  <c r="E35" i="18"/>
  <c r="G35" i="18"/>
  <c r="H35" i="18"/>
  <c r="I35" i="18"/>
  <c r="C36" i="18"/>
  <c r="D36" i="18"/>
  <c r="E36" i="18"/>
  <c r="G36" i="18"/>
  <c r="H36" i="18"/>
  <c r="I36" i="18"/>
  <c r="E46" i="18"/>
  <c r="G46" i="18"/>
  <c r="H46" i="18"/>
  <c r="I46" i="18"/>
  <c r="E51" i="18"/>
  <c r="G51" i="18"/>
  <c r="E52" i="18"/>
  <c r="G52" i="18"/>
  <c r="H52" i="18"/>
  <c r="I52" i="18"/>
  <c r="C36" i="11"/>
  <c r="D36" i="11"/>
  <c r="E36" i="11"/>
  <c r="O5" i="10"/>
  <c r="O6" i="10"/>
  <c r="O7" i="10"/>
  <c r="O8" i="10"/>
  <c r="O9" i="10"/>
  <c r="O10" i="10"/>
  <c r="O11" i="10"/>
  <c r="O12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O15" i="10"/>
  <c r="O16" i="10"/>
  <c r="O17" i="10"/>
  <c r="O18" i="10"/>
  <c r="O19" i="10"/>
  <c r="O20" i="10"/>
  <c r="O21" i="10"/>
  <c r="O22" i="10"/>
  <c r="O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B24" i="15"/>
  <c r="D24" i="15"/>
  <c r="E24" i="15"/>
  <c r="F24" i="15"/>
  <c r="G24" i="15"/>
  <c r="H24" i="15"/>
  <c r="H5" i="14"/>
  <c r="H6" i="14"/>
  <c r="H7" i="14"/>
  <c r="H8" i="14"/>
  <c r="H9" i="14"/>
  <c r="H10" i="14"/>
  <c r="H13" i="14"/>
  <c r="H14" i="14"/>
  <c r="H15" i="14"/>
  <c r="H16" i="14"/>
  <c r="H17" i="14"/>
  <c r="H18" i="14"/>
  <c r="H19" i="14"/>
  <c r="B20" i="14"/>
  <c r="D20" i="14"/>
  <c r="E20" i="14"/>
  <c r="F20" i="14"/>
  <c r="G20" i="14"/>
  <c r="H20" i="14"/>
  <c r="H21" i="14"/>
  <c r="H22" i="14"/>
  <c r="H23" i="14"/>
  <c r="H25" i="14"/>
  <c r="B26" i="14"/>
  <c r="D26" i="14"/>
  <c r="E26" i="14"/>
  <c r="F26" i="14"/>
  <c r="G26" i="14"/>
  <c r="H26" i="14"/>
  <c r="H27" i="14"/>
  <c r="B28" i="14"/>
  <c r="D28" i="14"/>
  <c r="E28" i="14"/>
  <c r="F28" i="14"/>
  <c r="G28" i="14"/>
  <c r="H28" i="14"/>
  <c r="H29" i="14"/>
  <c r="H30" i="14"/>
  <c r="H31" i="14"/>
  <c r="H32" i="14"/>
  <c r="B33" i="14"/>
  <c r="D33" i="14"/>
  <c r="E33" i="14"/>
  <c r="F33" i="14"/>
  <c r="H33" i="14"/>
  <c r="B35" i="14"/>
  <c r="D35" i="14"/>
  <c r="E35" i="14"/>
  <c r="F35" i="14"/>
  <c r="G35" i="14"/>
  <c r="H35" i="14"/>
  <c r="C9" i="16"/>
  <c r="D9" i="16"/>
  <c r="E9" i="16"/>
  <c r="G9" i="16"/>
  <c r="H9" i="16"/>
  <c r="I9" i="16"/>
  <c r="C11" i="16"/>
  <c r="G11" i="16"/>
  <c r="C12" i="16"/>
  <c r="G12" i="16"/>
  <c r="H12" i="16"/>
  <c r="I12" i="16"/>
  <c r="C13" i="16"/>
  <c r="D13" i="16"/>
  <c r="E13" i="16"/>
  <c r="G13" i="16"/>
  <c r="H13" i="16"/>
  <c r="I13" i="16"/>
  <c r="C14" i="16"/>
  <c r="D14" i="16"/>
  <c r="E14" i="16"/>
  <c r="G14" i="16"/>
  <c r="H14" i="16"/>
  <c r="I14" i="16"/>
  <c r="C15" i="16"/>
  <c r="D15" i="16"/>
  <c r="E15" i="16"/>
  <c r="G15" i="16"/>
  <c r="H15" i="16"/>
  <c r="I15" i="16"/>
  <c r="B16" i="13"/>
  <c r="C16" i="13"/>
  <c r="D16" i="13"/>
  <c r="F16" i="13"/>
  <c r="G16" i="13"/>
  <c r="H16" i="13"/>
  <c r="B17" i="13"/>
  <c r="B20" i="13"/>
  <c r="C20" i="13"/>
  <c r="D20" i="13"/>
  <c r="F20" i="13"/>
  <c r="G20" i="13"/>
  <c r="H20" i="13"/>
  <c r="AN5" i="1"/>
  <c r="AO5" i="1"/>
  <c r="AP5" i="1"/>
  <c r="AN6" i="1"/>
  <c r="AO6" i="1"/>
  <c r="AP6" i="1"/>
  <c r="AN7" i="1"/>
  <c r="AO7" i="1"/>
  <c r="AP7" i="1"/>
  <c r="AN8" i="1"/>
  <c r="AO8" i="1"/>
  <c r="AP8" i="1"/>
  <c r="AN9" i="1"/>
  <c r="AO9" i="1"/>
  <c r="AP9" i="1"/>
  <c r="AN10" i="1"/>
  <c r="AO10" i="1"/>
  <c r="AP10" i="1"/>
  <c r="AN11" i="1"/>
  <c r="AO11" i="1"/>
  <c r="AP11" i="1"/>
  <c r="AN12" i="1"/>
  <c r="AO12" i="1"/>
  <c r="AP12" i="1"/>
  <c r="AN13" i="1"/>
  <c r="AO13" i="1"/>
  <c r="AP13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N15" i="1"/>
  <c r="AO15" i="1"/>
  <c r="AP15" i="1"/>
  <c r="AN16" i="1"/>
  <c r="AO16" i="1"/>
  <c r="AP16" i="1"/>
  <c r="AN17" i="1"/>
  <c r="AO17" i="1"/>
  <c r="AP17" i="1"/>
  <c r="AN18" i="1"/>
  <c r="AO18" i="1"/>
  <c r="AP18" i="1"/>
  <c r="AN19" i="1"/>
  <c r="AO19" i="1"/>
  <c r="AP19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N21" i="1"/>
  <c r="AO21" i="1"/>
  <c r="AP21" i="1"/>
  <c r="AN22" i="1"/>
  <c r="AO22" i="1"/>
  <c r="AP22" i="1"/>
  <c r="AN23" i="1"/>
  <c r="AO23" i="1"/>
  <c r="AP23" i="1"/>
  <c r="AN24" i="1"/>
  <c r="AO24" i="1"/>
  <c r="AP24" i="1"/>
  <c r="AN25" i="1"/>
  <c r="AO25" i="1"/>
  <c r="AP25" i="1"/>
  <c r="AN26" i="1"/>
  <c r="AO26" i="1"/>
  <c r="AP26" i="1"/>
  <c r="AE27" i="1"/>
  <c r="AH27" i="1"/>
  <c r="AK27" i="1"/>
  <c r="AN27" i="1"/>
  <c r="AO27" i="1"/>
  <c r="AP27" i="1"/>
  <c r="AN28" i="1"/>
  <c r="AO28" i="1"/>
  <c r="AP28" i="1"/>
  <c r="AN29" i="1"/>
  <c r="AO29" i="1"/>
  <c r="AP29" i="1"/>
  <c r="AN30" i="1"/>
  <c r="AO30" i="1"/>
  <c r="AP30" i="1"/>
  <c r="AN31" i="1"/>
  <c r="AO31" i="1"/>
  <c r="AP31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N33" i="1"/>
  <c r="AO33" i="1"/>
  <c r="AP33" i="1"/>
  <c r="AN34" i="1"/>
  <c r="AO34" i="1"/>
  <c r="AP34" i="1"/>
  <c r="AN35" i="1"/>
  <c r="AO35" i="1"/>
  <c r="AP35" i="1"/>
  <c r="AN36" i="1"/>
  <c r="AO36" i="1"/>
  <c r="AP36" i="1"/>
  <c r="AN37" i="1"/>
  <c r="AO37" i="1"/>
  <c r="AP37" i="1"/>
  <c r="AE38" i="1"/>
  <c r="AF38" i="1"/>
  <c r="AG38" i="1"/>
  <c r="AK38" i="1"/>
  <c r="AN38" i="1"/>
  <c r="AO38" i="1"/>
  <c r="AP38" i="1"/>
  <c r="AN39" i="1"/>
  <c r="AO39" i="1"/>
  <c r="AP39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N41" i="1"/>
  <c r="AO41" i="1"/>
  <c r="AP41" i="1"/>
  <c r="AN42" i="1"/>
  <c r="AO42" i="1"/>
  <c r="AP42" i="1"/>
  <c r="AN43" i="1"/>
  <c r="AO43" i="1"/>
  <c r="AP43" i="1"/>
  <c r="AN44" i="1"/>
  <c r="AO44" i="1"/>
  <c r="AP44" i="1"/>
  <c r="AN45" i="1"/>
  <c r="AO45" i="1"/>
  <c r="AP45" i="1"/>
  <c r="AN46" i="1"/>
  <c r="AO46" i="1"/>
  <c r="AP46" i="1"/>
  <c r="AN47" i="1"/>
  <c r="AO47" i="1"/>
  <c r="AP47" i="1"/>
  <c r="AN48" i="1"/>
  <c r="AO48" i="1"/>
  <c r="AP48" i="1"/>
  <c r="AN49" i="1"/>
  <c r="AO49" i="1"/>
  <c r="AP49" i="1"/>
  <c r="AN50" i="1"/>
  <c r="AO50" i="1"/>
  <c r="AP50" i="1"/>
  <c r="AO51" i="1"/>
  <c r="AP51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N53" i="1"/>
  <c r="AO53" i="1"/>
  <c r="AP53" i="1"/>
  <c r="AN54" i="1"/>
  <c r="AO54" i="1"/>
  <c r="AP54" i="1"/>
  <c r="AN55" i="1"/>
  <c r="AO55" i="1"/>
  <c r="AP55" i="1"/>
  <c r="AN56" i="1"/>
  <c r="AO56" i="1"/>
  <c r="AP56" i="1"/>
  <c r="AN57" i="1"/>
  <c r="AO57" i="1"/>
  <c r="AP57" i="1"/>
  <c r="AE58" i="1"/>
  <c r="AH58" i="1"/>
  <c r="AK58" i="1"/>
  <c r="AN58" i="1"/>
  <c r="AO58" i="1"/>
  <c r="AP58" i="1"/>
  <c r="AN59" i="1"/>
  <c r="AO59" i="1"/>
  <c r="AP59" i="1"/>
  <c r="AN60" i="1"/>
  <c r="AO60" i="1"/>
  <c r="AP60" i="1"/>
  <c r="AN61" i="1"/>
  <c r="AO61" i="1"/>
  <c r="AP61" i="1"/>
  <c r="AE62" i="1"/>
  <c r="AH62" i="1"/>
  <c r="AK62" i="1"/>
  <c r="AN62" i="1"/>
  <c r="AO62" i="1"/>
  <c r="AP62" i="1"/>
  <c r="AN63" i="1"/>
  <c r="AO63" i="1"/>
  <c r="AP63" i="1"/>
  <c r="AN64" i="1"/>
  <c r="AO64" i="1"/>
  <c r="AP64" i="1"/>
  <c r="AN65" i="1"/>
  <c r="AO65" i="1"/>
  <c r="AP65" i="1"/>
  <c r="AE66" i="1"/>
  <c r="AH66" i="1"/>
  <c r="AK66" i="1"/>
  <c r="AN66" i="1"/>
  <c r="AO66" i="1"/>
  <c r="AP66" i="1"/>
  <c r="AN71" i="1"/>
  <c r="AN72" i="1"/>
  <c r="AN73" i="1"/>
  <c r="AE74" i="1"/>
  <c r="AH74" i="1"/>
  <c r="AK74" i="1"/>
  <c r="AN74" i="1"/>
  <c r="AN75" i="1"/>
  <c r="AN76" i="1"/>
  <c r="AN77" i="1"/>
  <c r="AN78" i="1"/>
  <c r="AE79" i="1"/>
  <c r="AH79" i="1"/>
  <c r="AK79" i="1"/>
  <c r="AN79" i="1"/>
  <c r="AO81" i="1"/>
  <c r="AP81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N84" i="1"/>
  <c r="AO84" i="1"/>
  <c r="AP84" i="1"/>
  <c r="AN85" i="1"/>
  <c r="AO85" i="1"/>
  <c r="AP85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N87" i="1"/>
  <c r="AO87" i="1"/>
  <c r="AP87" i="1"/>
  <c r="AN88" i="1"/>
  <c r="AO88" i="1"/>
  <c r="AP88" i="1"/>
  <c r="AN89" i="1"/>
  <c r="AO89" i="1"/>
  <c r="AP89" i="1"/>
  <c r="AN90" i="1"/>
  <c r="AO90" i="1"/>
  <c r="AP90" i="1"/>
  <c r="AN91" i="1"/>
  <c r="AO91" i="1"/>
  <c r="AP91" i="1"/>
  <c r="AN92" i="1"/>
  <c r="AO92" i="1"/>
  <c r="AP92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N94" i="1"/>
  <c r="AO94" i="1"/>
  <c r="AP94" i="1"/>
  <c r="AN95" i="1"/>
  <c r="AO95" i="1"/>
  <c r="AP95" i="1"/>
  <c r="AN96" i="1"/>
  <c r="AO96" i="1"/>
  <c r="AP96" i="1"/>
  <c r="AN97" i="1"/>
  <c r="AO97" i="1"/>
  <c r="AP97" i="1"/>
  <c r="AE98" i="1"/>
  <c r="AH98" i="1"/>
  <c r="AK98" i="1"/>
  <c r="AN98" i="1"/>
  <c r="AO98" i="1"/>
  <c r="AP98" i="1"/>
  <c r="AN99" i="1"/>
  <c r="AO99" i="1"/>
  <c r="AP99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O101" i="1"/>
  <c r="AP101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N9" i="4"/>
  <c r="AO9" i="4"/>
  <c r="AP9" i="4"/>
  <c r="AN10" i="4"/>
  <c r="AO10" i="4"/>
  <c r="AP10" i="4"/>
  <c r="AN11" i="4"/>
  <c r="AO11" i="4"/>
  <c r="AP11" i="4"/>
  <c r="AN12" i="4"/>
  <c r="AO12" i="4"/>
  <c r="AP12" i="4"/>
  <c r="AN13" i="4"/>
  <c r="AO13" i="4"/>
  <c r="AP13" i="4"/>
  <c r="AN14" i="4"/>
  <c r="AO14" i="4"/>
  <c r="AP14" i="4"/>
  <c r="AN15" i="4"/>
  <c r="AO15" i="4"/>
  <c r="AP15" i="4"/>
  <c r="AN16" i="4"/>
  <c r="AO16" i="4"/>
  <c r="AP16" i="4"/>
  <c r="AN17" i="4"/>
  <c r="AO17" i="4"/>
  <c r="AP17" i="4"/>
  <c r="AN18" i="4"/>
  <c r="AO18" i="4"/>
  <c r="AP18" i="4"/>
  <c r="AN19" i="4"/>
  <c r="AO19" i="4"/>
  <c r="AP19" i="4"/>
  <c r="AN20" i="4"/>
  <c r="AO20" i="4"/>
  <c r="AP20" i="4"/>
  <c r="AN21" i="4"/>
  <c r="AO21" i="4"/>
  <c r="AP21" i="4"/>
  <c r="AN22" i="4"/>
  <c r="AO22" i="4"/>
  <c r="AP22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N24" i="4"/>
  <c r="AO24" i="4"/>
  <c r="AP24" i="4"/>
  <c r="AN25" i="4"/>
  <c r="AO25" i="4"/>
  <c r="AP25" i="4"/>
  <c r="AN26" i="4"/>
  <c r="AO26" i="4"/>
  <c r="AP26" i="4"/>
  <c r="AN27" i="4"/>
  <c r="AO27" i="4"/>
  <c r="AP27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N30" i="4"/>
  <c r="AO30" i="4"/>
  <c r="AP30" i="4"/>
  <c r="AN31" i="4"/>
  <c r="AO31" i="4"/>
  <c r="AP31" i="4"/>
  <c r="AN32" i="4"/>
  <c r="AO32" i="4"/>
  <c r="AP32" i="4"/>
  <c r="AN33" i="4"/>
  <c r="AO33" i="4"/>
  <c r="AP33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N35" i="4"/>
  <c r="AO35" i="4"/>
  <c r="AP35" i="4"/>
  <c r="AN36" i="4"/>
  <c r="AO36" i="4"/>
  <c r="AP36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N38" i="4"/>
  <c r="AO38" i="4"/>
  <c r="AP38" i="4"/>
  <c r="AN39" i="4"/>
  <c r="AO39" i="4"/>
  <c r="AP39" i="4"/>
  <c r="AN40" i="4"/>
  <c r="AO40" i="4"/>
  <c r="AP40" i="4"/>
  <c r="AN41" i="4"/>
  <c r="AO41" i="4"/>
  <c r="AP41" i="4"/>
  <c r="AN42" i="4"/>
  <c r="AO42" i="4"/>
  <c r="AP42" i="4"/>
  <c r="AN43" i="4"/>
  <c r="AO43" i="4"/>
  <c r="AP43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N45" i="4"/>
  <c r="AO45" i="4"/>
  <c r="AP45" i="4"/>
  <c r="AN46" i="4"/>
  <c r="AO46" i="4"/>
  <c r="AP46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N48" i="4"/>
  <c r="AO48" i="4"/>
  <c r="AP48" i="4"/>
  <c r="AN49" i="4"/>
  <c r="AO49" i="4"/>
  <c r="AP49" i="4"/>
  <c r="AN50" i="4"/>
  <c r="AO50" i="4"/>
  <c r="AP50" i="4"/>
  <c r="AN51" i="4"/>
  <c r="AO51" i="4"/>
  <c r="AP51" i="4"/>
  <c r="AN52" i="4"/>
  <c r="AO52" i="4"/>
  <c r="AP52" i="4"/>
  <c r="AE53" i="4"/>
  <c r="AF53" i="4"/>
  <c r="AG53" i="4"/>
  <c r="AH53" i="4"/>
  <c r="AI53" i="4"/>
  <c r="AJ53" i="4"/>
  <c r="AK53" i="4"/>
  <c r="AL53" i="4"/>
  <c r="AM53" i="4"/>
  <c r="AN53" i="4"/>
  <c r="AO53" i="4"/>
  <c r="AP53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N55" i="4"/>
  <c r="AO55" i="4"/>
  <c r="AP55" i="4"/>
  <c r="AN56" i="4"/>
  <c r="AO56" i="4"/>
  <c r="AP56" i="4"/>
  <c r="AN57" i="4"/>
  <c r="AO57" i="4"/>
  <c r="AP57" i="4"/>
  <c r="AE58" i="4"/>
  <c r="AF58" i="4"/>
  <c r="AG58" i="4"/>
  <c r="AH58" i="4"/>
  <c r="AI58" i="4"/>
  <c r="AK58" i="4"/>
  <c r="AL58" i="4"/>
  <c r="AM58" i="4"/>
  <c r="AN58" i="4"/>
  <c r="AO58" i="4"/>
  <c r="AP58" i="4"/>
  <c r="AN59" i="4"/>
  <c r="AO59" i="4"/>
  <c r="AP59" i="4"/>
  <c r="AN60" i="4"/>
  <c r="AO60" i="4"/>
  <c r="AP60" i="4"/>
  <c r="AN61" i="4"/>
  <c r="AO61" i="4"/>
  <c r="AP61" i="4"/>
  <c r="AN62" i="4"/>
  <c r="AO62" i="4"/>
  <c r="AP62" i="4"/>
  <c r="AN63" i="4"/>
  <c r="AO63" i="4"/>
  <c r="AP63" i="4"/>
  <c r="AN64" i="4"/>
  <c r="AO64" i="4"/>
  <c r="AP64" i="4"/>
  <c r="AN65" i="4"/>
  <c r="AO65" i="4"/>
  <c r="AP65" i="4"/>
  <c r="AN66" i="4"/>
  <c r="AO66" i="4"/>
  <c r="AP66" i="4"/>
  <c r="AN67" i="4"/>
  <c r="AO67" i="4"/>
  <c r="AP67" i="4"/>
  <c r="AN68" i="4"/>
  <c r="AO68" i="4"/>
  <c r="AP68" i="4"/>
  <c r="AN69" i="4"/>
  <c r="AO69" i="4"/>
  <c r="AP69" i="4"/>
  <c r="AN70" i="4"/>
  <c r="AO70" i="4"/>
  <c r="AP70" i="4"/>
  <c r="AN71" i="4"/>
  <c r="AO71" i="4"/>
  <c r="AP71" i="4"/>
  <c r="AN72" i="4"/>
  <c r="AO72" i="4"/>
  <c r="AP72" i="4"/>
  <c r="AN73" i="4"/>
  <c r="AO73" i="4"/>
  <c r="AP73" i="4"/>
  <c r="AN74" i="4"/>
  <c r="AO74" i="4"/>
  <c r="AP74" i="4"/>
  <c r="AN75" i="4"/>
  <c r="AO75" i="4"/>
  <c r="AP75" i="4"/>
  <c r="AE76" i="4"/>
  <c r="AF76" i="4"/>
  <c r="AG76" i="4"/>
  <c r="AH76" i="4"/>
  <c r="AI76" i="4"/>
  <c r="AJ76" i="4"/>
  <c r="AK76" i="4"/>
  <c r="AL76" i="4"/>
  <c r="AM76" i="4"/>
  <c r="AN76" i="4"/>
  <c r="AO76" i="4"/>
  <c r="AP76" i="4"/>
  <c r="AN77" i="4"/>
  <c r="AO77" i="4"/>
  <c r="AP77" i="4"/>
  <c r="AN78" i="4"/>
  <c r="AO78" i="4"/>
  <c r="AP78" i="4"/>
  <c r="AN79" i="4"/>
  <c r="AO79" i="4"/>
  <c r="AP79" i="4"/>
  <c r="AN80" i="4"/>
  <c r="AO80" i="4"/>
  <c r="AP80" i="4"/>
  <c r="AN81" i="4"/>
  <c r="AO81" i="4"/>
  <c r="AP81" i="4"/>
  <c r="AN82" i="4"/>
  <c r="AO82" i="4"/>
  <c r="AP82" i="4"/>
  <c r="AN83" i="4"/>
  <c r="AO83" i="4"/>
  <c r="AP83" i="4"/>
  <c r="AN84" i="4"/>
  <c r="AO84" i="4"/>
  <c r="AP84" i="4"/>
  <c r="AN85" i="4"/>
  <c r="AO85" i="4"/>
  <c r="AP85" i="4"/>
  <c r="AE86" i="4"/>
  <c r="AF86" i="4"/>
  <c r="AG86" i="4"/>
  <c r="AH86" i="4"/>
  <c r="AI86" i="4"/>
  <c r="AJ86" i="4"/>
  <c r="AK86" i="4"/>
  <c r="AL86" i="4"/>
  <c r="AM86" i="4"/>
  <c r="AN86" i="4"/>
  <c r="AO86" i="4"/>
  <c r="AP86" i="4"/>
  <c r="AN87" i="4"/>
  <c r="AO87" i="4"/>
  <c r="AP87" i="4"/>
  <c r="AN88" i="4"/>
  <c r="AO88" i="4"/>
  <c r="AP88" i="4"/>
  <c r="AN89" i="4"/>
  <c r="AO89" i="4"/>
  <c r="AP89" i="4"/>
  <c r="AN90" i="4"/>
  <c r="AO90" i="4"/>
  <c r="AP90" i="4"/>
  <c r="AE91" i="4"/>
  <c r="AF91" i="4"/>
  <c r="AG91" i="4"/>
  <c r="AH91" i="4"/>
  <c r="AI91" i="4"/>
  <c r="AJ91" i="4"/>
  <c r="AK91" i="4"/>
  <c r="AL91" i="4"/>
  <c r="AM91" i="4"/>
  <c r="AN91" i="4"/>
  <c r="AO91" i="4"/>
  <c r="AP91" i="4"/>
  <c r="AN92" i="4"/>
  <c r="AO92" i="4"/>
  <c r="AP92" i="4"/>
  <c r="AN93" i="4"/>
  <c r="AO93" i="4"/>
  <c r="AP93" i="4"/>
  <c r="AN94" i="4"/>
  <c r="AO94" i="4"/>
  <c r="AP94" i="4"/>
  <c r="AN95" i="4"/>
  <c r="AO95" i="4"/>
  <c r="AP95" i="4"/>
  <c r="AN96" i="4"/>
  <c r="AO96" i="4"/>
  <c r="AP96" i="4"/>
  <c r="AN97" i="4"/>
  <c r="AO97" i="4"/>
  <c r="AP97" i="4"/>
  <c r="AN98" i="4"/>
  <c r="AO98" i="4"/>
  <c r="AP98" i="4"/>
  <c r="AN99" i="4"/>
  <c r="AO99" i="4"/>
  <c r="AP99" i="4"/>
  <c r="AE100" i="4"/>
  <c r="AF100" i="4"/>
  <c r="AG100" i="4"/>
  <c r="AH100" i="4"/>
  <c r="AI100" i="4"/>
  <c r="AJ100" i="4"/>
  <c r="AK100" i="4"/>
  <c r="AL100" i="4"/>
  <c r="AM100" i="4"/>
  <c r="AN100" i="4"/>
  <c r="AO100" i="4"/>
  <c r="AP100" i="4"/>
  <c r="AE101" i="4"/>
  <c r="AF101" i="4"/>
  <c r="AG101" i="4"/>
  <c r="AH101" i="4"/>
  <c r="AI101" i="4"/>
  <c r="AJ101" i="4"/>
  <c r="AK101" i="4"/>
  <c r="AL101" i="4"/>
  <c r="AM101" i="4"/>
  <c r="AN101" i="4"/>
  <c r="AO101" i="4"/>
  <c r="AP101" i="4"/>
  <c r="AN106" i="4"/>
  <c r="AP106" i="4"/>
  <c r="AN107" i="4"/>
  <c r="AP107" i="4"/>
  <c r="AN108" i="4"/>
  <c r="AP108" i="4"/>
  <c r="AE109" i="4"/>
  <c r="AH109" i="4"/>
  <c r="AK109" i="4"/>
  <c r="AN109" i="4"/>
  <c r="AP109" i="4"/>
  <c r="AN110" i="4"/>
  <c r="AP110" i="4"/>
  <c r="AN111" i="4"/>
  <c r="AP111" i="4"/>
  <c r="AN112" i="4"/>
  <c r="AP112" i="4"/>
  <c r="AN113" i="4"/>
  <c r="AP113" i="4"/>
  <c r="AE114" i="4"/>
  <c r="AN114" i="4"/>
  <c r="AP114" i="4"/>
  <c r="AN115" i="4"/>
  <c r="AP115" i="4"/>
  <c r="AN116" i="4"/>
  <c r="AP116" i="4"/>
  <c r="AN118" i="4"/>
  <c r="AO118" i="4"/>
  <c r="AP118" i="4"/>
  <c r="AN119" i="4"/>
  <c r="AP119" i="4"/>
  <c r="AN120" i="4"/>
  <c r="AP120" i="4"/>
  <c r="AN121" i="4"/>
  <c r="AP121" i="4"/>
  <c r="AP122" i="4"/>
  <c r="AE123" i="4"/>
  <c r="AF123" i="4"/>
  <c r="AG123" i="4"/>
  <c r="AH123" i="4"/>
  <c r="AI123" i="4"/>
  <c r="AJ123" i="4"/>
  <c r="AK123" i="4"/>
  <c r="AL123" i="4"/>
  <c r="AM123" i="4"/>
  <c r="AN123" i="4"/>
  <c r="AO123" i="4"/>
  <c r="AP123" i="4"/>
  <c r="AN124" i="4"/>
  <c r="AP124" i="4"/>
  <c r="AN125" i="4"/>
  <c r="AP125" i="4"/>
  <c r="AN126" i="4"/>
  <c r="AP126" i="4"/>
  <c r="AN127" i="4"/>
  <c r="AP127" i="4"/>
  <c r="AE128" i="4"/>
  <c r="AH128" i="4"/>
  <c r="AK128" i="4"/>
  <c r="AN128" i="4"/>
  <c r="AP128" i="4"/>
  <c r="AN129" i="4"/>
  <c r="AP129" i="4"/>
  <c r="AE130" i="4"/>
  <c r="AF130" i="4"/>
  <c r="AG130" i="4"/>
  <c r="AH130" i="4"/>
  <c r="AI130" i="4"/>
  <c r="AJ130" i="4"/>
  <c r="AK130" i="4"/>
  <c r="AL130" i="4"/>
  <c r="AM130" i="4"/>
  <c r="AN130" i="4"/>
  <c r="AO130" i="4"/>
  <c r="AP130" i="4"/>
  <c r="AP131" i="4"/>
  <c r="AE132" i="4"/>
  <c r="AF132" i="4"/>
  <c r="AG132" i="4"/>
  <c r="AH132" i="4"/>
  <c r="AI132" i="4"/>
  <c r="AJ132" i="4"/>
  <c r="AK132" i="4"/>
  <c r="AL132" i="4"/>
  <c r="AM132" i="4"/>
  <c r="AN132" i="4"/>
  <c r="AO132" i="4"/>
  <c r="AP132" i="4"/>
</calcChain>
</file>

<file path=xl/sharedStrings.xml><?xml version="1.0" encoding="utf-8"?>
<sst xmlns="http://schemas.openxmlformats.org/spreadsheetml/2006/main" count="1661" uniqueCount="775">
  <si>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</si>
  <si>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</si>
  <si>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</si>
  <si>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</si>
  <si>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</si>
  <si>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</si>
  <si>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</si>
  <si>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</si>
  <si>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</si>
  <si>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</si>
  <si>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</si>
  <si>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</si>
  <si>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</si>
  <si>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</si>
  <si>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</si>
  <si>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</si>
  <si>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</si>
  <si>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</si>
  <si>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</si>
  <si>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</si>
  <si>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</si>
  <si>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</si>
  <si>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</si>
  <si>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</si>
  <si>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</si>
  <si>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</si>
  <si>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</si>
  <si>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</si>
  <si>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B21</t>
  </si>
  <si>
    <t>B22</t>
  </si>
  <si>
    <t>B23</t>
  </si>
  <si>
    <t>B24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</si>
  <si>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</si>
  <si>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</si>
  <si>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</si>
  <si>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</si>
  <si>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</si>
  <si>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</si>
  <si>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</si>
  <si>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</si>
  <si>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</si>
  <si>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</si>
  <si>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</si>
  <si>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</si>
  <si>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</si>
  <si>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</si>
  <si>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</si>
  <si>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</si>
  <si>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</si>
  <si>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</si>
  <si>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</si>
  <si>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</si>
  <si>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</si>
  <si>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</si>
  <si>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</si>
  <si>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</si>
  <si>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</si>
  <si>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</si>
  <si>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</si>
  <si>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</si>
  <si>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</si>
  <si>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</si>
  <si>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</si>
  <si>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</si>
  <si>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</si>
  <si>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</si>
  <si>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</si>
  <si>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</si>
  <si>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</si>
  <si>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</si>
  <si>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</si>
  <si>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</si>
  <si>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</si>
  <si>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</si>
  <si>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</si>
  <si>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</si>
  <si>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</si>
  <si>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</si>
  <si>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</si>
  <si>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</si>
  <si>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</si>
  <si>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</si>
  <si>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</si>
  <si>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</si>
  <si>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</si>
  <si>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</si>
  <si>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</si>
  <si>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</si>
  <si>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</si>
  <si>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</si>
  <si>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</si>
  <si>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</si>
  <si>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</si>
  <si>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</si>
  <si>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</si>
  <si>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</si>
  <si>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</si>
  <si>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</si>
  <si>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</si>
  <si>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</si>
  <si>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</si>
  <si>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</si>
  <si>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</si>
  <si>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Felhalmozási bevételek (=45+…+49)</t>
  </si>
  <si>
    <t>Működési célú átvett pénzeszközök (=51+52+53)</t>
  </si>
  <si>
    <t>Felhalmozási célú átvett pénzeszközök (=55+56+57)</t>
  </si>
  <si>
    <t>Jövedelemadók (=20+21)</t>
  </si>
  <si>
    <t>B1-B7. KÖLTSÉGVETÉSI BEVÉTELEK</t>
  </si>
  <si>
    <t>ROVAT</t>
  </si>
  <si>
    <t>MEGNEVEZÉSE</t>
  </si>
  <si>
    <t>SZÁMA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</si>
  <si>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</si>
  <si>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</si>
  <si>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</si>
  <si>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</si>
  <si>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</si>
  <si>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</si>
  <si>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Hitel-, kölcsönfelvétel államháztartáson kívülről (=01+02+03)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</si>
  <si>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</si>
  <si>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</si>
  <si>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</si>
  <si>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</si>
  <si>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</si>
  <si>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</si>
  <si>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</si>
  <si>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</si>
  <si>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</si>
  <si>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</si>
  <si>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</si>
  <si>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</si>
  <si>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</si>
  <si>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</si>
  <si>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</si>
  <si>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</si>
  <si>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</si>
  <si>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</si>
  <si>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</si>
  <si>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</si>
  <si>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</si>
  <si>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</si>
  <si>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</si>
  <si>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</si>
  <si>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</si>
  <si>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</si>
  <si>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</si>
  <si>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</si>
  <si>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</si>
  <si>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</si>
  <si>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</si>
  <si>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</si>
  <si>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</si>
  <si>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</si>
  <si>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</si>
  <si>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(=19+…+22)</t>
  </si>
  <si>
    <t>B82</t>
  </si>
  <si>
    <t>Adóssághoz nem kapcsolódó származékos ügyletek bevételei</t>
  </si>
  <si>
    <t>B83</t>
  </si>
  <si>
    <t>B8</t>
  </si>
  <si>
    <t>B8. FINANSZÍROZÁSI BEVÉTELEK</t>
  </si>
  <si>
    <t>BEVÉTELEK ÖSSZESEN</t>
  </si>
  <si>
    <t>HIVATAL</t>
  </si>
  <si>
    <t>ÓVODA</t>
  </si>
  <si>
    <t>K1-K8 KÖLTSÉGVETÉSI KIADÁSOK</t>
  </si>
  <si>
    <t>ROVAT MEGNEVEZÉSE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</si>
  <si>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</si>
  <si>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</si>
  <si>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</si>
  <si>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</si>
  <si>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</si>
  <si>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</si>
  <si>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</si>
  <si>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</si>
  <si>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</si>
  <si>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</si>
  <si>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</si>
  <si>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</si>
  <si>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</si>
  <si>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</si>
  <si>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</si>
  <si>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</si>
  <si>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</si>
  <si>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</si>
  <si>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</si>
  <si>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</si>
  <si>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</si>
  <si>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</si>
  <si>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</si>
  <si>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</si>
  <si>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</si>
  <si>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</si>
  <si>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</si>
  <si>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</si>
  <si>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</si>
  <si>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</si>
  <si>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</si>
  <si>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</si>
  <si>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</si>
  <si>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</si>
  <si>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</si>
  <si>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</si>
  <si>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</si>
  <si>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</si>
  <si>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</si>
  <si>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</si>
  <si>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</si>
  <si>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</si>
  <si>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</si>
  <si>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</si>
  <si>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</si>
  <si>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</si>
  <si>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</si>
  <si>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</si>
  <si>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</si>
  <si>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</si>
  <si>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</si>
  <si>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</si>
  <si>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</si>
  <si>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</si>
  <si>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</si>
  <si>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</si>
  <si>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</si>
  <si>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</si>
  <si>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</si>
  <si>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</si>
  <si>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</si>
  <si>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</si>
  <si>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</si>
  <si>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</si>
  <si>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</si>
  <si>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</si>
  <si>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</si>
  <si>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</si>
  <si>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</si>
  <si>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</si>
  <si>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</si>
  <si>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</si>
  <si>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</si>
  <si>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</si>
  <si>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</si>
  <si>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</si>
  <si>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>Különféle befizetések és egyéb dologi kiadások (=39+…+43)</t>
  </si>
  <si>
    <t>K35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</si>
  <si>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</si>
  <si>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</si>
  <si>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</si>
  <si>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</si>
  <si>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</si>
  <si>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</si>
  <si>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</si>
  <si>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Intézményi ellátottak pénzbeli juttatásai</t>
  </si>
  <si>
    <t>K47</t>
  </si>
  <si>
    <t>Egyéb nem intézményi ellátások</t>
  </si>
  <si>
    <t>K48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</si>
  <si>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</si>
  <si>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</si>
  <si>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</si>
  <si>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</si>
  <si>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</si>
  <si>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</si>
  <si>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</si>
  <si>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</si>
  <si>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</si>
  <si>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</si>
  <si>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</si>
  <si>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</si>
  <si>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</si>
  <si>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</si>
  <si>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</si>
  <si>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</si>
  <si>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</si>
  <si>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</si>
  <si>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</si>
  <si>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</si>
  <si>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</si>
  <si>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</si>
  <si>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Tartalékok</t>
  </si>
  <si>
    <t>K512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</si>
  <si>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</si>
  <si>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</si>
  <si>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</si>
  <si>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</si>
  <si>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</si>
  <si>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</si>
  <si>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</si>
  <si>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</si>
  <si>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</si>
  <si>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</si>
  <si>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</si>
  <si>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</si>
  <si>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</si>
  <si>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</si>
  <si>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</si>
  <si>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</si>
  <si>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</si>
  <si>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</si>
  <si>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</si>
  <si>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</si>
  <si>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</si>
  <si>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</si>
  <si>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</si>
  <si>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</si>
  <si>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</si>
  <si>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</si>
  <si>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</si>
  <si>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</si>
  <si>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</si>
  <si>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</si>
  <si>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</si>
  <si>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</si>
  <si>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</si>
  <si>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</si>
  <si>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</si>
  <si>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</si>
  <si>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</si>
  <si>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</si>
  <si>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</si>
  <si>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</si>
  <si>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</si>
  <si>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K8</t>
  </si>
  <si>
    <t>K1-K8</t>
  </si>
  <si>
    <t>K9 FINANSZÍROZÁSI KIADÁSOK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</si>
  <si>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</si>
  <si>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</si>
  <si>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</si>
  <si>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</si>
  <si>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</si>
  <si>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</si>
  <si>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</si>
  <si>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</si>
  <si>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</si>
  <si>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</si>
  <si>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</si>
  <si>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</si>
  <si>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</si>
  <si>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</si>
  <si>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</si>
  <si>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</si>
  <si>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Belföldi értékpapírok kiadásai (=05+…+08)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</si>
  <si>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</si>
  <si>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</si>
  <si>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</si>
  <si>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</si>
  <si>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</si>
  <si>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</si>
  <si>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</si>
  <si>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Központi irányítószervi támogatás folyósítása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</si>
  <si>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</si>
  <si>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</si>
  <si>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</si>
  <si>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</si>
  <si>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</si>
  <si>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</si>
  <si>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</si>
  <si>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</si>
  <si>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</si>
  <si>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</si>
  <si>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</si>
  <si>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</si>
  <si>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</si>
  <si>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>Külföldi finanszírozás kiadásai (=17+…+20)</t>
  </si>
  <si>
    <t>K92</t>
  </si>
  <si>
    <t>Adóssághoz nem kapcsolódó származékos ügyletek kiadásai</t>
  </si>
  <si>
    <t>K93</t>
  </si>
  <si>
    <t>K9</t>
  </si>
  <si>
    <t>KIADÁSOK MINDÖSSZESEN:</t>
  </si>
  <si>
    <t>ÖSSZES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</si>
  <si>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</si>
  <si>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</si>
  <si>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</si>
  <si>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</si>
  <si>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</si>
  <si>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</si>
  <si>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</si>
  <si>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</si>
  <si>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Közhatalmi bevételek</t>
  </si>
  <si>
    <t>Személyi juttatások</t>
  </si>
  <si>
    <t>2.</t>
  </si>
  <si>
    <t>Munkaadókat terhelő járulékok és szociális hozzájárulási adó</t>
  </si>
  <si>
    <t xml:space="preserve">Dologi kiadások </t>
  </si>
  <si>
    <t>Egyéb működési célú kiadások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</si>
  <si>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</si>
  <si>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</si>
  <si>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</si>
  <si>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</si>
  <si>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</si>
  <si>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</si>
  <si>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</si>
  <si>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</si>
  <si>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</si>
  <si>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</si>
  <si>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</si>
  <si>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</si>
  <si>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</si>
  <si>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</si>
  <si>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</si>
  <si>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</si>
  <si>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</si>
  <si>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</si>
  <si>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</si>
  <si>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</si>
  <si>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</si>
  <si>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</si>
  <si>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</si>
  <si>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</si>
  <si>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</si>
  <si>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</si>
  <si>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</si>
  <si>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>Beruházások</t>
  </si>
  <si>
    <t>Felújítások</t>
  </si>
  <si>
    <t>28.</t>
  </si>
  <si>
    <t>29.</t>
  </si>
  <si>
    <t>30.</t>
  </si>
  <si>
    <t>31.</t>
  </si>
  <si>
    <t>Beruházás  megnevezése</t>
  </si>
  <si>
    <t>Teljes költség</t>
  </si>
  <si>
    <t>Kivitelezés kezdési és befejezési éve</t>
  </si>
  <si>
    <t>ÖSSZESEN:</t>
  </si>
  <si>
    <t>Felújítási kiadások előirányzata felújításonként</t>
  </si>
  <si>
    <t>Felújítás  megnevezése</t>
  </si>
  <si>
    <t>Összesen</t>
  </si>
  <si>
    <t>Összesen: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</si>
  <si>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</si>
  <si>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</si>
  <si>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</si>
  <si>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</si>
  <si>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</si>
  <si>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</si>
  <si>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</si>
  <si>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</si>
  <si>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</si>
  <si>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</si>
  <si>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</si>
  <si>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</si>
  <si>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</si>
  <si>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 összesen:</t>
  </si>
  <si>
    <t>Dologi  kiadások</t>
  </si>
  <si>
    <t xml:space="preserve"> Egyéb működési célú kiadások</t>
  </si>
  <si>
    <t>Kiadások összesen:</t>
  </si>
  <si>
    <t>Egyenleg</t>
  </si>
  <si>
    <t>Támogatott szervezet neve</t>
  </si>
  <si>
    <t>32.</t>
  </si>
  <si>
    <t>33.</t>
  </si>
  <si>
    <t>Nem kötelező!</t>
  </si>
  <si>
    <t>Önkormányzat működési támogatása</t>
  </si>
  <si>
    <t>Működési célú támogatások áht-n belülről</t>
  </si>
  <si>
    <t>Működési bevételek</t>
  </si>
  <si>
    <t>Működési célú átvett pénzeszközök</t>
  </si>
  <si>
    <t>Működési finanszírozási bevételek</t>
  </si>
  <si>
    <t>ebből tartalékok</t>
  </si>
  <si>
    <t xml:space="preserve">Költségvetési és finanszírozási bevételek összesen </t>
  </si>
  <si>
    <t xml:space="preserve">BEVÉTEL ÖSSZESEN </t>
  </si>
  <si>
    <t>Működési finanszírozási kiadások</t>
  </si>
  <si>
    <t xml:space="preserve">Költségvetési és finanszírozási kiadások összesen </t>
  </si>
  <si>
    <t xml:space="preserve">KIADÁSOK ÖSSZESEN </t>
  </si>
  <si>
    <t>Felhalmozási célú támogatások bevételei áht-on belülről</t>
  </si>
  <si>
    <t>Felhamozáci célú átvett pénzeszközök</t>
  </si>
  <si>
    <t>Egyéb felhalmozási célú kiadások</t>
  </si>
  <si>
    <t>Felhalmozási költségvetési bevételek összesen:</t>
  </si>
  <si>
    <t>Felhalmozási költségvetési kiadások összesen:</t>
  </si>
  <si>
    <t>Felhalmozási finanszírozási bevételek</t>
  </si>
  <si>
    <t>Felhalmozási finanszírozási kiadások</t>
  </si>
  <si>
    <t>Felhalmozási célú finanszírozási bevételek összesen</t>
  </si>
  <si>
    <t xml:space="preserve">Felhalmozási célú finanszírozási kiadások összesen
</t>
  </si>
  <si>
    <t>Beruházási  kiadások előirányzata beruházásonként</t>
  </si>
  <si>
    <t>Önkormányzat működési támog.</t>
  </si>
  <si>
    <t>Műk.célú tám. Áht-n belülről</t>
  </si>
  <si>
    <t>Működési célú átvett pénzeszk.</t>
  </si>
  <si>
    <t>Felhalmozási célú tám.bev.áht-nb.</t>
  </si>
  <si>
    <t>Felhalmozási célú átvett pe.</t>
  </si>
  <si>
    <t xml:space="preserve">MŰKÖDÉSI BEVÉTEL ÖSSZESEN </t>
  </si>
  <si>
    <t xml:space="preserve">FELHALMOZÁSI BEVÉTEL ÖSSZESEN </t>
  </si>
  <si>
    <t xml:space="preserve">MŰKÖDÉSI KIADÁSOK ÖSSZESEN </t>
  </si>
  <si>
    <t xml:space="preserve">FELHALMOZÁSI KIADÁSOK ÖSSZESEN </t>
  </si>
  <si>
    <t>KIADÁSOK ÖSSZESEN</t>
  </si>
  <si>
    <t>ÖNKÉNT VÁLLALT FELADATOK</t>
  </si>
  <si>
    <t>KÖTELEZŐ FELADATOK</t>
  </si>
  <si>
    <t>ÁLLAMIGAZGATÁSI FELADATOK</t>
  </si>
  <si>
    <t>MEGNEVEZÉS</t>
  </si>
  <si>
    <t>Teljes munkaidőben</t>
  </si>
  <si>
    <t>foglalkoztatottak</t>
  </si>
  <si>
    <t>Részmunkaidőben</t>
  </si>
  <si>
    <t>Állományba nem</t>
  </si>
  <si>
    <t>tartozók</t>
  </si>
  <si>
    <t>Közfoglalkoztatottak</t>
  </si>
  <si>
    <t>Önkormányzat</t>
  </si>
  <si>
    <t>Polgármesteri Hivatal</t>
  </si>
  <si>
    <t>Óvoda</t>
  </si>
  <si>
    <t>K916</t>
  </si>
  <si>
    <t>Működési célú bevételek és kiadások mérlege (önkormányzati szinten)</t>
  </si>
  <si>
    <t>BEVÉTEL</t>
  </si>
  <si>
    <t>KIADÁS</t>
  </si>
  <si>
    <t>Működési költségvetési bevétel</t>
  </si>
  <si>
    <t>Működési költségvetési kiadás</t>
  </si>
  <si>
    <t>Személyi juttatás</t>
  </si>
  <si>
    <t>Munkaadót terhelő járulékok és szociális hozzájárulási adó</t>
  </si>
  <si>
    <t>Dologi kiadás</t>
  </si>
  <si>
    <t>Egyéb működési célú kiadás</t>
  </si>
  <si>
    <t>Működési célú ávett pénzeszköz</t>
  </si>
  <si>
    <t>ebből: tartalékok</t>
  </si>
  <si>
    <t xml:space="preserve">         egyéb működési célú támogatások áht-n belülre</t>
  </si>
  <si>
    <t xml:space="preserve">         egyéb működési célú támogatások áht-n kívülre</t>
  </si>
  <si>
    <t>Működési költségvetési bevételek összesen</t>
  </si>
  <si>
    <t>Működési költségvetési kiadás összesen</t>
  </si>
  <si>
    <t>MŰKÖDÉSI KÖLTSÉGVETÉSI EGYENLEG</t>
  </si>
  <si>
    <t>MŰKÖDÉSI BEVÉTEL ÖSSZESEN</t>
  </si>
  <si>
    <t>MŰKÖDÉSI KIADÁS ÖSSZESEN</t>
  </si>
  <si>
    <t>Ellátottak pénzbeli juttatásai</t>
  </si>
  <si>
    <t>Egyházak</t>
  </si>
  <si>
    <t>Vöröskereszt</t>
  </si>
  <si>
    <t>Fekete Sasok</t>
  </si>
  <si>
    <t>CESZ Bőnyi Szervezete</t>
  </si>
  <si>
    <t xml:space="preserve">Bőnyi TEB </t>
  </si>
  <si>
    <t>Bőnyi SE</t>
  </si>
  <si>
    <t xml:space="preserve">Összeg </t>
  </si>
  <si>
    <t>1.1 melléklet a …./2014. (II.25.) ÖK rendeletehez</t>
  </si>
  <si>
    <t>TLH Egyesület</t>
  </si>
  <si>
    <t>ÖNKORMÁNYZAT</t>
  </si>
  <si>
    <t>eredeti</t>
  </si>
  <si>
    <t>összeg</t>
  </si>
  <si>
    <t>Támogatás összege eredeti</t>
  </si>
  <si>
    <t>Támogatás összege módosított</t>
  </si>
  <si>
    <t xml:space="preserve">                                          </t>
  </si>
  <si>
    <t>Egyéb tárgyi eszközök beszerzése, létesítése:</t>
  </si>
  <si>
    <t>Ingatlanok felújítása:</t>
  </si>
  <si>
    <t xml:space="preserve">Foglalkoztatottak személyi juttatásai </t>
  </si>
  <si>
    <t xml:space="preserve">Külső személyi juttatások </t>
  </si>
  <si>
    <t xml:space="preserve">Személyi juttatások </t>
  </si>
  <si>
    <t xml:space="preserve">Készletbeszerzés </t>
  </si>
  <si>
    <t xml:space="preserve">Kommunikációs szolgáltatások </t>
  </si>
  <si>
    <t xml:space="preserve">Szolgáltatási kiadások 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</si>
  <si>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</si>
  <si>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</si>
  <si>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</si>
  <si>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</si>
  <si>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Költségvetési kiadások </t>
  </si>
  <si>
    <t xml:space="preserve">Belföldi finanszírozás kiadásai </t>
  </si>
  <si>
    <t xml:space="preserve">Finanszírozási kiadások </t>
  </si>
  <si>
    <t xml:space="preserve">Önkormányzatok működési támogatásai </t>
  </si>
  <si>
    <t xml:space="preserve">Működési célú támogatások államháztartáson belülről </t>
  </si>
  <si>
    <t>Termékek és szolgáltatások adói</t>
  </si>
  <si>
    <t xml:space="preserve">Közhatalmi bevételek </t>
  </si>
  <si>
    <t xml:space="preserve">Működési bevételek </t>
  </si>
  <si>
    <t xml:space="preserve">Maradvány igénybevétele </t>
  </si>
  <si>
    <t xml:space="preserve">Belföldi finanszírozás bevételei </t>
  </si>
  <si>
    <t xml:space="preserve">Finanszírozási bevételek </t>
  </si>
  <si>
    <r>
      <t>ÖNKÉNT VÁLLALT FELADATOK</t>
    </r>
    <r>
      <rPr>
        <sz val="10"/>
        <rFont val="Times New Roman CE"/>
        <charset val="238"/>
      </rPr>
      <t xml:space="preserve"> (IKSZT, egyházak és civil szervezetek támogatása)</t>
    </r>
  </si>
  <si>
    <r>
      <t xml:space="preserve">ÁLLAMIGAZGATÁSI FELADATOK </t>
    </r>
    <r>
      <rPr>
        <sz val="10"/>
        <rFont val="Times New Roman CE"/>
        <charset val="238"/>
      </rPr>
      <t>(polgármesteri tisztség, képviselők juttatásai)</t>
    </r>
  </si>
  <si>
    <t>Az önkormányzat által adott közvetett támogatások
(kedvezmények)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</si>
  <si>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</si>
  <si>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</si>
  <si>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</si>
  <si>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</si>
  <si>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Nem saját dolgozónak fizetett juttatás</t>
  </si>
  <si>
    <t>Infrormatikai eszközök beszerzése, létesítése</t>
  </si>
  <si>
    <t>K513</t>
  </si>
  <si>
    <t>Települési önk. Nyilvános könyvtári és közműv. Felad. Támogatás</t>
  </si>
  <si>
    <t>Dologi kiadások</t>
  </si>
  <si>
    <t>utcanévtáblák</t>
  </si>
  <si>
    <t>térfigyelő kamera</t>
  </si>
  <si>
    <t>rendezvénysátor</t>
  </si>
  <si>
    <t>kazán</t>
  </si>
  <si>
    <t>sütő óvoda</t>
  </si>
  <si>
    <t>faluház riasztó</t>
  </si>
  <si>
    <t>kisértékű tárgyi eszköz védőnő</t>
  </si>
  <si>
    <t>Informatikai eszköz beszerzése, létesítése</t>
  </si>
  <si>
    <t>lapto önkormányzat</t>
  </si>
  <si>
    <t>védelmi szint eléréséhez szükséges eszközök ph.</t>
  </si>
  <si>
    <t>összesen</t>
  </si>
  <si>
    <t>immateriális javak beszerzése, létesítése</t>
  </si>
  <si>
    <t>Ingatlanok beszezése, létesítése</t>
  </si>
  <si>
    <t>kerítés temető</t>
  </si>
  <si>
    <t>urnasírhelyek kialakítása</t>
  </si>
  <si>
    <t>Beruházási célú előzetesen felszámított áfa</t>
  </si>
  <si>
    <t>utak aszfaltozása</t>
  </si>
  <si>
    <t>szőlőhegy utak felújítása, mini foci pálya</t>
  </si>
  <si>
    <t>napelemes sebességjelzők "zebrák"</t>
  </si>
  <si>
    <t>menzaépület felújítása</t>
  </si>
  <si>
    <t>2016. év utáni szükséglet
(6=2 - 4 - 5)</t>
  </si>
  <si>
    <t>Felújítási célú előzetesen felszámított áfa</t>
  </si>
  <si>
    <t>Felhasználás 2016. XII. 31-ig</t>
  </si>
  <si>
    <t>2016. év utáni szükséglet</t>
  </si>
  <si>
    <t>Felhasználás 2016. XII.31.ig</t>
  </si>
  <si>
    <t>KIMUTATÁS a 2016. évben céljelleggel nyújtott támogatásokról</t>
  </si>
  <si>
    <t>Pannónia Kincse Leader Egyesület</t>
  </si>
  <si>
    <t>Bőny Község Önkormányzata 2016. évi költségvetési bevételei és kiadásai kötelező, önként vállalt és államigazgatási feladatok bontásban</t>
  </si>
  <si>
    <t>Bőnyi Polgármesteri Hivatal 2016. évi költségvetési bevételei és kiadásai kötelező, önként vállalt és államigazgatási feladatok bontásban</t>
  </si>
  <si>
    <t>Szivárvány Egységes Óvoda-Bölcsőde 2016. évi költségvetési bevételei és kiadásai kötelező, önként vállalt és államigazgatási feladatok bontásban</t>
  </si>
  <si>
    <t xml:space="preserve">BŐNY KÖZSÉG ÖNKORMÁNYZATA 2016. ÉVI ENGEDÉLYEZETT LÉTSZÁMA </t>
  </si>
  <si>
    <t>Előirányzat felhasználás ütemterv 2016. évre</t>
  </si>
  <si>
    <t>paraván faluház,előtérbe szekrény, teleház szekrények</t>
  </si>
  <si>
    <t xml:space="preserve"> könvtár raktár kialakítása, szőnyeg</t>
  </si>
  <si>
    <t>falubusz beálló, buszmegálló gépállomás</t>
  </si>
  <si>
    <t>módosított</t>
  </si>
  <si>
    <t xml:space="preserve">2016. évi eredeti előirányzat </t>
  </si>
  <si>
    <t>2016. évi módosított előirányzat</t>
  </si>
  <si>
    <t>7=(2-4-5)</t>
  </si>
  <si>
    <t>2016. évi módosított előriányzat</t>
  </si>
  <si>
    <t>2016. évi eredeti előirányzat</t>
  </si>
  <si>
    <t>forintban !</t>
  </si>
  <si>
    <t xml:space="preserve"> forintban !</t>
  </si>
  <si>
    <t xml:space="preserve">2016. évi módosított előirányzat </t>
  </si>
  <si>
    <t xml:space="preserve">2016. évimódosított előirányzat </t>
  </si>
  <si>
    <t>a helyi önk. Előző évi elsz. Származó kiadások</t>
  </si>
  <si>
    <t>K5021</t>
  </si>
  <si>
    <t>Működési célú költségvetési támogatások és kiegészítő támogatások</t>
  </si>
  <si>
    <t>Elszámolásból származó bevételek</t>
  </si>
  <si>
    <t>B411</t>
  </si>
  <si>
    <t>forintban</t>
  </si>
  <si>
    <t>teljesítés</t>
  </si>
  <si>
    <t>Felhalmozási célú támogatások államháztartáson belülről</t>
  </si>
  <si>
    <t>B2</t>
  </si>
  <si>
    <t>B65</t>
  </si>
  <si>
    <t>Költségvetési bevételek</t>
  </si>
  <si>
    <t>2016. évi teljesítés</t>
  </si>
  <si>
    <t>2016. évi módosított  előirányzat</t>
  </si>
  <si>
    <t>kerékpár PH</t>
  </si>
  <si>
    <t>redőny óvoda</t>
  </si>
  <si>
    <t>kisértékű tárgyi eszközök óvoda (tepsi,szőnyeg, térelválasztó</t>
  </si>
  <si>
    <t>számítógép óvoda</t>
  </si>
  <si>
    <t>nyomtató könyvtár+ egér+fejlhallgató</t>
  </si>
  <si>
    <t>vízmelegítő</t>
  </si>
  <si>
    <t>fogyasztásmérő</t>
  </si>
  <si>
    <t>69681+504067+127052</t>
  </si>
  <si>
    <t>Teljesítés</t>
  </si>
  <si>
    <t>Nyugdíjas Klub</t>
  </si>
  <si>
    <t>Konszolidált eredménykimutatás 2016. év</t>
  </si>
  <si>
    <t>Összeg</t>
  </si>
  <si>
    <t>Közhatalmi eredményszemléletű bevételek</t>
  </si>
  <si>
    <t>Eszközök és szolgáltatások érékesítése nettó eredménysz.bev.</t>
  </si>
  <si>
    <t>Tevékenység egyéb nettó ereményszemléletű bevételei</t>
  </si>
  <si>
    <t>Tevékenység nettő eredményszemléletű bevétele</t>
  </si>
  <si>
    <t>Központi működési célú támogatások eredménysz.bev.</t>
  </si>
  <si>
    <t>Egyéb működési célú támogatások eredménysz.bev.</t>
  </si>
  <si>
    <t>Különféle egyéb eredményszemléletű bevételek</t>
  </si>
  <si>
    <t>Egyéb eredményszemléletű bevételek</t>
  </si>
  <si>
    <t>Anyagköltség</t>
  </si>
  <si>
    <t>Igénybe vett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</si>
  <si>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</si>
  <si>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</si>
  <si>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</si>
  <si>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</si>
  <si>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</si>
  <si>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Értékcsökkenési leírás</t>
  </si>
  <si>
    <t>Egyéb ráfordítások</t>
  </si>
  <si>
    <t>Tevékenységek eredménye</t>
  </si>
  <si>
    <t>Egyéb kapott kamatok és kamatjellegű eredménysz.bev.</t>
  </si>
  <si>
    <t>Pénzügyi műveletek eredményszemléletű bevételei</t>
  </si>
  <si>
    <t>Pénzügyi műveletek eredménye</t>
  </si>
  <si>
    <t>Mérleg szerinti eredmény</t>
  </si>
  <si>
    <t>Konszolidált maradványkimutatás 2016. év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</si>
  <si>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</si>
  <si>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</si>
  <si>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</si>
  <si>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</si>
  <si>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</si>
  <si>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egyenelege</t>
  </si>
  <si>
    <t>Alaptevékenység maradványa</t>
  </si>
  <si>
    <t>Összes maradvány</t>
  </si>
  <si>
    <t>Alaptevékenység kötelettségvállalással terhelt maradványa</t>
  </si>
  <si>
    <t>Alaptevékenység szabad maradványa</t>
  </si>
  <si>
    <t>VAGYONKIMUTATÁS</t>
  </si>
  <si>
    <t> </t>
  </si>
  <si>
    <t>A KÖNYVVITELI MÉRLEGBEN ÉRTÉKKEL SZEREPLŐ ESZKÖZÖKRŐL 2016. ÉV</t>
  </si>
  <si>
    <t>ESZKÖZÖK</t>
  </si>
  <si>
    <t>Sorszám</t>
  </si>
  <si>
    <t>Bruttó</t>
  </si>
  <si>
    <t>Nettó</t>
  </si>
  <si>
    <t>érték</t>
  </si>
  <si>
    <t xml:space="preserve"> I. Immateriális javak   (2+5)</t>
  </si>
  <si>
    <t xml:space="preserve"> Törzsvagyon     (3+4)</t>
  </si>
  <si>
    <t xml:space="preserve"> </t>
  </si>
  <si>
    <t>Forgalomképtelen (3.1+3.2)</t>
  </si>
  <si>
    <t>- kizárólagos önkormányzati tulajdonban álló vagyon</t>
  </si>
  <si>
    <t>- nemzetgazdasági szempontból kiemelt jelentőségű vagyon</t>
  </si>
  <si>
    <t>Korlátozottan forgalomképes</t>
  </si>
  <si>
    <t>Üzleti vagyon</t>
  </si>
  <si>
    <t>148750 </t>
  </si>
  <si>
    <t>49095 </t>
  </si>
  <si>
    <t>II. Tárgyi eszközök   (7+12+17+19+21+26+31)</t>
  </si>
  <si>
    <t>1. Ingatlanok és kapcsolódó vagyoni értékű jogok   (8+11)</t>
  </si>
  <si>
    <t>Törzsvagyon   (9+10)</t>
  </si>
  <si>
    <t>forgalomképtelen (9.1+9.2)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</si>
  <si>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8"/>
        <rFont val="Arial"/>
        <family val="1"/>
        <charset val="238"/>
      </rPr>
      <t>kizárólagos önkormányzati tulajdonban álló vagyontárgy</t>
    </r>
  </si>
  <si>
    <t>helyi közutak és műtárgyaik</t>
  </si>
  <si>
    <t>296688331 </t>
  </si>
  <si>
    <t>255899001 </t>
  </si>
  <si>
    <t>terek,parkok</t>
  </si>
  <si>
    <t xml:space="preserve">    utcák,terek,zöldterület,növénytelepítés</t>
  </si>
  <si>
    <t>helyi önk. tulajdonában álló nemzetközi, kereskedelmi repülőtér</t>
  </si>
  <si>
    <t>helyi önk. tulajdonában álló vizek, közcélú vízi létesítmények</t>
  </si>
  <si>
    <t>91..4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</si>
  <si>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8"/>
        <rFont val="Arial"/>
        <family val="1"/>
        <charset val="238"/>
      </rPr>
      <t>nemzetgazdasági szempontból kiemelt jelentőségű vagyon</t>
    </r>
  </si>
  <si>
    <t>nemzeti vagyonról szóló tv. 2. számú melléklete szerint</t>
  </si>
  <si>
    <t>törvényben, helyi rendeletben ekként meghatározott vagyonelem</t>
  </si>
  <si>
    <t>üzleti vagyon</t>
  </si>
  <si>
    <t>22310000 </t>
  </si>
  <si>
    <t>2. Gépek berendezések és felszerelések   (13+16)</t>
  </si>
  <si>
    <t>Törzsvagyon  (14+15)</t>
  </si>
  <si>
    <t>forgalomképtelen (14.1+14.2)</t>
  </si>
  <si>
    <t xml:space="preserve">3. Járművek  </t>
  </si>
  <si>
    <t>4. Tenyészállatok</t>
  </si>
  <si>
    <t>üzleti vagyon)</t>
  </si>
  <si>
    <t>5. Beruházások,felújítások (22+25)</t>
  </si>
  <si>
    <t>Forgalomképtelen 823.1+23.2)</t>
  </si>
  <si>
    <t xml:space="preserve">        - nemzetgazdasági szempontból kiemelt jelentőségű vagyon</t>
  </si>
  <si>
    <t>6. Beruházásra adott előlegek (27+30)</t>
  </si>
  <si>
    <t>Törzsvagyon (28+29)</t>
  </si>
  <si>
    <t>III/1. Egyéb tartós részesedés  (135+137+138+143)</t>
  </si>
  <si>
    <t>forgalomképtelen (28.1+28.2)</t>
  </si>
  <si>
    <t>A KÖNYVVITELI MÉRLEGBEN ÉRTÉKKEL SZEREPLŐ ESZKÖZÖKRŐL</t>
  </si>
  <si>
    <t>2016 ÉV</t>
  </si>
  <si>
    <t>Nettó érték</t>
  </si>
  <si>
    <t>7. tárgyi eszközök értékhelyesbítése</t>
  </si>
  <si>
    <t>III. Befektetett pénzügyi eszközök (33+37+38+39+40+41+42)</t>
  </si>
  <si>
    <t>1. tartós részesedés (34+37)</t>
  </si>
  <si>
    <t>Törzsvagyon (35+36)</t>
  </si>
  <si>
    <t>Forgalomképtelen (35.1+35.2)</t>
  </si>
  <si>
    <t>2. Tartós hitelviszonyt megtestesítő értékpapír</t>
  </si>
  <si>
    <t>3. Tartósan adott kölcsönök</t>
  </si>
  <si>
    <t>4. Hosszú lejáratú betétek</t>
  </si>
  <si>
    <t>5. Egyéb hosszú lejáratú  követelések</t>
  </si>
  <si>
    <t>6. Befektetett pénzügyi eszközök értékhelyesbítése</t>
  </si>
  <si>
    <t>IV. Üzemeltetésre, kezelésre átadott, koncesszióba, vagyonkezelésbe  adott</t>
  </si>
  <si>
    <t>adot</t>
  </si>
  <si>
    <t>Törzsvagyon (45+46)</t>
  </si>
  <si>
    <r>
      <t>A)</t>
    </r>
    <r>
      <rPr>
        <b/>
        <sz val="7"/>
        <rFont val="Times New Roman"/>
        <family val="1"/>
        <charset val="238"/>
      </rPr>
      <t xml:space="preserve">       </t>
    </r>
    <r>
      <rPr>
        <b/>
        <sz val="8"/>
        <rFont val="Arial"/>
        <family val="1"/>
        <charset val="238"/>
      </rPr>
      <t>NEMZETI VAGYONBA TART.BEF.ESZK. (1+6)</t>
    </r>
  </si>
  <si>
    <r>
      <t>I.</t>
    </r>
    <r>
      <rPr>
        <b/>
        <sz val="7"/>
        <rFont val="Times New Roman"/>
        <family val="1"/>
        <charset val="238"/>
      </rPr>
      <t xml:space="preserve">                     </t>
    </r>
    <r>
      <rPr>
        <b/>
        <sz val="8"/>
        <rFont val="Arial"/>
        <family val="1"/>
        <charset val="238"/>
      </rPr>
      <t>készletek</t>
    </r>
  </si>
  <si>
    <r>
      <t>II.</t>
    </r>
    <r>
      <rPr>
        <b/>
        <sz val="7"/>
        <rFont val="Times New Roman"/>
        <family val="1"/>
        <charset val="238"/>
      </rPr>
      <t xml:space="preserve">                   </t>
    </r>
    <r>
      <rPr>
        <b/>
        <sz val="8"/>
        <rFont val="Arial"/>
        <family val="1"/>
        <charset val="238"/>
      </rPr>
      <t>értékpapírok</t>
    </r>
  </si>
  <si>
    <t>B ) NEMZETI VAGYONBA TARTOZÓ FORGÓESZKÖZÖK (49+50)</t>
  </si>
  <si>
    <t>C ) PÉNZESZKÖZÖK</t>
  </si>
  <si>
    <t>D ) KÖVETELÉSEK</t>
  </si>
  <si>
    <t>E ) EGYÉB SAJ.ESZK.OLDALI ESLZÁMOLÁSOK</t>
  </si>
  <si>
    <t>AKTÍV IDŐBELI ELHATÁROLÁSOK</t>
  </si>
  <si>
    <t>ESZKÖZÖK ÖSSZESEN</t>
  </si>
  <si>
    <t>A 0-RA LEÍRT ESZKÖZÖKRŐL 2016. ÉV</t>
  </si>
  <si>
    <t>sorszám</t>
  </si>
  <si>
    <t>bruttó ért.</t>
  </si>
  <si>
    <t>nettó ért</t>
  </si>
  <si>
    <r>
      <t>I.</t>
    </r>
    <r>
      <rPr>
        <b/>
        <sz val="7"/>
        <rFont val="Times New Roman"/>
        <family val="1"/>
        <charset val="238"/>
      </rPr>
      <t xml:space="preserve">                     </t>
    </r>
    <r>
      <rPr>
        <b/>
        <sz val="8"/>
        <rFont val="Arial"/>
        <family val="1"/>
        <charset val="238"/>
      </rPr>
      <t>Immateriális javak (2+3)</t>
    </r>
  </si>
  <si>
    <t>10483390 </t>
  </si>
  <si>
    <t>0-ra leírt, de használatban lévő</t>
  </si>
  <si>
    <t>0-ra leírt, használaton kívüli</t>
  </si>
  <si>
    <r>
      <t>II.</t>
    </r>
    <r>
      <rPr>
        <b/>
        <i/>
        <sz val="7"/>
        <rFont val="Times New Roman"/>
        <family val="1"/>
        <charset val="238"/>
      </rPr>
      <t xml:space="preserve">                   </t>
    </r>
    <r>
      <rPr>
        <b/>
        <i/>
        <sz val="8"/>
        <rFont val="Arial"/>
        <family val="1"/>
        <charset val="238"/>
      </rPr>
      <t>Tárgyi eszközök (5+8+11+14)</t>
    </r>
  </si>
  <si>
    <r>
      <t>1.</t>
    </r>
    <r>
      <rPr>
        <b/>
        <sz val="7"/>
        <rFont val="Times New Roman"/>
        <family val="1"/>
        <charset val="238"/>
      </rPr>
      <t xml:space="preserve">        </t>
    </r>
    <r>
      <rPr>
        <b/>
        <sz val="8"/>
        <rFont val="Arial"/>
        <family val="1"/>
        <charset val="238"/>
      </rPr>
      <t>Ingatlanok és kapcsolódó vagyoni értékű jogok (6+7)</t>
    </r>
  </si>
  <si>
    <t>304223 </t>
  </si>
  <si>
    <r>
      <t>2.</t>
    </r>
    <r>
      <rPr>
        <b/>
        <sz val="7"/>
        <rFont val="Times New Roman"/>
        <family val="1"/>
        <charset val="238"/>
      </rPr>
      <t xml:space="preserve">        </t>
    </r>
    <r>
      <rPr>
        <b/>
        <sz val="8"/>
        <rFont val="Arial"/>
        <family val="1"/>
        <charset val="238"/>
      </rPr>
      <t>gépek,berendezések és felszerelések (9+10)</t>
    </r>
  </si>
  <si>
    <t>24252187 </t>
  </si>
  <si>
    <r>
      <t>3.</t>
    </r>
    <r>
      <rPr>
        <b/>
        <sz val="7"/>
        <rFont val="Times New Roman"/>
        <family val="1"/>
        <charset val="238"/>
      </rPr>
      <t xml:space="preserve">        </t>
    </r>
    <r>
      <rPr>
        <b/>
        <sz val="8"/>
        <rFont val="Arial"/>
        <family val="1"/>
        <charset val="238"/>
      </rPr>
      <t>Járművek (12+13)</t>
    </r>
  </si>
  <si>
    <t xml:space="preserve">  </t>
  </si>
  <si>
    <r>
      <t>4.</t>
    </r>
    <r>
      <rPr>
        <b/>
        <sz val="7"/>
        <rFont val="Times New Roman"/>
        <family val="1"/>
        <charset val="238"/>
      </rPr>
      <t xml:space="preserve">        </t>
    </r>
    <r>
      <rPr>
        <b/>
        <sz val="8"/>
        <rFont val="Arial"/>
        <family val="1"/>
        <charset val="238"/>
      </rPr>
      <t>Tenyészállatok</t>
    </r>
  </si>
  <si>
    <r>
      <t>III.</t>
    </r>
    <r>
      <rPr>
        <b/>
        <sz val="7"/>
        <rFont val="Times New Roman"/>
        <family val="1"/>
        <charset val="238"/>
      </rPr>
      <t xml:space="preserve">                 </t>
    </r>
    <r>
      <rPr>
        <b/>
        <sz val="8"/>
        <rFont val="Arial"/>
        <family val="1"/>
        <charset val="238"/>
      </rPr>
      <t>Üzemeltetésre,kezelésre átadott, koncesszióba, vagy.kez.vett</t>
    </r>
  </si>
  <si>
    <t>26382000 </t>
  </si>
  <si>
    <t>ÖSSZESEN (1+4+17)</t>
  </si>
  <si>
    <t>A KÉSZLETEKRŐL 201. ÉV</t>
  </si>
  <si>
    <t>Bruttó érték</t>
  </si>
  <si>
    <t>B) NEMZETI VAGYONBA TARTOZÓ FORGÓESZKÖZÖK</t>
  </si>
  <si>
    <t>352332 </t>
  </si>
  <si>
    <t>I. KÉSZLETEK</t>
  </si>
  <si>
    <t>1. Vásárolt készletek</t>
  </si>
  <si>
    <t xml:space="preserve">B) FORGÓESZKÖZÖK ÖSSZESEN </t>
  </si>
  <si>
    <t xml:space="preserve">ESZKÖZÖK ÖSSZESEN </t>
  </si>
  <si>
    <t>13. melléklet a 7/2017. (V.23.) ÖK rendelethez</t>
  </si>
  <si>
    <t>1. melléklet a 7/2017. (V.23.)  ÖK rendelethez</t>
  </si>
  <si>
    <t>2. melléklet a 7/2017. (V.23.) ÖK rendelethez</t>
  </si>
  <si>
    <t>3. melléklet a 7/2017. (V.23.) ÖK rendelethez</t>
  </si>
  <si>
    <t>4. melléklet a 7/2017. (V.23.) ÖK rendelethez</t>
  </si>
  <si>
    <t>5. melléklet a 7/2017. (V.23.) ÖK rendelethez</t>
  </si>
  <si>
    <t>6. melléklet a 7/2017. (V.23.) ÖK rendelethez</t>
  </si>
  <si>
    <t>7. melléklet a 7/2017. (V.23.) ÖK rendelethez</t>
  </si>
  <si>
    <t>8. melléklet a 7/2017. (V.23.) ÖK rendelethez</t>
  </si>
  <si>
    <t>8.1 melléklet a 7/2017. (V.23.) ÖK rendelethez</t>
  </si>
  <si>
    <t>8.2 melléklet a 7/2017. (V.23.)  ÖK rendelethez</t>
  </si>
  <si>
    <t>10. melléklet a 7/2017. (V.23.) ÖK rendelethez</t>
  </si>
  <si>
    <t>11. melléklet a 7/2017. (V.23.) ÖK rendelethez</t>
  </si>
  <si>
    <t>12. melléklet a 7/2017. (V.23.) ÖK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</si>
</sst>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##########"/>
    <numFmt numFmtId="165" formatCode="0__"/>
    <numFmt numFmtId="166" formatCode="#,###"/>
  </numFmts>
  <fonts count="6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b/>
      <sz val="12"/>
      <name val="Arial"/>
      <family val="2"/>
      <charset val="238"/>
    </font>
    <font>
      <i/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sz val="8"/>
      <name val="Times New Roman"/>
      <family val="1"/>
      <charset val="238"/>
    </font>
    <font>
      <sz val="16"/>
      <name val="Arial"/>
      <family val="2"/>
      <charset val="238"/>
    </font>
    <font>
      <sz val="18"/>
      <name val="Arial"/>
      <family val="2"/>
      <charset val="238"/>
    </font>
    <font>
      <b/>
      <sz val="12"/>
      <name val="Arial"/>
      <family val="1"/>
      <charset val="238"/>
    </font>
    <font>
      <sz val="14"/>
      <name val="Arial"/>
      <family val="1"/>
      <charset val="238"/>
    </font>
    <font>
      <sz val="12"/>
      <name val="Arial"/>
      <family val="1"/>
      <charset val="238"/>
    </font>
    <font>
      <b/>
      <i/>
      <sz val="9"/>
      <name val="Arial"/>
      <family val="1"/>
      <charset val="238"/>
    </font>
    <font>
      <b/>
      <i/>
      <sz val="8"/>
      <name val="Arial"/>
      <family val="1"/>
      <charset val="238"/>
    </font>
    <font>
      <b/>
      <sz val="8"/>
      <name val="Arial"/>
      <family val="1"/>
      <charset val="238"/>
    </font>
    <font>
      <sz val="8"/>
      <name val="Arial"/>
      <family val="1"/>
      <charset val="238"/>
    </font>
    <font>
      <sz val="7"/>
      <name val="Times New Roman"/>
      <family val="1"/>
      <charset val="238"/>
    </font>
    <font>
      <i/>
      <sz val="8"/>
      <name val="Arial"/>
      <family val="1"/>
      <charset val="238"/>
    </font>
    <font>
      <b/>
      <sz val="7"/>
      <name val="Times New Roman"/>
      <family val="1"/>
      <charset val="238"/>
    </font>
    <font>
      <b/>
      <sz val="8"/>
      <name val="Arial"/>
      <family val="2"/>
      <charset val="238"/>
    </font>
    <font>
      <b/>
      <sz val="14"/>
      <name val="Arial"/>
      <family val="1"/>
      <charset val="238"/>
    </font>
    <font>
      <b/>
      <i/>
      <sz val="7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lightHorizontal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ck">
        <color indexed="64"/>
      </bottom>
      <diagonal/>
    </border>
    <border diagonalUp="1" diagonalDown="1">
      <left/>
      <right style="thin">
        <color indexed="64"/>
      </right>
      <top style="thick">
        <color indexed="64"/>
      </top>
      <bottom style="thick">
        <color indexed="64"/>
      </bottom>
      <diagonal style="thin">
        <color indexed="64"/>
      </diagonal>
    </border>
    <border diagonalUp="1" diagonalDown="1">
      <left/>
      <right/>
      <top style="thick">
        <color indexed="64"/>
      </top>
      <bottom style="thick">
        <color indexed="64"/>
      </bottom>
      <diagonal style="thin">
        <color indexed="64"/>
      </diagonal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0" fillId="4" borderId="7" applyNumberFormat="0" applyFont="0" applyAlignment="0" applyProtection="0"/>
    <xf numFmtId="0" fontId="12" fillId="6" borderId="0" applyNumberFormat="0" applyBorder="0" applyAlignment="0" applyProtection="0"/>
    <xf numFmtId="0" fontId="13" fillId="12" borderId="8" applyNumberFormat="0" applyAlignment="0" applyProtection="0"/>
    <xf numFmtId="0" fontId="14" fillId="0" borderId="0" applyNumberFormat="0" applyFill="0" applyBorder="0" applyAlignment="0" applyProtection="0"/>
    <xf numFmtId="0" fontId="24" fillId="0" borderId="0"/>
    <xf numFmtId="0" fontId="10" fillId="0" borderId="0"/>
    <xf numFmtId="0" fontId="24" fillId="0" borderId="0"/>
    <xf numFmtId="0" fontId="25" fillId="0" borderId="0"/>
    <xf numFmtId="0" fontId="15" fillId="0" borderId="9" applyNumberFormat="0" applyFill="0" applyAlignment="0" applyProtection="0"/>
    <xf numFmtId="0" fontId="16" fillId="13" borderId="0" applyNumberFormat="0" applyBorder="0" applyAlignment="0" applyProtection="0"/>
    <xf numFmtId="0" fontId="17" fillId="7" borderId="0" applyNumberFormat="0" applyBorder="0" applyAlignment="0" applyProtection="0"/>
    <xf numFmtId="0" fontId="18" fillId="12" borderId="1" applyNumberFormat="0" applyAlignment="0" applyProtection="0"/>
    <xf numFmtId="0" fontId="1" fillId="0" borderId="0"/>
  </cellStyleXfs>
  <cellXfs count="510">
    <xf numFmtId="0" fontId="0" fillId="0" borderId="0" xfId="0"/>
    <xf numFmtId="0" fontId="22" fillId="0" borderId="0" xfId="0" applyFont="1"/>
    <xf numFmtId="0" fontId="22" fillId="0" borderId="0" xfId="33" applyFont="1" applyFill="1" applyBorder="1" applyAlignment="1">
      <alignment horizontal="left" vertical="center" wrapText="1"/>
    </xf>
    <xf numFmtId="0" fontId="20" fillId="0" borderId="0" xfId="33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horizontal="left" vertical="center" wrapText="1"/>
    </xf>
    <xf numFmtId="0" fontId="22" fillId="0" borderId="10" xfId="0" applyFont="1" applyBorder="1"/>
    <xf numFmtId="0" fontId="22" fillId="0" borderId="0" xfId="0" applyFont="1" applyAlignment="1"/>
    <xf numFmtId="166" fontId="24" fillId="0" borderId="0" xfId="32" applyNumberFormat="1" applyFill="1" applyAlignment="1" applyProtection="1">
      <alignment vertical="center" wrapText="1"/>
    </xf>
    <xf numFmtId="166" fontId="26" fillId="0" borderId="0" xfId="32" applyNumberFormat="1" applyFont="1" applyFill="1" applyAlignment="1" applyProtection="1">
      <alignment horizontal="centerContinuous" vertical="center" wrapText="1"/>
    </xf>
    <xf numFmtId="166" fontId="24" fillId="0" borderId="0" xfId="32" applyNumberFormat="1" applyFill="1" applyAlignment="1" applyProtection="1">
      <alignment horizontal="centerContinuous" vertical="center"/>
    </xf>
    <xf numFmtId="166" fontId="24" fillId="0" borderId="0" xfId="32" applyNumberFormat="1" applyFill="1" applyAlignment="1" applyProtection="1">
      <alignment horizontal="center" vertical="center" wrapText="1"/>
    </xf>
    <xf numFmtId="166" fontId="28" fillId="0" borderId="0" xfId="32" applyNumberFormat="1" applyFont="1" applyFill="1" applyAlignment="1" applyProtection="1">
      <alignment horizontal="right" vertical="center"/>
    </xf>
    <xf numFmtId="166" fontId="30" fillId="0" borderId="11" xfId="32" applyNumberFormat="1" applyFont="1" applyFill="1" applyBorder="1" applyAlignment="1" applyProtection="1">
      <alignment horizontal="centerContinuous" vertical="center" wrapText="1"/>
    </xf>
    <xf numFmtId="166" fontId="30" fillId="0" borderId="12" xfId="32" applyNumberFormat="1" applyFont="1" applyFill="1" applyBorder="1" applyAlignment="1" applyProtection="1">
      <alignment horizontal="centerContinuous" vertical="center" wrapText="1"/>
    </xf>
    <xf numFmtId="166" fontId="30" fillId="0" borderId="11" xfId="32" applyNumberFormat="1" applyFont="1" applyFill="1" applyBorder="1" applyAlignment="1" applyProtection="1">
      <alignment horizontal="center" vertical="center" wrapText="1"/>
    </xf>
    <xf numFmtId="166" fontId="30" fillId="0" borderId="12" xfId="32" applyNumberFormat="1" applyFont="1" applyFill="1" applyBorder="1" applyAlignment="1" applyProtection="1">
      <alignment horizontal="center" vertical="center" wrapText="1"/>
    </xf>
    <xf numFmtId="166" fontId="30" fillId="0" borderId="13" xfId="32" applyNumberFormat="1" applyFont="1" applyFill="1" applyBorder="1" applyAlignment="1" applyProtection="1">
      <alignment horizontal="center" vertical="center" wrapText="1"/>
    </xf>
    <xf numFmtId="166" fontId="31" fillId="0" borderId="0" xfId="32" applyNumberFormat="1" applyFont="1" applyFill="1" applyAlignment="1" applyProtection="1">
      <alignment horizontal="center" vertical="center" wrapText="1"/>
    </xf>
    <xf numFmtId="166" fontId="32" fillId="0" borderId="14" xfId="32" applyNumberFormat="1" applyFont="1" applyFill="1" applyBorder="1" applyAlignment="1" applyProtection="1">
      <alignment horizontal="center" vertical="center" wrapText="1"/>
    </xf>
    <xf numFmtId="166" fontId="32" fillId="0" borderId="11" xfId="32" applyNumberFormat="1" applyFont="1" applyFill="1" applyBorder="1" applyAlignment="1" applyProtection="1">
      <alignment horizontal="center" vertical="center" wrapText="1"/>
    </xf>
    <xf numFmtId="166" fontId="32" fillId="0" borderId="12" xfId="32" applyNumberFormat="1" applyFont="1" applyFill="1" applyBorder="1" applyAlignment="1" applyProtection="1">
      <alignment horizontal="center" vertical="center" wrapText="1"/>
    </xf>
    <xf numFmtId="166" fontId="24" fillId="0" borderId="15" xfId="32" applyNumberFormat="1" applyFill="1" applyBorder="1" applyAlignment="1" applyProtection="1">
      <alignment horizontal="left" vertical="center" wrapText="1" indent="1"/>
    </xf>
    <xf numFmtId="166" fontId="33" fillId="0" borderId="16" xfId="32" applyNumberFormat="1" applyFont="1" applyFill="1" applyBorder="1" applyAlignment="1" applyProtection="1">
      <alignment horizontal="left" vertical="center" wrapText="1" indent="1"/>
    </xf>
    <xf numFmtId="166" fontId="33" fillId="0" borderId="17" xfId="32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18" xfId="32" applyNumberFormat="1" applyFill="1" applyBorder="1" applyAlignment="1" applyProtection="1">
      <alignment horizontal="left" vertical="center" wrapText="1" indent="1"/>
    </xf>
    <xf numFmtId="166" fontId="33" fillId="0" borderId="19" xfId="32" applyNumberFormat="1" applyFont="1" applyFill="1" applyBorder="1" applyAlignment="1" applyProtection="1">
      <alignment horizontal="left" vertical="center" wrapText="1" indent="1"/>
    </xf>
    <xf numFmtId="166" fontId="33" fillId="0" borderId="10" xfId="32" applyNumberFormat="1" applyFont="1" applyFill="1" applyBorder="1" applyAlignment="1" applyProtection="1">
      <alignment horizontal="right" vertical="center" wrapText="1" indent="1"/>
      <protection locked="0"/>
    </xf>
    <xf numFmtId="166" fontId="33" fillId="0" borderId="20" xfId="32" applyNumberFormat="1" applyFont="1" applyFill="1" applyBorder="1" applyAlignment="1" applyProtection="1">
      <alignment horizontal="left" vertical="center" wrapText="1" indent="1"/>
    </xf>
    <xf numFmtId="166" fontId="35" fillId="0" borderId="14" xfId="32" applyNumberFormat="1" applyFont="1" applyFill="1" applyBorder="1" applyAlignment="1" applyProtection="1">
      <alignment horizontal="left" vertical="center" wrapText="1" indent="1"/>
    </xf>
    <xf numFmtId="166" fontId="32" fillId="0" borderId="11" xfId="32" applyNumberFormat="1" applyFont="1" applyFill="1" applyBorder="1" applyAlignment="1" applyProtection="1">
      <alignment horizontal="left" vertical="center" wrapText="1" indent="1"/>
    </xf>
    <xf numFmtId="166" fontId="32" fillId="0" borderId="12" xfId="32" applyNumberFormat="1" applyFont="1" applyFill="1" applyBorder="1" applyAlignment="1" applyProtection="1">
      <alignment horizontal="right" vertical="center" wrapText="1" indent="1"/>
    </xf>
    <xf numFmtId="166" fontId="24" fillId="0" borderId="21" xfId="32" applyNumberFormat="1" applyFont="1" applyFill="1" applyBorder="1" applyAlignment="1" applyProtection="1">
      <alignment horizontal="left" vertical="center" wrapText="1" indent="1"/>
    </xf>
    <xf numFmtId="166" fontId="34" fillId="0" borderId="22" xfId="32" applyNumberFormat="1" applyFont="1" applyFill="1" applyBorder="1" applyAlignment="1" applyProtection="1">
      <alignment horizontal="left" vertical="center" wrapText="1" indent="1"/>
    </xf>
    <xf numFmtId="166" fontId="36" fillId="0" borderId="23" xfId="32" applyNumberFormat="1" applyFont="1" applyFill="1" applyBorder="1" applyAlignment="1" applyProtection="1">
      <alignment horizontal="right" vertical="center" wrapText="1" indent="1"/>
    </xf>
    <xf numFmtId="166" fontId="34" fillId="0" borderId="19" xfId="32" applyNumberFormat="1" applyFont="1" applyFill="1" applyBorder="1" applyAlignment="1" applyProtection="1">
      <alignment horizontal="left" vertical="center" wrapText="1" indent="1"/>
    </xf>
    <xf numFmtId="166" fontId="24" fillId="0" borderId="18" xfId="32" applyNumberFormat="1" applyFont="1" applyFill="1" applyBorder="1" applyAlignment="1" applyProtection="1">
      <alignment horizontal="left" vertical="center" wrapText="1" indent="1"/>
    </xf>
    <xf numFmtId="166" fontId="29" fillId="0" borderId="11" xfId="32" applyNumberFormat="1" applyFont="1" applyFill="1" applyBorder="1" applyAlignment="1" applyProtection="1">
      <alignment horizontal="left" vertical="center" wrapText="1" indent="1"/>
    </xf>
    <xf numFmtId="166" fontId="35" fillId="0" borderId="11" xfId="32" applyNumberFormat="1" applyFont="1" applyFill="1" applyBorder="1" applyAlignment="1" applyProtection="1">
      <alignment horizontal="left" vertical="center" wrapText="1" indent="1"/>
    </xf>
    <xf numFmtId="166" fontId="35" fillId="0" borderId="24" xfId="32" applyNumberFormat="1" applyFont="1" applyFill="1" applyBorder="1" applyAlignment="1" applyProtection="1">
      <alignment horizontal="right" vertical="center" wrapText="1" indent="1"/>
    </xf>
    <xf numFmtId="166" fontId="24" fillId="0" borderId="15" xfId="32" applyNumberFormat="1" applyFont="1" applyFill="1" applyBorder="1" applyAlignment="1" applyProtection="1">
      <alignment horizontal="left" vertical="center" wrapText="1" indent="1"/>
    </xf>
    <xf numFmtId="166" fontId="36" fillId="0" borderId="22" xfId="32" applyNumberFormat="1" applyFont="1" applyFill="1" applyBorder="1" applyAlignment="1" applyProtection="1">
      <alignment horizontal="left" vertical="center" wrapText="1" indent="1"/>
    </xf>
    <xf numFmtId="166" fontId="36" fillId="0" borderId="17" xfId="32" applyNumberFormat="1" applyFont="1" applyFill="1" applyBorder="1" applyAlignment="1" applyProtection="1">
      <alignment horizontal="right" vertical="center" wrapText="1" indent="1"/>
    </xf>
    <xf numFmtId="166" fontId="24" fillId="0" borderId="0" xfId="32" applyNumberFormat="1" applyFill="1" applyAlignment="1">
      <alignment vertical="center" wrapText="1"/>
    </xf>
    <xf numFmtId="166" fontId="28" fillId="0" borderId="0" xfId="32" applyNumberFormat="1" applyFont="1" applyFill="1" applyAlignment="1" applyProtection="1">
      <alignment horizontal="right" wrapText="1"/>
    </xf>
    <xf numFmtId="166" fontId="31" fillId="0" borderId="0" xfId="32" applyNumberFormat="1" applyFont="1" applyFill="1" applyAlignment="1">
      <alignment horizontal="center" vertical="center" wrapText="1"/>
    </xf>
    <xf numFmtId="166" fontId="38" fillId="0" borderId="25" xfId="32" applyNumberFormat="1" applyFont="1" applyFill="1" applyBorder="1" applyAlignment="1" applyProtection="1">
      <alignment horizontal="center" vertical="center" wrapText="1"/>
    </xf>
    <xf numFmtId="166" fontId="38" fillId="0" borderId="26" xfId="32" applyNumberFormat="1" applyFont="1" applyFill="1" applyBorder="1" applyAlignment="1" applyProtection="1">
      <alignment horizontal="center" vertical="center" wrapText="1"/>
    </xf>
    <xf numFmtId="166" fontId="38" fillId="0" borderId="27" xfId="32" applyNumberFormat="1" applyFont="1" applyFill="1" applyBorder="1" applyAlignment="1" applyProtection="1">
      <alignment horizontal="center" vertical="center" wrapText="1"/>
    </xf>
    <xf numFmtId="166" fontId="31" fillId="0" borderId="0" xfId="32" applyNumberFormat="1" applyFont="1" applyFill="1" applyAlignment="1">
      <alignment vertical="center" wrapText="1"/>
    </xf>
    <xf numFmtId="166" fontId="24" fillId="0" borderId="0" xfId="32" applyNumberFormat="1" applyFill="1" applyAlignment="1">
      <alignment horizontal="center" vertical="center" wrapText="1"/>
    </xf>
    <xf numFmtId="0" fontId="25" fillId="0" borderId="0" xfId="35" applyFill="1" applyProtection="1">
      <protection locked="0"/>
    </xf>
    <xf numFmtId="0" fontId="25" fillId="0" borderId="0" xfId="35" applyFill="1" applyProtection="1"/>
    <xf numFmtId="0" fontId="28" fillId="0" borderId="0" xfId="32" applyFont="1" applyFill="1" applyAlignment="1">
      <alignment horizontal="right"/>
    </xf>
    <xf numFmtId="0" fontId="29" fillId="0" borderId="28" xfId="35" applyFont="1" applyFill="1" applyBorder="1" applyAlignment="1" applyProtection="1">
      <alignment horizontal="center" vertical="center" wrapText="1"/>
    </xf>
    <xf numFmtId="0" fontId="29" fillId="0" borderId="29" xfId="35" applyFont="1" applyFill="1" applyBorder="1" applyAlignment="1" applyProtection="1">
      <alignment horizontal="center" vertical="center"/>
    </xf>
    <xf numFmtId="0" fontId="29" fillId="0" borderId="30" xfId="35" applyFont="1" applyFill="1" applyBorder="1" applyAlignment="1" applyProtection="1">
      <alignment horizontal="center" vertical="center"/>
    </xf>
    <xf numFmtId="0" fontId="33" fillId="0" borderId="11" xfId="35" applyFont="1" applyFill="1" applyBorder="1" applyAlignment="1" applyProtection="1">
      <alignment horizontal="left" vertical="center" indent="1"/>
    </xf>
    <xf numFmtId="0" fontId="25" fillId="0" borderId="0" xfId="35" applyFill="1" applyAlignment="1" applyProtection="1">
      <alignment vertical="center"/>
    </xf>
    <xf numFmtId="0" fontId="33" fillId="0" borderId="22" xfId="35" applyFont="1" applyFill="1" applyBorder="1" applyAlignment="1" applyProtection="1">
      <alignment horizontal="left" vertical="center" indent="1"/>
    </xf>
    <xf numFmtId="0" fontId="33" fillId="0" borderId="23" xfId="35" applyFont="1" applyFill="1" applyBorder="1" applyAlignment="1" applyProtection="1">
      <alignment horizontal="left" vertical="center" indent="1"/>
    </xf>
    <xf numFmtId="166" fontId="33" fillId="0" borderId="23" xfId="35" applyNumberFormat="1" applyFont="1" applyFill="1" applyBorder="1" applyAlignment="1" applyProtection="1">
      <alignment vertical="center"/>
      <protection locked="0"/>
    </xf>
    <xf numFmtId="0" fontId="33" fillId="0" borderId="19" xfId="35" applyFont="1" applyFill="1" applyBorder="1" applyAlignment="1" applyProtection="1">
      <alignment horizontal="left" vertical="center" indent="1"/>
    </xf>
    <xf numFmtId="0" fontId="33" fillId="0" borderId="10" xfId="35" applyFont="1" applyFill="1" applyBorder="1" applyAlignment="1" applyProtection="1">
      <alignment horizontal="left" vertical="center" indent="1"/>
    </xf>
    <xf numFmtId="166" fontId="33" fillId="0" borderId="10" xfId="35" applyNumberFormat="1" applyFont="1" applyFill="1" applyBorder="1" applyAlignment="1" applyProtection="1">
      <alignment vertical="center"/>
      <protection locked="0"/>
    </xf>
    <xf numFmtId="166" fontId="33" fillId="0" borderId="31" xfId="35" applyNumberFormat="1" applyFont="1" applyFill="1" applyBorder="1" applyAlignment="1" applyProtection="1">
      <alignment vertical="center"/>
    </xf>
    <xf numFmtId="0" fontId="25" fillId="0" borderId="0" xfId="35" applyFill="1" applyAlignment="1" applyProtection="1">
      <alignment vertical="center"/>
      <protection locked="0"/>
    </xf>
    <xf numFmtId="0" fontId="33" fillId="0" borderId="17" xfId="35" applyFont="1" applyFill="1" applyBorder="1" applyAlignment="1" applyProtection="1">
      <alignment horizontal="left" vertical="center" wrapText="1" indent="1"/>
    </xf>
    <xf numFmtId="166" fontId="33" fillId="0" borderId="17" xfId="35" applyNumberFormat="1" applyFont="1" applyFill="1" applyBorder="1" applyAlignment="1" applyProtection="1">
      <alignment vertical="center"/>
      <protection locked="0"/>
    </xf>
    <xf numFmtId="166" fontId="33" fillId="0" borderId="32" xfId="35" applyNumberFormat="1" applyFont="1" applyFill="1" applyBorder="1" applyAlignment="1" applyProtection="1">
      <alignment vertical="center"/>
    </xf>
    <xf numFmtId="0" fontId="33" fillId="0" borderId="10" xfId="35" applyFont="1" applyFill="1" applyBorder="1" applyAlignment="1" applyProtection="1">
      <alignment horizontal="left" vertical="center" wrapText="1" indent="1"/>
    </xf>
    <xf numFmtId="0" fontId="30" fillId="0" borderId="12" xfId="35" applyFont="1" applyFill="1" applyBorder="1" applyAlignment="1" applyProtection="1">
      <alignment horizontal="left" vertical="center" indent="1"/>
    </xf>
    <xf numFmtId="166" fontId="38" fillId="0" borderId="12" xfId="35" applyNumberFormat="1" applyFont="1" applyFill="1" applyBorder="1" applyAlignment="1" applyProtection="1">
      <alignment vertical="center"/>
    </xf>
    <xf numFmtId="166" fontId="38" fillId="0" borderId="13" xfId="35" applyNumberFormat="1" applyFont="1" applyFill="1" applyBorder="1" applyAlignment="1" applyProtection="1">
      <alignment vertical="center"/>
    </xf>
    <xf numFmtId="0" fontId="33" fillId="0" borderId="16" xfId="35" applyFont="1" applyFill="1" applyBorder="1" applyAlignment="1" applyProtection="1">
      <alignment horizontal="left" vertical="center" indent="1"/>
    </xf>
    <xf numFmtId="0" fontId="33" fillId="0" borderId="17" xfId="35" applyFont="1" applyFill="1" applyBorder="1" applyAlignment="1" applyProtection="1">
      <alignment horizontal="left" vertical="center" indent="1"/>
    </xf>
    <xf numFmtId="0" fontId="38" fillId="0" borderId="11" xfId="35" applyFont="1" applyFill="1" applyBorder="1" applyAlignment="1" applyProtection="1">
      <alignment horizontal="left" vertical="center" indent="1"/>
    </xf>
    <xf numFmtId="0" fontId="30" fillId="0" borderId="12" xfId="35" applyFont="1" applyFill="1" applyBorder="1" applyAlignment="1" applyProtection="1">
      <alignment horizontal="left" indent="1"/>
    </xf>
    <xf numFmtId="166" fontId="38" fillId="0" borderId="12" xfId="35" applyNumberFormat="1" applyFont="1" applyFill="1" applyBorder="1" applyProtection="1"/>
    <xf numFmtId="166" fontId="38" fillId="0" borderId="13" xfId="35" applyNumberFormat="1" applyFont="1" applyFill="1" applyBorder="1" applyProtection="1"/>
    <xf numFmtId="0" fontId="40" fillId="0" borderId="0" xfId="35" applyFont="1" applyFill="1" applyProtection="1"/>
    <xf numFmtId="0" fontId="41" fillId="0" borderId="0" xfId="35" applyFont="1" applyFill="1" applyProtection="1">
      <protection locked="0"/>
    </xf>
    <xf numFmtId="0" fontId="37" fillId="0" borderId="0" xfId="35" applyFont="1" applyFill="1" applyProtection="1">
      <protection locked="0"/>
    </xf>
    <xf numFmtId="0" fontId="24" fillId="0" borderId="0" xfId="32"/>
    <xf numFmtId="0" fontId="24" fillId="0" borderId="0" xfId="32" applyProtection="1"/>
    <xf numFmtId="0" fontId="35" fillId="0" borderId="28" xfId="32" applyFont="1" applyBorder="1" applyAlignment="1" applyProtection="1">
      <alignment horizontal="center" vertical="center" wrapText="1"/>
    </xf>
    <xf numFmtId="0" fontId="35" fillId="0" borderId="29" xfId="32" applyFont="1" applyBorder="1" applyAlignment="1" applyProtection="1">
      <alignment horizontal="center" vertical="center"/>
    </xf>
    <xf numFmtId="0" fontId="35" fillId="0" borderId="30" xfId="32" applyFont="1" applyBorder="1" applyAlignment="1" applyProtection="1">
      <alignment horizontal="center" vertical="center" wrapText="1"/>
    </xf>
    <xf numFmtId="3" fontId="35" fillId="0" borderId="13" xfId="32" applyNumberFormat="1" applyFont="1" applyFill="1" applyBorder="1" applyAlignment="1" applyProtection="1">
      <alignment horizontal="right" vertical="center" indent="1"/>
    </xf>
    <xf numFmtId="166" fontId="35" fillId="0" borderId="33" xfId="32" applyNumberFormat="1" applyFont="1" applyFill="1" applyBorder="1" applyAlignment="1" applyProtection="1">
      <alignment horizontal="left" vertical="center" wrapText="1" indent="1"/>
    </xf>
    <xf numFmtId="166" fontId="35" fillId="0" borderId="10" xfId="32" applyNumberFormat="1" applyFont="1" applyFill="1" applyBorder="1" applyAlignment="1" applyProtection="1">
      <alignment horizontal="left" vertical="center" wrapText="1" indent="1"/>
    </xf>
    <xf numFmtId="166" fontId="35" fillId="0" borderId="28" xfId="32" applyNumberFormat="1" applyFont="1" applyFill="1" applyBorder="1" applyAlignment="1" applyProtection="1">
      <alignment horizontal="left" vertical="center" wrapText="1" indent="1"/>
    </xf>
    <xf numFmtId="166" fontId="35" fillId="0" borderId="34" xfId="32" applyNumberFormat="1" applyFont="1" applyFill="1" applyBorder="1" applyAlignment="1" applyProtection="1">
      <alignment horizontal="right" vertical="center" wrapText="1" indent="1"/>
    </xf>
    <xf numFmtId="166" fontId="35" fillId="0" borderId="10" xfId="32" applyNumberFormat="1" applyFont="1" applyFill="1" applyBorder="1" applyAlignment="1" applyProtection="1">
      <alignment horizontal="right" vertical="center" wrapText="1" indent="1"/>
    </xf>
    <xf numFmtId="166" fontId="31" fillId="0" borderId="0" xfId="32" applyNumberFormat="1" applyFont="1" applyFill="1" applyAlignment="1" applyProtection="1">
      <alignment horizontal="centerContinuous" vertical="center" wrapText="1"/>
    </xf>
    <xf numFmtId="166" fontId="40" fillId="0" borderId="0" xfId="32" applyNumberFormat="1" applyFont="1" applyFill="1" applyAlignment="1" applyProtection="1">
      <alignment horizontal="centerContinuous" vertical="center"/>
    </xf>
    <xf numFmtId="0" fontId="22" fillId="0" borderId="10" xfId="0" applyFont="1" applyBorder="1" applyAlignment="1"/>
    <xf numFmtId="0" fontId="0" fillId="0" borderId="10" xfId="0" applyBorder="1"/>
    <xf numFmtId="0" fontId="0" fillId="0" borderId="0" xfId="0" applyBorder="1"/>
    <xf numFmtId="0" fontId="0" fillId="0" borderId="35" xfId="0" applyBorder="1"/>
    <xf numFmtId="0" fontId="22" fillId="0" borderId="0" xfId="0" applyFont="1" applyBorder="1"/>
    <xf numFmtId="0" fontId="42" fillId="0" borderId="0" xfId="0" applyFont="1" applyAlignment="1">
      <alignment horizontal="center"/>
    </xf>
    <xf numFmtId="0" fontId="22" fillId="0" borderId="33" xfId="0" applyFont="1" applyBorder="1"/>
    <xf numFmtId="0" fontId="22" fillId="0" borderId="14" xfId="0" applyFont="1" applyBorder="1"/>
    <xf numFmtId="0" fontId="0" fillId="0" borderId="17" xfId="0" applyBorder="1"/>
    <xf numFmtId="0" fontId="0" fillId="0" borderId="10" xfId="0" applyFill="1" applyBorder="1"/>
    <xf numFmtId="0" fontId="0" fillId="0" borderId="35" xfId="0" applyFill="1" applyBorder="1"/>
    <xf numFmtId="0" fontId="0" fillId="0" borderId="23" xfId="0" applyBorder="1"/>
    <xf numFmtId="166" fontId="40" fillId="0" borderId="19" xfId="32" applyNumberFormat="1" applyFont="1" applyFill="1" applyBorder="1" applyAlignment="1" applyProtection="1">
      <alignment horizontal="left" vertical="center" wrapText="1" indent="1"/>
      <protection locked="0"/>
    </xf>
    <xf numFmtId="166" fontId="40" fillId="0" borderId="10" xfId="32" applyNumberFormat="1" applyFont="1" applyFill="1" applyBorder="1" applyAlignment="1" applyProtection="1">
      <alignment vertical="center" wrapText="1"/>
      <protection locked="0"/>
    </xf>
    <xf numFmtId="1" fontId="40" fillId="0" borderId="10" xfId="32" applyNumberFormat="1" applyFont="1" applyFill="1" applyBorder="1" applyAlignment="1" applyProtection="1">
      <alignment vertical="center" wrapText="1"/>
      <protection locked="0"/>
    </xf>
    <xf numFmtId="166" fontId="40" fillId="0" borderId="31" xfId="32" applyNumberFormat="1" applyFont="1" applyFill="1" applyBorder="1" applyAlignment="1" applyProtection="1">
      <alignment vertical="center" wrapText="1"/>
    </xf>
    <xf numFmtId="166" fontId="40" fillId="0" borderId="36" xfId="32" applyNumberFormat="1" applyFont="1" applyFill="1" applyBorder="1" applyAlignment="1" applyProtection="1">
      <alignment horizontal="left" vertical="center" wrapText="1" indent="1"/>
      <protection locked="0"/>
    </xf>
    <xf numFmtId="166" fontId="40" fillId="0" borderId="35" xfId="32" applyNumberFormat="1" applyFont="1" applyFill="1" applyBorder="1" applyAlignment="1" applyProtection="1">
      <alignment vertical="center" wrapText="1"/>
      <protection locked="0"/>
    </xf>
    <xf numFmtId="166" fontId="40" fillId="0" borderId="37" xfId="32" applyNumberFormat="1" applyFont="1" applyFill="1" applyBorder="1" applyAlignment="1" applyProtection="1">
      <alignment vertical="center" wrapText="1"/>
    </xf>
    <xf numFmtId="166" fontId="31" fillId="0" borderId="11" xfId="32" applyNumberFormat="1" applyFont="1" applyFill="1" applyBorder="1" applyAlignment="1" applyProtection="1">
      <alignment horizontal="left" vertical="center" wrapText="1"/>
    </xf>
    <xf numFmtId="166" fontId="31" fillId="0" borderId="12" xfId="32" applyNumberFormat="1" applyFont="1" applyFill="1" applyBorder="1" applyAlignment="1" applyProtection="1">
      <alignment vertical="center" wrapText="1"/>
    </xf>
    <xf numFmtId="166" fontId="31" fillId="14" borderId="12" xfId="32" applyNumberFormat="1" applyFont="1" applyFill="1" applyBorder="1" applyAlignment="1" applyProtection="1">
      <alignment vertical="center" wrapText="1"/>
    </xf>
    <xf numFmtId="166" fontId="31" fillId="0" borderId="13" xfId="32" applyNumberFormat="1" applyFont="1" applyFill="1" applyBorder="1" applyAlignment="1" applyProtection="1">
      <alignment vertical="center" wrapText="1"/>
    </xf>
    <xf numFmtId="0" fontId="24" fillId="0" borderId="19" xfId="32" applyFont="1" applyBorder="1" applyAlignment="1" applyProtection="1">
      <alignment horizontal="right" vertical="center" indent="1"/>
    </xf>
    <xf numFmtId="0" fontId="24" fillId="0" borderId="38" xfId="32" applyFont="1" applyBorder="1" applyAlignment="1" applyProtection="1">
      <alignment horizontal="left" vertical="center" indent="1"/>
      <protection locked="0"/>
    </xf>
    <xf numFmtId="0" fontId="24" fillId="0" borderId="10" xfId="32" applyFont="1" applyBorder="1" applyAlignment="1" applyProtection="1">
      <alignment horizontal="left" vertical="center" indent="1"/>
      <protection locked="0"/>
    </xf>
    <xf numFmtId="0" fontId="24" fillId="0" borderId="36" xfId="32" applyFont="1" applyBorder="1" applyAlignment="1" applyProtection="1">
      <alignment horizontal="right" vertical="center" indent="1"/>
    </xf>
    <xf numFmtId="0" fontId="24" fillId="0" borderId="35" xfId="32" applyFont="1" applyBorder="1" applyAlignment="1" applyProtection="1">
      <alignment horizontal="left" vertical="center" indent="1"/>
      <protection locked="0"/>
    </xf>
    <xf numFmtId="0" fontId="34" fillId="0" borderId="0" xfId="32" applyFont="1" applyAlignment="1" applyProtection="1">
      <alignment horizontal="right"/>
    </xf>
    <xf numFmtId="166" fontId="40" fillId="0" borderId="17" xfId="32" applyNumberFormat="1" applyFont="1" applyFill="1" applyBorder="1" applyAlignment="1" applyProtection="1">
      <alignment horizontal="right" vertical="center" wrapText="1" indent="1"/>
      <protection locked="0"/>
    </xf>
    <xf numFmtId="166" fontId="40" fillId="0" borderId="10" xfId="32" applyNumberFormat="1" applyFont="1" applyFill="1" applyBorder="1" applyAlignment="1" applyProtection="1">
      <alignment horizontal="right" vertical="center" wrapText="1" indent="1"/>
      <protection locked="0"/>
    </xf>
    <xf numFmtId="166" fontId="43" fillId="0" borderId="17" xfId="32" applyNumberFormat="1" applyFont="1" applyFill="1" applyBorder="1" applyAlignment="1" applyProtection="1">
      <alignment horizontal="right" vertical="center" wrapText="1" indent="1"/>
    </xf>
    <xf numFmtId="166" fontId="24" fillId="0" borderId="23" xfId="32" applyNumberFormat="1" applyFont="1" applyFill="1" applyBorder="1" applyAlignment="1" applyProtection="1">
      <alignment horizontal="right" vertical="center" wrapText="1" indent="1"/>
    </xf>
    <xf numFmtId="0" fontId="0" fillId="0" borderId="10" xfId="0" applyBorder="1" applyAlignment="1">
      <alignment horizontal="center"/>
    </xf>
    <xf numFmtId="0" fontId="0" fillId="0" borderId="23" xfId="0" applyFill="1" applyBorder="1"/>
    <xf numFmtId="166" fontId="24" fillId="0" borderId="0" xfId="32" applyNumberFormat="1" applyFont="1" applyFill="1" applyBorder="1" applyAlignment="1" applyProtection="1">
      <alignment horizontal="right" vertical="center" wrapText="1" indent="1"/>
    </xf>
    <xf numFmtId="0" fontId="22" fillId="0" borderId="39" xfId="0" applyFont="1" applyBorder="1" applyAlignment="1">
      <alignment horizontal="center"/>
    </xf>
    <xf numFmtId="0" fontId="22" fillId="0" borderId="40" xfId="0" applyFont="1" applyFill="1" applyBorder="1" applyAlignment="1">
      <alignment horizontal="left" vertical="center"/>
    </xf>
    <xf numFmtId="0" fontId="22" fillId="0" borderId="41" xfId="0" applyFont="1" applyFill="1" applyBorder="1" applyAlignment="1">
      <alignment horizontal="left" vertical="center"/>
    </xf>
    <xf numFmtId="0" fontId="22" fillId="0" borderId="42" xfId="0" applyFont="1" applyFill="1" applyBorder="1" applyAlignment="1">
      <alignment horizontal="left" vertical="center"/>
    </xf>
    <xf numFmtId="0" fontId="20" fillId="0" borderId="40" xfId="0" applyFont="1" applyFill="1" applyBorder="1" applyAlignment="1">
      <alignment horizontal="left" vertical="center" wrapText="1"/>
    </xf>
    <xf numFmtId="0" fontId="20" fillId="0" borderId="41" xfId="0" applyFont="1" applyFill="1" applyBorder="1" applyAlignment="1">
      <alignment horizontal="left" vertical="center" wrapText="1"/>
    </xf>
    <xf numFmtId="166" fontId="30" fillId="0" borderId="10" xfId="32" applyNumberFormat="1" applyFont="1" applyFill="1" applyBorder="1" applyAlignment="1" applyProtection="1">
      <alignment horizontal="centerContinuous" vertical="center" wrapText="1"/>
    </xf>
    <xf numFmtId="166" fontId="32" fillId="0" borderId="10" xfId="32" applyNumberFormat="1" applyFont="1" applyFill="1" applyBorder="1" applyAlignment="1" applyProtection="1">
      <alignment horizontal="center" vertical="center" wrapText="1"/>
    </xf>
    <xf numFmtId="166" fontId="32" fillId="0" borderId="10" xfId="32" applyNumberFormat="1" applyFont="1" applyFill="1" applyBorder="1" applyAlignment="1" applyProtection="1">
      <alignment horizontal="right" vertical="center" wrapText="1" indent="1"/>
    </xf>
    <xf numFmtId="166" fontId="34" fillId="0" borderId="10" xfId="32" applyNumberFormat="1" applyFont="1" applyFill="1" applyBorder="1" applyAlignment="1" applyProtection="1">
      <alignment horizontal="right" vertical="center" wrapText="1" indent="1"/>
      <protection locked="0"/>
    </xf>
    <xf numFmtId="166" fontId="30" fillId="0" borderId="43" xfId="32" applyNumberFormat="1" applyFont="1" applyFill="1" applyBorder="1" applyAlignment="1" applyProtection="1">
      <alignment horizontal="center" vertical="center" wrapText="1"/>
    </xf>
    <xf numFmtId="0" fontId="21" fillId="0" borderId="0" xfId="0" applyFont="1"/>
    <xf numFmtId="0" fontId="0" fillId="0" borderId="38" xfId="0" applyBorder="1"/>
    <xf numFmtId="0" fontId="0" fillId="0" borderId="26" xfId="0" applyFill="1" applyBorder="1"/>
    <xf numFmtId="0" fontId="0" fillId="0" borderId="44" xfId="0" applyBorder="1"/>
    <xf numFmtId="166" fontId="30" fillId="0" borderId="10" xfId="32" applyNumberFormat="1" applyFont="1" applyFill="1" applyBorder="1" applyAlignment="1" applyProtection="1">
      <alignment horizontal="center" vertical="center" wrapText="1"/>
    </xf>
    <xf numFmtId="0" fontId="22" fillId="0" borderId="40" xfId="0" applyFont="1" applyBorder="1"/>
    <xf numFmtId="0" fontId="22" fillId="0" borderId="41" xfId="0" applyFont="1" applyBorder="1"/>
    <xf numFmtId="0" fontId="22" fillId="0" borderId="42" xfId="0" applyFont="1" applyBorder="1"/>
    <xf numFmtId="166" fontId="34" fillId="0" borderId="23" xfId="32" applyNumberFormat="1" applyFont="1" applyFill="1" applyBorder="1" applyAlignment="1" applyProtection="1">
      <alignment horizontal="right" vertical="center" wrapText="1" indent="1"/>
      <protection locked="0"/>
    </xf>
    <xf numFmtId="166" fontId="35" fillId="0" borderId="12" xfId="32" applyNumberFormat="1" applyFont="1" applyFill="1" applyBorder="1" applyAlignment="1" applyProtection="1">
      <alignment horizontal="right" vertical="center" wrapText="1" indent="1"/>
    </xf>
    <xf numFmtId="166" fontId="34" fillId="0" borderId="17" xfId="32" applyNumberFormat="1" applyFont="1" applyFill="1" applyBorder="1" applyAlignment="1" applyProtection="1">
      <alignment horizontal="right" vertical="center" wrapText="1" indent="1"/>
      <protection locked="0"/>
    </xf>
    <xf numFmtId="166" fontId="35" fillId="0" borderId="29" xfId="32" applyNumberFormat="1" applyFont="1" applyFill="1" applyBorder="1" applyAlignment="1" applyProtection="1">
      <alignment horizontal="right" vertical="center" wrapText="1" indent="1"/>
    </xf>
    <xf numFmtId="166" fontId="34" fillId="0" borderId="23" xfId="32" applyNumberFormat="1" applyFont="1" applyFill="1" applyBorder="1" applyAlignment="1" applyProtection="1">
      <alignment horizontal="right" vertical="center" wrapText="1" indent="1"/>
    </xf>
    <xf numFmtId="166" fontId="35" fillId="0" borderId="0" xfId="32" applyNumberFormat="1" applyFont="1" applyFill="1" applyAlignment="1" applyProtection="1">
      <alignment vertical="center" wrapText="1"/>
    </xf>
    <xf numFmtId="166" fontId="35" fillId="0" borderId="0" xfId="32" applyNumberFormat="1" applyFont="1" applyFill="1" applyBorder="1" applyAlignment="1" applyProtection="1">
      <alignment vertical="center" wrapText="1"/>
    </xf>
    <xf numFmtId="166" fontId="35" fillId="0" borderId="10" xfId="32" applyNumberFormat="1" applyFont="1" applyFill="1" applyBorder="1" applyAlignment="1" applyProtection="1">
      <alignment vertical="center" wrapText="1"/>
    </xf>
    <xf numFmtId="166" fontId="35" fillId="0" borderId="45" xfId="32" applyNumberFormat="1" applyFont="1" applyFill="1" applyBorder="1" applyAlignment="1" applyProtection="1">
      <alignment horizontal="right" vertical="center" wrapText="1" indent="1"/>
    </xf>
    <xf numFmtId="166" fontId="35" fillId="0" borderId="46" xfId="32" applyNumberFormat="1" applyFont="1" applyFill="1" applyBorder="1" applyAlignment="1" applyProtection="1">
      <alignment horizontal="right" vertical="center" wrapText="1" indent="1"/>
    </xf>
    <xf numFmtId="166" fontId="28" fillId="0" borderId="47" xfId="32" applyNumberFormat="1" applyFont="1" applyFill="1" applyBorder="1" applyAlignment="1" applyProtection="1">
      <alignment horizontal="right" vertical="center"/>
    </xf>
    <xf numFmtId="166" fontId="40" fillId="0" borderId="23" xfId="32" applyNumberFormat="1" applyFont="1" applyFill="1" applyBorder="1" applyAlignment="1" applyProtection="1">
      <alignment horizontal="right" vertical="center" wrapText="1" indent="1"/>
      <protection locked="0"/>
    </xf>
    <xf numFmtId="166" fontId="40" fillId="0" borderId="47" xfId="32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0" xfId="34" applyFont="1" applyAlignment="1">
      <alignment horizontal="center" wrapText="1"/>
    </xf>
    <xf numFmtId="166" fontId="45" fillId="0" borderId="0" xfId="34" applyNumberFormat="1" applyFont="1" applyFill="1" applyAlignment="1">
      <alignment horizontal="center" vertical="center" wrapText="1"/>
    </xf>
    <xf numFmtId="166" fontId="45" fillId="0" borderId="0" xfId="34" applyNumberFormat="1" applyFont="1" applyFill="1" applyAlignment="1">
      <alignment vertical="center" wrapText="1"/>
    </xf>
    <xf numFmtId="166" fontId="28" fillId="0" borderId="0" xfId="34" applyNumberFormat="1" applyFont="1" applyFill="1" applyAlignment="1">
      <alignment horizontal="right" vertical="center"/>
    </xf>
    <xf numFmtId="0" fontId="30" fillId="0" borderId="11" xfId="34" applyFont="1" applyFill="1" applyBorder="1" applyAlignment="1">
      <alignment horizontal="center" vertical="center" wrapText="1"/>
    </xf>
    <xf numFmtId="0" fontId="30" fillId="0" borderId="12" xfId="34" applyFont="1" applyFill="1" applyBorder="1" applyAlignment="1" applyProtection="1">
      <alignment horizontal="center" vertical="center" wrapText="1"/>
    </xf>
    <xf numFmtId="0" fontId="30" fillId="0" borderId="13" xfId="34" applyFont="1" applyFill="1" applyBorder="1" applyAlignment="1" applyProtection="1">
      <alignment horizontal="center" vertical="center" wrapText="1"/>
    </xf>
    <xf numFmtId="0" fontId="38" fillId="0" borderId="11" xfId="34" applyFont="1" applyFill="1" applyBorder="1" applyAlignment="1">
      <alignment horizontal="center" vertical="center" wrapText="1"/>
    </xf>
    <xf numFmtId="0" fontId="38" fillId="0" borderId="12" xfId="34" applyFont="1" applyFill="1" applyBorder="1" applyAlignment="1" applyProtection="1">
      <alignment horizontal="center" vertical="center" wrapText="1"/>
    </xf>
    <xf numFmtId="0" fontId="38" fillId="0" borderId="13" xfId="34" applyFont="1" applyFill="1" applyBorder="1" applyAlignment="1" applyProtection="1">
      <alignment horizontal="center" vertical="center" wrapText="1"/>
    </xf>
    <xf numFmtId="0" fontId="34" fillId="0" borderId="48" xfId="34" applyFont="1" applyFill="1" applyBorder="1" applyAlignment="1">
      <alignment horizontal="center" vertical="center" wrapText="1"/>
    </xf>
    <xf numFmtId="0" fontId="46" fillId="0" borderId="49" xfId="34" applyFont="1" applyFill="1" applyBorder="1" applyAlignment="1" applyProtection="1">
      <alignment horizontal="left" vertical="center" wrapText="1" indent="1"/>
    </xf>
    <xf numFmtId="166" fontId="34" fillId="0" borderId="49" xfId="34" applyNumberFormat="1" applyFont="1" applyFill="1" applyBorder="1" applyAlignment="1" applyProtection="1">
      <alignment horizontal="right" vertical="center" wrapText="1" indent="1"/>
      <protection locked="0"/>
    </xf>
    <xf numFmtId="166" fontId="34" fillId="0" borderId="32" xfId="34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19" xfId="34" applyFont="1" applyFill="1" applyBorder="1" applyAlignment="1">
      <alignment horizontal="center" vertical="center" wrapText="1"/>
    </xf>
    <xf numFmtId="0" fontId="46" fillId="0" borderId="42" xfId="34" applyFont="1" applyFill="1" applyBorder="1" applyAlignment="1" applyProtection="1">
      <alignment horizontal="left" vertical="center" wrapText="1" indent="1"/>
    </xf>
    <xf numFmtId="166" fontId="34" fillId="0" borderId="42" xfId="34" applyNumberFormat="1" applyFont="1" applyFill="1" applyBorder="1" applyAlignment="1" applyProtection="1">
      <alignment horizontal="right" vertical="center" wrapText="1" indent="1"/>
      <protection locked="0"/>
    </xf>
    <xf numFmtId="166" fontId="34" fillId="0" borderId="31" xfId="34" applyNumberFormat="1" applyFont="1" applyFill="1" applyBorder="1" applyAlignment="1" applyProtection="1">
      <alignment horizontal="right" vertical="center" wrapText="1" indent="1"/>
      <protection locked="0"/>
    </xf>
    <xf numFmtId="0" fontId="46" fillId="0" borderId="42" xfId="34" applyFont="1" applyFill="1" applyBorder="1" applyAlignment="1" applyProtection="1">
      <alignment horizontal="left" vertical="center" wrapText="1" indent="8"/>
    </xf>
    <xf numFmtId="0" fontId="34" fillId="0" borderId="17" xfId="34" applyFont="1" applyFill="1" applyBorder="1" applyAlignment="1" applyProtection="1">
      <alignment vertical="center" wrapText="1"/>
      <protection locked="0"/>
    </xf>
    <xf numFmtId="166" fontId="34" fillId="0" borderId="10" xfId="34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10" xfId="34" applyFont="1" applyFill="1" applyBorder="1" applyAlignment="1" applyProtection="1">
      <alignment vertical="center" wrapText="1"/>
      <protection locked="0"/>
    </xf>
    <xf numFmtId="0" fontId="34" fillId="0" borderId="36" xfId="34" applyFont="1" applyFill="1" applyBorder="1" applyAlignment="1">
      <alignment horizontal="center" vertical="center" wrapText="1"/>
    </xf>
    <xf numFmtId="0" fontId="34" fillId="0" borderId="50" xfId="34" applyFont="1" applyFill="1" applyBorder="1" applyAlignment="1" applyProtection="1">
      <alignment vertical="center" wrapText="1"/>
      <protection locked="0"/>
    </xf>
    <xf numFmtId="166" fontId="34" fillId="0" borderId="50" xfId="34" applyNumberFormat="1" applyFont="1" applyFill="1" applyBorder="1" applyAlignment="1" applyProtection="1">
      <alignment horizontal="right" vertical="center" wrapText="1" indent="1"/>
      <protection locked="0"/>
    </xf>
    <xf numFmtId="166" fontId="34" fillId="0" borderId="51" xfId="3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1" xfId="34" applyFont="1" applyFill="1" applyBorder="1" applyAlignment="1">
      <alignment horizontal="center" vertical="center" wrapText="1"/>
    </xf>
    <xf numFmtId="0" fontId="29" fillId="0" borderId="26" xfId="34" applyFont="1" applyFill="1" applyBorder="1" applyAlignment="1" applyProtection="1">
      <alignment vertical="center" wrapText="1"/>
    </xf>
    <xf numFmtId="166" fontId="32" fillId="0" borderId="26" xfId="34" applyNumberFormat="1" applyFont="1" applyFill="1" applyBorder="1" applyAlignment="1" applyProtection="1">
      <alignment vertical="center" wrapText="1"/>
    </xf>
    <xf numFmtId="166" fontId="32" fillId="0" borderId="27" xfId="34" applyNumberFormat="1" applyFont="1" applyFill="1" applyBorder="1" applyAlignment="1" applyProtection="1">
      <alignment vertical="center" wrapText="1"/>
    </xf>
    <xf numFmtId="0" fontId="24" fillId="0" borderId="0" xfId="34" applyFill="1" applyAlignment="1">
      <alignment horizontal="right" vertical="center" wrapText="1"/>
    </xf>
    <xf numFmtId="164" fontId="19" fillId="0" borderId="10" xfId="33" applyNumberFormat="1" applyFont="1" applyFill="1" applyBorder="1" applyAlignment="1">
      <alignment vertical="center"/>
    </xf>
    <xf numFmtId="0" fontId="19" fillId="0" borderId="41" xfId="33" applyFont="1" applyFill="1" applyBorder="1" applyAlignment="1">
      <alignment horizontal="left" vertical="center" wrapText="1"/>
    </xf>
    <xf numFmtId="164" fontId="20" fillId="0" borderId="10" xfId="33" applyNumberFormat="1" applyFont="1" applyFill="1" applyBorder="1" applyAlignment="1">
      <alignment vertical="center"/>
    </xf>
    <xf numFmtId="0" fontId="20" fillId="0" borderId="41" xfId="33" applyFont="1" applyFill="1" applyBorder="1" applyAlignment="1">
      <alignment horizontal="left" vertical="center" wrapText="1"/>
    </xf>
    <xf numFmtId="165" fontId="19" fillId="0" borderId="40" xfId="33" applyNumberFormat="1" applyFont="1" applyFill="1" applyBorder="1" applyAlignment="1">
      <alignment horizontal="left" vertical="center"/>
    </xf>
    <xf numFmtId="165" fontId="19" fillId="0" borderId="41" xfId="33" applyNumberFormat="1" applyFont="1" applyFill="1" applyBorder="1" applyAlignment="1">
      <alignment horizontal="left" vertical="center"/>
    </xf>
    <xf numFmtId="0" fontId="19" fillId="0" borderId="40" xfId="33" applyFont="1" applyFill="1" applyBorder="1" applyAlignment="1">
      <alignment horizontal="left" vertical="center"/>
    </xf>
    <xf numFmtId="0" fontId="19" fillId="0" borderId="41" xfId="33" applyFont="1" applyFill="1" applyBorder="1" applyAlignment="1">
      <alignment horizontal="left" vertical="center"/>
    </xf>
    <xf numFmtId="0" fontId="19" fillId="0" borderId="42" xfId="33" applyFont="1" applyFill="1" applyBorder="1" applyAlignment="1">
      <alignment horizontal="left" vertical="center" wrapText="1"/>
    </xf>
    <xf numFmtId="0" fontId="19" fillId="0" borderId="42" xfId="33" applyFont="1" applyFill="1" applyBorder="1" applyAlignment="1">
      <alignment horizontal="left" vertical="center"/>
    </xf>
    <xf numFmtId="166" fontId="35" fillId="0" borderId="19" xfId="32" applyNumberFormat="1" applyFont="1" applyFill="1" applyBorder="1" applyAlignment="1" applyProtection="1">
      <alignment horizontal="left" vertical="center" wrapText="1" indent="1"/>
      <protection locked="0"/>
    </xf>
    <xf numFmtId="166" fontId="35" fillId="0" borderId="10" xfId="32" applyNumberFormat="1" applyFont="1" applyFill="1" applyBorder="1" applyAlignment="1" applyProtection="1">
      <alignment vertical="center" wrapText="1"/>
      <protection locked="0"/>
    </xf>
    <xf numFmtId="166" fontId="24" fillId="0" borderId="10" xfId="32" applyNumberFormat="1" applyFill="1" applyBorder="1" applyAlignment="1">
      <alignment vertical="center" wrapText="1"/>
    </xf>
    <xf numFmtId="166" fontId="24" fillId="0" borderId="10" xfId="32" applyNumberFormat="1" applyFill="1" applyBorder="1" applyAlignment="1" applyProtection="1">
      <alignment vertical="center" wrapText="1"/>
    </xf>
    <xf numFmtId="166" fontId="28" fillId="0" borderId="10" xfId="32" applyNumberFormat="1" applyFont="1" applyFill="1" applyBorder="1" applyAlignment="1" applyProtection="1">
      <alignment horizontal="right" wrapText="1"/>
    </xf>
    <xf numFmtId="166" fontId="31" fillId="0" borderId="10" xfId="32" applyNumberFormat="1" applyFont="1" applyFill="1" applyBorder="1" applyAlignment="1">
      <alignment horizontal="center" vertical="center" wrapText="1"/>
    </xf>
    <xf numFmtId="166" fontId="38" fillId="0" borderId="10" xfId="32" applyNumberFormat="1" applyFont="1" applyFill="1" applyBorder="1" applyAlignment="1" applyProtection="1">
      <alignment horizontal="center" vertical="center" wrapText="1"/>
    </xf>
    <xf numFmtId="166" fontId="35" fillId="0" borderId="10" xfId="32" applyNumberFormat="1" applyFont="1" applyFill="1" applyBorder="1" applyAlignment="1" applyProtection="1">
      <alignment horizontal="left" vertical="center" wrapText="1" indent="1"/>
      <protection locked="0"/>
    </xf>
    <xf numFmtId="166" fontId="40" fillId="0" borderId="10" xfId="32" applyNumberFormat="1" applyFont="1" applyFill="1" applyBorder="1" applyAlignment="1" applyProtection="1">
      <alignment vertical="center" wrapText="1"/>
    </xf>
    <xf numFmtId="166" fontId="40" fillId="0" borderId="10" xfId="32" applyNumberFormat="1" applyFont="1" applyFill="1" applyBorder="1" applyAlignment="1" applyProtection="1">
      <alignment horizontal="left" vertical="center" wrapText="1" indent="1"/>
      <protection locked="0"/>
    </xf>
    <xf numFmtId="166" fontId="35" fillId="0" borderId="10" xfId="32" applyNumberFormat="1" applyFont="1" applyFill="1" applyBorder="1" applyAlignment="1">
      <alignment vertical="center" wrapText="1"/>
    </xf>
    <xf numFmtId="166" fontId="31" fillId="0" borderId="10" xfId="32" applyNumberFormat="1" applyFont="1" applyFill="1" applyBorder="1" applyAlignment="1" applyProtection="1">
      <alignment horizontal="left" vertical="center" wrapText="1"/>
    </xf>
    <xf numFmtId="166" fontId="31" fillId="0" borderId="10" xfId="32" applyNumberFormat="1" applyFont="1" applyFill="1" applyBorder="1" applyAlignment="1" applyProtection="1">
      <alignment vertical="center" wrapText="1"/>
    </xf>
    <xf numFmtId="166" fontId="31" fillId="0" borderId="10" xfId="32" applyNumberFormat="1" applyFont="1" applyFill="1" applyBorder="1" applyAlignment="1">
      <alignment vertical="center" wrapText="1"/>
    </xf>
    <xf numFmtId="166" fontId="24" fillId="0" borderId="10" xfId="32" applyNumberFormat="1" applyFill="1" applyBorder="1" applyAlignment="1">
      <alignment horizontal="center" vertical="center" wrapText="1"/>
    </xf>
    <xf numFmtId="0" fontId="35" fillId="0" borderId="0" xfId="32" applyFont="1"/>
    <xf numFmtId="0" fontId="35" fillId="0" borderId="14" xfId="32" applyFont="1" applyBorder="1"/>
    <xf numFmtId="0" fontId="21" fillId="0" borderId="41" xfId="33" applyFont="1" applyFill="1" applyBorder="1" applyAlignment="1">
      <alignment horizontal="left" vertical="center" wrapText="1"/>
    </xf>
    <xf numFmtId="0" fontId="21" fillId="0" borderId="40" xfId="33" applyFont="1" applyFill="1" applyBorder="1" applyAlignment="1">
      <alignment vertical="center"/>
    </xf>
    <xf numFmtId="0" fontId="21" fillId="0" borderId="41" xfId="33" applyFont="1" applyFill="1" applyBorder="1" applyAlignment="1">
      <alignment vertical="center"/>
    </xf>
    <xf numFmtId="0" fontId="19" fillId="0" borderId="40" xfId="0" applyFont="1" applyFill="1" applyBorder="1" applyAlignment="1">
      <alignment horizontal="left" vertical="center" wrapText="1"/>
    </xf>
    <xf numFmtId="0" fontId="19" fillId="0" borderId="41" xfId="0" applyFont="1" applyFill="1" applyBorder="1" applyAlignment="1">
      <alignment horizontal="left" vertical="center" wrapText="1"/>
    </xf>
    <xf numFmtId="0" fontId="21" fillId="0" borderId="40" xfId="0" applyFont="1" applyFill="1" applyBorder="1" applyAlignment="1">
      <alignment horizontal="left" vertical="center"/>
    </xf>
    <xf numFmtId="0" fontId="21" fillId="0" borderId="41" xfId="0" applyFont="1" applyFill="1" applyBorder="1" applyAlignment="1">
      <alignment horizontal="left" vertical="center"/>
    </xf>
    <xf numFmtId="0" fontId="21" fillId="0" borderId="42" xfId="0" applyFont="1" applyFill="1" applyBorder="1" applyAlignment="1">
      <alignment horizontal="left" vertical="center"/>
    </xf>
    <xf numFmtId="0" fontId="21" fillId="0" borderId="42" xfId="33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0" fillId="0" borderId="0" xfId="0" applyFill="1" applyBorder="1"/>
    <xf numFmtId="166" fontId="30" fillId="0" borderId="45" xfId="32" applyNumberFormat="1" applyFont="1" applyFill="1" applyBorder="1" applyAlignment="1" applyProtection="1">
      <alignment horizontal="centerContinuous" vertical="center" wrapText="1"/>
    </xf>
    <xf numFmtId="166" fontId="33" fillId="0" borderId="49" xfId="32" applyNumberFormat="1" applyFont="1" applyFill="1" applyBorder="1" applyAlignment="1" applyProtection="1">
      <alignment horizontal="left" vertical="center" wrapText="1" indent="1"/>
    </xf>
    <xf numFmtId="166" fontId="33" fillId="0" borderId="42" xfId="32" applyNumberFormat="1" applyFont="1" applyFill="1" applyBorder="1" applyAlignment="1" applyProtection="1">
      <alignment horizontal="left" vertical="center" wrapText="1" indent="1"/>
    </xf>
    <xf numFmtId="166" fontId="36" fillId="0" borderId="47" xfId="32" applyNumberFormat="1" applyFont="1" applyFill="1" applyBorder="1" applyAlignment="1" applyProtection="1">
      <alignment horizontal="left" vertical="center" wrapText="1" indent="1"/>
    </xf>
    <xf numFmtId="166" fontId="35" fillId="0" borderId="52" xfId="32" applyNumberFormat="1" applyFont="1" applyFill="1" applyBorder="1" applyAlignment="1" applyProtection="1">
      <alignment horizontal="left" vertical="center" wrapText="1" indent="1"/>
    </xf>
    <xf numFmtId="166" fontId="38" fillId="0" borderId="53" xfId="32" applyNumberFormat="1" applyFont="1" applyFill="1" applyBorder="1" applyAlignment="1" applyProtection="1">
      <alignment horizontal="center" vertical="center" wrapText="1"/>
    </xf>
    <xf numFmtId="166" fontId="40" fillId="0" borderId="40" xfId="32" applyNumberFormat="1" applyFont="1" applyFill="1" applyBorder="1" applyAlignment="1" applyProtection="1">
      <alignment vertical="center" wrapText="1"/>
      <protection locked="0"/>
    </xf>
    <xf numFmtId="166" fontId="40" fillId="0" borderId="54" xfId="32" applyNumberFormat="1" applyFont="1" applyFill="1" applyBorder="1" applyAlignment="1" applyProtection="1">
      <alignment vertical="center" wrapText="1"/>
      <protection locked="0"/>
    </xf>
    <xf numFmtId="166" fontId="30" fillId="0" borderId="45" xfId="32" applyNumberFormat="1" applyFont="1" applyFill="1" applyBorder="1" applyAlignment="1" applyProtection="1">
      <alignment horizontal="center" vertical="center" wrapText="1"/>
    </xf>
    <xf numFmtId="166" fontId="33" fillId="0" borderId="0" xfId="32" applyNumberFormat="1" applyFont="1" applyFill="1" applyBorder="1" applyAlignment="1" applyProtection="1">
      <alignment horizontal="left" vertical="center" wrapText="1" indent="1"/>
    </xf>
    <xf numFmtId="166" fontId="34" fillId="0" borderId="47" xfId="32" applyNumberFormat="1" applyFont="1" applyFill="1" applyBorder="1" applyAlignment="1" applyProtection="1">
      <alignment horizontal="left" vertical="center" wrapText="1" indent="1"/>
    </xf>
    <xf numFmtId="166" fontId="35" fillId="0" borderId="55" xfId="32" applyNumberFormat="1" applyFont="1" applyFill="1" applyBorder="1" applyAlignment="1" applyProtection="1">
      <alignment horizontal="left" vertical="center" wrapText="1" indent="1"/>
    </xf>
    <xf numFmtId="166" fontId="34" fillId="0" borderId="0" xfId="32" applyNumberFormat="1" applyFont="1" applyFill="1" applyBorder="1" applyAlignment="1" applyProtection="1">
      <alignment horizontal="left" vertical="center" wrapText="1" indent="1"/>
    </xf>
    <xf numFmtId="166" fontId="35" fillId="0" borderId="0" xfId="32" applyNumberFormat="1" applyFont="1" applyFill="1" applyBorder="1" applyAlignment="1" applyProtection="1">
      <alignment horizontal="center" vertical="center" wrapText="1"/>
    </xf>
    <xf numFmtId="166" fontId="35" fillId="0" borderId="45" xfId="32" applyNumberFormat="1" applyFont="1" applyFill="1" applyBorder="1" applyAlignment="1" applyProtection="1">
      <alignment horizontal="left" vertical="center" wrapText="1" indent="1"/>
    </xf>
    <xf numFmtId="166" fontId="34" fillId="0" borderId="49" xfId="32" applyNumberFormat="1" applyFont="1" applyFill="1" applyBorder="1" applyAlignment="1" applyProtection="1">
      <alignment horizontal="left" vertical="center" wrapText="1" indent="1"/>
    </xf>
    <xf numFmtId="166" fontId="35" fillId="0" borderId="46" xfId="32" applyNumberFormat="1" applyFont="1" applyFill="1" applyBorder="1" applyAlignment="1" applyProtection="1">
      <alignment horizontal="left" vertical="center" wrapText="1" indent="1"/>
    </xf>
    <xf numFmtId="0" fontId="21" fillId="0" borderId="0" xfId="0" applyFont="1" applyFill="1" applyBorder="1"/>
    <xf numFmtId="166" fontId="32" fillId="0" borderId="23" xfId="35" applyNumberFormat="1" applyFont="1" applyFill="1" applyBorder="1" applyAlignment="1" applyProtection="1">
      <alignment vertical="center"/>
      <protection locked="0"/>
    </xf>
    <xf numFmtId="166" fontId="32" fillId="0" borderId="10" xfId="35" applyNumberFormat="1" applyFont="1" applyFill="1" applyBorder="1" applyAlignment="1" applyProtection="1">
      <alignment vertical="center"/>
      <protection locked="0"/>
    </xf>
    <xf numFmtId="166" fontId="32" fillId="0" borderId="17" xfId="35" applyNumberFormat="1" applyFont="1" applyFill="1" applyBorder="1" applyAlignment="1" applyProtection="1">
      <alignment vertical="center"/>
      <protection locked="0"/>
    </xf>
    <xf numFmtId="166" fontId="32" fillId="0" borderId="12" xfId="35" applyNumberFormat="1" applyFont="1" applyFill="1" applyBorder="1" applyAlignment="1" applyProtection="1">
      <alignment vertical="center"/>
    </xf>
    <xf numFmtId="166" fontId="32" fillId="0" borderId="12" xfId="35" applyNumberFormat="1" applyFont="1" applyFill="1" applyBorder="1" applyProtection="1"/>
    <xf numFmtId="0" fontId="20" fillId="0" borderId="40" xfId="33" applyFont="1" applyFill="1" applyBorder="1" applyAlignment="1">
      <alignment horizontal="left" vertical="center"/>
    </xf>
    <xf numFmtId="0" fontId="37" fillId="0" borderId="0" xfId="32" applyFont="1" applyAlignment="1">
      <alignment horizontal="center" wrapText="1"/>
    </xf>
    <xf numFmtId="0" fontId="21" fillId="0" borderId="0" xfId="0" applyFont="1" applyBorder="1"/>
    <xf numFmtId="0" fontId="47" fillId="0" borderId="0" xfId="0" applyFont="1" applyBorder="1"/>
    <xf numFmtId="0" fontId="48" fillId="0" borderId="0" xfId="0" applyFont="1" applyBorder="1"/>
    <xf numFmtId="0" fontId="47" fillId="0" borderId="10" xfId="0" applyFont="1" applyBorder="1"/>
    <xf numFmtId="0" fontId="48" fillId="0" borderId="10" xfId="0" applyFont="1" applyBorder="1"/>
    <xf numFmtId="0" fontId="48" fillId="0" borderId="10" xfId="0" applyFont="1" applyBorder="1" applyAlignment="1">
      <alignment horizontal="center"/>
    </xf>
    <xf numFmtId="49" fontId="21" fillId="0" borderId="10" xfId="0" applyNumberFormat="1" applyFont="1" applyBorder="1"/>
    <xf numFmtId="0" fontId="21" fillId="0" borderId="10" xfId="0" applyFont="1" applyBorder="1"/>
    <xf numFmtId="49" fontId="22" fillId="0" borderId="10" xfId="0" applyNumberFormat="1" applyFont="1" applyBorder="1"/>
    <xf numFmtId="0" fontId="22" fillId="0" borderId="10" xfId="0" applyFont="1" applyFill="1" applyBorder="1"/>
    <xf numFmtId="0" fontId="21" fillId="0" borderId="10" xfId="0" applyFont="1" applyFill="1" applyBorder="1"/>
    <xf numFmtId="0" fontId="21" fillId="0" borderId="10" xfId="0" applyFont="1" applyBorder="1" applyAlignment="1">
      <alignment horizontal="left"/>
    </xf>
    <xf numFmtId="0" fontId="49" fillId="0" borderId="0" xfId="0" applyFont="1" applyAlignment="1">
      <alignment wrapText="1"/>
    </xf>
    <xf numFmtId="0" fontId="50" fillId="0" borderId="0" xfId="0" applyFont="1" applyAlignment="1">
      <alignment wrapText="1"/>
    </xf>
    <xf numFmtId="0" fontId="0" fillId="0" borderId="0" xfId="0" applyAlignment="1">
      <alignment wrapText="1"/>
    </xf>
    <xf numFmtId="0" fontId="51" fillId="0" borderId="0" xfId="0" applyFont="1" applyAlignment="1">
      <alignment wrapText="1"/>
    </xf>
    <xf numFmtId="0" fontId="51" fillId="0" borderId="63" xfId="0" applyFont="1" applyBorder="1" applyAlignment="1">
      <alignment wrapText="1"/>
    </xf>
    <xf numFmtId="0" fontId="0" fillId="0" borderId="63" xfId="0" applyBorder="1" applyAlignment="1">
      <alignment wrapText="1"/>
    </xf>
    <xf numFmtId="0" fontId="52" fillId="0" borderId="0" xfId="0" applyFont="1" applyAlignment="1">
      <alignment wrapText="1"/>
    </xf>
    <xf numFmtId="0" fontId="53" fillId="0" borderId="71" xfId="0" applyFont="1" applyBorder="1" applyAlignment="1">
      <alignment wrapText="1"/>
    </xf>
    <xf numFmtId="0" fontId="53" fillId="0" borderId="72" xfId="0" applyFont="1" applyBorder="1" applyAlignment="1">
      <alignment wrapText="1"/>
    </xf>
    <xf numFmtId="0" fontId="54" fillId="0" borderId="74" xfId="0" applyFont="1" applyBorder="1" applyAlignment="1">
      <alignment wrapText="1"/>
    </xf>
    <xf numFmtId="0" fontId="55" fillId="0" borderId="75" xfId="0" applyFont="1" applyBorder="1" applyAlignment="1">
      <alignment wrapText="1"/>
    </xf>
    <xf numFmtId="0" fontId="54" fillId="16" borderId="75" xfId="0" applyFont="1" applyFill="1" applyBorder="1" applyAlignment="1">
      <alignment wrapText="1"/>
    </xf>
    <xf numFmtId="0" fontId="55" fillId="0" borderId="72" xfId="0" applyFont="1" applyBorder="1" applyAlignment="1">
      <alignment wrapText="1"/>
    </xf>
    <xf numFmtId="0" fontId="55" fillId="16" borderId="72" xfId="0" applyFont="1" applyFill="1" applyBorder="1" applyAlignment="1">
      <alignment wrapText="1"/>
    </xf>
    <xf numFmtId="0" fontId="53" fillId="0" borderId="77" xfId="0" applyFont="1" applyBorder="1" applyAlignment="1">
      <alignment wrapText="1"/>
    </xf>
    <xf numFmtId="0" fontId="55" fillId="0" borderId="49" xfId="0" applyFont="1" applyBorder="1" applyAlignment="1">
      <alignment wrapText="1"/>
    </xf>
    <xf numFmtId="0" fontId="55" fillId="16" borderId="42" xfId="0" applyFont="1" applyFill="1" applyBorder="1" applyAlignment="1">
      <alignment wrapText="1"/>
    </xf>
    <xf numFmtId="0" fontId="55" fillId="0" borderId="77" xfId="0" quotePrefix="1" applyFont="1" applyBorder="1" applyAlignment="1">
      <alignment wrapText="1"/>
    </xf>
    <xf numFmtId="16" fontId="55" fillId="0" borderId="49" xfId="0" applyNumberFormat="1" applyFont="1" applyBorder="1" applyAlignment="1">
      <alignment wrapText="1"/>
    </xf>
    <xf numFmtId="0" fontId="54" fillId="0" borderId="49" xfId="0" applyFont="1" applyBorder="1" applyAlignment="1">
      <alignment wrapText="1"/>
    </xf>
    <xf numFmtId="0" fontId="54" fillId="16" borderId="42" xfId="0" applyFont="1" applyFill="1" applyBorder="1" applyAlignment="1">
      <alignment wrapText="1"/>
    </xf>
    <xf numFmtId="0" fontId="54" fillId="0" borderId="77" xfId="0" applyFont="1" applyBorder="1" applyAlignment="1">
      <alignment wrapText="1"/>
    </xf>
    <xf numFmtId="0" fontId="54" fillId="0" borderId="65" xfId="0" applyFont="1" applyBorder="1" applyAlignment="1">
      <alignment wrapText="1"/>
    </xf>
    <xf numFmtId="0" fontId="55" fillId="0" borderId="78" xfId="0" applyFont="1" applyBorder="1" applyAlignment="1">
      <alignment wrapText="1"/>
    </xf>
    <xf numFmtId="0" fontId="54" fillId="16" borderId="78" xfId="0" applyFont="1" applyFill="1" applyBorder="1" applyAlignment="1">
      <alignment wrapText="1"/>
    </xf>
    <xf numFmtId="0" fontId="53" fillId="16" borderId="72" xfId="0" applyFont="1" applyFill="1" applyBorder="1" applyAlignment="1">
      <alignment wrapText="1"/>
    </xf>
    <xf numFmtId="0" fontId="55" fillId="0" borderId="77" xfId="0" applyFont="1" applyBorder="1" applyAlignment="1">
      <alignment wrapText="1"/>
    </xf>
    <xf numFmtId="14" fontId="55" fillId="0" borderId="49" xfId="0" applyNumberFormat="1" applyFont="1" applyBorder="1" applyAlignment="1">
      <alignment wrapText="1"/>
    </xf>
    <xf numFmtId="0" fontId="53" fillId="16" borderId="42" xfId="0" applyFont="1" applyFill="1" applyBorder="1" applyAlignment="1">
      <alignment wrapText="1"/>
    </xf>
    <xf numFmtId="0" fontId="57" fillId="16" borderId="42" xfId="0" applyFont="1" applyFill="1" applyBorder="1" applyAlignment="1">
      <alignment wrapText="1"/>
    </xf>
    <xf numFmtId="0" fontId="54" fillId="0" borderId="67" xfId="0" applyFont="1" applyBorder="1" applyAlignment="1">
      <alignment wrapText="1"/>
    </xf>
    <xf numFmtId="0" fontId="55" fillId="0" borderId="47" xfId="0" applyFont="1" applyBorder="1" applyAlignment="1">
      <alignment wrapText="1"/>
    </xf>
    <xf numFmtId="0" fontId="55" fillId="16" borderId="57" xfId="0" applyFont="1" applyFill="1" applyBorder="1" applyAlignment="1">
      <alignment wrapText="1"/>
    </xf>
    <xf numFmtId="0" fontId="55" fillId="0" borderId="0" xfId="0" applyFont="1" applyAlignment="1">
      <alignment wrapText="1"/>
    </xf>
    <xf numFmtId="0" fontId="0" fillId="0" borderId="68" xfId="0" applyBorder="1" applyAlignment="1">
      <alignment wrapText="1"/>
    </xf>
    <xf numFmtId="0" fontId="0" fillId="0" borderId="82" xfId="0" applyBorder="1" applyAlignment="1">
      <alignment wrapText="1"/>
    </xf>
    <xf numFmtId="0" fontId="0" fillId="16" borderId="82" xfId="0" applyFill="1" applyBorder="1" applyAlignment="1">
      <alignment wrapText="1"/>
    </xf>
    <xf numFmtId="0" fontId="55" fillId="16" borderId="78" xfId="0" applyFont="1" applyFill="1" applyBorder="1" applyAlignment="1">
      <alignment wrapText="1"/>
    </xf>
    <xf numFmtId="0" fontId="53" fillId="0" borderId="66" xfId="0" applyFont="1" applyBorder="1" applyAlignment="1">
      <alignment wrapText="1"/>
    </xf>
    <xf numFmtId="0" fontId="55" fillId="0" borderId="85" xfId="0" applyFont="1" applyBorder="1" applyAlignment="1">
      <alignment wrapText="1"/>
    </xf>
    <xf numFmtId="0" fontId="53" fillId="16" borderId="85" xfId="0" applyFont="1" applyFill="1" applyBorder="1" applyAlignment="1">
      <alignment wrapText="1"/>
    </xf>
    <xf numFmtId="0" fontId="53" fillId="0" borderId="67" xfId="0" applyFont="1" applyBorder="1" applyAlignment="1">
      <alignment wrapText="1"/>
    </xf>
    <xf numFmtId="0" fontId="0" fillId="0" borderId="47" xfId="0" applyBorder="1" applyAlignment="1">
      <alignment wrapText="1"/>
    </xf>
    <xf numFmtId="0" fontId="0" fillId="16" borderId="47" xfId="0" applyFill="1" applyBorder="1" applyAlignment="1">
      <alignment wrapText="1"/>
    </xf>
    <xf numFmtId="0" fontId="0" fillId="0" borderId="49" xfId="0" applyBorder="1" applyAlignment="1">
      <alignment wrapText="1"/>
    </xf>
    <xf numFmtId="0" fontId="0" fillId="16" borderId="49" xfId="0" applyFill="1" applyBorder="1" applyAlignment="1">
      <alignment wrapText="1"/>
    </xf>
    <xf numFmtId="0" fontId="53" fillId="0" borderId="65" xfId="0" applyFont="1" applyBorder="1" applyAlignment="1">
      <alignment wrapText="1"/>
    </xf>
    <xf numFmtId="0" fontId="53" fillId="0" borderId="78" xfId="0" applyFont="1" applyBorder="1" applyAlignment="1">
      <alignment wrapText="1"/>
    </xf>
    <xf numFmtId="0" fontId="55" fillId="0" borderId="71" xfId="0" applyFont="1" applyBorder="1" applyAlignment="1">
      <alignment wrapText="1"/>
    </xf>
    <xf numFmtId="17" fontId="55" fillId="0" borderId="49" xfId="0" applyNumberFormat="1" applyFont="1" applyBorder="1" applyAlignment="1">
      <alignment wrapText="1"/>
    </xf>
    <xf numFmtId="0" fontId="55" fillId="0" borderId="86" xfId="0" quotePrefix="1" applyFont="1" applyBorder="1" applyAlignment="1">
      <alignment wrapText="1"/>
    </xf>
    <xf numFmtId="17" fontId="55" fillId="0" borderId="42" xfId="0" applyNumberFormat="1" applyFont="1" applyBorder="1" applyAlignment="1">
      <alignment wrapText="1"/>
    </xf>
    <xf numFmtId="0" fontId="55" fillId="0" borderId="87" xfId="0" applyFont="1" applyBorder="1" applyAlignment="1">
      <alignment wrapText="1"/>
    </xf>
    <xf numFmtId="0" fontId="55" fillId="0" borderId="57" xfId="0" applyFont="1" applyBorder="1" applyAlignment="1">
      <alignment wrapText="1"/>
    </xf>
    <xf numFmtId="0" fontId="55" fillId="0" borderId="67" xfId="0" applyFont="1" applyBorder="1" applyAlignment="1">
      <alignment wrapText="1"/>
    </xf>
    <xf numFmtId="0" fontId="55" fillId="0" borderId="86" xfId="0" applyFont="1" applyBorder="1" applyAlignment="1">
      <alignment wrapText="1"/>
    </xf>
    <xf numFmtId="0" fontId="55" fillId="0" borderId="42" xfId="0" applyFont="1" applyBorder="1" applyAlignment="1">
      <alignment wrapText="1"/>
    </xf>
    <xf numFmtId="0" fontId="53" fillId="0" borderId="86" xfId="0" applyFont="1" applyBorder="1" applyAlignment="1">
      <alignment wrapText="1"/>
    </xf>
    <xf numFmtId="0" fontId="54" fillId="0" borderId="86" xfId="0" applyFont="1" applyBorder="1" applyAlignment="1">
      <alignment wrapText="1"/>
    </xf>
    <xf numFmtId="0" fontId="54" fillId="0" borderId="87" xfId="0" applyFont="1" applyBorder="1" applyAlignment="1">
      <alignment wrapText="1"/>
    </xf>
    <xf numFmtId="0" fontId="54" fillId="16" borderId="57" xfId="0" applyFont="1" applyFill="1" applyBorder="1" applyAlignment="1">
      <alignment wrapText="1"/>
    </xf>
    <xf numFmtId="0" fontId="0" fillId="0" borderId="77" xfId="0" applyBorder="1" applyAlignment="1">
      <alignment wrapText="1"/>
    </xf>
    <xf numFmtId="0" fontId="54" fillId="16" borderId="49" xfId="0" applyFont="1" applyFill="1" applyBorder="1" applyAlignment="1">
      <alignment wrapText="1"/>
    </xf>
    <xf numFmtId="0" fontId="59" fillId="0" borderId="86" xfId="0" applyFont="1" applyBorder="1" applyAlignment="1">
      <alignment wrapText="1"/>
    </xf>
    <xf numFmtId="0" fontId="60" fillId="0" borderId="0" xfId="0" applyFont="1" applyAlignment="1">
      <alignment wrapText="1"/>
    </xf>
    <xf numFmtId="0" fontId="54" fillId="0" borderId="66" xfId="0" applyFont="1" applyBorder="1" applyAlignment="1">
      <alignment wrapText="1"/>
    </xf>
    <xf numFmtId="0" fontId="54" fillId="0" borderId="85" xfId="0" applyFont="1" applyBorder="1" applyAlignment="1">
      <alignment wrapText="1"/>
    </xf>
    <xf numFmtId="0" fontId="54" fillId="16" borderId="85" xfId="0" applyFont="1" applyFill="1" applyBorder="1" applyAlignment="1">
      <alignment wrapText="1"/>
    </xf>
    <xf numFmtId="0" fontId="54" fillId="0" borderId="71" xfId="0" applyFont="1" applyBorder="1" applyAlignment="1">
      <alignment wrapText="1"/>
    </xf>
    <xf numFmtId="0" fontId="55" fillId="0" borderId="68" xfId="0" applyFont="1" applyBorder="1" applyAlignment="1">
      <alignment wrapText="1"/>
    </xf>
    <xf numFmtId="0" fontId="55" fillId="0" borderId="82" xfId="0" applyFont="1" applyBorder="1" applyAlignment="1">
      <alignment wrapText="1"/>
    </xf>
    <xf numFmtId="0" fontId="55" fillId="16" borderId="75" xfId="0" applyFont="1" applyFill="1" applyBorder="1" applyAlignment="1">
      <alignment wrapText="1"/>
    </xf>
    <xf numFmtId="0" fontId="53" fillId="16" borderId="78" xfId="0" applyFont="1" applyFill="1" applyBorder="1" applyAlignment="1">
      <alignment wrapText="1"/>
    </xf>
    <xf numFmtId="0" fontId="57" fillId="0" borderId="71" xfId="0" applyFont="1" applyBorder="1" applyAlignment="1">
      <alignment wrapText="1"/>
    </xf>
    <xf numFmtId="0" fontId="57" fillId="0" borderId="77" xfId="0" applyFont="1" applyBorder="1" applyAlignment="1">
      <alignment wrapText="1"/>
    </xf>
    <xf numFmtId="0" fontId="55" fillId="16" borderId="57" xfId="0" applyFont="1" applyFill="1" applyBorder="1" applyAlignment="1">
      <alignment horizontal="right" wrapText="1"/>
    </xf>
    <xf numFmtId="0" fontId="55" fillId="16" borderId="72" xfId="0" applyFont="1" applyFill="1" applyBorder="1" applyAlignment="1">
      <alignment horizontal="right" wrapText="1"/>
    </xf>
    <xf numFmtId="0" fontId="55" fillId="16" borderId="42" xfId="0" applyFont="1" applyFill="1" applyBorder="1" applyAlignment="1">
      <alignment horizontal="right" wrapText="1"/>
    </xf>
    <xf numFmtId="0" fontId="53" fillId="16" borderId="42" xfId="0" applyFont="1" applyFill="1" applyBorder="1" applyAlignment="1">
      <alignment horizontal="right" wrapText="1"/>
    </xf>
    <xf numFmtId="0" fontId="55" fillId="16" borderId="49" xfId="0" applyFont="1" applyFill="1" applyBorder="1" applyAlignment="1">
      <alignment horizontal="right" wrapText="1"/>
    </xf>
    <xf numFmtId="0" fontId="55" fillId="16" borderId="75" xfId="0" applyFont="1" applyFill="1" applyBorder="1" applyAlignment="1">
      <alignment horizontal="right" wrapText="1"/>
    </xf>
    <xf numFmtId="0" fontId="55" fillId="16" borderId="78" xfId="0" applyFont="1" applyFill="1" applyBorder="1" applyAlignment="1">
      <alignment horizontal="right" wrapText="1"/>
    </xf>
    <xf numFmtId="0" fontId="53" fillId="16" borderId="72" xfId="0" applyFont="1" applyFill="1" applyBorder="1" applyAlignment="1">
      <alignment horizontal="right" wrapText="1"/>
    </xf>
    <xf numFmtId="0" fontId="53" fillId="16" borderId="78" xfId="0" applyFont="1" applyFill="1" applyBorder="1" applyAlignment="1">
      <alignment horizontal="right" wrapText="1"/>
    </xf>
    <xf numFmtId="0" fontId="54" fillId="16" borderId="78" xfId="0" applyFont="1" applyFill="1" applyBorder="1" applyAlignment="1">
      <alignment horizontal="right" wrapText="1"/>
    </xf>
    <xf numFmtId="0" fontId="54" fillId="16" borderId="42" xfId="0" applyFont="1" applyFill="1" applyBorder="1" applyAlignment="1">
      <alignment horizontal="right" wrapText="1"/>
    </xf>
    <xf numFmtId="0" fontId="22" fillId="0" borderId="0" xfId="0" applyFont="1" applyAlignment="1">
      <alignment horizontal="center"/>
    </xf>
    <xf numFmtId="0" fontId="19" fillId="0" borderId="40" xfId="33" applyFont="1" applyFill="1" applyBorder="1" applyAlignment="1">
      <alignment vertical="center"/>
    </xf>
    <xf numFmtId="0" fontId="19" fillId="0" borderId="41" xfId="33" applyFont="1" applyFill="1" applyBorder="1" applyAlignment="1">
      <alignment vertical="center"/>
    </xf>
    <xf numFmtId="0" fontId="19" fillId="0" borderId="40" xfId="33" applyNumberFormat="1" applyFont="1" applyFill="1" applyBorder="1" applyAlignment="1">
      <alignment vertical="center"/>
    </xf>
    <xf numFmtId="0" fontId="19" fillId="0" borderId="41" xfId="33" applyNumberFormat="1" applyFont="1" applyFill="1" applyBorder="1" applyAlignment="1">
      <alignment vertical="center"/>
    </xf>
    <xf numFmtId="0" fontId="19" fillId="0" borderId="42" xfId="33" applyNumberFormat="1" applyFont="1" applyFill="1" applyBorder="1" applyAlignment="1">
      <alignment vertical="center"/>
    </xf>
    <xf numFmtId="0" fontId="22" fillId="0" borderId="56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164" fontId="19" fillId="0" borderId="10" xfId="33" applyNumberFormat="1" applyFont="1" applyFill="1" applyBorder="1" applyAlignment="1">
      <alignment vertical="center"/>
    </xf>
    <xf numFmtId="0" fontId="19" fillId="0" borderId="40" xfId="33" applyFont="1" applyFill="1" applyBorder="1" applyAlignment="1">
      <alignment vertical="center" wrapText="1"/>
    </xf>
    <xf numFmtId="0" fontId="19" fillId="0" borderId="41" xfId="33" applyFont="1" applyFill="1" applyBorder="1" applyAlignment="1">
      <alignment vertical="center" wrapText="1"/>
    </xf>
    <xf numFmtId="164" fontId="19" fillId="0" borderId="40" xfId="33" applyNumberFormat="1" applyFont="1" applyFill="1" applyBorder="1" applyAlignment="1">
      <alignment vertical="center"/>
    </xf>
    <xf numFmtId="164" fontId="19" fillId="0" borderId="41" xfId="33" applyNumberFormat="1" applyFont="1" applyFill="1" applyBorder="1" applyAlignment="1">
      <alignment vertical="center"/>
    </xf>
    <xf numFmtId="164" fontId="19" fillId="0" borderId="42" xfId="33" applyNumberFormat="1" applyFont="1" applyFill="1" applyBorder="1" applyAlignment="1">
      <alignment vertical="center"/>
    </xf>
    <xf numFmtId="0" fontId="19" fillId="0" borderId="40" xfId="33" applyFont="1" applyFill="1" applyBorder="1" applyAlignment="1">
      <alignment horizontal="left" vertical="center" wrapText="1"/>
    </xf>
    <xf numFmtId="0" fontId="19" fillId="0" borderId="41" xfId="33" applyFont="1" applyFill="1" applyBorder="1" applyAlignment="1">
      <alignment horizontal="left" vertical="center" wrapText="1"/>
    </xf>
    <xf numFmtId="0" fontId="20" fillId="0" borderId="40" xfId="33" applyFont="1" applyFill="1" applyBorder="1" applyAlignment="1">
      <alignment vertical="center" wrapText="1"/>
    </xf>
    <xf numFmtId="0" fontId="20" fillId="0" borderId="41" xfId="33" applyFont="1" applyFill="1" applyBorder="1" applyAlignment="1">
      <alignment vertical="center" wrapText="1"/>
    </xf>
    <xf numFmtId="164" fontId="20" fillId="0" borderId="10" xfId="33" applyNumberFormat="1" applyFont="1" applyFill="1" applyBorder="1" applyAlignment="1">
      <alignment vertical="center"/>
    </xf>
    <xf numFmtId="0" fontId="20" fillId="0" borderId="40" xfId="33" applyFont="1" applyFill="1" applyBorder="1" applyAlignment="1">
      <alignment horizontal="left" vertical="center" wrapText="1"/>
    </xf>
    <xf numFmtId="0" fontId="20" fillId="0" borderId="41" xfId="33" applyFont="1" applyFill="1" applyBorder="1" applyAlignment="1">
      <alignment horizontal="left" vertical="center" wrapText="1"/>
    </xf>
    <xf numFmtId="0" fontId="19" fillId="0" borderId="40" xfId="33" applyFont="1" applyFill="1" applyBorder="1" applyAlignment="1">
      <alignment horizontal="left" vertical="center"/>
    </xf>
    <xf numFmtId="0" fontId="19" fillId="0" borderId="41" xfId="33" applyFont="1" applyFill="1" applyBorder="1" applyAlignment="1">
      <alignment horizontal="left" vertical="center"/>
    </xf>
    <xf numFmtId="0" fontId="19" fillId="15" borderId="40" xfId="33" applyFont="1" applyFill="1" applyBorder="1" applyAlignment="1">
      <alignment horizontal="left" vertical="center" wrapText="1"/>
    </xf>
    <xf numFmtId="0" fontId="19" fillId="15" borderId="41" xfId="33" applyFont="1" applyFill="1" applyBorder="1" applyAlignment="1">
      <alignment horizontal="left" vertical="center" wrapText="1"/>
    </xf>
    <xf numFmtId="0" fontId="21" fillId="0" borderId="40" xfId="33" applyFont="1" applyFill="1" applyBorder="1" applyAlignment="1">
      <alignment vertical="center" wrapText="1"/>
    </xf>
    <xf numFmtId="0" fontId="21" fillId="0" borderId="41" xfId="33" applyFont="1" applyFill="1" applyBorder="1" applyAlignment="1">
      <alignment vertical="center" wrapText="1"/>
    </xf>
    <xf numFmtId="0" fontId="21" fillId="15" borderId="40" xfId="33" applyFont="1" applyFill="1" applyBorder="1" applyAlignment="1">
      <alignment horizontal="left" vertical="center" wrapText="1"/>
    </xf>
    <xf numFmtId="0" fontId="21" fillId="15" borderId="41" xfId="33" applyFont="1" applyFill="1" applyBorder="1" applyAlignment="1">
      <alignment horizontal="left" vertical="center" wrapText="1"/>
    </xf>
    <xf numFmtId="0" fontId="21" fillId="0" borderId="40" xfId="33" applyFont="1" applyFill="1" applyBorder="1" applyAlignment="1">
      <alignment horizontal="left" vertical="center" wrapText="1"/>
    </xf>
    <xf numFmtId="0" fontId="21" fillId="0" borderId="41" xfId="33" applyFont="1" applyFill="1" applyBorder="1" applyAlignment="1">
      <alignment horizontal="left" vertical="center" wrapText="1"/>
    </xf>
    <xf numFmtId="0" fontId="21" fillId="0" borderId="40" xfId="33" applyFont="1" applyFill="1" applyBorder="1" applyAlignment="1">
      <alignment vertical="center"/>
    </xf>
    <xf numFmtId="0" fontId="21" fillId="0" borderId="41" xfId="33" applyFont="1" applyFill="1" applyBorder="1" applyAlignment="1">
      <alignment vertical="center"/>
    </xf>
    <xf numFmtId="0" fontId="22" fillId="0" borderId="40" xfId="33" applyFont="1" applyFill="1" applyBorder="1" applyAlignment="1">
      <alignment horizontal="left" vertical="center" wrapText="1"/>
    </xf>
    <xf numFmtId="0" fontId="22" fillId="0" borderId="41" xfId="33" applyFont="1" applyFill="1" applyBorder="1" applyAlignment="1">
      <alignment horizontal="left" vertical="center" wrapText="1"/>
    </xf>
    <xf numFmtId="0" fontId="20" fillId="0" borderId="40" xfId="33" applyFont="1" applyFill="1" applyBorder="1" applyAlignment="1">
      <alignment horizontal="left" vertical="center"/>
    </xf>
    <xf numFmtId="0" fontId="20" fillId="0" borderId="41" xfId="33" applyFont="1" applyFill="1" applyBorder="1" applyAlignment="1">
      <alignment horizontal="left" vertical="center"/>
    </xf>
    <xf numFmtId="0" fontId="19" fillId="0" borderId="40" xfId="0" applyFont="1" applyFill="1" applyBorder="1" applyAlignment="1">
      <alignment horizontal="left" vertical="center" wrapText="1"/>
    </xf>
    <xf numFmtId="0" fontId="19" fillId="0" borderId="41" xfId="0" applyFont="1" applyFill="1" applyBorder="1" applyAlignment="1">
      <alignment horizontal="left" vertical="center" wrapText="1"/>
    </xf>
    <xf numFmtId="164" fontId="20" fillId="0" borderId="40" xfId="33" applyNumberFormat="1" applyFont="1" applyFill="1" applyBorder="1" applyAlignment="1">
      <alignment vertical="center"/>
    </xf>
    <xf numFmtId="164" fontId="20" fillId="0" borderId="41" xfId="33" applyNumberFormat="1" applyFont="1" applyFill="1" applyBorder="1" applyAlignment="1">
      <alignment vertical="center"/>
    </xf>
    <xf numFmtId="164" fontId="20" fillId="0" borderId="42" xfId="33" applyNumberFormat="1" applyFont="1" applyFill="1" applyBorder="1" applyAlignment="1">
      <alignment vertical="center"/>
    </xf>
    <xf numFmtId="0" fontId="21" fillId="0" borderId="40" xfId="0" applyFont="1" applyFill="1" applyBorder="1" applyAlignment="1">
      <alignment horizontal="left" vertical="center" wrapText="1"/>
    </xf>
    <xf numFmtId="0" fontId="21" fillId="0" borderId="41" xfId="0" applyFont="1" applyFill="1" applyBorder="1" applyAlignment="1">
      <alignment horizontal="left" vertical="center" wrapText="1"/>
    </xf>
    <xf numFmtId="0" fontId="21" fillId="0" borderId="42" xfId="0" applyFont="1" applyFill="1" applyBorder="1" applyAlignment="1">
      <alignment horizontal="left" vertical="center" wrapText="1"/>
    </xf>
    <xf numFmtId="0" fontId="21" fillId="0" borderId="40" xfId="0" applyFont="1" applyFill="1" applyBorder="1" applyAlignment="1">
      <alignment horizontal="left" vertical="center"/>
    </xf>
    <xf numFmtId="0" fontId="21" fillId="0" borderId="41" xfId="0" applyFont="1" applyFill="1" applyBorder="1" applyAlignment="1">
      <alignment horizontal="left" vertical="center"/>
    </xf>
    <xf numFmtId="0" fontId="21" fillId="0" borderId="42" xfId="0" applyFont="1" applyFill="1" applyBorder="1" applyAlignment="1">
      <alignment horizontal="left" vertical="center"/>
    </xf>
    <xf numFmtId="0" fontId="22" fillId="0" borderId="40" xfId="0" applyFont="1" applyFill="1" applyBorder="1" applyAlignment="1">
      <alignment horizontal="left" vertical="center"/>
    </xf>
    <xf numFmtId="0" fontId="22" fillId="0" borderId="41" xfId="0" applyFont="1" applyFill="1" applyBorder="1" applyAlignment="1">
      <alignment horizontal="left" vertical="center"/>
    </xf>
    <xf numFmtId="0" fontId="22" fillId="0" borderId="42" xfId="0" applyFont="1" applyFill="1" applyBorder="1" applyAlignment="1">
      <alignment horizontal="left" vertical="center"/>
    </xf>
    <xf numFmtId="0" fontId="20" fillId="0" borderId="40" xfId="0" applyFont="1" applyFill="1" applyBorder="1" applyAlignment="1">
      <alignment horizontal="left" vertical="center" wrapText="1"/>
    </xf>
    <xf numFmtId="0" fontId="20" fillId="0" borderId="41" xfId="0" applyFont="1" applyFill="1" applyBorder="1" applyAlignment="1">
      <alignment horizontal="left" vertical="center" wrapText="1"/>
    </xf>
    <xf numFmtId="0" fontId="22" fillId="0" borderId="40" xfId="0" applyFont="1" applyFill="1" applyBorder="1" applyAlignment="1">
      <alignment horizontal="left" vertical="center" wrapText="1"/>
    </xf>
    <xf numFmtId="0" fontId="22" fillId="0" borderId="41" xfId="0" applyFont="1" applyFill="1" applyBorder="1" applyAlignment="1">
      <alignment horizontal="left" vertical="center" wrapText="1"/>
    </xf>
    <xf numFmtId="0" fontId="22" fillId="0" borderId="42" xfId="0" applyFont="1" applyFill="1" applyBorder="1" applyAlignment="1">
      <alignment horizontal="left" vertical="center" wrapText="1"/>
    </xf>
    <xf numFmtId="165" fontId="19" fillId="0" borderId="40" xfId="33" applyNumberFormat="1" applyFont="1" applyFill="1" applyBorder="1" applyAlignment="1">
      <alignment horizontal="left" vertical="center"/>
    </xf>
    <xf numFmtId="165" fontId="19" fillId="0" borderId="41" xfId="33" applyNumberFormat="1" applyFont="1" applyFill="1" applyBorder="1" applyAlignment="1">
      <alignment horizontal="left" vertical="center"/>
    </xf>
    <xf numFmtId="0" fontId="19" fillId="0" borderId="42" xfId="33" applyFont="1" applyFill="1" applyBorder="1" applyAlignment="1">
      <alignment horizontal="left" vertical="center"/>
    </xf>
    <xf numFmtId="0" fontId="20" fillId="0" borderId="42" xfId="33" applyFont="1" applyFill="1" applyBorder="1" applyAlignment="1">
      <alignment horizontal="left" vertical="center"/>
    </xf>
    <xf numFmtId="0" fontId="20" fillId="0" borderId="42" xfId="33" applyFont="1" applyFill="1" applyBorder="1" applyAlignment="1">
      <alignment horizontal="left" vertical="center" wrapText="1"/>
    </xf>
    <xf numFmtId="0" fontId="19" fillId="0" borderId="42" xfId="33" applyFont="1" applyFill="1" applyBorder="1" applyAlignment="1">
      <alignment horizontal="left" vertical="center" wrapText="1"/>
    </xf>
    <xf numFmtId="0" fontId="19" fillId="0" borderId="42" xfId="33" applyFont="1" applyFill="1" applyBorder="1" applyAlignment="1">
      <alignment vertical="center" wrapText="1"/>
    </xf>
    <xf numFmtId="0" fontId="22" fillId="0" borderId="54" xfId="0" applyFont="1" applyFill="1" applyBorder="1" applyAlignment="1">
      <alignment horizontal="left" vertical="center"/>
    </xf>
    <xf numFmtId="0" fontId="22" fillId="0" borderId="56" xfId="0" applyFont="1" applyFill="1" applyBorder="1" applyAlignment="1">
      <alignment horizontal="left" vertical="center"/>
    </xf>
    <xf numFmtId="0" fontId="22" fillId="0" borderId="57" xfId="0" applyFont="1" applyFill="1" applyBorder="1" applyAlignment="1">
      <alignment horizontal="left" vertical="center"/>
    </xf>
    <xf numFmtId="0" fontId="20" fillId="0" borderId="54" xfId="0" applyFont="1" applyFill="1" applyBorder="1" applyAlignment="1">
      <alignment horizontal="left" vertical="center" wrapText="1"/>
    </xf>
    <xf numFmtId="0" fontId="20" fillId="0" borderId="56" xfId="0" applyFont="1" applyFill="1" applyBorder="1" applyAlignment="1">
      <alignment horizontal="left" vertical="center" wrapText="1"/>
    </xf>
    <xf numFmtId="0" fontId="19" fillId="0" borderId="42" xfId="0" applyFont="1" applyFill="1" applyBorder="1" applyAlignment="1">
      <alignment horizontal="left" vertical="center" wrapText="1"/>
    </xf>
    <xf numFmtId="0" fontId="20" fillId="0" borderId="42" xfId="0" applyFont="1" applyFill="1" applyBorder="1" applyAlignment="1">
      <alignment horizontal="left" vertical="center" wrapText="1"/>
    </xf>
    <xf numFmtId="0" fontId="21" fillId="0" borderId="42" xfId="33" applyFont="1" applyFill="1" applyBorder="1" applyAlignment="1">
      <alignment horizontal="left" vertical="center" wrapText="1"/>
    </xf>
    <xf numFmtId="0" fontId="22" fillId="0" borderId="42" xfId="33" applyFont="1" applyFill="1" applyBorder="1" applyAlignment="1">
      <alignment horizontal="left" vertical="center" wrapText="1"/>
    </xf>
    <xf numFmtId="0" fontId="22" fillId="0" borderId="0" xfId="33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22" fillId="0" borderId="58" xfId="0" applyFont="1" applyBorder="1" applyAlignment="1">
      <alignment horizontal="center"/>
    </xf>
    <xf numFmtId="0" fontId="22" fillId="0" borderId="52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166" fontId="29" fillId="0" borderId="59" xfId="32" applyNumberFormat="1" applyFont="1" applyFill="1" applyBorder="1" applyAlignment="1" applyProtection="1">
      <alignment horizontal="center" vertical="center" wrapText="1"/>
    </xf>
    <xf numFmtId="166" fontId="29" fillId="0" borderId="60" xfId="32" applyNumberFormat="1" applyFont="1" applyFill="1" applyBorder="1" applyAlignment="1" applyProtection="1">
      <alignment horizontal="center" vertical="center" wrapText="1"/>
    </xf>
    <xf numFmtId="166" fontId="27" fillId="0" borderId="0" xfId="32" applyNumberFormat="1" applyFont="1" applyFill="1" applyAlignment="1" applyProtection="1">
      <alignment horizontal="center" textRotation="180" wrapText="1"/>
    </xf>
    <xf numFmtId="166" fontId="37" fillId="0" borderId="10" xfId="32" applyNumberFormat="1" applyFont="1" applyFill="1" applyBorder="1" applyAlignment="1">
      <alignment horizontal="center" vertical="center" wrapText="1"/>
    </xf>
    <xf numFmtId="166" fontId="35" fillId="0" borderId="10" xfId="32" applyNumberFormat="1" applyFont="1" applyFill="1" applyBorder="1" applyAlignment="1" applyProtection="1">
      <alignment horizontal="center" vertical="center" wrapText="1"/>
    </xf>
    <xf numFmtId="166" fontId="37" fillId="0" borderId="0" xfId="32" applyNumberFormat="1" applyFont="1" applyFill="1" applyAlignment="1">
      <alignment horizontal="center" vertical="center" wrapText="1"/>
    </xf>
    <xf numFmtId="166" fontId="35" fillId="0" borderId="61" xfId="32" applyNumberFormat="1" applyFont="1" applyFill="1" applyBorder="1" applyAlignment="1" applyProtection="1">
      <alignment horizontal="center" vertical="center" wrapText="1"/>
    </xf>
    <xf numFmtId="0" fontId="39" fillId="0" borderId="43" xfId="35" applyFont="1" applyFill="1" applyBorder="1" applyAlignment="1" applyProtection="1">
      <alignment horizontal="left" vertical="center" indent="1"/>
    </xf>
    <xf numFmtId="0" fontId="39" fillId="0" borderId="52" xfId="35" applyFont="1" applyFill="1" applyBorder="1" applyAlignment="1" applyProtection="1">
      <alignment horizontal="left" vertical="center" indent="1"/>
    </xf>
    <xf numFmtId="0" fontId="39" fillId="0" borderId="24" xfId="35" applyFont="1" applyFill="1" applyBorder="1" applyAlignment="1" applyProtection="1">
      <alignment horizontal="left" vertical="center" indent="1"/>
    </xf>
    <xf numFmtId="0" fontId="37" fillId="0" borderId="0" xfId="35" applyFont="1" applyFill="1" applyAlignment="1" applyProtection="1">
      <alignment horizontal="center" wrapText="1"/>
    </xf>
    <xf numFmtId="0" fontId="37" fillId="0" borderId="0" xfId="35" applyFont="1" applyFill="1" applyAlignment="1" applyProtection="1">
      <alignment horizontal="center"/>
    </xf>
    <xf numFmtId="0" fontId="35" fillId="0" borderId="58" xfId="32" applyFont="1" applyBorder="1" applyAlignment="1" applyProtection="1">
      <alignment horizontal="left" vertical="center" indent="2"/>
    </xf>
    <xf numFmtId="0" fontId="35" fillId="0" borderId="45" xfId="32" applyFont="1" applyBorder="1" applyAlignment="1" applyProtection="1">
      <alignment horizontal="left" vertical="center" indent="2"/>
    </xf>
    <xf numFmtId="0" fontId="37" fillId="0" borderId="0" xfId="32" applyFont="1" applyAlignment="1">
      <alignment horizontal="center" wrapText="1"/>
    </xf>
    <xf numFmtId="166" fontId="29" fillId="0" borderId="33" xfId="32" applyNumberFormat="1" applyFont="1" applyFill="1" applyBorder="1" applyAlignment="1" applyProtection="1">
      <alignment horizontal="center" vertical="center" wrapText="1"/>
    </xf>
    <xf numFmtId="166" fontId="29" fillId="0" borderId="62" xfId="32" applyNumberFormat="1" applyFont="1" applyFill="1" applyBorder="1" applyAlignment="1" applyProtection="1">
      <alignment horizontal="center" vertical="center" wrapText="1"/>
    </xf>
    <xf numFmtId="166" fontId="35" fillId="0" borderId="0" xfId="32" applyNumberFormat="1" applyFont="1" applyFill="1" applyAlignment="1" applyProtection="1">
      <alignment horizontal="center" vertical="center" wrapText="1"/>
    </xf>
    <xf numFmtId="0" fontId="34" fillId="0" borderId="55" xfId="34" applyFont="1" applyFill="1" applyBorder="1" applyAlignment="1">
      <alignment horizontal="justify" vertical="center" wrapText="1"/>
    </xf>
    <xf numFmtId="0" fontId="44" fillId="0" borderId="0" xfId="34" applyFont="1" applyAlignment="1">
      <alignment horizontal="center" wrapText="1"/>
    </xf>
    <xf numFmtId="0" fontId="0" fillId="0" borderId="10" xfId="0" applyBorder="1" applyAlignment="1">
      <alignment horizontal="left"/>
    </xf>
    <xf numFmtId="0" fontId="2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47" fillId="0" borderId="10" xfId="0" applyFont="1" applyBorder="1" applyAlignment="1">
      <alignment horizontal="center"/>
    </xf>
    <xf numFmtId="0" fontId="49" fillId="0" borderId="66" xfId="0" applyFont="1" applyBorder="1" applyAlignment="1">
      <alignment wrapText="1"/>
    </xf>
    <xf numFmtId="0" fontId="49" fillId="0" borderId="67" xfId="0" applyFont="1" applyBorder="1" applyAlignment="1">
      <alignment wrapText="1"/>
    </xf>
    <xf numFmtId="0" fontId="49" fillId="0" borderId="68" xfId="0" applyFont="1" applyBorder="1" applyAlignment="1">
      <alignment wrapText="1"/>
    </xf>
    <xf numFmtId="0" fontId="52" fillId="0" borderId="69" xfId="0" applyFont="1" applyBorder="1" applyAlignment="1">
      <alignment textRotation="90" wrapText="1"/>
    </xf>
    <xf numFmtId="0" fontId="52" fillId="0" borderId="23" xfId="0" applyFont="1" applyBorder="1" applyAlignment="1">
      <alignment textRotation="90" wrapText="1"/>
    </xf>
    <xf numFmtId="0" fontId="52" fillId="0" borderId="70" xfId="0" applyFont="1" applyBorder="1" applyAlignment="1">
      <alignment textRotation="90" wrapText="1"/>
    </xf>
    <xf numFmtId="0" fontId="52" fillId="0" borderId="69" xfId="0" applyFont="1" applyBorder="1" applyAlignment="1">
      <alignment wrapText="1"/>
    </xf>
    <xf numFmtId="0" fontId="52" fillId="0" borderId="17" xfId="0" applyFont="1" applyBorder="1" applyAlignment="1">
      <alignment wrapText="1"/>
    </xf>
    <xf numFmtId="0" fontId="50" fillId="0" borderId="63" xfId="0" applyFont="1" applyBorder="1" applyAlignment="1">
      <alignment wrapText="1"/>
    </xf>
    <xf numFmtId="0" fontId="55" fillId="16" borderId="41" xfId="0" applyFont="1" applyFill="1" applyBorder="1" applyAlignment="1">
      <alignment wrapText="1"/>
    </xf>
    <xf numFmtId="0" fontId="55" fillId="16" borderId="42" xfId="0" applyFont="1" applyFill="1" applyBorder="1" applyAlignment="1">
      <alignment wrapText="1"/>
    </xf>
    <xf numFmtId="0" fontId="53" fillId="16" borderId="41" xfId="0" applyFont="1" applyFill="1" applyBorder="1" applyAlignment="1">
      <alignment wrapText="1"/>
    </xf>
    <xf numFmtId="0" fontId="53" fillId="16" borderId="42" xfId="0" applyFont="1" applyFill="1" applyBorder="1" applyAlignment="1">
      <alignment wrapText="1"/>
    </xf>
    <xf numFmtId="0" fontId="53" fillId="16" borderId="81" xfId="0" applyFont="1" applyFill="1" applyBorder="1" applyAlignment="1">
      <alignment wrapText="1"/>
    </xf>
    <xf numFmtId="0" fontId="53" fillId="16" borderId="80" xfId="0" applyFont="1" applyFill="1" applyBorder="1" applyAlignment="1">
      <alignment wrapText="1"/>
    </xf>
    <xf numFmtId="0" fontId="52" fillId="0" borderId="23" xfId="0" applyFont="1" applyBorder="1" applyAlignment="1">
      <alignment wrapText="1"/>
    </xf>
    <xf numFmtId="0" fontId="57" fillId="16" borderId="41" xfId="0" applyFont="1" applyFill="1" applyBorder="1" applyAlignment="1">
      <alignment wrapText="1"/>
    </xf>
    <xf numFmtId="0" fontId="57" fillId="16" borderId="42" xfId="0" applyFont="1" applyFill="1" applyBorder="1" applyAlignment="1">
      <alignment wrapText="1"/>
    </xf>
    <xf numFmtId="0" fontId="55" fillId="16" borderId="81" xfId="0" applyFont="1" applyFill="1" applyBorder="1" applyAlignment="1">
      <alignment wrapText="1"/>
    </xf>
    <xf numFmtId="0" fontId="55" fillId="16" borderId="80" xfId="0" applyFont="1" applyFill="1" applyBorder="1" applyAlignment="1">
      <alignment wrapText="1"/>
    </xf>
    <xf numFmtId="0" fontId="54" fillId="16" borderId="84" xfId="0" applyFont="1" applyFill="1" applyBorder="1" applyAlignment="1">
      <alignment wrapText="1"/>
    </xf>
    <xf numFmtId="0" fontId="54" fillId="16" borderId="83" xfId="0" applyFont="1" applyFill="1" applyBorder="1" applyAlignment="1">
      <alignment wrapText="1"/>
    </xf>
    <xf numFmtId="0" fontId="53" fillId="16" borderId="64" xfId="0" applyFont="1" applyFill="1" applyBorder="1" applyAlignment="1">
      <alignment wrapText="1"/>
    </xf>
    <xf numFmtId="0" fontId="53" fillId="16" borderId="85" xfId="0" applyFont="1" applyFill="1" applyBorder="1" applyAlignment="1">
      <alignment wrapText="1"/>
    </xf>
    <xf numFmtId="0" fontId="53" fillId="16" borderId="0" xfId="0" applyFont="1" applyFill="1" applyBorder="1" applyAlignment="1">
      <alignment wrapText="1"/>
    </xf>
    <xf numFmtId="0" fontId="53" fillId="16" borderId="47" xfId="0" applyFont="1" applyFill="1" applyBorder="1" applyAlignment="1">
      <alignment wrapText="1"/>
    </xf>
    <xf numFmtId="0" fontId="53" fillId="16" borderId="39" xfId="0" applyFont="1" applyFill="1" applyBorder="1" applyAlignment="1">
      <alignment wrapText="1"/>
    </xf>
    <xf numFmtId="0" fontId="53" fillId="16" borderId="49" xfId="0" applyFont="1" applyFill="1" applyBorder="1" applyAlignment="1">
      <alignment wrapText="1"/>
    </xf>
    <xf numFmtId="0" fontId="55" fillId="16" borderId="41" xfId="0" applyFont="1" applyFill="1" applyBorder="1" applyAlignment="1">
      <alignment horizontal="right" wrapText="1"/>
    </xf>
    <xf numFmtId="0" fontId="55" fillId="16" borderId="42" xfId="0" applyFont="1" applyFill="1" applyBorder="1" applyAlignment="1">
      <alignment horizontal="right" wrapText="1"/>
    </xf>
    <xf numFmtId="0" fontId="54" fillId="16" borderId="41" xfId="0" applyFont="1" applyFill="1" applyBorder="1" applyAlignment="1">
      <alignment wrapText="1"/>
    </xf>
    <xf numFmtId="0" fontId="54" fillId="16" borderId="42" xfId="0" applyFont="1" applyFill="1" applyBorder="1" applyAlignment="1">
      <alignment wrapText="1"/>
    </xf>
    <xf numFmtId="0" fontId="54" fillId="16" borderId="79" xfId="0" applyFont="1" applyFill="1" applyBorder="1" applyAlignment="1">
      <alignment wrapText="1"/>
    </xf>
    <xf numFmtId="0" fontId="54" fillId="16" borderId="78" xfId="0" applyFont="1" applyFill="1" applyBorder="1" applyAlignment="1">
      <alignment wrapText="1"/>
    </xf>
    <xf numFmtId="0" fontId="53" fillId="16" borderId="73" xfId="0" applyFont="1" applyFill="1" applyBorder="1" applyAlignment="1">
      <alignment wrapText="1"/>
    </xf>
    <xf numFmtId="0" fontId="53" fillId="16" borderId="72" xfId="0" applyFont="1" applyFill="1" applyBorder="1" applyAlignment="1">
      <alignment wrapText="1"/>
    </xf>
    <xf numFmtId="0" fontId="54" fillId="16" borderId="41" xfId="0" applyFont="1" applyFill="1" applyBorder="1" applyAlignment="1">
      <alignment horizontal="right" wrapText="1"/>
    </xf>
    <xf numFmtId="0" fontId="54" fillId="16" borderId="42" xfId="0" applyFont="1" applyFill="1" applyBorder="1" applyAlignment="1">
      <alignment horizontal="right" wrapText="1"/>
    </xf>
    <xf numFmtId="0" fontId="50" fillId="0" borderId="0" xfId="0" applyFont="1" applyBorder="1" applyAlignment="1">
      <alignment wrapText="1"/>
    </xf>
    <xf numFmtId="0" fontId="50" fillId="0" borderId="66" xfId="0" applyFont="1" applyBorder="1" applyAlignment="1">
      <alignment wrapText="1"/>
    </xf>
    <xf numFmtId="0" fontId="50" fillId="0" borderId="67" xfId="0" applyFont="1" applyBorder="1" applyAlignment="1">
      <alignment wrapText="1"/>
    </xf>
    <xf numFmtId="0" fontId="50" fillId="0" borderId="68" xfId="0" applyFont="1" applyBorder="1" applyAlignment="1">
      <alignment wrapText="1"/>
    </xf>
    <xf numFmtId="0" fontId="53" fillId="0" borderId="73" xfId="0" applyFont="1" applyBorder="1" applyAlignment="1">
      <alignment wrapText="1"/>
    </xf>
    <xf numFmtId="0" fontId="53" fillId="0" borderId="72" xfId="0" applyFont="1" applyBorder="1" applyAlignment="1">
      <alignment wrapText="1"/>
    </xf>
    <xf numFmtId="0" fontId="54" fillId="16" borderId="76" xfId="0" applyFont="1" applyFill="1" applyBorder="1" applyAlignment="1">
      <alignment wrapText="1"/>
    </xf>
    <xf numFmtId="0" fontId="54" fillId="16" borderId="75" xfId="0" applyFont="1" applyFill="1" applyBorder="1" applyAlignment="1">
      <alignment wrapText="1"/>
    </xf>
    <xf numFmtId="0" fontId="55" fillId="16" borderId="73" xfId="0" applyFont="1" applyFill="1" applyBorder="1" applyAlignment="1">
      <alignment wrapText="1"/>
    </xf>
    <xf numFmtId="0" fontId="55" fillId="16" borderId="72" xfId="0" applyFont="1" applyFill="1" applyBorder="1" applyAlignment="1">
      <alignment wrapText="1"/>
    </xf>
    <xf numFmtId="0" fontId="21" fillId="0" borderId="0" xfId="0" applyFont="1" applyBorder="1" applyAlignment="1">
      <alignment wrapText="1"/>
    </xf>
  </cellXfs>
  <cellStyles count="41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2" xfId="40"/>
    <cellStyle name="Normál_Költségvetési rendelet tervezet 2013 - mellékletek minta" xfId="32"/>
    <cellStyle name="Normál_Munka1" xfId="33"/>
    <cellStyle name="Normál_Munka1_1" xfId="34"/>
    <cellStyle name="Normál_SEGEDLETEK" xfId="35"/>
    <cellStyle name="Összesen" xfId="36" builtinId="25" customBuiltin="1"/>
    <cellStyle name="Rossz" xfId="37" builtinId="27" customBuiltin="1"/>
    <cellStyle name="Semleges" xfId="38" builtinId="28" customBuiltin="1"/>
    <cellStyle name="Számítás" xfId="39" builtinId="22" customBuiltin="1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4"/>
  <sheetViews>
    <sheetView view="pageLayout" zoomScaleNormal="100" workbookViewId="0">
      <selection activeCell="A36" sqref="A36:Z36"/>
    </sheetView>
  </sheetViews>
  <sheetFormatPr defaultRowHeight="13.2" x14ac:dyDescent="0.25"/>
  <cols>
    <col min="6" max="6" width="9.5546875" hidden="1" customWidth="1"/>
    <col min="7" max="7" width="1.109375" hidden="1" customWidth="1"/>
    <col min="8" max="8" width="9.109375" hidden="1" customWidth="1"/>
    <col min="9" max="9" width="4.6640625" hidden="1" customWidth="1"/>
    <col min="10" max="13" width="9.109375" hidden="1" customWidth="1"/>
    <col min="14" max="14" width="8.88671875" hidden="1" customWidth="1"/>
    <col min="15" max="26" width="9.109375" hidden="1" customWidth="1"/>
    <col min="28" max="28" width="0.33203125" hidden="1" customWidth="1"/>
    <col min="29" max="30" width="9.109375" hidden="1" customWidth="1"/>
    <col min="31" max="31" width="10.33203125" customWidth="1"/>
    <col min="32" max="33" width="11.5546875" customWidth="1"/>
    <col min="34" max="34" width="11.88671875" customWidth="1"/>
    <col min="35" max="36" width="10" customWidth="1"/>
    <col min="38" max="39" width="10.109375" customWidth="1"/>
    <col min="40" max="40" width="10.109375" style="1" customWidth="1"/>
    <col min="41" max="41" width="11.44140625" style="1" customWidth="1"/>
    <col min="42" max="42" width="11.33203125" style="1" customWidth="1"/>
  </cols>
  <sheetData>
    <row r="1" spans="1:42" x14ac:dyDescent="0.25">
      <c r="A1" s="356" t="s">
        <v>162</v>
      </c>
      <c r="B1" s="356"/>
      <c r="C1" s="356"/>
      <c r="D1" s="356"/>
      <c r="E1" s="356"/>
      <c r="F1" s="35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42" x14ac:dyDescent="0.25">
      <c r="F2" s="1" t="s">
        <v>514</v>
      </c>
      <c r="AH2" s="7"/>
      <c r="AI2" s="7"/>
      <c r="AJ2" s="7"/>
      <c r="AK2" s="7"/>
      <c r="AL2" s="7"/>
      <c r="AM2" s="7"/>
      <c r="AN2" s="7"/>
    </row>
    <row r="3" spans="1:42" x14ac:dyDescent="0.25">
      <c r="A3" s="363"/>
      <c r="B3" s="363"/>
      <c r="C3" s="363"/>
      <c r="D3" s="363"/>
      <c r="E3" s="363"/>
      <c r="F3" s="363"/>
      <c r="G3" s="363"/>
      <c r="H3" s="363"/>
      <c r="I3" s="363"/>
      <c r="AA3" s="1"/>
    </row>
    <row r="4" spans="1:42" x14ac:dyDescent="0.25">
      <c r="A4" s="362" t="s">
        <v>163</v>
      </c>
      <c r="B4" s="362"/>
      <c r="C4" s="362"/>
      <c r="D4" s="362"/>
      <c r="E4" s="362"/>
      <c r="F4" s="36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 t="s">
        <v>110</v>
      </c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42" x14ac:dyDescent="0.25">
      <c r="A5" s="356" t="s">
        <v>162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</row>
    <row r="7" spans="1:42" ht="12.75" customHeight="1" x14ac:dyDescent="0.25">
      <c r="A7" s="363" t="s">
        <v>163</v>
      </c>
      <c r="B7" s="363"/>
      <c r="C7" s="363"/>
      <c r="D7" s="363"/>
      <c r="E7" s="363"/>
      <c r="F7" s="363"/>
      <c r="G7" s="363"/>
      <c r="H7" s="363"/>
      <c r="I7" s="363"/>
      <c r="AA7" s="1" t="s">
        <v>110</v>
      </c>
      <c r="AE7" s="356" t="s">
        <v>516</v>
      </c>
      <c r="AF7" s="356"/>
      <c r="AG7" s="356"/>
      <c r="AH7" s="356" t="s">
        <v>160</v>
      </c>
      <c r="AI7" s="356"/>
      <c r="AJ7" s="356"/>
      <c r="AK7" s="356" t="s">
        <v>161</v>
      </c>
      <c r="AL7" s="356"/>
      <c r="AM7" s="356"/>
      <c r="AN7" s="356" t="s">
        <v>365</v>
      </c>
      <c r="AO7" s="356"/>
      <c r="AP7" s="356"/>
    </row>
    <row r="8" spans="1:42" ht="12.75" customHeight="1" x14ac:dyDescent="0.25">
      <c r="A8" s="132"/>
      <c r="B8" s="132"/>
      <c r="C8" s="132"/>
      <c r="D8" s="132"/>
      <c r="E8" s="132"/>
      <c r="F8" s="132"/>
      <c r="G8" s="132"/>
      <c r="H8" s="132"/>
      <c r="I8" s="132"/>
      <c r="AA8" s="1"/>
      <c r="AE8" s="1" t="s">
        <v>517</v>
      </c>
      <c r="AF8" s="1" t="s">
        <v>592</v>
      </c>
      <c r="AG8" s="1" t="s">
        <v>608</v>
      </c>
      <c r="AH8" s="1" t="s">
        <v>517</v>
      </c>
      <c r="AI8" s="1" t="s">
        <v>592</v>
      </c>
      <c r="AJ8" s="1" t="s">
        <v>608</v>
      </c>
      <c r="AK8" s="1" t="s">
        <v>517</v>
      </c>
      <c r="AL8" s="1" t="s">
        <v>592</v>
      </c>
      <c r="AM8" s="1" t="s">
        <v>608</v>
      </c>
      <c r="AN8" s="1" t="s">
        <v>517</v>
      </c>
      <c r="AO8" s="1" t="s">
        <v>592</v>
      </c>
      <c r="AP8" s="1" t="s">
        <v>608</v>
      </c>
    </row>
    <row r="9" spans="1:42" ht="12.75" customHeight="1" x14ac:dyDescent="0.25">
      <c r="A9" s="357" t="s">
        <v>164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58"/>
      <c r="R9" s="358"/>
      <c r="S9" s="358"/>
      <c r="T9" s="358"/>
      <c r="U9" s="358"/>
      <c r="V9" s="358"/>
      <c r="W9" s="358"/>
      <c r="X9" s="358"/>
      <c r="Y9" s="358"/>
      <c r="Z9" s="358"/>
      <c r="AA9" s="359" t="s">
        <v>165</v>
      </c>
      <c r="AB9" s="360"/>
      <c r="AC9" s="360"/>
      <c r="AD9" s="361"/>
      <c r="AE9">
        <v>6246000</v>
      </c>
      <c r="AF9">
        <v>8405712</v>
      </c>
      <c r="AG9">
        <v>8405712</v>
      </c>
      <c r="AH9">
        <v>17156000</v>
      </c>
      <c r="AI9">
        <v>16657913</v>
      </c>
      <c r="AJ9">
        <v>16657913</v>
      </c>
      <c r="AK9">
        <v>35694000</v>
      </c>
      <c r="AL9">
        <v>31943256</v>
      </c>
      <c r="AM9">
        <v>31943256</v>
      </c>
      <c r="AN9" s="1">
        <f>SUM(AE9,AH9,AK9)</f>
        <v>59096000</v>
      </c>
      <c r="AO9" s="1">
        <f>SUM(AF9,AI9,AL9)</f>
        <v>57006881</v>
      </c>
      <c r="AP9" s="1">
        <f>SUM(AG9,AJ9,AM9)</f>
        <v>57006881</v>
      </c>
    </row>
    <row r="10" spans="1:42" ht="12.75" customHeight="1" x14ac:dyDescent="0.25">
      <c r="A10" s="357" t="s">
        <v>166</v>
      </c>
      <c r="B10" s="358"/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  <c r="Y10" s="358"/>
      <c r="Z10" s="358"/>
      <c r="AA10" s="364" t="s">
        <v>167</v>
      </c>
      <c r="AB10" s="364"/>
      <c r="AC10" s="364"/>
      <c r="AD10" s="364"/>
      <c r="AE10">
        <v>150000</v>
      </c>
      <c r="AF10">
        <v>150000</v>
      </c>
      <c r="AG10">
        <v>101078</v>
      </c>
      <c r="AH10">
        <v>2350000</v>
      </c>
      <c r="AI10">
        <v>2637200</v>
      </c>
      <c r="AJ10">
        <v>2637200</v>
      </c>
      <c r="AK10">
        <v>200000</v>
      </c>
      <c r="AL10">
        <v>210000</v>
      </c>
      <c r="AM10">
        <v>210000</v>
      </c>
      <c r="AN10" s="1">
        <f t="shared" ref="AN10:AN73" si="0">SUM(AE10,AH10,AK10)</f>
        <v>2700000</v>
      </c>
      <c r="AO10" s="1">
        <f t="shared" ref="AO10:AO73" si="1">SUM(AF10,AI10,AL10)</f>
        <v>2997200</v>
      </c>
      <c r="AP10" s="1">
        <f t="shared" ref="AP10:AP73" si="2">SUM(AG10,AJ10,AM10)</f>
        <v>2948278</v>
      </c>
    </row>
    <row r="11" spans="1:42" ht="12.75" hidden="1" customHeight="1" x14ac:dyDescent="0.25">
      <c r="A11" s="357" t="s">
        <v>168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358"/>
      <c r="R11" s="358"/>
      <c r="S11" s="358"/>
      <c r="T11" s="358"/>
      <c r="U11" s="358"/>
      <c r="V11" s="358"/>
      <c r="W11" s="358"/>
      <c r="X11" s="358"/>
      <c r="Y11" s="358"/>
      <c r="Z11" s="358"/>
      <c r="AA11" s="364" t="s">
        <v>169</v>
      </c>
      <c r="AB11" s="364"/>
      <c r="AC11" s="364"/>
      <c r="AD11" s="364"/>
      <c r="AN11" s="1">
        <f t="shared" si="0"/>
        <v>0</v>
      </c>
      <c r="AO11" s="1">
        <f t="shared" si="1"/>
        <v>0</v>
      </c>
      <c r="AP11" s="1">
        <f t="shared" si="2"/>
        <v>0</v>
      </c>
    </row>
    <row r="12" spans="1:42" ht="12.75" customHeight="1" x14ac:dyDescent="0.25">
      <c r="A12" s="365" t="s">
        <v>168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  <c r="P12" s="366"/>
      <c r="Q12" s="366"/>
      <c r="R12" s="366"/>
      <c r="S12" s="366"/>
      <c r="T12" s="366"/>
      <c r="U12" s="366"/>
      <c r="V12" s="366"/>
      <c r="W12" s="366"/>
      <c r="X12" s="366"/>
      <c r="Y12" s="366"/>
      <c r="Z12" s="366"/>
      <c r="AA12" s="364" t="s">
        <v>169</v>
      </c>
      <c r="AB12" s="364"/>
      <c r="AC12" s="364"/>
      <c r="AD12" s="364"/>
      <c r="AE12">
        <v>0</v>
      </c>
      <c r="AF12">
        <v>0</v>
      </c>
      <c r="AG12">
        <v>0</v>
      </c>
      <c r="AH12">
        <v>0</v>
      </c>
      <c r="AI12">
        <v>95527</v>
      </c>
      <c r="AJ12">
        <v>95527</v>
      </c>
      <c r="AK12">
        <v>506000</v>
      </c>
      <c r="AL12">
        <v>67489</v>
      </c>
      <c r="AM12">
        <v>67489</v>
      </c>
      <c r="AN12" s="1">
        <f t="shared" si="0"/>
        <v>506000</v>
      </c>
      <c r="AO12" s="1">
        <f t="shared" si="1"/>
        <v>163016</v>
      </c>
      <c r="AP12" s="1">
        <f t="shared" si="2"/>
        <v>163016</v>
      </c>
    </row>
    <row r="13" spans="1:42" ht="12.75" hidden="1" customHeight="1" x14ac:dyDescent="0.25">
      <c r="A13" s="365" t="s">
        <v>170</v>
      </c>
      <c r="B13" s="366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  <c r="P13" s="366"/>
      <c r="Q13" s="366"/>
      <c r="R13" s="366"/>
      <c r="S13" s="366"/>
      <c r="T13" s="366"/>
      <c r="U13" s="366"/>
      <c r="V13" s="366"/>
      <c r="W13" s="366"/>
      <c r="X13" s="366"/>
      <c r="Y13" s="366"/>
      <c r="Z13" s="366"/>
      <c r="AA13" s="364" t="s">
        <v>171</v>
      </c>
      <c r="AB13" s="364"/>
      <c r="AC13" s="364"/>
      <c r="AD13" s="364"/>
      <c r="AN13" s="1">
        <f t="shared" si="0"/>
        <v>0</v>
      </c>
      <c r="AO13" s="1">
        <f t="shared" si="1"/>
        <v>0</v>
      </c>
      <c r="AP13" s="1">
        <f t="shared" si="2"/>
        <v>0</v>
      </c>
    </row>
    <row r="14" spans="1:42" ht="12.75" customHeight="1" x14ac:dyDescent="0.25">
      <c r="A14" s="365" t="s">
        <v>172</v>
      </c>
      <c r="B14" s="366"/>
      <c r="C14" s="366"/>
      <c r="D14" s="366"/>
      <c r="E14" s="366"/>
      <c r="F14" s="366"/>
      <c r="G14" s="366"/>
      <c r="H14" s="366"/>
      <c r="I14" s="366"/>
      <c r="J14" s="366"/>
      <c r="K14" s="366"/>
      <c r="L14" s="366"/>
      <c r="M14" s="366"/>
      <c r="N14" s="366"/>
      <c r="O14" s="366"/>
      <c r="P14" s="366"/>
      <c r="Q14" s="366"/>
      <c r="R14" s="366"/>
      <c r="S14" s="366"/>
      <c r="T14" s="366"/>
      <c r="U14" s="366"/>
      <c r="V14" s="366"/>
      <c r="W14" s="366"/>
      <c r="X14" s="366"/>
      <c r="Y14" s="366"/>
      <c r="Z14" s="366"/>
      <c r="AA14" s="364" t="s">
        <v>173</v>
      </c>
      <c r="AB14" s="364"/>
      <c r="AC14" s="364"/>
      <c r="AD14" s="364"/>
      <c r="AE14">
        <v>0</v>
      </c>
      <c r="AF14">
        <v>0</v>
      </c>
      <c r="AG14">
        <v>0</v>
      </c>
      <c r="AH14">
        <v>0</v>
      </c>
      <c r="AI14">
        <v>371979</v>
      </c>
      <c r="AJ14">
        <v>371979</v>
      </c>
      <c r="AK14">
        <v>737000</v>
      </c>
      <c r="AL14">
        <v>761606</v>
      </c>
      <c r="AM14">
        <v>761606</v>
      </c>
      <c r="AN14" s="1">
        <f t="shared" si="0"/>
        <v>737000</v>
      </c>
      <c r="AO14" s="1">
        <f t="shared" si="1"/>
        <v>1133585</v>
      </c>
      <c r="AP14" s="1">
        <f t="shared" si="2"/>
        <v>1133585</v>
      </c>
    </row>
    <row r="15" spans="1:42" ht="12.75" customHeight="1" x14ac:dyDescent="0.25">
      <c r="A15" s="365" t="s">
        <v>174</v>
      </c>
      <c r="B15" s="366"/>
      <c r="C15" s="366"/>
      <c r="D15" s="366"/>
      <c r="E15" s="366"/>
      <c r="F15" s="366"/>
      <c r="G15" s="366"/>
      <c r="H15" s="366"/>
      <c r="I15" s="366"/>
      <c r="J15" s="366"/>
      <c r="K15" s="366"/>
      <c r="L15" s="366"/>
      <c r="M15" s="366"/>
      <c r="N15" s="366"/>
      <c r="O15" s="366"/>
      <c r="P15" s="366"/>
      <c r="Q15" s="366"/>
      <c r="R15" s="366"/>
      <c r="S15" s="366"/>
      <c r="T15" s="366"/>
      <c r="U15" s="366"/>
      <c r="V15" s="366"/>
      <c r="W15" s="366"/>
      <c r="X15" s="366"/>
      <c r="Y15" s="366"/>
      <c r="Z15" s="366"/>
      <c r="AA15" s="364" t="s">
        <v>175</v>
      </c>
      <c r="AB15" s="364"/>
      <c r="AC15" s="364"/>
      <c r="AD15" s="364"/>
      <c r="AE15">
        <v>147000</v>
      </c>
      <c r="AF15">
        <v>297400</v>
      </c>
      <c r="AG15">
        <v>297400</v>
      </c>
      <c r="AH15">
        <v>958000</v>
      </c>
      <c r="AI15">
        <v>956300</v>
      </c>
      <c r="AJ15">
        <v>956300</v>
      </c>
      <c r="AK15">
        <v>2278000</v>
      </c>
      <c r="AL15">
        <v>1808401</v>
      </c>
      <c r="AM15">
        <v>1808401</v>
      </c>
      <c r="AN15" s="1">
        <f t="shared" si="0"/>
        <v>3383000</v>
      </c>
      <c r="AO15" s="1">
        <f t="shared" si="1"/>
        <v>3062101</v>
      </c>
      <c r="AP15" s="1">
        <f t="shared" si="2"/>
        <v>3062101</v>
      </c>
    </row>
    <row r="16" spans="1:42" ht="12.75" hidden="1" customHeight="1" x14ac:dyDescent="0.25">
      <c r="A16" s="365" t="s">
        <v>176</v>
      </c>
      <c r="B16" s="366"/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7" t="s">
        <v>177</v>
      </c>
      <c r="AB16" s="368"/>
      <c r="AC16" s="368"/>
      <c r="AD16" s="369"/>
      <c r="AN16" s="1">
        <f t="shared" si="0"/>
        <v>0</v>
      </c>
      <c r="AO16" s="1">
        <f t="shared" si="1"/>
        <v>0</v>
      </c>
      <c r="AP16" s="1">
        <f t="shared" si="2"/>
        <v>0</v>
      </c>
    </row>
    <row r="17" spans="1:47" ht="12.75" customHeight="1" x14ac:dyDescent="0.25">
      <c r="A17" s="370" t="s">
        <v>176</v>
      </c>
      <c r="B17" s="371"/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371"/>
      <c r="X17" s="371"/>
      <c r="Y17" s="371"/>
      <c r="Z17" s="371"/>
      <c r="AA17" s="364" t="s">
        <v>177</v>
      </c>
      <c r="AB17" s="364"/>
      <c r="AC17" s="364"/>
      <c r="AD17" s="364"/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207000</v>
      </c>
      <c r="AM17">
        <v>207000</v>
      </c>
      <c r="AN17" s="1">
        <f t="shared" si="0"/>
        <v>0</v>
      </c>
      <c r="AO17" s="1">
        <f t="shared" si="1"/>
        <v>207000</v>
      </c>
      <c r="AP17" s="1">
        <f t="shared" si="2"/>
        <v>207000</v>
      </c>
    </row>
    <row r="18" spans="1:47" ht="12.75" hidden="1" customHeight="1" x14ac:dyDescent="0.25">
      <c r="A18" s="370" t="s">
        <v>180</v>
      </c>
      <c r="B18" s="371"/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371"/>
      <c r="Y18" s="371"/>
      <c r="Z18" s="371"/>
      <c r="AA18" s="364" t="s">
        <v>181</v>
      </c>
      <c r="AB18" s="364"/>
      <c r="AC18" s="364"/>
      <c r="AD18" s="364"/>
      <c r="AN18" s="1">
        <f t="shared" si="0"/>
        <v>0</v>
      </c>
      <c r="AO18" s="1">
        <f t="shared" si="1"/>
        <v>0</v>
      </c>
      <c r="AP18" s="1">
        <f t="shared" si="2"/>
        <v>0</v>
      </c>
    </row>
    <row r="19" spans="1:47" ht="12.75" hidden="1" customHeight="1" x14ac:dyDescent="0.25">
      <c r="A19" s="370" t="s">
        <v>182</v>
      </c>
      <c r="B19" s="371"/>
      <c r="C19" s="371"/>
      <c r="D19" s="371"/>
      <c r="E19" s="371"/>
      <c r="F19" s="371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371"/>
      <c r="Z19" s="371"/>
      <c r="AA19" s="364" t="s">
        <v>183</v>
      </c>
      <c r="AB19" s="364"/>
      <c r="AC19" s="364"/>
      <c r="AD19" s="364"/>
      <c r="AN19" s="1">
        <f t="shared" si="0"/>
        <v>0</v>
      </c>
      <c r="AO19" s="1">
        <f t="shared" si="1"/>
        <v>0</v>
      </c>
      <c r="AP19" s="1">
        <f t="shared" si="2"/>
        <v>0</v>
      </c>
    </row>
    <row r="20" spans="1:47" ht="23.25" hidden="1" customHeight="1" x14ac:dyDescent="0.25">
      <c r="A20" s="370" t="s">
        <v>184</v>
      </c>
      <c r="B20" s="371"/>
      <c r="C20" s="371"/>
      <c r="D20" s="371"/>
      <c r="E20" s="371"/>
      <c r="F20" s="371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  <c r="U20" s="371"/>
      <c r="V20" s="371"/>
      <c r="W20" s="371"/>
      <c r="X20" s="371"/>
      <c r="Y20" s="371"/>
      <c r="Z20" s="371"/>
      <c r="AA20" s="364" t="s">
        <v>185</v>
      </c>
      <c r="AB20" s="364"/>
      <c r="AC20" s="364"/>
      <c r="AD20" s="364"/>
      <c r="AN20" s="1">
        <f t="shared" si="0"/>
        <v>0</v>
      </c>
      <c r="AO20" s="1">
        <f t="shared" si="1"/>
        <v>0</v>
      </c>
      <c r="AP20" s="1">
        <f t="shared" si="2"/>
        <v>0</v>
      </c>
    </row>
    <row r="21" spans="1:47" ht="14.25" customHeight="1" x14ac:dyDescent="0.25">
      <c r="A21" s="370" t="s">
        <v>178</v>
      </c>
      <c r="B21" s="371"/>
      <c r="C21" s="371"/>
      <c r="D21" s="371"/>
      <c r="E21" s="371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5" t="s">
        <v>179</v>
      </c>
      <c r="AB21" s="195"/>
      <c r="AC21" s="195"/>
      <c r="AD21" s="195"/>
      <c r="AE21">
        <v>0</v>
      </c>
      <c r="AF21">
        <v>41195</v>
      </c>
      <c r="AG21">
        <v>41195</v>
      </c>
      <c r="AH21">
        <v>441000</v>
      </c>
      <c r="AI21">
        <v>421922</v>
      </c>
      <c r="AJ21">
        <v>421922</v>
      </c>
      <c r="AK21">
        <v>567000</v>
      </c>
      <c r="AL21">
        <v>137606</v>
      </c>
      <c r="AM21">
        <v>137606</v>
      </c>
      <c r="AN21" s="1">
        <f t="shared" si="0"/>
        <v>1008000</v>
      </c>
      <c r="AO21" s="1">
        <f t="shared" si="1"/>
        <v>600723</v>
      </c>
      <c r="AP21" s="1">
        <f t="shared" si="2"/>
        <v>600723</v>
      </c>
    </row>
    <row r="22" spans="1:47" x14ac:dyDescent="0.25">
      <c r="A22" s="370" t="s">
        <v>186</v>
      </c>
      <c r="B22" s="371"/>
      <c r="C22" s="371"/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64" t="s">
        <v>187</v>
      </c>
      <c r="AB22" s="364"/>
      <c r="AC22" s="364"/>
      <c r="AD22" s="364"/>
      <c r="AE22">
        <v>445000</v>
      </c>
      <c r="AF22">
        <v>445000</v>
      </c>
      <c r="AG22">
        <v>385104</v>
      </c>
      <c r="AH22">
        <v>460000</v>
      </c>
      <c r="AI22">
        <v>635040</v>
      </c>
      <c r="AJ22">
        <v>635040</v>
      </c>
      <c r="AK22">
        <v>2130000</v>
      </c>
      <c r="AL22">
        <v>2181760</v>
      </c>
      <c r="AM22">
        <v>2181760</v>
      </c>
      <c r="AN22" s="1">
        <f t="shared" si="0"/>
        <v>3035000</v>
      </c>
      <c r="AO22" s="1">
        <f t="shared" si="1"/>
        <v>3261800</v>
      </c>
      <c r="AP22" s="1">
        <f t="shared" si="2"/>
        <v>3201904</v>
      </c>
    </row>
    <row r="23" spans="1:47" s="1" customFormat="1" ht="12.75" customHeight="1" x14ac:dyDescent="0.25">
      <c r="A23" s="372" t="s">
        <v>524</v>
      </c>
      <c r="B23" s="373"/>
      <c r="C23" s="373"/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3"/>
      <c r="T23" s="373"/>
      <c r="U23" s="373"/>
      <c r="V23" s="373"/>
      <c r="W23" s="373"/>
      <c r="X23" s="373"/>
      <c r="Y23" s="373"/>
      <c r="Z23" s="373"/>
      <c r="AA23" s="374" t="s">
        <v>188</v>
      </c>
      <c r="AB23" s="374"/>
      <c r="AC23" s="374"/>
      <c r="AD23" s="374"/>
      <c r="AE23" s="1">
        <f>SUM(AE9:AE22)</f>
        <v>6988000</v>
      </c>
      <c r="AF23" s="1">
        <f t="shared" ref="AF23:AM23" si="3">SUM(AF9:AF22)</f>
        <v>9339307</v>
      </c>
      <c r="AG23" s="1">
        <f t="shared" si="3"/>
        <v>9230489</v>
      </c>
      <c r="AH23" s="1">
        <f t="shared" si="3"/>
        <v>21365000</v>
      </c>
      <c r="AI23" s="1">
        <f t="shared" si="3"/>
        <v>21775881</v>
      </c>
      <c r="AJ23" s="1">
        <f t="shared" si="3"/>
        <v>21775881</v>
      </c>
      <c r="AK23" s="1">
        <f t="shared" si="3"/>
        <v>42112000</v>
      </c>
      <c r="AL23" s="1">
        <f t="shared" si="3"/>
        <v>37317118</v>
      </c>
      <c r="AM23" s="1">
        <f t="shared" si="3"/>
        <v>37317118</v>
      </c>
      <c r="AN23" s="1">
        <f t="shared" si="0"/>
        <v>70465000</v>
      </c>
      <c r="AO23" s="1">
        <f t="shared" si="1"/>
        <v>68432306</v>
      </c>
      <c r="AP23" s="1">
        <f t="shared" si="2"/>
        <v>68323488</v>
      </c>
    </row>
    <row r="24" spans="1:47" ht="12.75" customHeight="1" x14ac:dyDescent="0.25">
      <c r="A24" s="370" t="s">
        <v>189</v>
      </c>
      <c r="B24" s="371"/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371"/>
      <c r="V24" s="371"/>
      <c r="W24" s="371"/>
      <c r="X24" s="371"/>
      <c r="Y24" s="371"/>
      <c r="Z24" s="371"/>
      <c r="AA24" s="364" t="s">
        <v>190</v>
      </c>
      <c r="AB24" s="364"/>
      <c r="AC24" s="364"/>
      <c r="AD24" s="364"/>
      <c r="AE24">
        <v>7782000</v>
      </c>
      <c r="AF24">
        <v>7782000</v>
      </c>
      <c r="AG24">
        <v>7669672</v>
      </c>
      <c r="AH24">
        <v>0</v>
      </c>
      <c r="AI24">
        <v>0</v>
      </c>
      <c r="AJ24">
        <v>0</v>
      </c>
      <c r="AK24">
        <v>0</v>
      </c>
      <c r="AL24">
        <v>0</v>
      </c>
      <c r="AN24" s="1">
        <f t="shared" si="0"/>
        <v>7782000</v>
      </c>
      <c r="AO24" s="1">
        <f t="shared" si="1"/>
        <v>7782000</v>
      </c>
      <c r="AP24" s="1">
        <f t="shared" si="2"/>
        <v>7669672</v>
      </c>
    </row>
    <row r="25" spans="1:47" ht="12.75" hidden="1" customHeight="1" x14ac:dyDescent="0.25">
      <c r="A25" s="370" t="s">
        <v>191</v>
      </c>
      <c r="B25" s="371"/>
      <c r="C25" s="371"/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371"/>
      <c r="AA25" s="364" t="s">
        <v>192</v>
      </c>
      <c r="AB25" s="364"/>
      <c r="AC25" s="364"/>
      <c r="AD25" s="364"/>
      <c r="AN25" s="1">
        <f t="shared" si="0"/>
        <v>0</v>
      </c>
      <c r="AO25" s="1">
        <f t="shared" si="1"/>
        <v>0</v>
      </c>
      <c r="AP25" s="1">
        <f t="shared" si="2"/>
        <v>0</v>
      </c>
    </row>
    <row r="26" spans="1:47" ht="12.75" customHeight="1" x14ac:dyDescent="0.25">
      <c r="A26" s="370" t="s">
        <v>552</v>
      </c>
      <c r="B26" s="371"/>
      <c r="C26" s="371"/>
      <c r="D26" s="371"/>
      <c r="E26" s="371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5" t="s">
        <v>192</v>
      </c>
      <c r="AB26" s="195"/>
      <c r="AC26" s="195"/>
      <c r="AD26" s="195"/>
      <c r="AE26">
        <v>401000</v>
      </c>
      <c r="AF26">
        <v>697407</v>
      </c>
      <c r="AG26">
        <v>697407</v>
      </c>
      <c r="AH26">
        <v>0</v>
      </c>
      <c r="AI26">
        <v>195300</v>
      </c>
      <c r="AJ26">
        <v>195300</v>
      </c>
      <c r="AK26">
        <v>0</v>
      </c>
      <c r="AL26">
        <v>930026</v>
      </c>
      <c r="AM26">
        <v>930026</v>
      </c>
      <c r="AN26" s="1">
        <f t="shared" si="0"/>
        <v>401000</v>
      </c>
      <c r="AO26" s="1">
        <f t="shared" si="1"/>
        <v>1822733</v>
      </c>
      <c r="AP26" s="1">
        <f t="shared" si="2"/>
        <v>1822733</v>
      </c>
    </row>
    <row r="27" spans="1:47" ht="12.75" customHeight="1" x14ac:dyDescent="0.25">
      <c r="A27" s="377" t="s">
        <v>193</v>
      </c>
      <c r="B27" s="378"/>
      <c r="C27" s="378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8"/>
      <c r="Q27" s="378"/>
      <c r="R27" s="378"/>
      <c r="S27" s="378"/>
      <c r="T27" s="378"/>
      <c r="U27" s="378"/>
      <c r="V27" s="378"/>
      <c r="W27" s="378"/>
      <c r="X27" s="378"/>
      <c r="Y27" s="378"/>
      <c r="Z27" s="378"/>
      <c r="AA27" s="364" t="s">
        <v>194</v>
      </c>
      <c r="AB27" s="364"/>
      <c r="AC27" s="364"/>
      <c r="AD27" s="364"/>
      <c r="AE27">
        <v>0</v>
      </c>
      <c r="AF27">
        <v>0</v>
      </c>
      <c r="AG27">
        <v>0</v>
      </c>
      <c r="AH27">
        <v>0</v>
      </c>
      <c r="AI27">
        <v>74400</v>
      </c>
      <c r="AJ27">
        <v>74400</v>
      </c>
      <c r="AK27">
        <v>140000</v>
      </c>
      <c r="AL27">
        <v>30275</v>
      </c>
      <c r="AM27">
        <v>30275</v>
      </c>
      <c r="AN27" s="1">
        <f t="shared" si="0"/>
        <v>140000</v>
      </c>
      <c r="AO27" s="1">
        <f t="shared" si="1"/>
        <v>104675</v>
      </c>
      <c r="AP27" s="1">
        <f t="shared" si="2"/>
        <v>104675</v>
      </c>
    </row>
    <row r="28" spans="1:47" s="1" customFormat="1" ht="12.75" customHeight="1" x14ac:dyDescent="0.25">
      <c r="A28" s="375" t="s">
        <v>525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6"/>
      <c r="L28" s="376"/>
      <c r="M28" s="376"/>
      <c r="N28" s="376"/>
      <c r="O28" s="376"/>
      <c r="P28" s="376"/>
      <c r="Q28" s="376"/>
      <c r="R28" s="376"/>
      <c r="S28" s="376"/>
      <c r="T28" s="376"/>
      <c r="U28" s="376"/>
      <c r="V28" s="376"/>
      <c r="W28" s="376"/>
      <c r="X28" s="376"/>
      <c r="Y28" s="376"/>
      <c r="Z28" s="376"/>
      <c r="AA28" s="374" t="s">
        <v>195</v>
      </c>
      <c r="AB28" s="374"/>
      <c r="AC28" s="374"/>
      <c r="AD28" s="374"/>
      <c r="AE28" s="1">
        <f>SUM(AE24:AE27)</f>
        <v>8183000</v>
      </c>
      <c r="AF28" s="1">
        <f t="shared" ref="AF28:AM28" si="4">SUM(AF24:AF27)</f>
        <v>8479407</v>
      </c>
      <c r="AG28" s="1">
        <f t="shared" si="4"/>
        <v>8367079</v>
      </c>
      <c r="AH28" s="1">
        <f>SUM(AH26:AH27)</f>
        <v>0</v>
      </c>
      <c r="AI28" s="1">
        <f>SUM(AI26:AI27)</f>
        <v>269700</v>
      </c>
      <c r="AJ28" s="1">
        <f>SUM(AJ26:AJ27)</f>
        <v>269700</v>
      </c>
      <c r="AK28" s="1">
        <f t="shared" si="4"/>
        <v>140000</v>
      </c>
      <c r="AL28" s="1">
        <f t="shared" si="4"/>
        <v>960301</v>
      </c>
      <c r="AM28" s="1">
        <f t="shared" si="4"/>
        <v>960301</v>
      </c>
      <c r="AN28" s="1">
        <f t="shared" si="0"/>
        <v>8323000</v>
      </c>
      <c r="AO28" s="1">
        <f t="shared" si="1"/>
        <v>9709408</v>
      </c>
      <c r="AP28" s="1">
        <f t="shared" si="2"/>
        <v>9597080</v>
      </c>
    </row>
    <row r="29" spans="1:47" s="1" customFormat="1" ht="12.75" customHeight="1" x14ac:dyDescent="0.25">
      <c r="A29" s="372" t="s">
        <v>526</v>
      </c>
      <c r="B29" s="373"/>
      <c r="C29" s="373"/>
      <c r="D29" s="373"/>
      <c r="E29" s="373"/>
      <c r="F29" s="373"/>
      <c r="G29" s="373"/>
      <c r="H29" s="373"/>
      <c r="I29" s="373"/>
      <c r="J29" s="373"/>
      <c r="K29" s="373"/>
      <c r="L29" s="373"/>
      <c r="M29" s="373"/>
      <c r="N29" s="373"/>
      <c r="O29" s="373"/>
      <c r="P29" s="373"/>
      <c r="Q29" s="373"/>
      <c r="R29" s="373"/>
      <c r="S29" s="373"/>
      <c r="T29" s="373"/>
      <c r="U29" s="373"/>
      <c r="V29" s="373"/>
      <c r="W29" s="373"/>
      <c r="X29" s="373"/>
      <c r="Y29" s="373"/>
      <c r="Z29" s="373"/>
      <c r="AA29" s="374" t="s">
        <v>196</v>
      </c>
      <c r="AB29" s="374"/>
      <c r="AC29" s="374"/>
      <c r="AD29" s="374"/>
      <c r="AE29" s="1">
        <f>SUM(AE23,AE28)</f>
        <v>15171000</v>
      </c>
      <c r="AF29" s="1">
        <f t="shared" ref="AF29:AM29" si="5">SUM(AF23,AF28)</f>
        <v>17818714</v>
      </c>
      <c r="AG29" s="1">
        <f t="shared" si="5"/>
        <v>17597568</v>
      </c>
      <c r="AH29" s="1">
        <f t="shared" si="5"/>
        <v>21365000</v>
      </c>
      <c r="AI29" s="1">
        <f t="shared" si="5"/>
        <v>22045581</v>
      </c>
      <c r="AJ29" s="1">
        <f t="shared" si="5"/>
        <v>22045581</v>
      </c>
      <c r="AK29" s="1">
        <f t="shared" si="5"/>
        <v>42252000</v>
      </c>
      <c r="AL29" s="1">
        <f t="shared" si="5"/>
        <v>38277419</v>
      </c>
      <c r="AM29" s="1">
        <f t="shared" si="5"/>
        <v>38277419</v>
      </c>
      <c r="AN29" s="1">
        <f t="shared" si="0"/>
        <v>78788000</v>
      </c>
      <c r="AO29" s="1">
        <f t="shared" si="1"/>
        <v>78141714</v>
      </c>
      <c r="AP29" s="1">
        <f t="shared" si="2"/>
        <v>77920568</v>
      </c>
    </row>
    <row r="30" spans="1:47" s="1" customFormat="1" ht="12.75" customHeight="1" x14ac:dyDescent="0.25">
      <c r="A30" s="375" t="s">
        <v>197</v>
      </c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76"/>
      <c r="T30" s="376"/>
      <c r="U30" s="376"/>
      <c r="V30" s="376"/>
      <c r="W30" s="376"/>
      <c r="X30" s="376"/>
      <c r="Y30" s="376"/>
      <c r="Z30" s="376"/>
      <c r="AA30" s="374" t="s">
        <v>198</v>
      </c>
      <c r="AB30" s="374"/>
      <c r="AC30" s="374"/>
      <c r="AD30" s="374"/>
      <c r="AE30" s="1">
        <v>4014000</v>
      </c>
      <c r="AF30" s="1">
        <v>4428125</v>
      </c>
      <c r="AG30" s="1">
        <v>4426125</v>
      </c>
      <c r="AH30" s="1">
        <v>5799000</v>
      </c>
      <c r="AI30" s="1">
        <v>6305131</v>
      </c>
      <c r="AJ30" s="1">
        <v>6303727</v>
      </c>
      <c r="AK30" s="1">
        <v>11895000</v>
      </c>
      <c r="AL30" s="1">
        <v>10605519</v>
      </c>
      <c r="AM30" s="1">
        <v>10605519</v>
      </c>
      <c r="AN30" s="1">
        <f t="shared" si="0"/>
        <v>21708000</v>
      </c>
      <c r="AO30" s="1">
        <f t="shared" si="1"/>
        <v>21338775</v>
      </c>
      <c r="AP30" s="1">
        <f t="shared" si="2"/>
        <v>21335371</v>
      </c>
      <c r="AU30" s="1" t="s">
        <v>521</v>
      </c>
    </row>
    <row r="31" spans="1:47" ht="12.75" customHeight="1" x14ac:dyDescent="0.25">
      <c r="A31" s="370" t="s">
        <v>199</v>
      </c>
      <c r="B31" s="371"/>
      <c r="C31" s="371"/>
      <c r="D31" s="371"/>
      <c r="E31" s="371"/>
      <c r="F31" s="371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  <c r="U31" s="371"/>
      <c r="V31" s="371"/>
      <c r="W31" s="371"/>
      <c r="X31" s="371"/>
      <c r="Y31" s="371"/>
      <c r="Z31" s="371"/>
      <c r="AA31" s="364" t="s">
        <v>200</v>
      </c>
      <c r="AB31" s="364"/>
      <c r="AC31" s="364"/>
      <c r="AD31" s="364"/>
      <c r="AE31">
        <v>849000</v>
      </c>
      <c r="AF31" s="1">
        <v>849000</v>
      </c>
      <c r="AG31" s="143">
        <v>253730</v>
      </c>
      <c r="AH31">
        <v>100000</v>
      </c>
      <c r="AI31" s="143">
        <v>115429</v>
      </c>
      <c r="AJ31" s="143">
        <v>115429</v>
      </c>
      <c r="AK31">
        <v>477000</v>
      </c>
      <c r="AL31" s="143">
        <v>432578</v>
      </c>
      <c r="AM31" s="1">
        <v>397578</v>
      </c>
      <c r="AN31" s="1">
        <f t="shared" si="0"/>
        <v>1426000</v>
      </c>
      <c r="AO31" s="1">
        <f t="shared" si="1"/>
        <v>1397007</v>
      </c>
      <c r="AP31" s="1">
        <f t="shared" si="2"/>
        <v>766737</v>
      </c>
    </row>
    <row r="32" spans="1:47" ht="12.75" customHeight="1" x14ac:dyDescent="0.25">
      <c r="A32" s="370" t="s">
        <v>201</v>
      </c>
      <c r="B32" s="371"/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64" t="s">
        <v>202</v>
      </c>
      <c r="AB32" s="364"/>
      <c r="AC32" s="364"/>
      <c r="AD32" s="364"/>
      <c r="AE32">
        <v>1520000</v>
      </c>
      <c r="AF32" s="1">
        <v>1520000</v>
      </c>
      <c r="AG32" s="143">
        <v>914574</v>
      </c>
      <c r="AH32">
        <v>560000</v>
      </c>
      <c r="AI32" s="143">
        <v>252952</v>
      </c>
      <c r="AJ32" s="143">
        <v>252952</v>
      </c>
      <c r="AK32" s="143">
        <v>16769000</v>
      </c>
      <c r="AL32" s="143">
        <v>14683368</v>
      </c>
      <c r="AM32" s="1">
        <v>14683368</v>
      </c>
      <c r="AN32" s="1">
        <f t="shared" si="0"/>
        <v>18849000</v>
      </c>
      <c r="AO32" s="1">
        <f t="shared" si="1"/>
        <v>16456320</v>
      </c>
      <c r="AP32" s="1">
        <f t="shared" si="2"/>
        <v>15850894</v>
      </c>
    </row>
    <row r="33" spans="1:42" ht="12.75" hidden="1" customHeight="1" x14ac:dyDescent="0.25">
      <c r="A33" s="370" t="s">
        <v>203</v>
      </c>
      <c r="B33" s="371"/>
      <c r="C33" s="371"/>
      <c r="D33" s="371"/>
      <c r="E33" s="371"/>
      <c r="F33" s="371"/>
      <c r="G33" s="371"/>
      <c r="H33" s="371"/>
      <c r="I33" s="371"/>
      <c r="J33" s="371"/>
      <c r="K33" s="371"/>
      <c r="L33" s="371"/>
      <c r="M33" s="371"/>
      <c r="N33" s="371"/>
      <c r="O33" s="371"/>
      <c r="P33" s="371"/>
      <c r="Q33" s="371"/>
      <c r="R33" s="371"/>
      <c r="S33" s="371"/>
      <c r="T33" s="371"/>
      <c r="U33" s="371"/>
      <c r="V33" s="371"/>
      <c r="W33" s="371"/>
      <c r="X33" s="371"/>
      <c r="Y33" s="371"/>
      <c r="Z33" s="371"/>
      <c r="AA33" s="364" t="s">
        <v>204</v>
      </c>
      <c r="AB33" s="364"/>
      <c r="AC33" s="364"/>
      <c r="AD33" s="364"/>
      <c r="AN33" s="1">
        <f t="shared" si="0"/>
        <v>0</v>
      </c>
      <c r="AO33" s="1">
        <f t="shared" si="1"/>
        <v>0</v>
      </c>
      <c r="AP33" s="1">
        <f t="shared" si="2"/>
        <v>0</v>
      </c>
    </row>
    <row r="34" spans="1:42" s="1" customFormat="1" ht="12.75" customHeight="1" x14ac:dyDescent="0.25">
      <c r="A34" s="375" t="s">
        <v>527</v>
      </c>
      <c r="B34" s="376"/>
      <c r="C34" s="376"/>
      <c r="D34" s="376"/>
      <c r="E34" s="376"/>
      <c r="F34" s="376"/>
      <c r="G34" s="376"/>
      <c r="H34" s="376"/>
      <c r="I34" s="376"/>
      <c r="J34" s="376"/>
      <c r="K34" s="376"/>
      <c r="L34" s="376"/>
      <c r="M34" s="376"/>
      <c r="N34" s="376"/>
      <c r="O34" s="376"/>
      <c r="P34" s="376"/>
      <c r="Q34" s="376"/>
      <c r="R34" s="376"/>
      <c r="S34" s="376"/>
      <c r="T34" s="376"/>
      <c r="U34" s="376"/>
      <c r="V34" s="376"/>
      <c r="W34" s="376"/>
      <c r="X34" s="376"/>
      <c r="Y34" s="376"/>
      <c r="Z34" s="376"/>
      <c r="AA34" s="374" t="s">
        <v>205</v>
      </c>
      <c r="AB34" s="374"/>
      <c r="AC34" s="374"/>
      <c r="AD34" s="374"/>
      <c r="AE34" s="1">
        <f>SUM(AE31:AE32)</f>
        <v>2369000</v>
      </c>
      <c r="AF34" s="1">
        <f t="shared" ref="AF34:AM34" si="6">SUM(AF31:AF32)</f>
        <v>2369000</v>
      </c>
      <c r="AG34" s="1">
        <f t="shared" si="6"/>
        <v>1168304</v>
      </c>
      <c r="AH34" s="1">
        <f t="shared" si="6"/>
        <v>660000</v>
      </c>
      <c r="AI34" s="1">
        <f t="shared" si="6"/>
        <v>368381</v>
      </c>
      <c r="AJ34" s="1">
        <f t="shared" si="6"/>
        <v>368381</v>
      </c>
      <c r="AK34" s="1">
        <f t="shared" si="6"/>
        <v>17246000</v>
      </c>
      <c r="AL34" s="1">
        <f t="shared" si="6"/>
        <v>15115946</v>
      </c>
      <c r="AM34" s="1">
        <f t="shared" si="6"/>
        <v>15080946</v>
      </c>
      <c r="AN34" s="1">
        <f t="shared" si="0"/>
        <v>20275000</v>
      </c>
      <c r="AO34" s="1">
        <f t="shared" si="1"/>
        <v>17853327</v>
      </c>
      <c r="AP34" s="1">
        <f t="shared" si="2"/>
        <v>16617631</v>
      </c>
    </row>
    <row r="35" spans="1:42" ht="12.75" customHeight="1" x14ac:dyDescent="0.25">
      <c r="A35" s="370" t="s">
        <v>206</v>
      </c>
      <c r="B35" s="371"/>
      <c r="C35" s="371"/>
      <c r="D35" s="371"/>
      <c r="E35" s="371"/>
      <c r="F35" s="371"/>
      <c r="G35" s="371"/>
      <c r="H35" s="371"/>
      <c r="I35" s="371"/>
      <c r="J35" s="371"/>
      <c r="K35" s="371"/>
      <c r="L35" s="371"/>
      <c r="M35" s="371"/>
      <c r="N35" s="371"/>
      <c r="O35" s="371"/>
      <c r="P35" s="371"/>
      <c r="Q35" s="371"/>
      <c r="R35" s="371"/>
      <c r="S35" s="371"/>
      <c r="T35" s="371"/>
      <c r="U35" s="371"/>
      <c r="V35" s="371"/>
      <c r="W35" s="371"/>
      <c r="X35" s="371"/>
      <c r="Y35" s="371"/>
      <c r="Z35" s="371"/>
      <c r="AA35" s="364" t="s">
        <v>207</v>
      </c>
      <c r="AB35" s="364"/>
      <c r="AC35" s="364"/>
      <c r="AD35" s="364"/>
      <c r="AE35">
        <v>1942000</v>
      </c>
      <c r="AF35" s="1">
        <v>1942000</v>
      </c>
      <c r="AG35" s="143">
        <v>1041992</v>
      </c>
      <c r="AH35">
        <v>456000</v>
      </c>
      <c r="AI35" s="143">
        <v>300079</v>
      </c>
      <c r="AJ35" s="143">
        <v>300079</v>
      </c>
      <c r="AK35">
        <v>260000</v>
      </c>
      <c r="AL35" s="143">
        <v>172134</v>
      </c>
      <c r="AM35" s="1">
        <v>172134</v>
      </c>
      <c r="AN35" s="1">
        <f t="shared" si="0"/>
        <v>2658000</v>
      </c>
      <c r="AO35" s="1">
        <f t="shared" si="1"/>
        <v>2414213</v>
      </c>
      <c r="AP35" s="1">
        <f t="shared" si="2"/>
        <v>1514205</v>
      </c>
    </row>
    <row r="36" spans="1:42" ht="12.75" customHeight="1" x14ac:dyDescent="0.25">
      <c r="A36" s="370" t="s">
        <v>208</v>
      </c>
      <c r="B36" s="371"/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71"/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71"/>
      <c r="Z36" s="371"/>
      <c r="AA36" s="364" t="s">
        <v>209</v>
      </c>
      <c r="AB36" s="364"/>
      <c r="AC36" s="364"/>
      <c r="AD36" s="364"/>
      <c r="AE36">
        <v>310000</v>
      </c>
      <c r="AF36" s="1">
        <v>310000</v>
      </c>
      <c r="AG36" s="143">
        <v>164081</v>
      </c>
      <c r="AH36">
        <v>220000</v>
      </c>
      <c r="AI36" s="143">
        <v>117322</v>
      </c>
      <c r="AJ36" s="250">
        <v>117322</v>
      </c>
      <c r="AK36" s="143">
        <v>65000</v>
      </c>
      <c r="AL36" s="143">
        <v>28529</v>
      </c>
      <c r="AM36" s="1">
        <v>28529</v>
      </c>
      <c r="AN36" s="1">
        <f t="shared" si="0"/>
        <v>595000</v>
      </c>
      <c r="AO36" s="1">
        <f t="shared" si="1"/>
        <v>455851</v>
      </c>
      <c r="AP36" s="1">
        <f t="shared" si="2"/>
        <v>309932</v>
      </c>
    </row>
    <row r="37" spans="1:42" s="1" customFormat="1" ht="12.75" customHeight="1" x14ac:dyDescent="0.25">
      <c r="A37" s="375" t="s">
        <v>528</v>
      </c>
      <c r="B37" s="376"/>
      <c r="C37" s="376"/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6"/>
      <c r="Q37" s="376"/>
      <c r="R37" s="376"/>
      <c r="S37" s="376"/>
      <c r="T37" s="376"/>
      <c r="U37" s="376"/>
      <c r="V37" s="376"/>
      <c r="W37" s="376"/>
      <c r="X37" s="376"/>
      <c r="Y37" s="376"/>
      <c r="Z37" s="376"/>
      <c r="AA37" s="374" t="s">
        <v>210</v>
      </c>
      <c r="AB37" s="374"/>
      <c r="AC37" s="374"/>
      <c r="AD37" s="374"/>
      <c r="AE37" s="1">
        <f>SUM(AE35:AE36)</f>
        <v>2252000</v>
      </c>
      <c r="AF37" s="1">
        <f t="shared" ref="AF37:AM37" si="7">SUM(AF35:AF36)</f>
        <v>2252000</v>
      </c>
      <c r="AG37" s="1">
        <f t="shared" si="7"/>
        <v>1206073</v>
      </c>
      <c r="AH37" s="1">
        <f t="shared" si="7"/>
        <v>676000</v>
      </c>
      <c r="AI37" s="1">
        <f t="shared" si="7"/>
        <v>417401</v>
      </c>
      <c r="AJ37" s="1">
        <f t="shared" si="7"/>
        <v>417401</v>
      </c>
      <c r="AK37" s="1">
        <f t="shared" si="7"/>
        <v>325000</v>
      </c>
      <c r="AL37" s="1">
        <f t="shared" si="7"/>
        <v>200663</v>
      </c>
      <c r="AM37" s="1">
        <f t="shared" si="7"/>
        <v>200663</v>
      </c>
      <c r="AN37" s="1">
        <f t="shared" si="0"/>
        <v>3253000</v>
      </c>
      <c r="AO37" s="1">
        <f t="shared" si="1"/>
        <v>2870064</v>
      </c>
      <c r="AP37" s="1">
        <f t="shared" si="2"/>
        <v>1824137</v>
      </c>
    </row>
    <row r="38" spans="1:42" ht="12.75" customHeight="1" x14ac:dyDescent="0.25">
      <c r="A38" s="370" t="s">
        <v>211</v>
      </c>
      <c r="B38" s="371"/>
      <c r="C38" s="371"/>
      <c r="D38" s="371"/>
      <c r="E38" s="371"/>
      <c r="F38" s="371"/>
      <c r="G38" s="371"/>
      <c r="H38" s="371"/>
      <c r="I38" s="371"/>
      <c r="J38" s="371"/>
      <c r="K38" s="371"/>
      <c r="L38" s="371"/>
      <c r="M38" s="371"/>
      <c r="N38" s="371"/>
      <c r="O38" s="371"/>
      <c r="P38" s="371"/>
      <c r="Q38" s="371"/>
      <c r="R38" s="371"/>
      <c r="S38" s="371"/>
      <c r="T38" s="371"/>
      <c r="U38" s="371"/>
      <c r="V38" s="371"/>
      <c r="W38" s="371"/>
      <c r="X38" s="371"/>
      <c r="Y38" s="371"/>
      <c r="Z38" s="371"/>
      <c r="AA38" s="364" t="s">
        <v>212</v>
      </c>
      <c r="AB38" s="364"/>
      <c r="AC38" s="364"/>
      <c r="AD38" s="364"/>
      <c r="AE38">
        <v>7350000</v>
      </c>
      <c r="AF38">
        <v>7420000</v>
      </c>
      <c r="AG38">
        <v>6154119</v>
      </c>
      <c r="AH38">
        <v>1200000</v>
      </c>
      <c r="AI38">
        <v>610790</v>
      </c>
      <c r="AJ38">
        <v>610790</v>
      </c>
      <c r="AK38">
        <v>1200000</v>
      </c>
      <c r="AL38">
        <v>865291</v>
      </c>
      <c r="AM38">
        <v>865291</v>
      </c>
      <c r="AN38" s="1">
        <f t="shared" si="0"/>
        <v>9750000</v>
      </c>
      <c r="AO38" s="1">
        <f t="shared" si="1"/>
        <v>8896081</v>
      </c>
      <c r="AP38" s="1">
        <f t="shared" si="2"/>
        <v>7630200</v>
      </c>
    </row>
    <row r="39" spans="1:42" ht="12.75" customHeight="1" x14ac:dyDescent="0.25">
      <c r="A39" s="370" t="s">
        <v>213</v>
      </c>
      <c r="B39" s="371"/>
      <c r="C39" s="371"/>
      <c r="D39" s="371"/>
      <c r="E39" s="371"/>
      <c r="F39" s="371"/>
      <c r="G39" s="371"/>
      <c r="H39" s="371"/>
      <c r="I39" s="371"/>
      <c r="J39" s="371"/>
      <c r="K39" s="371"/>
      <c r="L39" s="371"/>
      <c r="M39" s="371"/>
      <c r="N39" s="371"/>
      <c r="O39" s="371"/>
      <c r="P39" s="371"/>
      <c r="Q39" s="371"/>
      <c r="R39" s="371"/>
      <c r="S39" s="371"/>
      <c r="T39" s="371"/>
      <c r="U39" s="371"/>
      <c r="V39" s="371"/>
      <c r="W39" s="371"/>
      <c r="X39" s="371"/>
      <c r="Y39" s="371"/>
      <c r="Z39" s="371"/>
      <c r="AA39" s="364" t="s">
        <v>214</v>
      </c>
      <c r="AB39" s="364"/>
      <c r="AC39" s="364"/>
      <c r="AD39" s="364"/>
      <c r="AE39">
        <v>790000</v>
      </c>
      <c r="AF39" s="143">
        <v>720000</v>
      </c>
      <c r="AG39" s="143">
        <v>720000</v>
      </c>
      <c r="AH39">
        <v>230000</v>
      </c>
      <c r="AI39" s="143">
        <v>63057</v>
      </c>
      <c r="AJ39" s="250">
        <v>63057</v>
      </c>
      <c r="AK39" s="250">
        <v>0</v>
      </c>
      <c r="AL39" s="250">
        <v>0</v>
      </c>
      <c r="AM39" s="250"/>
      <c r="AN39" s="1">
        <f t="shared" si="0"/>
        <v>1020000</v>
      </c>
      <c r="AO39" s="1">
        <f t="shared" si="1"/>
        <v>783057</v>
      </c>
      <c r="AP39" s="1">
        <f t="shared" si="2"/>
        <v>783057</v>
      </c>
    </row>
    <row r="40" spans="1:42" ht="12.75" customHeight="1" x14ac:dyDescent="0.25">
      <c r="A40" s="370" t="s">
        <v>215</v>
      </c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1"/>
      <c r="X40" s="371"/>
      <c r="Y40" s="371"/>
      <c r="Z40" s="371"/>
      <c r="AA40" s="364" t="s">
        <v>216</v>
      </c>
      <c r="AB40" s="364"/>
      <c r="AC40" s="364"/>
      <c r="AD40" s="364"/>
      <c r="AE40">
        <v>18243000</v>
      </c>
      <c r="AF40" s="143">
        <v>18243000</v>
      </c>
      <c r="AG40" s="143">
        <v>1617347</v>
      </c>
      <c r="AH40">
        <v>200000</v>
      </c>
      <c r="AI40" s="143">
        <v>144446</v>
      </c>
      <c r="AJ40" s="250">
        <v>144446</v>
      </c>
      <c r="AK40" s="143">
        <v>530000</v>
      </c>
      <c r="AL40" s="250">
        <v>444850</v>
      </c>
      <c r="AM40" s="250">
        <v>444850</v>
      </c>
      <c r="AN40" s="1">
        <f t="shared" si="0"/>
        <v>18973000</v>
      </c>
      <c r="AO40" s="1">
        <f t="shared" si="1"/>
        <v>18832296</v>
      </c>
      <c r="AP40" s="1">
        <f t="shared" si="2"/>
        <v>2206643</v>
      </c>
    </row>
    <row r="41" spans="1:42" ht="12.75" hidden="1" customHeight="1" x14ac:dyDescent="0.25">
      <c r="A41" s="379" t="s">
        <v>217</v>
      </c>
      <c r="B41" s="380"/>
      <c r="C41" s="380"/>
      <c r="D41" s="380"/>
      <c r="E41" s="380"/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64" t="s">
        <v>218</v>
      </c>
      <c r="AB41" s="364"/>
      <c r="AC41" s="364"/>
      <c r="AD41" s="364"/>
      <c r="AK41" s="143"/>
      <c r="AL41" s="143"/>
      <c r="AM41" s="143"/>
      <c r="AN41" s="1">
        <f t="shared" si="0"/>
        <v>0</v>
      </c>
      <c r="AO41" s="1">
        <f t="shared" si="1"/>
        <v>0</v>
      </c>
      <c r="AP41" s="1">
        <f t="shared" si="2"/>
        <v>0</v>
      </c>
    </row>
    <row r="42" spans="1:42" ht="12.75" customHeight="1" x14ac:dyDescent="0.25">
      <c r="A42" s="377" t="s">
        <v>219</v>
      </c>
      <c r="B42" s="378"/>
      <c r="C42" s="378"/>
      <c r="D42" s="378"/>
      <c r="E42" s="378"/>
      <c r="F42" s="378"/>
      <c r="G42" s="378"/>
      <c r="H42" s="378"/>
      <c r="I42" s="378"/>
      <c r="J42" s="378"/>
      <c r="K42" s="378"/>
      <c r="L42" s="378"/>
      <c r="M42" s="378"/>
      <c r="N42" s="378"/>
      <c r="O42" s="378"/>
      <c r="P42" s="378"/>
      <c r="Q42" s="378"/>
      <c r="R42" s="378"/>
      <c r="S42" s="378"/>
      <c r="T42" s="378"/>
      <c r="U42" s="378"/>
      <c r="V42" s="378"/>
      <c r="W42" s="378"/>
      <c r="X42" s="378"/>
      <c r="Y42" s="378"/>
      <c r="Z42" s="378"/>
      <c r="AA42" s="364" t="s">
        <v>220</v>
      </c>
      <c r="AB42" s="364"/>
      <c r="AC42" s="364"/>
      <c r="AD42" s="364"/>
      <c r="AE42">
        <v>7216000</v>
      </c>
      <c r="AF42">
        <v>7216000</v>
      </c>
      <c r="AG42">
        <v>6283351</v>
      </c>
      <c r="AH42">
        <v>600000</v>
      </c>
      <c r="AI42">
        <v>141070</v>
      </c>
      <c r="AJ42">
        <v>141070</v>
      </c>
      <c r="AK42" s="143">
        <v>490000</v>
      </c>
      <c r="AL42" s="250">
        <v>112962</v>
      </c>
      <c r="AM42" s="250">
        <v>112962</v>
      </c>
      <c r="AN42" s="1">
        <f t="shared" si="0"/>
        <v>8306000</v>
      </c>
      <c r="AO42" s="1">
        <f t="shared" si="1"/>
        <v>7470032</v>
      </c>
      <c r="AP42" s="1">
        <f t="shared" si="2"/>
        <v>6537383</v>
      </c>
    </row>
    <row r="43" spans="1:42" ht="12.75" customHeight="1" x14ac:dyDescent="0.25">
      <c r="A43" s="370" t="s">
        <v>221</v>
      </c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371"/>
      <c r="V43" s="371"/>
      <c r="W43" s="371"/>
      <c r="X43" s="371"/>
      <c r="Y43" s="371"/>
      <c r="Z43" s="371"/>
      <c r="AA43" s="364" t="s">
        <v>222</v>
      </c>
      <c r="AB43" s="364"/>
      <c r="AC43" s="364"/>
      <c r="AD43" s="364"/>
      <c r="AE43">
        <v>3920000</v>
      </c>
      <c r="AF43">
        <v>3905000</v>
      </c>
      <c r="AG43">
        <v>3486432</v>
      </c>
      <c r="AH43">
        <v>850000</v>
      </c>
      <c r="AI43">
        <v>733705</v>
      </c>
      <c r="AJ43">
        <v>733705</v>
      </c>
      <c r="AK43" s="143">
        <v>525000</v>
      </c>
      <c r="AL43" s="250">
        <v>582792</v>
      </c>
      <c r="AM43" s="250">
        <v>582792</v>
      </c>
      <c r="AN43" s="1">
        <f t="shared" si="0"/>
        <v>5295000</v>
      </c>
      <c r="AO43" s="1">
        <f t="shared" si="1"/>
        <v>5221497</v>
      </c>
      <c r="AP43" s="1">
        <f t="shared" si="2"/>
        <v>4802929</v>
      </c>
    </row>
    <row r="44" spans="1:42" s="1" customFormat="1" ht="12.75" customHeight="1" x14ac:dyDescent="0.25">
      <c r="A44" s="375" t="s">
        <v>529</v>
      </c>
      <c r="B44" s="376"/>
      <c r="C44" s="376"/>
      <c r="D44" s="376"/>
      <c r="E44" s="376"/>
      <c r="F44" s="376"/>
      <c r="G44" s="376"/>
      <c r="H44" s="376"/>
      <c r="I44" s="376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4" t="s">
        <v>223</v>
      </c>
      <c r="AB44" s="374"/>
      <c r="AC44" s="374"/>
      <c r="AD44" s="374"/>
      <c r="AE44" s="1">
        <f>SUM(AE38:AE43)</f>
        <v>37519000</v>
      </c>
      <c r="AF44" s="1">
        <f t="shared" ref="AF44:AM44" si="8">SUM(AF38:AF43)</f>
        <v>37504000</v>
      </c>
      <c r="AG44" s="1">
        <f t="shared" si="8"/>
        <v>18261249</v>
      </c>
      <c r="AH44" s="1">
        <f t="shared" si="8"/>
        <v>3080000</v>
      </c>
      <c r="AI44" s="1">
        <f t="shared" si="8"/>
        <v>1693068</v>
      </c>
      <c r="AJ44" s="1">
        <f t="shared" si="8"/>
        <v>1693068</v>
      </c>
      <c r="AK44" s="1">
        <f t="shared" si="8"/>
        <v>2745000</v>
      </c>
      <c r="AL44" s="1">
        <f t="shared" si="8"/>
        <v>2005895</v>
      </c>
      <c r="AM44" s="1">
        <f t="shared" si="8"/>
        <v>2005895</v>
      </c>
      <c r="AN44" s="1">
        <f t="shared" si="0"/>
        <v>43344000</v>
      </c>
      <c r="AO44" s="1">
        <f t="shared" si="1"/>
        <v>41202963</v>
      </c>
      <c r="AP44" s="1">
        <f t="shared" si="2"/>
        <v>21960212</v>
      </c>
    </row>
    <row r="45" spans="1:42" ht="12.75" customHeight="1" x14ac:dyDescent="0.25">
      <c r="A45" s="370" t="s">
        <v>224</v>
      </c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71"/>
      <c r="M45" s="371"/>
      <c r="N45" s="371"/>
      <c r="O45" s="371"/>
      <c r="P45" s="371"/>
      <c r="Q45" s="371"/>
      <c r="R45" s="371"/>
      <c r="S45" s="371"/>
      <c r="T45" s="371"/>
      <c r="U45" s="371"/>
      <c r="V45" s="371"/>
      <c r="W45" s="371"/>
      <c r="X45" s="371"/>
      <c r="Y45" s="371"/>
      <c r="Z45" s="371"/>
      <c r="AA45" s="364" t="s">
        <v>225</v>
      </c>
      <c r="AB45" s="364"/>
      <c r="AC45" s="364"/>
      <c r="AD45" s="364"/>
      <c r="AE45">
        <v>230000</v>
      </c>
      <c r="AF45">
        <v>220000</v>
      </c>
      <c r="AG45">
        <v>142674</v>
      </c>
      <c r="AH45">
        <v>978000</v>
      </c>
      <c r="AI45">
        <v>738456</v>
      </c>
      <c r="AJ45">
        <v>738456</v>
      </c>
      <c r="AK45">
        <v>330000</v>
      </c>
      <c r="AL45" s="250">
        <v>168682</v>
      </c>
      <c r="AM45" s="250">
        <v>168682</v>
      </c>
      <c r="AN45" s="1">
        <f t="shared" si="0"/>
        <v>1538000</v>
      </c>
      <c r="AO45" s="1">
        <f t="shared" si="1"/>
        <v>1127138</v>
      </c>
      <c r="AP45" s="1">
        <f t="shared" si="2"/>
        <v>1049812</v>
      </c>
    </row>
    <row r="46" spans="1:42" ht="12.75" customHeight="1" x14ac:dyDescent="0.25">
      <c r="A46" s="370" t="s">
        <v>226</v>
      </c>
      <c r="B46" s="371"/>
      <c r="C46" s="371"/>
      <c r="D46" s="371"/>
      <c r="E46" s="371"/>
      <c r="F46" s="371"/>
      <c r="G46" s="371"/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  <c r="S46" s="371"/>
      <c r="T46" s="371"/>
      <c r="U46" s="371"/>
      <c r="V46" s="371"/>
      <c r="W46" s="371"/>
      <c r="X46" s="371"/>
      <c r="Y46" s="371"/>
      <c r="Z46" s="371"/>
      <c r="AA46" s="364" t="s">
        <v>227</v>
      </c>
      <c r="AB46" s="364"/>
      <c r="AC46" s="364"/>
      <c r="AD46" s="364"/>
      <c r="AE46">
        <v>200000</v>
      </c>
      <c r="AF46">
        <v>200000</v>
      </c>
      <c r="AG46">
        <v>0</v>
      </c>
      <c r="AH46">
        <v>0</v>
      </c>
      <c r="AI46">
        <v>0</v>
      </c>
      <c r="AJ46">
        <v>0</v>
      </c>
      <c r="AK46">
        <v>0</v>
      </c>
      <c r="AL46" s="250">
        <v>0</v>
      </c>
      <c r="AM46" s="250">
        <v>0</v>
      </c>
      <c r="AN46" s="1">
        <f t="shared" si="0"/>
        <v>200000</v>
      </c>
      <c r="AO46" s="1">
        <f t="shared" si="1"/>
        <v>200000</v>
      </c>
      <c r="AP46" s="1">
        <f t="shared" si="2"/>
        <v>0</v>
      </c>
    </row>
    <row r="47" spans="1:42" s="1" customFormat="1" ht="12.75" customHeight="1" x14ac:dyDescent="0.25">
      <c r="A47" s="375" t="s">
        <v>228</v>
      </c>
      <c r="B47" s="376"/>
      <c r="C47" s="376"/>
      <c r="D47" s="376"/>
      <c r="E47" s="376"/>
      <c r="F47" s="376"/>
      <c r="G47" s="376"/>
      <c r="H47" s="376"/>
      <c r="I47" s="376"/>
      <c r="J47" s="376"/>
      <c r="K47" s="376"/>
      <c r="L47" s="376"/>
      <c r="M47" s="376"/>
      <c r="N47" s="376"/>
      <c r="O47" s="376"/>
      <c r="P47" s="376"/>
      <c r="Q47" s="376"/>
      <c r="R47" s="376"/>
      <c r="S47" s="376"/>
      <c r="T47" s="376"/>
      <c r="U47" s="376"/>
      <c r="V47" s="376"/>
      <c r="W47" s="376"/>
      <c r="X47" s="376"/>
      <c r="Y47" s="376"/>
      <c r="Z47" s="376"/>
      <c r="AA47" s="374" t="s">
        <v>229</v>
      </c>
      <c r="AB47" s="374"/>
      <c r="AC47" s="374"/>
      <c r="AD47" s="374"/>
      <c r="AE47" s="1">
        <f>SUM(AE45:AE46)</f>
        <v>430000</v>
      </c>
      <c r="AF47" s="1">
        <f t="shared" ref="AF47:AM47" si="9">SUM(AF45:AF46)</f>
        <v>420000</v>
      </c>
      <c r="AG47" s="1">
        <f t="shared" si="9"/>
        <v>142674</v>
      </c>
      <c r="AH47" s="1">
        <f t="shared" si="9"/>
        <v>978000</v>
      </c>
      <c r="AI47" s="1">
        <f t="shared" si="9"/>
        <v>738456</v>
      </c>
      <c r="AJ47" s="1">
        <f t="shared" si="9"/>
        <v>738456</v>
      </c>
      <c r="AK47" s="1">
        <f t="shared" si="9"/>
        <v>330000</v>
      </c>
      <c r="AL47" s="1">
        <f t="shared" si="9"/>
        <v>168682</v>
      </c>
      <c r="AM47" s="1">
        <f t="shared" si="9"/>
        <v>168682</v>
      </c>
      <c r="AN47" s="1">
        <f t="shared" si="0"/>
        <v>1738000</v>
      </c>
      <c r="AO47" s="1">
        <f t="shared" si="1"/>
        <v>1327138</v>
      </c>
      <c r="AP47" s="1">
        <f t="shared" si="2"/>
        <v>1049812</v>
      </c>
    </row>
    <row r="48" spans="1:42" ht="12.75" customHeight="1" x14ac:dyDescent="0.25">
      <c r="A48" s="370" t="s">
        <v>230</v>
      </c>
      <c r="B48" s="371"/>
      <c r="C48" s="371"/>
      <c r="D48" s="371"/>
      <c r="E48" s="371"/>
      <c r="F48" s="371"/>
      <c r="G48" s="371"/>
      <c r="H48" s="371"/>
      <c r="I48" s="371"/>
      <c r="J48" s="371"/>
      <c r="K48" s="371"/>
      <c r="L48" s="371"/>
      <c r="M48" s="371"/>
      <c r="N48" s="371"/>
      <c r="O48" s="371"/>
      <c r="P48" s="371"/>
      <c r="Q48" s="371"/>
      <c r="R48" s="371"/>
      <c r="S48" s="371"/>
      <c r="T48" s="371"/>
      <c r="U48" s="371"/>
      <c r="V48" s="371"/>
      <c r="W48" s="371"/>
      <c r="X48" s="371"/>
      <c r="Y48" s="371"/>
      <c r="Z48" s="371"/>
      <c r="AA48" s="364" t="s">
        <v>231</v>
      </c>
      <c r="AB48" s="364"/>
      <c r="AC48" s="364"/>
      <c r="AD48" s="364"/>
      <c r="AE48">
        <v>10275000</v>
      </c>
      <c r="AF48">
        <v>10275000</v>
      </c>
      <c r="AG48">
        <v>3776328</v>
      </c>
      <c r="AH48">
        <v>1170000</v>
      </c>
      <c r="AI48">
        <v>406543</v>
      </c>
      <c r="AJ48">
        <v>406543</v>
      </c>
      <c r="AK48">
        <v>5524000</v>
      </c>
      <c r="AL48" s="250">
        <v>3591252</v>
      </c>
      <c r="AM48" s="250">
        <v>3591252</v>
      </c>
      <c r="AN48" s="1">
        <f t="shared" si="0"/>
        <v>16969000</v>
      </c>
      <c r="AO48" s="1">
        <f t="shared" si="1"/>
        <v>14272795</v>
      </c>
      <c r="AP48" s="1">
        <f t="shared" si="2"/>
        <v>7774123</v>
      </c>
    </row>
    <row r="49" spans="1:42" ht="12.75" customHeight="1" x14ac:dyDescent="0.25">
      <c r="A49" s="370" t="s">
        <v>232</v>
      </c>
      <c r="B49" s="371"/>
      <c r="C49" s="371"/>
      <c r="D49" s="371"/>
      <c r="E49" s="371"/>
      <c r="F49" s="371"/>
      <c r="G49" s="371"/>
      <c r="H49" s="371"/>
      <c r="I49" s="371"/>
      <c r="J49" s="371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371"/>
      <c r="V49" s="371"/>
      <c r="W49" s="371"/>
      <c r="X49" s="371"/>
      <c r="Y49" s="371"/>
      <c r="Z49" s="371"/>
      <c r="AA49" s="364" t="s">
        <v>233</v>
      </c>
      <c r="AB49" s="364"/>
      <c r="AC49" s="364"/>
      <c r="AD49" s="364"/>
      <c r="AE49">
        <v>1017000</v>
      </c>
      <c r="AF49">
        <v>1017000</v>
      </c>
      <c r="AG49">
        <v>236000</v>
      </c>
      <c r="AH49">
        <v>0</v>
      </c>
      <c r="AI49">
        <v>0</v>
      </c>
      <c r="AK49">
        <v>1747000</v>
      </c>
      <c r="AL49" s="250">
        <v>221000</v>
      </c>
      <c r="AM49" s="250">
        <v>221000</v>
      </c>
      <c r="AN49" s="1">
        <f t="shared" si="0"/>
        <v>2764000</v>
      </c>
      <c r="AO49" s="1">
        <f t="shared" si="1"/>
        <v>1238000</v>
      </c>
      <c r="AP49" s="1">
        <f t="shared" si="2"/>
        <v>457000</v>
      </c>
    </row>
    <row r="50" spans="1:42" ht="12.75" hidden="1" customHeight="1" x14ac:dyDescent="0.25">
      <c r="A50" s="370" t="s">
        <v>234</v>
      </c>
      <c r="B50" s="371"/>
      <c r="C50" s="371"/>
      <c r="D50" s="371"/>
      <c r="E50" s="371"/>
      <c r="F50" s="371"/>
      <c r="G50" s="371"/>
      <c r="H50" s="371"/>
      <c r="I50" s="371"/>
      <c r="J50" s="371"/>
      <c r="K50" s="371"/>
      <c r="L50" s="371"/>
      <c r="M50" s="371"/>
      <c r="N50" s="371"/>
      <c r="O50" s="371"/>
      <c r="P50" s="371"/>
      <c r="Q50" s="371"/>
      <c r="R50" s="371"/>
      <c r="S50" s="371"/>
      <c r="T50" s="371"/>
      <c r="U50" s="371"/>
      <c r="V50" s="371"/>
      <c r="W50" s="371"/>
      <c r="X50" s="371"/>
      <c r="Y50" s="371"/>
      <c r="Z50" s="371"/>
      <c r="AA50" s="364" t="s">
        <v>235</v>
      </c>
      <c r="AB50" s="364"/>
      <c r="AC50" s="364"/>
      <c r="AD50" s="364"/>
      <c r="AN50" s="1">
        <f t="shared" si="0"/>
        <v>0</v>
      </c>
      <c r="AO50" s="1">
        <f t="shared" si="1"/>
        <v>0</v>
      </c>
      <c r="AP50" s="1">
        <f t="shared" si="2"/>
        <v>0</v>
      </c>
    </row>
    <row r="51" spans="1:42" hidden="1" x14ac:dyDescent="0.25">
      <c r="A51" s="370" t="s">
        <v>236</v>
      </c>
      <c r="B51" s="371"/>
      <c r="C51" s="371"/>
      <c r="D51" s="371"/>
      <c r="E51" s="371"/>
      <c r="F51" s="371"/>
      <c r="G51" s="371"/>
      <c r="H51" s="371"/>
      <c r="I51" s="371"/>
      <c r="J51" s="371"/>
      <c r="K51" s="371"/>
      <c r="L51" s="371"/>
      <c r="M51" s="371"/>
      <c r="N51" s="371"/>
      <c r="O51" s="371"/>
      <c r="P51" s="371"/>
      <c r="Q51" s="371"/>
      <c r="R51" s="371"/>
      <c r="S51" s="371"/>
      <c r="T51" s="371"/>
      <c r="U51" s="371"/>
      <c r="V51" s="371"/>
      <c r="W51" s="371"/>
      <c r="X51" s="371"/>
      <c r="Y51" s="371"/>
      <c r="Z51" s="371"/>
      <c r="AA51" s="364" t="s">
        <v>237</v>
      </c>
      <c r="AB51" s="364"/>
      <c r="AC51" s="364"/>
      <c r="AD51" s="364"/>
      <c r="AN51" s="1">
        <f t="shared" si="0"/>
        <v>0</v>
      </c>
      <c r="AO51" s="1">
        <f t="shared" si="1"/>
        <v>0</v>
      </c>
      <c r="AP51" s="1">
        <f t="shared" si="2"/>
        <v>0</v>
      </c>
    </row>
    <row r="52" spans="1:42" x14ac:dyDescent="0.25">
      <c r="A52" s="370" t="s">
        <v>238</v>
      </c>
      <c r="B52" s="371"/>
      <c r="C52" s="371"/>
      <c r="D52" s="371"/>
      <c r="E52" s="371"/>
      <c r="F52" s="371"/>
      <c r="G52" s="371"/>
      <c r="H52" s="371"/>
      <c r="I52" s="371"/>
      <c r="J52" s="371"/>
      <c r="K52" s="371"/>
      <c r="L52" s="371"/>
      <c r="M52" s="371"/>
      <c r="N52" s="371"/>
      <c r="O52" s="371"/>
      <c r="P52" s="371"/>
      <c r="Q52" s="371"/>
      <c r="R52" s="371"/>
      <c r="S52" s="371"/>
      <c r="T52" s="371"/>
      <c r="U52" s="371"/>
      <c r="V52" s="371"/>
      <c r="W52" s="371"/>
      <c r="X52" s="371"/>
      <c r="Y52" s="371"/>
      <c r="Z52" s="371"/>
      <c r="AA52" s="364" t="s">
        <v>239</v>
      </c>
      <c r="AB52" s="364"/>
      <c r="AC52" s="364"/>
      <c r="AD52" s="364"/>
      <c r="AE52">
        <v>150000</v>
      </c>
      <c r="AF52">
        <v>5091426</v>
      </c>
      <c r="AG52">
        <v>5091426</v>
      </c>
      <c r="AH52">
        <v>0</v>
      </c>
      <c r="AI52">
        <v>8173</v>
      </c>
      <c r="AJ52">
        <v>8173</v>
      </c>
      <c r="AK52">
        <v>0</v>
      </c>
      <c r="AL52">
        <v>124712</v>
      </c>
      <c r="AM52">
        <v>124712</v>
      </c>
      <c r="AN52" s="1">
        <f t="shared" si="0"/>
        <v>150000</v>
      </c>
      <c r="AO52" s="1">
        <f t="shared" si="1"/>
        <v>5224311</v>
      </c>
      <c r="AP52" s="1">
        <f t="shared" si="2"/>
        <v>5224311</v>
      </c>
    </row>
    <row r="53" spans="1:42" s="1" customFormat="1" x14ac:dyDescent="0.25">
      <c r="A53" s="375" t="s">
        <v>240</v>
      </c>
      <c r="B53" s="376"/>
      <c r="C53" s="376"/>
      <c r="D53" s="376"/>
      <c r="E53" s="376"/>
      <c r="F53" s="376"/>
      <c r="G53" s="376"/>
      <c r="H53" s="376"/>
      <c r="I53" s="376"/>
      <c r="J53" s="376"/>
      <c r="K53" s="376"/>
      <c r="L53" s="376"/>
      <c r="M53" s="376"/>
      <c r="N53" s="376"/>
      <c r="O53" s="376"/>
      <c r="P53" s="376"/>
      <c r="Q53" s="376"/>
      <c r="R53" s="376"/>
      <c r="S53" s="376"/>
      <c r="T53" s="376"/>
      <c r="U53" s="376"/>
      <c r="V53" s="376"/>
      <c r="W53" s="376"/>
      <c r="X53" s="376"/>
      <c r="Y53" s="376"/>
      <c r="Z53" s="376"/>
      <c r="AA53" s="374" t="s">
        <v>241</v>
      </c>
      <c r="AB53" s="374"/>
      <c r="AC53" s="374"/>
      <c r="AD53" s="374"/>
      <c r="AE53" s="1">
        <f>SUM(AE48:AE52)</f>
        <v>11442000</v>
      </c>
      <c r="AF53" s="1">
        <f t="shared" ref="AF53:AM53" si="10">SUM(AF48:AF52)</f>
        <v>16383426</v>
      </c>
      <c r="AG53" s="1">
        <f t="shared" si="10"/>
        <v>9103754</v>
      </c>
      <c r="AH53" s="1">
        <f t="shared" si="10"/>
        <v>1170000</v>
      </c>
      <c r="AI53" s="1">
        <f t="shared" si="10"/>
        <v>414716</v>
      </c>
      <c r="AJ53" s="1">
        <f t="shared" si="10"/>
        <v>414716</v>
      </c>
      <c r="AK53" s="1">
        <f t="shared" si="10"/>
        <v>7271000</v>
      </c>
      <c r="AL53" s="1">
        <f t="shared" si="10"/>
        <v>3936964</v>
      </c>
      <c r="AM53" s="1">
        <f t="shared" si="10"/>
        <v>3936964</v>
      </c>
      <c r="AN53" s="1">
        <f t="shared" si="0"/>
        <v>19883000</v>
      </c>
      <c r="AO53" s="1">
        <f t="shared" si="1"/>
        <v>20735106</v>
      </c>
      <c r="AP53" s="1">
        <f t="shared" si="2"/>
        <v>13455434</v>
      </c>
    </row>
    <row r="54" spans="1:42" s="1" customFormat="1" x14ac:dyDescent="0.25">
      <c r="A54" s="375" t="s">
        <v>556</v>
      </c>
      <c r="B54" s="376"/>
      <c r="C54" s="376"/>
      <c r="D54" s="376"/>
      <c r="E54" s="376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7" t="s">
        <v>242</v>
      </c>
      <c r="AB54" s="197"/>
      <c r="AC54" s="197"/>
      <c r="AD54" s="197"/>
      <c r="AE54" s="1">
        <f>SUM(AE34,AE37,AE44,AE47,AE53)</f>
        <v>54012000</v>
      </c>
      <c r="AF54" s="1">
        <f t="shared" ref="AF54:AM54" si="11">SUM(AF34,AF37,AF44,AF47,AF53)</f>
        <v>58928426</v>
      </c>
      <c r="AG54" s="1">
        <f t="shared" si="11"/>
        <v>29882054</v>
      </c>
      <c r="AH54" s="1">
        <f t="shared" si="11"/>
        <v>6564000</v>
      </c>
      <c r="AI54" s="1">
        <f t="shared" si="11"/>
        <v>3632022</v>
      </c>
      <c r="AJ54" s="1">
        <f t="shared" si="11"/>
        <v>3632022</v>
      </c>
      <c r="AK54" s="1">
        <f t="shared" si="11"/>
        <v>27917000</v>
      </c>
      <c r="AL54" s="1">
        <f t="shared" si="11"/>
        <v>21428150</v>
      </c>
      <c r="AM54" s="1">
        <f t="shared" si="11"/>
        <v>21393150</v>
      </c>
      <c r="AN54" s="1">
        <f t="shared" si="0"/>
        <v>88493000</v>
      </c>
      <c r="AO54" s="1">
        <f t="shared" si="1"/>
        <v>83988598</v>
      </c>
      <c r="AP54" s="1">
        <f t="shared" si="2"/>
        <v>54907226</v>
      </c>
    </row>
    <row r="55" spans="1:42" s="1" customFormat="1" x14ac:dyDescent="0.25">
      <c r="A55" s="370" t="s">
        <v>245</v>
      </c>
      <c r="B55" s="371"/>
      <c r="C55" s="371"/>
      <c r="D55" s="371"/>
      <c r="E55" s="371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5" t="s">
        <v>246</v>
      </c>
      <c r="AB55" s="197"/>
      <c r="AC55" s="197"/>
      <c r="AD55" s="197"/>
      <c r="AE55" s="143">
        <v>0</v>
      </c>
      <c r="AF55" s="143">
        <v>284200</v>
      </c>
      <c r="AG55" s="143">
        <v>284200</v>
      </c>
      <c r="AN55" s="1">
        <f t="shared" si="0"/>
        <v>0</v>
      </c>
      <c r="AO55" s="1">
        <f t="shared" si="1"/>
        <v>284200</v>
      </c>
      <c r="AP55" s="1">
        <f t="shared" si="2"/>
        <v>284200</v>
      </c>
    </row>
    <row r="56" spans="1:42" s="1" customFormat="1" x14ac:dyDescent="0.25">
      <c r="A56" s="370" t="s">
        <v>249</v>
      </c>
      <c r="B56" s="371"/>
      <c r="C56" s="371"/>
      <c r="D56" s="371"/>
      <c r="E56" s="371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5" t="s">
        <v>250</v>
      </c>
      <c r="AB56" s="197"/>
      <c r="AC56" s="197"/>
      <c r="AD56" s="197"/>
      <c r="AE56" s="143">
        <v>250000</v>
      </c>
      <c r="AF56" s="143">
        <v>250000</v>
      </c>
      <c r="AG56" s="143">
        <v>240000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f t="shared" si="0"/>
        <v>250000</v>
      </c>
      <c r="AO56" s="1">
        <f t="shared" si="1"/>
        <v>250000</v>
      </c>
      <c r="AP56" s="1">
        <f t="shared" si="2"/>
        <v>240000</v>
      </c>
    </row>
    <row r="57" spans="1:42" s="143" customFormat="1" x14ac:dyDescent="0.25">
      <c r="A57" s="370" t="s">
        <v>251</v>
      </c>
      <c r="B57" s="371"/>
      <c r="C57" s="371"/>
      <c r="D57" s="371"/>
      <c r="E57" s="371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5" t="s">
        <v>252</v>
      </c>
      <c r="AB57" s="195"/>
      <c r="AC57" s="195"/>
      <c r="AD57" s="195"/>
      <c r="AE57" s="143">
        <v>1105000</v>
      </c>
      <c r="AF57" s="143">
        <v>1460600</v>
      </c>
      <c r="AG57" s="143">
        <v>655120</v>
      </c>
      <c r="AH57" s="143">
        <v>0</v>
      </c>
      <c r="AI57" s="143">
        <v>0</v>
      </c>
      <c r="AJ57" s="250">
        <v>0</v>
      </c>
      <c r="AK57" s="250">
        <v>0</v>
      </c>
      <c r="AL57" s="250">
        <v>0</v>
      </c>
      <c r="AM57" s="250">
        <v>0</v>
      </c>
      <c r="AN57" s="1">
        <f t="shared" si="0"/>
        <v>1105000</v>
      </c>
      <c r="AO57" s="1">
        <f t="shared" si="1"/>
        <v>1460600</v>
      </c>
      <c r="AP57" s="1">
        <f t="shared" si="2"/>
        <v>655120</v>
      </c>
    </row>
    <row r="58" spans="1:42" s="1" customFormat="1" x14ac:dyDescent="0.25">
      <c r="A58" s="375" t="s">
        <v>506</v>
      </c>
      <c r="B58" s="376"/>
      <c r="C58" s="376"/>
      <c r="D58" s="376"/>
      <c r="E58" s="376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7" t="s">
        <v>253</v>
      </c>
      <c r="AB58" s="197"/>
      <c r="AC58" s="197"/>
      <c r="AD58" s="197"/>
      <c r="AE58" s="1">
        <f>SUM(AE55:AE57)</f>
        <v>1355000</v>
      </c>
      <c r="AF58" s="1">
        <f>SUM(AF55:AF57)</f>
        <v>1994800</v>
      </c>
      <c r="AG58" s="1">
        <f>SUM(AG55:AG57)</f>
        <v>1179320</v>
      </c>
      <c r="AH58" s="1">
        <f t="shared" ref="AH58:AM58" si="12">SUM(AH56:AH57)</f>
        <v>0</v>
      </c>
      <c r="AI58" s="1">
        <f t="shared" si="12"/>
        <v>0</v>
      </c>
      <c r="AJ58" s="1">
        <v>0</v>
      </c>
      <c r="AK58" s="1">
        <f t="shared" si="12"/>
        <v>0</v>
      </c>
      <c r="AL58" s="1">
        <f t="shared" si="12"/>
        <v>0</v>
      </c>
      <c r="AM58" s="1">
        <f t="shared" si="12"/>
        <v>0</v>
      </c>
      <c r="AN58" s="1">
        <f t="shared" si="0"/>
        <v>1355000</v>
      </c>
      <c r="AO58" s="1">
        <f t="shared" si="1"/>
        <v>1994800</v>
      </c>
      <c r="AP58" s="1">
        <f t="shared" si="2"/>
        <v>1179320</v>
      </c>
    </row>
    <row r="59" spans="1:42" ht="12.75" hidden="1" customHeight="1" x14ac:dyDescent="0.25">
      <c r="A59" s="385" t="s">
        <v>243</v>
      </c>
      <c r="B59" s="386"/>
      <c r="C59" s="386"/>
      <c r="D59" s="386"/>
      <c r="E59" s="386"/>
      <c r="F59" s="386"/>
      <c r="G59" s="386"/>
      <c r="H59" s="386"/>
      <c r="I59" s="386"/>
      <c r="J59" s="386"/>
      <c r="K59" s="386"/>
      <c r="L59" s="386"/>
      <c r="M59" s="386"/>
      <c r="N59" s="386"/>
      <c r="O59" s="386"/>
      <c r="P59" s="386"/>
      <c r="Q59" s="386"/>
      <c r="R59" s="386"/>
      <c r="S59" s="386"/>
      <c r="T59" s="386"/>
      <c r="U59" s="386"/>
      <c r="V59" s="386"/>
      <c r="W59" s="386"/>
      <c r="X59" s="386"/>
      <c r="Y59" s="386"/>
      <c r="Z59" s="386"/>
      <c r="AA59" s="364" t="s">
        <v>244</v>
      </c>
      <c r="AB59" s="364"/>
      <c r="AC59" s="364"/>
      <c r="AD59" s="364"/>
      <c r="AN59" s="1">
        <f t="shared" si="0"/>
        <v>0</v>
      </c>
      <c r="AO59" s="1">
        <f t="shared" si="1"/>
        <v>0</v>
      </c>
      <c r="AP59" s="1">
        <f t="shared" si="2"/>
        <v>0</v>
      </c>
    </row>
    <row r="60" spans="1:42" ht="12.75" hidden="1" customHeight="1" x14ac:dyDescent="0.25">
      <c r="A60" s="385" t="s">
        <v>245</v>
      </c>
      <c r="B60" s="386"/>
      <c r="C60" s="386"/>
      <c r="D60" s="386"/>
      <c r="E60" s="386"/>
      <c r="F60" s="386"/>
      <c r="G60" s="386"/>
      <c r="H60" s="386"/>
      <c r="I60" s="386"/>
      <c r="J60" s="386"/>
      <c r="K60" s="386"/>
      <c r="L60" s="386"/>
      <c r="M60" s="386"/>
      <c r="N60" s="386"/>
      <c r="O60" s="386"/>
      <c r="P60" s="386"/>
      <c r="Q60" s="386"/>
      <c r="R60" s="386"/>
      <c r="S60" s="386"/>
      <c r="T60" s="386"/>
      <c r="U60" s="386"/>
      <c r="V60" s="386"/>
      <c r="W60" s="386"/>
      <c r="X60" s="386"/>
      <c r="Y60" s="386"/>
      <c r="Z60" s="386"/>
      <c r="AA60" s="364" t="s">
        <v>246</v>
      </c>
      <c r="AB60" s="364"/>
      <c r="AC60" s="364"/>
      <c r="AD60" s="364"/>
      <c r="AN60" s="1">
        <f t="shared" si="0"/>
        <v>0</v>
      </c>
      <c r="AO60" s="1">
        <f t="shared" si="1"/>
        <v>0</v>
      </c>
      <c r="AP60" s="1">
        <f t="shared" si="2"/>
        <v>0</v>
      </c>
    </row>
    <row r="61" spans="1:42" ht="12.75" hidden="1" customHeight="1" x14ac:dyDescent="0.25">
      <c r="A61" s="383" t="s">
        <v>247</v>
      </c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4"/>
      <c r="Z61" s="384"/>
      <c r="AA61" s="364" t="s">
        <v>248</v>
      </c>
      <c r="AB61" s="364"/>
      <c r="AC61" s="364"/>
      <c r="AD61" s="364"/>
      <c r="AN61" s="1">
        <f t="shared" si="0"/>
        <v>0</v>
      </c>
      <c r="AO61" s="1">
        <f t="shared" si="1"/>
        <v>0</v>
      </c>
      <c r="AP61" s="1">
        <f t="shared" si="2"/>
        <v>0</v>
      </c>
    </row>
    <row r="62" spans="1:42" ht="12.75" hidden="1" customHeight="1" x14ac:dyDescent="0.25">
      <c r="A62" s="385" t="s">
        <v>249</v>
      </c>
      <c r="B62" s="386"/>
      <c r="C62" s="386"/>
      <c r="D62" s="386"/>
      <c r="E62" s="386"/>
      <c r="F62" s="386"/>
      <c r="G62" s="386"/>
      <c r="H62" s="386"/>
      <c r="I62" s="386"/>
      <c r="J62" s="386"/>
      <c r="K62" s="386"/>
      <c r="L62" s="386"/>
      <c r="M62" s="386"/>
      <c r="N62" s="386"/>
      <c r="O62" s="386"/>
      <c r="P62" s="386"/>
      <c r="Q62" s="386"/>
      <c r="R62" s="386"/>
      <c r="S62" s="386"/>
      <c r="T62" s="386"/>
      <c r="U62" s="386"/>
      <c r="V62" s="386"/>
      <c r="W62" s="386"/>
      <c r="X62" s="386"/>
      <c r="Y62" s="386"/>
      <c r="Z62" s="386"/>
      <c r="AA62" s="364" t="s">
        <v>250</v>
      </c>
      <c r="AB62" s="364"/>
      <c r="AC62" s="364"/>
      <c r="AD62" s="364"/>
      <c r="AN62" s="1">
        <f t="shared" si="0"/>
        <v>0</v>
      </c>
      <c r="AO62" s="1">
        <f t="shared" si="1"/>
        <v>0</v>
      </c>
      <c r="AP62" s="1">
        <f t="shared" si="2"/>
        <v>0</v>
      </c>
    </row>
    <row r="63" spans="1:42" ht="12.75" hidden="1" customHeight="1" x14ac:dyDescent="0.25">
      <c r="A63" s="381" t="s">
        <v>254</v>
      </c>
      <c r="B63" s="382"/>
      <c r="C63" s="382"/>
      <c r="D63" s="382"/>
      <c r="E63" s="382"/>
      <c r="F63" s="382"/>
      <c r="G63" s="382"/>
      <c r="H63" s="382"/>
      <c r="I63" s="382"/>
      <c r="J63" s="382"/>
      <c r="K63" s="382"/>
      <c r="L63" s="382"/>
      <c r="M63" s="382"/>
      <c r="N63" s="382"/>
      <c r="O63" s="382"/>
      <c r="P63" s="382"/>
      <c r="Q63" s="382"/>
      <c r="R63" s="382"/>
      <c r="S63" s="382"/>
      <c r="T63" s="382"/>
      <c r="U63" s="382"/>
      <c r="V63" s="382"/>
      <c r="W63" s="382"/>
      <c r="X63" s="382"/>
      <c r="Y63" s="382"/>
      <c r="Z63" s="382"/>
      <c r="AA63" s="364" t="s">
        <v>255</v>
      </c>
      <c r="AB63" s="364"/>
      <c r="AC63" s="364"/>
      <c r="AD63" s="364"/>
      <c r="AN63" s="1">
        <f t="shared" si="0"/>
        <v>0</v>
      </c>
      <c r="AO63" s="1">
        <f t="shared" si="1"/>
        <v>0</v>
      </c>
      <c r="AP63" s="1">
        <f t="shared" si="2"/>
        <v>0</v>
      </c>
    </row>
    <row r="64" spans="1:42" ht="12.75" hidden="1" customHeight="1" x14ac:dyDescent="0.25">
      <c r="A64" s="381" t="s">
        <v>256</v>
      </c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2"/>
      <c r="N64" s="382"/>
      <c r="O64" s="382"/>
      <c r="P64" s="382"/>
      <c r="Q64" s="382"/>
      <c r="R64" s="382"/>
      <c r="S64" s="382"/>
      <c r="T64" s="382"/>
      <c r="U64" s="382"/>
      <c r="V64" s="382"/>
      <c r="W64" s="382"/>
      <c r="X64" s="382"/>
      <c r="Y64" s="382"/>
      <c r="Z64" s="382"/>
      <c r="AA64" s="364" t="s">
        <v>257</v>
      </c>
      <c r="AB64" s="364"/>
      <c r="AC64" s="364"/>
      <c r="AD64" s="364"/>
      <c r="AN64" s="1">
        <f t="shared" si="0"/>
        <v>0</v>
      </c>
      <c r="AO64" s="1">
        <f t="shared" si="1"/>
        <v>0</v>
      </c>
      <c r="AP64" s="1">
        <f t="shared" si="2"/>
        <v>0</v>
      </c>
    </row>
    <row r="65" spans="1:42" ht="12.75" hidden="1" customHeight="1" x14ac:dyDescent="0.25">
      <c r="A65" s="381" t="s">
        <v>258</v>
      </c>
      <c r="B65" s="382"/>
      <c r="C65" s="382"/>
      <c r="D65" s="382"/>
      <c r="E65" s="382"/>
      <c r="F65" s="382"/>
      <c r="G65" s="382"/>
      <c r="H65" s="382"/>
      <c r="I65" s="382"/>
      <c r="J65" s="382"/>
      <c r="K65" s="382"/>
      <c r="L65" s="382"/>
      <c r="M65" s="382"/>
      <c r="N65" s="382"/>
      <c r="O65" s="382"/>
      <c r="P65" s="382"/>
      <c r="Q65" s="382"/>
      <c r="R65" s="382"/>
      <c r="S65" s="382"/>
      <c r="T65" s="382"/>
      <c r="U65" s="382"/>
      <c r="V65" s="382"/>
      <c r="W65" s="382"/>
      <c r="X65" s="382"/>
      <c r="Y65" s="382"/>
      <c r="Z65" s="382"/>
      <c r="AA65" s="364" t="s">
        <v>259</v>
      </c>
      <c r="AB65" s="364"/>
      <c r="AC65" s="364"/>
      <c r="AD65" s="364"/>
      <c r="AN65" s="1">
        <f t="shared" si="0"/>
        <v>0</v>
      </c>
      <c r="AO65" s="1">
        <f t="shared" si="1"/>
        <v>0</v>
      </c>
      <c r="AP65" s="1">
        <f t="shared" si="2"/>
        <v>0</v>
      </c>
    </row>
    <row r="66" spans="1:42" ht="12.75" hidden="1" customHeight="1" x14ac:dyDescent="0.25">
      <c r="A66" s="381" t="s">
        <v>260</v>
      </c>
      <c r="B66" s="382"/>
      <c r="C66" s="382"/>
      <c r="D66" s="382"/>
      <c r="E66" s="382"/>
      <c r="F66" s="382"/>
      <c r="G66" s="382"/>
      <c r="H66" s="382"/>
      <c r="I66" s="382"/>
      <c r="J66" s="382"/>
      <c r="K66" s="382"/>
      <c r="L66" s="382"/>
      <c r="M66" s="382"/>
      <c r="N66" s="382"/>
      <c r="O66" s="382"/>
      <c r="P66" s="382"/>
      <c r="Q66" s="382"/>
      <c r="R66" s="382"/>
      <c r="S66" s="382"/>
      <c r="T66" s="382"/>
      <c r="U66" s="382"/>
      <c r="V66" s="382"/>
      <c r="W66" s="382"/>
      <c r="X66" s="382"/>
      <c r="Y66" s="382"/>
      <c r="Z66" s="382"/>
      <c r="AA66" s="364" t="s">
        <v>261</v>
      </c>
      <c r="AB66" s="364"/>
      <c r="AC66" s="364"/>
      <c r="AD66" s="364"/>
      <c r="AN66" s="1">
        <f t="shared" si="0"/>
        <v>0</v>
      </c>
      <c r="AO66" s="1">
        <f t="shared" si="1"/>
        <v>0</v>
      </c>
      <c r="AP66" s="1">
        <f t="shared" si="2"/>
        <v>0</v>
      </c>
    </row>
    <row r="67" spans="1:42" ht="12.75" hidden="1" customHeight="1" x14ac:dyDescent="0.25">
      <c r="A67" s="381" t="s">
        <v>262</v>
      </c>
      <c r="B67" s="382"/>
      <c r="C67" s="382"/>
      <c r="D67" s="382"/>
      <c r="E67" s="382"/>
      <c r="F67" s="382"/>
      <c r="G67" s="382"/>
      <c r="H67" s="382"/>
      <c r="I67" s="382"/>
      <c r="J67" s="382"/>
      <c r="K67" s="382"/>
      <c r="L67" s="382"/>
      <c r="M67" s="382"/>
      <c r="N67" s="382"/>
      <c r="O67" s="382"/>
      <c r="P67" s="382"/>
      <c r="Q67" s="382"/>
      <c r="R67" s="382"/>
      <c r="S67" s="382"/>
      <c r="T67" s="382"/>
      <c r="U67" s="382"/>
      <c r="V67" s="382"/>
      <c r="W67" s="382"/>
      <c r="X67" s="382"/>
      <c r="Y67" s="382"/>
      <c r="Z67" s="382"/>
      <c r="AA67" s="364" t="s">
        <v>263</v>
      </c>
      <c r="AB67" s="364"/>
      <c r="AC67" s="364"/>
      <c r="AD67" s="364"/>
      <c r="AN67" s="1">
        <f t="shared" si="0"/>
        <v>0</v>
      </c>
      <c r="AO67" s="1">
        <f t="shared" si="1"/>
        <v>0</v>
      </c>
      <c r="AP67" s="1">
        <f t="shared" si="2"/>
        <v>0</v>
      </c>
    </row>
    <row r="68" spans="1:42" x14ac:dyDescent="0.25">
      <c r="A68" s="381" t="s">
        <v>264</v>
      </c>
      <c r="B68" s="382"/>
      <c r="C68" s="382"/>
      <c r="D68" s="382"/>
      <c r="E68" s="382"/>
      <c r="F68" s="382"/>
      <c r="G68" s="382"/>
      <c r="H68" s="382"/>
      <c r="I68" s="382"/>
      <c r="J68" s="382"/>
      <c r="K68" s="382"/>
      <c r="L68" s="382"/>
      <c r="M68" s="382"/>
      <c r="N68" s="382"/>
      <c r="O68" s="382"/>
      <c r="P68" s="382"/>
      <c r="Q68" s="382"/>
      <c r="R68" s="382"/>
      <c r="S68" s="382"/>
      <c r="T68" s="382"/>
      <c r="U68" s="382"/>
      <c r="V68" s="382"/>
      <c r="W68" s="382"/>
      <c r="X68" s="382"/>
      <c r="Y68" s="382"/>
      <c r="Z68" s="382"/>
      <c r="AA68" s="364" t="s">
        <v>265</v>
      </c>
      <c r="AB68" s="364"/>
      <c r="AC68" s="364"/>
      <c r="AD68" s="364"/>
      <c r="AE68">
        <v>5563000</v>
      </c>
      <c r="AF68">
        <v>5563000</v>
      </c>
      <c r="AG68">
        <v>3865108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 s="1">
        <f t="shared" si="0"/>
        <v>5563000</v>
      </c>
      <c r="AO68" s="1">
        <f t="shared" si="1"/>
        <v>5563000</v>
      </c>
      <c r="AP68" s="1">
        <f t="shared" si="2"/>
        <v>3865108</v>
      </c>
    </row>
    <row r="69" spans="1:42" ht="14.25" hidden="1" customHeight="1" x14ac:dyDescent="0.25">
      <c r="A69" s="381" t="s">
        <v>266</v>
      </c>
      <c r="B69" s="382"/>
      <c r="C69" s="382"/>
      <c r="D69" s="382"/>
      <c r="E69" s="382"/>
      <c r="F69" s="382"/>
      <c r="G69" s="382"/>
      <c r="H69" s="382"/>
      <c r="I69" s="382"/>
      <c r="J69" s="382"/>
      <c r="K69" s="382"/>
      <c r="L69" s="382"/>
      <c r="M69" s="382"/>
      <c r="N69" s="382"/>
      <c r="O69" s="382"/>
      <c r="P69" s="382"/>
      <c r="Q69" s="382"/>
      <c r="R69" s="382"/>
      <c r="S69" s="382"/>
      <c r="T69" s="382"/>
      <c r="U69" s="382"/>
      <c r="V69" s="382"/>
      <c r="W69" s="382"/>
      <c r="X69" s="382"/>
      <c r="Y69" s="382"/>
      <c r="Z69" s="382"/>
      <c r="AA69" s="364" t="s">
        <v>267</v>
      </c>
      <c r="AB69" s="364"/>
      <c r="AC69" s="364"/>
      <c r="AD69" s="364"/>
      <c r="AN69" s="1">
        <f t="shared" si="0"/>
        <v>0</v>
      </c>
      <c r="AO69" s="1">
        <f t="shared" si="1"/>
        <v>0</v>
      </c>
      <c r="AP69" s="1">
        <f t="shared" si="2"/>
        <v>0</v>
      </c>
    </row>
    <row r="70" spans="1:42" hidden="1" x14ac:dyDescent="0.25">
      <c r="A70" s="381" t="s">
        <v>268</v>
      </c>
      <c r="B70" s="382"/>
      <c r="C70" s="382"/>
      <c r="D70" s="382"/>
      <c r="E70" s="382"/>
      <c r="F70" s="382"/>
      <c r="G70" s="382"/>
      <c r="H70" s="382"/>
      <c r="I70" s="382"/>
      <c r="J70" s="382"/>
      <c r="K70" s="382"/>
      <c r="L70" s="382"/>
      <c r="M70" s="382"/>
      <c r="N70" s="382"/>
      <c r="O70" s="382"/>
      <c r="P70" s="382"/>
      <c r="Q70" s="382"/>
      <c r="R70" s="382"/>
      <c r="S70" s="382"/>
      <c r="T70" s="382"/>
      <c r="U70" s="382"/>
      <c r="V70" s="382"/>
      <c r="W70" s="382"/>
      <c r="X70" s="382"/>
      <c r="Y70" s="382"/>
      <c r="Z70" s="382"/>
      <c r="AA70" s="364" t="s">
        <v>269</v>
      </c>
      <c r="AB70" s="364"/>
      <c r="AC70" s="364"/>
      <c r="AD70" s="364"/>
      <c r="AN70" s="1">
        <f t="shared" si="0"/>
        <v>0</v>
      </c>
      <c r="AO70" s="1">
        <f t="shared" si="1"/>
        <v>0</v>
      </c>
      <c r="AP70" s="1">
        <f t="shared" si="2"/>
        <v>0</v>
      </c>
    </row>
    <row r="71" spans="1:42" ht="12.75" hidden="1" customHeight="1" x14ac:dyDescent="0.25">
      <c r="A71" s="381" t="s">
        <v>270</v>
      </c>
      <c r="B71" s="382"/>
      <c r="C71" s="382"/>
      <c r="D71" s="382"/>
      <c r="E71" s="382"/>
      <c r="F71" s="382"/>
      <c r="G71" s="382"/>
      <c r="H71" s="382"/>
      <c r="I71" s="382"/>
      <c r="J71" s="382"/>
      <c r="K71" s="382"/>
      <c r="L71" s="382"/>
      <c r="M71" s="382"/>
      <c r="N71" s="382"/>
      <c r="O71" s="382"/>
      <c r="P71" s="382"/>
      <c r="Q71" s="382"/>
      <c r="R71" s="382"/>
      <c r="S71" s="382"/>
      <c r="T71" s="382"/>
      <c r="U71" s="382"/>
      <c r="V71" s="382"/>
      <c r="W71" s="382"/>
      <c r="X71" s="382"/>
      <c r="Y71" s="382"/>
      <c r="Z71" s="382"/>
      <c r="AA71" s="364" t="s">
        <v>271</v>
      </c>
      <c r="AB71" s="364"/>
      <c r="AC71" s="364"/>
      <c r="AD71" s="364"/>
      <c r="AN71" s="1">
        <f t="shared" si="0"/>
        <v>0</v>
      </c>
      <c r="AO71" s="1">
        <f t="shared" si="1"/>
        <v>0</v>
      </c>
      <c r="AP71" s="1">
        <f t="shared" si="2"/>
        <v>0</v>
      </c>
    </row>
    <row r="72" spans="1:42" hidden="1" x14ac:dyDescent="0.25">
      <c r="A72" s="387" t="s">
        <v>272</v>
      </c>
      <c r="B72" s="388"/>
      <c r="C72" s="388"/>
      <c r="D72" s="388"/>
      <c r="E72" s="388"/>
      <c r="F72" s="388"/>
      <c r="G72" s="388"/>
      <c r="H72" s="388"/>
      <c r="I72" s="388"/>
      <c r="J72" s="388"/>
      <c r="K72" s="388"/>
      <c r="L72" s="388"/>
      <c r="M72" s="388"/>
      <c r="N72" s="388"/>
      <c r="O72" s="388"/>
      <c r="P72" s="388"/>
      <c r="Q72" s="388"/>
      <c r="R72" s="388"/>
      <c r="S72" s="388"/>
      <c r="T72" s="388"/>
      <c r="U72" s="388"/>
      <c r="V72" s="388"/>
      <c r="W72" s="388"/>
      <c r="X72" s="388"/>
      <c r="Y72" s="388"/>
      <c r="Z72" s="388"/>
      <c r="AA72" s="364" t="s">
        <v>273</v>
      </c>
      <c r="AB72" s="364"/>
      <c r="AC72" s="364"/>
      <c r="AD72" s="364"/>
      <c r="AN72" s="1">
        <f t="shared" si="0"/>
        <v>0</v>
      </c>
      <c r="AO72" s="1">
        <f t="shared" si="1"/>
        <v>0</v>
      </c>
      <c r="AP72" s="1">
        <f t="shared" si="2"/>
        <v>0</v>
      </c>
    </row>
    <row r="73" spans="1:42" x14ac:dyDescent="0.25">
      <c r="A73" s="381" t="s">
        <v>274</v>
      </c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64" t="s">
        <v>276</v>
      </c>
      <c r="AB73" s="364"/>
      <c r="AC73" s="364"/>
      <c r="AD73" s="364"/>
      <c r="AE73">
        <v>9770000</v>
      </c>
      <c r="AF73">
        <v>9770000</v>
      </c>
      <c r="AG73">
        <v>3730106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 s="1">
        <f t="shared" si="0"/>
        <v>9770000</v>
      </c>
      <c r="AO73" s="1">
        <f t="shared" si="1"/>
        <v>9770000</v>
      </c>
      <c r="AP73" s="1">
        <f t="shared" si="2"/>
        <v>3730106</v>
      </c>
    </row>
    <row r="74" spans="1:42" x14ac:dyDescent="0.25">
      <c r="A74" s="387" t="s">
        <v>275</v>
      </c>
      <c r="B74" s="388"/>
      <c r="C74" s="388"/>
      <c r="D74" s="388"/>
      <c r="E74" s="388"/>
      <c r="F74" s="388"/>
      <c r="G74" s="388"/>
      <c r="H74" s="388"/>
      <c r="I74" s="388"/>
      <c r="J74" s="388"/>
      <c r="K74" s="388"/>
      <c r="L74" s="388"/>
      <c r="M74" s="388"/>
      <c r="N74" s="388"/>
      <c r="O74" s="388"/>
      <c r="P74" s="388"/>
      <c r="Q74" s="388"/>
      <c r="R74" s="388"/>
      <c r="S74" s="388"/>
      <c r="T74" s="388"/>
      <c r="U74" s="388"/>
      <c r="V74" s="388"/>
      <c r="W74" s="388"/>
      <c r="X74" s="388"/>
      <c r="Y74" s="388"/>
      <c r="Z74" s="388"/>
      <c r="AA74" s="364" t="s">
        <v>554</v>
      </c>
      <c r="AB74" s="364"/>
      <c r="AC74" s="364"/>
      <c r="AD74" s="364"/>
      <c r="AE74">
        <v>14000000</v>
      </c>
      <c r="AF74">
        <v>68041753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 s="1">
        <f t="shared" ref="AN74:AN101" si="13">SUM(AE74,AH74,AK74)</f>
        <v>14000000</v>
      </c>
      <c r="AO74" s="1">
        <f t="shared" ref="AO74:AO101" si="14">SUM(AF74,AI74,AL74)</f>
        <v>68041753</v>
      </c>
      <c r="AP74" s="1">
        <f t="shared" ref="AP74:AP101" si="15">SUM(AG74,AJ74,AM74)</f>
        <v>0</v>
      </c>
    </row>
    <row r="75" spans="1:42" x14ac:dyDescent="0.25">
      <c r="A75" s="223" t="s">
        <v>602</v>
      </c>
      <c r="B75" s="224"/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195" t="s">
        <v>603</v>
      </c>
      <c r="AB75" s="195"/>
      <c r="AC75" s="195"/>
      <c r="AD75" s="195"/>
      <c r="AE75">
        <v>0</v>
      </c>
      <c r="AF75">
        <v>9360</v>
      </c>
      <c r="AG75">
        <v>9360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 s="1">
        <f t="shared" si="13"/>
        <v>0</v>
      </c>
      <c r="AO75" s="1">
        <f t="shared" si="14"/>
        <v>9360</v>
      </c>
      <c r="AP75" s="1">
        <f t="shared" si="15"/>
        <v>9360</v>
      </c>
    </row>
    <row r="76" spans="1:42" s="1" customFormat="1" x14ac:dyDescent="0.25">
      <c r="A76" s="389" t="s">
        <v>530</v>
      </c>
      <c r="B76" s="390"/>
      <c r="C76" s="390"/>
      <c r="D76" s="390"/>
      <c r="E76" s="390"/>
      <c r="F76" s="390"/>
      <c r="G76" s="390"/>
      <c r="H76" s="390"/>
      <c r="I76" s="390"/>
      <c r="J76" s="390"/>
      <c r="K76" s="390"/>
      <c r="L76" s="390"/>
      <c r="M76" s="390"/>
      <c r="N76" s="390"/>
      <c r="O76" s="390"/>
      <c r="P76" s="390"/>
      <c r="Q76" s="390"/>
      <c r="R76" s="390"/>
      <c r="S76" s="390"/>
      <c r="T76" s="390"/>
      <c r="U76" s="390"/>
      <c r="V76" s="390"/>
      <c r="W76" s="390"/>
      <c r="X76" s="390"/>
      <c r="Y76" s="390"/>
      <c r="Z76" s="390"/>
      <c r="AA76" s="374" t="s">
        <v>277</v>
      </c>
      <c r="AB76" s="374"/>
      <c r="AC76" s="374"/>
      <c r="AD76" s="374"/>
      <c r="AE76" s="1">
        <f>SUM(AE68:AE75)</f>
        <v>29333000</v>
      </c>
      <c r="AF76" s="1">
        <f t="shared" ref="AF76:AM76" si="16">SUM(AF68:AF75)</f>
        <v>83384113</v>
      </c>
      <c r="AG76" s="1">
        <f t="shared" si="16"/>
        <v>7604574</v>
      </c>
      <c r="AH76" s="1">
        <f t="shared" si="16"/>
        <v>0</v>
      </c>
      <c r="AI76" s="1">
        <f t="shared" si="16"/>
        <v>0</v>
      </c>
      <c r="AJ76" s="1">
        <f t="shared" si="16"/>
        <v>0</v>
      </c>
      <c r="AK76" s="1">
        <f t="shared" si="16"/>
        <v>0</v>
      </c>
      <c r="AL76" s="1">
        <f t="shared" si="16"/>
        <v>0</v>
      </c>
      <c r="AM76" s="1">
        <f t="shared" si="16"/>
        <v>0</v>
      </c>
      <c r="AN76" s="1">
        <f t="shared" si="13"/>
        <v>29333000</v>
      </c>
      <c r="AO76" s="1">
        <f t="shared" si="14"/>
        <v>83384113</v>
      </c>
      <c r="AP76" s="1">
        <f t="shared" si="15"/>
        <v>7604574</v>
      </c>
    </row>
    <row r="77" spans="1:42" hidden="1" x14ac:dyDescent="0.25">
      <c r="A77" s="412" t="s">
        <v>278</v>
      </c>
      <c r="B77" s="413"/>
      <c r="C77" s="413"/>
      <c r="D77" s="413"/>
      <c r="E77" s="413"/>
      <c r="F77" s="413"/>
      <c r="G77" s="413"/>
      <c r="H77" s="413"/>
      <c r="I77" s="413"/>
      <c r="J77" s="413"/>
      <c r="K77" s="413"/>
      <c r="L77" s="413"/>
      <c r="M77" s="413"/>
      <c r="N77" s="413"/>
      <c r="O77" s="413"/>
      <c r="P77" s="413"/>
      <c r="Q77" s="413"/>
      <c r="R77" s="413"/>
      <c r="S77" s="413"/>
      <c r="T77" s="413"/>
      <c r="U77" s="413"/>
      <c r="V77" s="413"/>
      <c r="W77" s="413"/>
      <c r="X77" s="413"/>
      <c r="Y77" s="413"/>
      <c r="Z77" s="413"/>
      <c r="AA77" s="364" t="s">
        <v>279</v>
      </c>
      <c r="AB77" s="364"/>
      <c r="AC77" s="364"/>
      <c r="AD77" s="364"/>
      <c r="AN77" s="1">
        <f t="shared" si="13"/>
        <v>0</v>
      </c>
      <c r="AO77" s="1">
        <f t="shared" si="14"/>
        <v>0</v>
      </c>
      <c r="AP77" s="1">
        <f t="shared" si="15"/>
        <v>0</v>
      </c>
    </row>
    <row r="78" spans="1:42" x14ac:dyDescent="0.25">
      <c r="A78" s="412" t="s">
        <v>278</v>
      </c>
      <c r="B78" s="413"/>
      <c r="C78" s="413"/>
      <c r="D78" s="413"/>
      <c r="E78" s="413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195" t="s">
        <v>279</v>
      </c>
      <c r="AB78" s="195"/>
      <c r="AC78" s="195"/>
      <c r="AD78" s="195"/>
      <c r="AE78">
        <v>0</v>
      </c>
      <c r="AF78">
        <v>0</v>
      </c>
      <c r="AG78">
        <v>0</v>
      </c>
      <c r="AH78">
        <v>130000</v>
      </c>
      <c r="AI78">
        <v>63596</v>
      </c>
      <c r="AJ78">
        <v>0</v>
      </c>
      <c r="AK78">
        <v>0</v>
      </c>
      <c r="AL78">
        <v>0</v>
      </c>
      <c r="AM78">
        <v>0</v>
      </c>
      <c r="AN78" s="1">
        <f t="shared" si="13"/>
        <v>130000</v>
      </c>
      <c r="AO78" s="1">
        <f t="shared" si="14"/>
        <v>63596</v>
      </c>
      <c r="AP78" s="1">
        <f t="shared" si="15"/>
        <v>0</v>
      </c>
    </row>
    <row r="79" spans="1:42" x14ac:dyDescent="0.25">
      <c r="A79" s="412" t="s">
        <v>280</v>
      </c>
      <c r="B79" s="413"/>
      <c r="C79" s="413"/>
      <c r="D79" s="413"/>
      <c r="E79" s="413"/>
      <c r="F79" s="413"/>
      <c r="G79" s="413"/>
      <c r="H79" s="413"/>
      <c r="I79" s="413"/>
      <c r="J79" s="413"/>
      <c r="K79" s="413"/>
      <c r="L79" s="413"/>
      <c r="M79" s="413"/>
      <c r="N79" s="413"/>
      <c r="O79" s="413"/>
      <c r="P79" s="413"/>
      <c r="Q79" s="413"/>
      <c r="R79" s="413"/>
      <c r="S79" s="413"/>
      <c r="T79" s="413"/>
      <c r="U79" s="413"/>
      <c r="V79" s="413"/>
      <c r="W79" s="413"/>
      <c r="X79" s="413"/>
      <c r="Y79" s="413"/>
      <c r="Z79" s="413"/>
      <c r="AA79" s="364" t="s">
        <v>281</v>
      </c>
      <c r="AB79" s="364"/>
      <c r="AC79" s="364"/>
      <c r="AD79" s="364"/>
      <c r="AE79">
        <v>2158000</v>
      </c>
      <c r="AF79">
        <v>2158000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 s="1">
        <f t="shared" si="13"/>
        <v>2158000</v>
      </c>
      <c r="AO79" s="1">
        <f t="shared" si="14"/>
        <v>2158000</v>
      </c>
      <c r="AP79" s="1">
        <f t="shared" si="15"/>
        <v>0</v>
      </c>
    </row>
    <row r="80" spans="1:42" hidden="1" x14ac:dyDescent="0.25">
      <c r="A80" s="412" t="s">
        <v>282</v>
      </c>
      <c r="B80" s="413"/>
      <c r="C80" s="413"/>
      <c r="D80" s="413"/>
      <c r="E80" s="413"/>
      <c r="F80" s="413"/>
      <c r="G80" s="413"/>
      <c r="H80" s="413"/>
      <c r="I80" s="413"/>
      <c r="J80" s="413"/>
      <c r="K80" s="413"/>
      <c r="L80" s="413"/>
      <c r="M80" s="413"/>
      <c r="N80" s="413"/>
      <c r="O80" s="413"/>
      <c r="P80" s="413"/>
      <c r="Q80" s="413"/>
      <c r="R80" s="413"/>
      <c r="S80" s="413"/>
      <c r="T80" s="413"/>
      <c r="U80" s="413"/>
      <c r="V80" s="413"/>
      <c r="W80" s="413"/>
      <c r="X80" s="413"/>
      <c r="Y80" s="413"/>
      <c r="Z80" s="413"/>
      <c r="AA80" s="364" t="s">
        <v>283</v>
      </c>
      <c r="AB80" s="364"/>
      <c r="AC80" s="364"/>
      <c r="AD80" s="364"/>
      <c r="AN80" s="1">
        <f t="shared" si="13"/>
        <v>0</v>
      </c>
      <c r="AO80" s="1">
        <f t="shared" si="14"/>
        <v>0</v>
      </c>
      <c r="AP80" s="1">
        <f t="shared" si="15"/>
        <v>0</v>
      </c>
    </row>
    <row r="81" spans="1:42" x14ac:dyDescent="0.25">
      <c r="A81" s="199" t="s">
        <v>553</v>
      </c>
      <c r="B81" s="20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195" t="s">
        <v>283</v>
      </c>
      <c r="AB81" s="195"/>
      <c r="AC81" s="195"/>
      <c r="AD81" s="195"/>
      <c r="AE81">
        <v>144000</v>
      </c>
      <c r="AF81">
        <v>144000</v>
      </c>
      <c r="AG81">
        <v>57165</v>
      </c>
      <c r="AH81">
        <v>740000</v>
      </c>
      <c r="AI81">
        <v>173400</v>
      </c>
      <c r="AJ81">
        <v>173400</v>
      </c>
      <c r="AK81">
        <v>0</v>
      </c>
      <c r="AL81">
        <v>114950</v>
      </c>
      <c r="AM81">
        <v>114950</v>
      </c>
      <c r="AN81" s="1">
        <f t="shared" si="13"/>
        <v>884000</v>
      </c>
      <c r="AO81" s="1">
        <f t="shared" si="14"/>
        <v>432350</v>
      </c>
      <c r="AP81" s="1">
        <f t="shared" si="15"/>
        <v>345515</v>
      </c>
    </row>
    <row r="82" spans="1:42" x14ac:dyDescent="0.25">
      <c r="A82" s="412" t="s">
        <v>284</v>
      </c>
      <c r="B82" s="413"/>
      <c r="C82" s="413"/>
      <c r="D82" s="413"/>
      <c r="E82" s="413"/>
      <c r="F82" s="413"/>
      <c r="G82" s="413"/>
      <c r="H82" s="413"/>
      <c r="I82" s="413"/>
      <c r="J82" s="413"/>
      <c r="K82" s="413"/>
      <c r="L82" s="413"/>
      <c r="M82" s="413"/>
      <c r="N82" s="413"/>
      <c r="O82" s="413"/>
      <c r="P82" s="413"/>
      <c r="Q82" s="413"/>
      <c r="R82" s="413"/>
      <c r="S82" s="413"/>
      <c r="T82" s="413"/>
      <c r="U82" s="413"/>
      <c r="V82" s="413"/>
      <c r="W82" s="413"/>
      <c r="X82" s="413"/>
      <c r="Y82" s="413"/>
      <c r="Z82" s="413"/>
      <c r="AA82" s="364" t="s">
        <v>285</v>
      </c>
      <c r="AB82" s="364"/>
      <c r="AC82" s="364"/>
      <c r="AD82" s="364"/>
      <c r="AE82">
        <v>4970000</v>
      </c>
      <c r="AF82">
        <v>4970000</v>
      </c>
      <c r="AG82">
        <v>434610</v>
      </c>
      <c r="AH82">
        <v>0</v>
      </c>
      <c r="AI82">
        <v>28346</v>
      </c>
      <c r="AJ82">
        <v>28346</v>
      </c>
      <c r="AK82">
        <v>2741000</v>
      </c>
      <c r="AL82">
        <v>1773306</v>
      </c>
      <c r="AM82">
        <v>1773306</v>
      </c>
      <c r="AN82" s="1">
        <f t="shared" si="13"/>
        <v>7711000</v>
      </c>
      <c r="AO82" s="1">
        <f t="shared" si="14"/>
        <v>6771652</v>
      </c>
      <c r="AP82" s="1">
        <f t="shared" si="15"/>
        <v>2236262</v>
      </c>
    </row>
    <row r="83" spans="1:42" ht="12.75" hidden="1" customHeight="1" x14ac:dyDescent="0.25">
      <c r="A83" s="377" t="s">
        <v>286</v>
      </c>
      <c r="B83" s="378"/>
      <c r="C83" s="378"/>
      <c r="D83" s="378"/>
      <c r="E83" s="378"/>
      <c r="F83" s="378"/>
      <c r="G83" s="378"/>
      <c r="H83" s="378"/>
      <c r="I83" s="378"/>
      <c r="J83" s="378"/>
      <c r="K83" s="378"/>
      <c r="L83" s="378"/>
      <c r="M83" s="378"/>
      <c r="N83" s="378"/>
      <c r="O83" s="378"/>
      <c r="P83" s="378"/>
      <c r="Q83" s="378"/>
      <c r="R83" s="378"/>
      <c r="S83" s="378"/>
      <c r="T83" s="378"/>
      <c r="U83" s="378"/>
      <c r="V83" s="378"/>
      <c r="W83" s="378"/>
      <c r="X83" s="378"/>
      <c r="Y83" s="378"/>
      <c r="Z83" s="378"/>
      <c r="AA83" s="364" t="s">
        <v>287</v>
      </c>
      <c r="AB83" s="364"/>
      <c r="AC83" s="364"/>
      <c r="AD83" s="364"/>
      <c r="AN83" s="1">
        <f t="shared" si="13"/>
        <v>0</v>
      </c>
      <c r="AO83" s="1">
        <f t="shared" si="14"/>
        <v>0</v>
      </c>
      <c r="AP83" s="1">
        <f t="shared" si="15"/>
        <v>0</v>
      </c>
    </row>
    <row r="84" spans="1:42" ht="12.75" hidden="1" customHeight="1" x14ac:dyDescent="0.25">
      <c r="A84" s="377" t="s">
        <v>288</v>
      </c>
      <c r="B84" s="378"/>
      <c r="C84" s="378"/>
      <c r="D84" s="378"/>
      <c r="E84" s="378"/>
      <c r="F84" s="378"/>
      <c r="G84" s="378"/>
      <c r="H84" s="378"/>
      <c r="I84" s="378"/>
      <c r="J84" s="378"/>
      <c r="K84" s="378"/>
      <c r="L84" s="378"/>
      <c r="M84" s="378"/>
      <c r="N84" s="378"/>
      <c r="O84" s="378"/>
      <c r="P84" s="378"/>
      <c r="Q84" s="378"/>
      <c r="R84" s="378"/>
      <c r="S84" s="378"/>
      <c r="T84" s="378"/>
      <c r="U84" s="378"/>
      <c r="V84" s="378"/>
      <c r="W84" s="378"/>
      <c r="X84" s="378"/>
      <c r="Y84" s="378"/>
      <c r="Z84" s="378"/>
      <c r="AA84" s="364" t="s">
        <v>289</v>
      </c>
      <c r="AB84" s="364"/>
      <c r="AC84" s="364"/>
      <c r="AD84" s="364"/>
      <c r="AN84" s="1">
        <f t="shared" si="13"/>
        <v>0</v>
      </c>
      <c r="AO84" s="1">
        <f t="shared" si="14"/>
        <v>0</v>
      </c>
      <c r="AP84" s="1">
        <f t="shared" si="15"/>
        <v>0</v>
      </c>
    </row>
    <row r="85" spans="1:42" ht="12.75" customHeight="1" x14ac:dyDescent="0.25">
      <c r="A85" s="377" t="s">
        <v>290</v>
      </c>
      <c r="B85" s="378"/>
      <c r="C85" s="378"/>
      <c r="D85" s="378"/>
      <c r="E85" s="378"/>
      <c r="F85" s="378"/>
      <c r="G85" s="378"/>
      <c r="H85" s="378"/>
      <c r="I85" s="378"/>
      <c r="J85" s="378"/>
      <c r="K85" s="378"/>
      <c r="L85" s="378"/>
      <c r="M85" s="378"/>
      <c r="N85" s="378"/>
      <c r="O85" s="378"/>
      <c r="P85" s="378"/>
      <c r="Q85" s="378"/>
      <c r="R85" s="378"/>
      <c r="S85" s="378"/>
      <c r="T85" s="378"/>
      <c r="U85" s="378"/>
      <c r="V85" s="378"/>
      <c r="W85" s="378"/>
      <c r="X85" s="378"/>
      <c r="Y85" s="378"/>
      <c r="Z85" s="378"/>
      <c r="AA85" s="364" t="s">
        <v>291</v>
      </c>
      <c r="AB85" s="364"/>
      <c r="AC85" s="364"/>
      <c r="AD85" s="364"/>
      <c r="AE85">
        <v>1963000</v>
      </c>
      <c r="AF85">
        <v>1963000</v>
      </c>
      <c r="AG85">
        <v>127052</v>
      </c>
      <c r="AH85">
        <v>235000</v>
      </c>
      <c r="AI85">
        <v>69681</v>
      </c>
      <c r="AJ85">
        <v>69681</v>
      </c>
      <c r="AK85">
        <v>739000</v>
      </c>
      <c r="AL85">
        <v>504067</v>
      </c>
      <c r="AM85">
        <v>504067</v>
      </c>
      <c r="AN85" s="1">
        <f t="shared" si="13"/>
        <v>2937000</v>
      </c>
      <c r="AO85" s="1">
        <f t="shared" si="14"/>
        <v>2536748</v>
      </c>
      <c r="AP85" s="1">
        <f t="shared" si="15"/>
        <v>700800</v>
      </c>
    </row>
    <row r="86" spans="1:42" s="1" customFormat="1" ht="12.75" customHeight="1" x14ac:dyDescent="0.25">
      <c r="A86" s="391" t="s">
        <v>531</v>
      </c>
      <c r="B86" s="392"/>
      <c r="C86" s="392"/>
      <c r="D86" s="392"/>
      <c r="E86" s="392"/>
      <c r="F86" s="392"/>
      <c r="G86" s="392"/>
      <c r="H86" s="392"/>
      <c r="I86" s="392"/>
      <c r="J86" s="392"/>
      <c r="K86" s="392"/>
      <c r="L86" s="392"/>
      <c r="M86" s="392"/>
      <c r="N86" s="392"/>
      <c r="O86" s="392"/>
      <c r="P86" s="392"/>
      <c r="Q86" s="392"/>
      <c r="R86" s="392"/>
      <c r="S86" s="392"/>
      <c r="T86" s="392"/>
      <c r="U86" s="392"/>
      <c r="V86" s="392"/>
      <c r="W86" s="392"/>
      <c r="X86" s="392"/>
      <c r="Y86" s="392"/>
      <c r="Z86" s="392"/>
      <c r="AA86" s="374" t="s">
        <v>292</v>
      </c>
      <c r="AB86" s="374"/>
      <c r="AC86" s="374"/>
      <c r="AD86" s="374"/>
      <c r="AE86" s="1">
        <f>SUM(AE78:AE85)</f>
        <v>9235000</v>
      </c>
      <c r="AF86" s="1">
        <f t="shared" ref="AF86:AL86" si="17">SUM(AF78:AF85)</f>
        <v>9235000</v>
      </c>
      <c r="AG86" s="1">
        <f t="shared" si="17"/>
        <v>618827</v>
      </c>
      <c r="AH86" s="1">
        <f t="shared" si="17"/>
        <v>1105000</v>
      </c>
      <c r="AI86" s="1">
        <f t="shared" si="17"/>
        <v>335023</v>
      </c>
      <c r="AJ86" s="1">
        <f t="shared" si="17"/>
        <v>271427</v>
      </c>
      <c r="AK86" s="1">
        <f t="shared" si="17"/>
        <v>3480000</v>
      </c>
      <c r="AL86" s="1">
        <f t="shared" si="17"/>
        <v>2392323</v>
      </c>
      <c r="AM86" s="1">
        <f>SUM(AM78:AM85)</f>
        <v>2392323</v>
      </c>
      <c r="AN86" s="1">
        <f t="shared" si="13"/>
        <v>13820000</v>
      </c>
      <c r="AO86" s="1">
        <f t="shared" si="14"/>
        <v>11962346</v>
      </c>
      <c r="AP86" s="1">
        <f t="shared" si="15"/>
        <v>3282577</v>
      </c>
    </row>
    <row r="87" spans="1:42" ht="12" customHeight="1" x14ac:dyDescent="0.25">
      <c r="A87" s="385" t="s">
        <v>293</v>
      </c>
      <c r="B87" s="386"/>
      <c r="C87" s="386"/>
      <c r="D87" s="386"/>
      <c r="E87" s="386"/>
      <c r="F87" s="386"/>
      <c r="G87" s="386"/>
      <c r="H87" s="386"/>
      <c r="I87" s="386"/>
      <c r="J87" s="386"/>
      <c r="K87" s="386"/>
      <c r="L87" s="386"/>
      <c r="M87" s="386"/>
      <c r="N87" s="386"/>
      <c r="O87" s="386"/>
      <c r="P87" s="386"/>
      <c r="Q87" s="386"/>
      <c r="R87" s="386"/>
      <c r="S87" s="386"/>
      <c r="T87" s="386"/>
      <c r="U87" s="386"/>
      <c r="V87" s="386"/>
      <c r="W87" s="386"/>
      <c r="X87" s="386"/>
      <c r="Y87" s="386"/>
      <c r="Z87" s="386"/>
      <c r="AA87" s="364" t="s">
        <v>294</v>
      </c>
      <c r="AB87" s="364"/>
      <c r="AC87" s="364"/>
      <c r="AD87" s="364"/>
      <c r="AE87">
        <v>89308000</v>
      </c>
      <c r="AF87">
        <v>89308000</v>
      </c>
      <c r="AG87">
        <v>55394195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 s="1">
        <f t="shared" si="13"/>
        <v>89308000</v>
      </c>
      <c r="AO87" s="1">
        <f t="shared" si="14"/>
        <v>89308000</v>
      </c>
      <c r="AP87" s="1">
        <f t="shared" si="15"/>
        <v>55394195</v>
      </c>
    </row>
    <row r="88" spans="1:42" ht="12.75" hidden="1" customHeight="1" x14ac:dyDescent="0.25">
      <c r="A88" s="385" t="s">
        <v>295</v>
      </c>
      <c r="B88" s="386"/>
      <c r="C88" s="386"/>
      <c r="D88" s="386"/>
      <c r="E88" s="386"/>
      <c r="F88" s="386"/>
      <c r="G88" s="386"/>
      <c r="H88" s="386"/>
      <c r="I88" s="386"/>
      <c r="J88" s="386"/>
      <c r="K88" s="386"/>
      <c r="L88" s="386"/>
      <c r="M88" s="386"/>
      <c r="N88" s="386"/>
      <c r="O88" s="386"/>
      <c r="P88" s="386"/>
      <c r="Q88" s="386"/>
      <c r="R88" s="386"/>
      <c r="S88" s="386"/>
      <c r="T88" s="386"/>
      <c r="U88" s="386"/>
      <c r="V88" s="386"/>
      <c r="W88" s="386"/>
      <c r="X88" s="386"/>
      <c r="Y88" s="386"/>
      <c r="Z88" s="386"/>
      <c r="AA88" s="364" t="s">
        <v>296</v>
      </c>
      <c r="AB88" s="364"/>
      <c r="AC88" s="364"/>
      <c r="AD88" s="364"/>
      <c r="AN88" s="1">
        <f t="shared" si="13"/>
        <v>0</v>
      </c>
      <c r="AO88" s="1">
        <f t="shared" si="14"/>
        <v>0</v>
      </c>
      <c r="AP88" s="1">
        <f t="shared" si="15"/>
        <v>0</v>
      </c>
    </row>
    <row r="89" spans="1:42" ht="12.75" hidden="1" customHeight="1" x14ac:dyDescent="0.25">
      <c r="A89" s="385" t="s">
        <v>297</v>
      </c>
      <c r="B89" s="386"/>
      <c r="C89" s="386"/>
      <c r="D89" s="386"/>
      <c r="E89" s="386"/>
      <c r="F89" s="386"/>
      <c r="G89" s="386"/>
      <c r="H89" s="386"/>
      <c r="I89" s="386"/>
      <c r="J89" s="386"/>
      <c r="K89" s="386"/>
      <c r="L89" s="386"/>
      <c r="M89" s="386"/>
      <c r="N89" s="386"/>
      <c r="O89" s="386"/>
      <c r="P89" s="386"/>
      <c r="Q89" s="386"/>
      <c r="R89" s="386"/>
      <c r="S89" s="386"/>
      <c r="T89" s="386"/>
      <c r="U89" s="386"/>
      <c r="V89" s="386"/>
      <c r="W89" s="386"/>
      <c r="X89" s="386"/>
      <c r="Y89" s="386"/>
      <c r="Z89" s="386"/>
      <c r="AA89" s="364" t="s">
        <v>298</v>
      </c>
      <c r="AB89" s="364"/>
      <c r="AC89" s="364"/>
      <c r="AD89" s="364"/>
      <c r="AN89" s="1">
        <f t="shared" si="13"/>
        <v>0</v>
      </c>
      <c r="AO89" s="1">
        <f t="shared" si="14"/>
        <v>0</v>
      </c>
      <c r="AP89" s="1">
        <f t="shared" si="15"/>
        <v>0</v>
      </c>
    </row>
    <row r="90" spans="1:42" ht="12.75" customHeight="1" x14ac:dyDescent="0.25">
      <c r="A90" s="385" t="s">
        <v>299</v>
      </c>
      <c r="B90" s="386"/>
      <c r="C90" s="386"/>
      <c r="D90" s="386"/>
      <c r="E90" s="386"/>
      <c r="F90" s="386"/>
      <c r="G90" s="386"/>
      <c r="H90" s="386"/>
      <c r="I90" s="386"/>
      <c r="J90" s="386"/>
      <c r="K90" s="386"/>
      <c r="L90" s="386"/>
      <c r="M90" s="386"/>
      <c r="N90" s="386"/>
      <c r="O90" s="386"/>
      <c r="P90" s="386"/>
      <c r="Q90" s="386"/>
      <c r="R90" s="386"/>
      <c r="S90" s="386"/>
      <c r="T90" s="386"/>
      <c r="U90" s="386"/>
      <c r="V90" s="386"/>
      <c r="W90" s="386"/>
      <c r="X90" s="386"/>
      <c r="Y90" s="386"/>
      <c r="Z90" s="386"/>
      <c r="AA90" s="364" t="s">
        <v>300</v>
      </c>
      <c r="AB90" s="364"/>
      <c r="AC90" s="364"/>
      <c r="AD90" s="364"/>
      <c r="AE90">
        <v>24114000</v>
      </c>
      <c r="AF90">
        <v>24114000</v>
      </c>
      <c r="AG90">
        <v>14224544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 s="1">
        <f t="shared" si="13"/>
        <v>24114000</v>
      </c>
      <c r="AO90" s="1">
        <f t="shared" si="14"/>
        <v>24114000</v>
      </c>
      <c r="AP90" s="1">
        <f t="shared" si="15"/>
        <v>14224544</v>
      </c>
    </row>
    <row r="91" spans="1:42" s="1" customFormat="1" ht="12.75" customHeight="1" x14ac:dyDescent="0.25">
      <c r="A91" s="389" t="s">
        <v>532</v>
      </c>
      <c r="B91" s="390"/>
      <c r="C91" s="390"/>
      <c r="D91" s="390"/>
      <c r="E91" s="390"/>
      <c r="F91" s="390"/>
      <c r="G91" s="390"/>
      <c r="H91" s="390"/>
      <c r="I91" s="390"/>
      <c r="J91" s="390"/>
      <c r="K91" s="390"/>
      <c r="L91" s="390"/>
      <c r="M91" s="390"/>
      <c r="N91" s="390"/>
      <c r="O91" s="390"/>
      <c r="P91" s="390"/>
      <c r="Q91" s="390"/>
      <c r="R91" s="390"/>
      <c r="S91" s="390"/>
      <c r="T91" s="390"/>
      <c r="U91" s="390"/>
      <c r="V91" s="390"/>
      <c r="W91" s="390"/>
      <c r="X91" s="390"/>
      <c r="Y91" s="390"/>
      <c r="Z91" s="390"/>
      <c r="AA91" s="374" t="s">
        <v>301</v>
      </c>
      <c r="AB91" s="374"/>
      <c r="AC91" s="374"/>
      <c r="AD91" s="374"/>
      <c r="AE91" s="1">
        <f>SUM(AE87:AE90)</f>
        <v>113422000</v>
      </c>
      <c r="AF91" s="1">
        <f t="shared" ref="AF91:AM91" si="18">SUM(AF87:AF90)</f>
        <v>113422000</v>
      </c>
      <c r="AG91" s="1">
        <f t="shared" si="18"/>
        <v>69618739</v>
      </c>
      <c r="AH91" s="1">
        <f t="shared" si="18"/>
        <v>0</v>
      </c>
      <c r="AI91" s="1">
        <f t="shared" si="18"/>
        <v>0</v>
      </c>
      <c r="AJ91" s="1">
        <f t="shared" si="18"/>
        <v>0</v>
      </c>
      <c r="AK91" s="1">
        <f t="shared" si="18"/>
        <v>0</v>
      </c>
      <c r="AL91" s="1">
        <f t="shared" si="18"/>
        <v>0</v>
      </c>
      <c r="AM91" s="1">
        <f t="shared" si="18"/>
        <v>0</v>
      </c>
      <c r="AN91" s="1">
        <f t="shared" si="13"/>
        <v>113422000</v>
      </c>
      <c r="AO91" s="1">
        <f t="shared" si="14"/>
        <v>113422000</v>
      </c>
      <c r="AP91" s="1">
        <f t="shared" si="15"/>
        <v>69618739</v>
      </c>
    </row>
    <row r="92" spans="1:42" ht="12.75" hidden="1" customHeight="1" x14ac:dyDescent="0.25">
      <c r="A92" s="385" t="s">
        <v>302</v>
      </c>
      <c r="B92" s="386"/>
      <c r="C92" s="386"/>
      <c r="D92" s="386"/>
      <c r="E92" s="386"/>
      <c r="F92" s="386"/>
      <c r="G92" s="386"/>
      <c r="H92" s="386"/>
      <c r="I92" s="386"/>
      <c r="J92" s="386"/>
      <c r="K92" s="386"/>
      <c r="L92" s="386"/>
      <c r="M92" s="386"/>
      <c r="N92" s="386"/>
      <c r="O92" s="386"/>
      <c r="P92" s="386"/>
      <c r="Q92" s="386"/>
      <c r="R92" s="386"/>
      <c r="S92" s="386"/>
      <c r="T92" s="386"/>
      <c r="U92" s="386"/>
      <c r="V92" s="386"/>
      <c r="W92" s="386"/>
      <c r="X92" s="386"/>
      <c r="Y92" s="386"/>
      <c r="Z92" s="386"/>
      <c r="AA92" s="364" t="s">
        <v>303</v>
      </c>
      <c r="AB92" s="364"/>
      <c r="AC92" s="364"/>
      <c r="AD92" s="364"/>
      <c r="AN92" s="1">
        <f t="shared" si="13"/>
        <v>0</v>
      </c>
      <c r="AO92" s="1">
        <f t="shared" si="14"/>
        <v>0</v>
      </c>
      <c r="AP92" s="1">
        <f t="shared" si="15"/>
        <v>0</v>
      </c>
    </row>
    <row r="93" spans="1:42" ht="12.75" hidden="1" customHeight="1" x14ac:dyDescent="0.25">
      <c r="A93" s="385" t="s">
        <v>304</v>
      </c>
      <c r="B93" s="386"/>
      <c r="C93" s="386"/>
      <c r="D93" s="386"/>
      <c r="E93" s="386"/>
      <c r="F93" s="386"/>
      <c r="G93" s="386"/>
      <c r="H93" s="386"/>
      <c r="I93" s="386"/>
      <c r="J93" s="386"/>
      <c r="K93" s="386"/>
      <c r="L93" s="386"/>
      <c r="M93" s="386"/>
      <c r="N93" s="386"/>
      <c r="O93" s="386"/>
      <c r="P93" s="386"/>
      <c r="Q93" s="386"/>
      <c r="R93" s="386"/>
      <c r="S93" s="386"/>
      <c r="T93" s="386"/>
      <c r="U93" s="386"/>
      <c r="V93" s="386"/>
      <c r="W93" s="386"/>
      <c r="X93" s="386"/>
      <c r="Y93" s="386"/>
      <c r="Z93" s="386"/>
      <c r="AA93" s="364" t="s">
        <v>305</v>
      </c>
      <c r="AB93" s="364"/>
      <c r="AC93" s="364"/>
      <c r="AD93" s="364"/>
      <c r="AN93" s="1">
        <f t="shared" si="13"/>
        <v>0</v>
      </c>
      <c r="AO93" s="1">
        <f t="shared" si="14"/>
        <v>0</v>
      </c>
      <c r="AP93" s="1">
        <f t="shared" si="15"/>
        <v>0</v>
      </c>
    </row>
    <row r="94" spans="1:42" ht="12.75" hidden="1" customHeight="1" x14ac:dyDescent="0.25">
      <c r="A94" s="385" t="s">
        <v>306</v>
      </c>
      <c r="B94" s="386"/>
      <c r="C94" s="386"/>
      <c r="D94" s="386"/>
      <c r="E94" s="386"/>
      <c r="F94" s="386"/>
      <c r="G94" s="386"/>
      <c r="H94" s="386"/>
      <c r="I94" s="386"/>
      <c r="J94" s="386"/>
      <c r="K94" s="386"/>
      <c r="L94" s="386"/>
      <c r="M94" s="386"/>
      <c r="N94" s="386"/>
      <c r="O94" s="386"/>
      <c r="P94" s="386"/>
      <c r="Q94" s="386"/>
      <c r="R94" s="386"/>
      <c r="S94" s="386"/>
      <c r="T94" s="386"/>
      <c r="U94" s="386"/>
      <c r="V94" s="386"/>
      <c r="W94" s="386"/>
      <c r="X94" s="386"/>
      <c r="Y94" s="386"/>
      <c r="Z94" s="386"/>
      <c r="AA94" s="364" t="s">
        <v>307</v>
      </c>
      <c r="AB94" s="364"/>
      <c r="AC94" s="364"/>
      <c r="AD94" s="364"/>
      <c r="AN94" s="1">
        <f t="shared" si="13"/>
        <v>0</v>
      </c>
      <c r="AO94" s="1">
        <f t="shared" si="14"/>
        <v>0</v>
      </c>
      <c r="AP94" s="1">
        <f t="shared" si="15"/>
        <v>0</v>
      </c>
    </row>
    <row r="95" spans="1:42" ht="12.75" hidden="1" customHeight="1" x14ac:dyDescent="0.25">
      <c r="A95" s="385" t="s">
        <v>308</v>
      </c>
      <c r="B95" s="386"/>
      <c r="C95" s="386"/>
      <c r="D95" s="386"/>
      <c r="E95" s="386"/>
      <c r="F95" s="386"/>
      <c r="G95" s="386"/>
      <c r="H95" s="386"/>
      <c r="I95" s="386"/>
      <c r="J95" s="386"/>
      <c r="K95" s="386"/>
      <c r="L95" s="386"/>
      <c r="M95" s="386"/>
      <c r="N95" s="386"/>
      <c r="O95" s="386"/>
      <c r="P95" s="386"/>
      <c r="Q95" s="386"/>
      <c r="R95" s="386"/>
      <c r="S95" s="386"/>
      <c r="T95" s="386"/>
      <c r="U95" s="386"/>
      <c r="V95" s="386"/>
      <c r="W95" s="386"/>
      <c r="X95" s="386"/>
      <c r="Y95" s="386"/>
      <c r="Z95" s="386"/>
      <c r="AA95" s="364" t="s">
        <v>309</v>
      </c>
      <c r="AB95" s="364"/>
      <c r="AC95" s="364"/>
      <c r="AD95" s="364"/>
      <c r="AN95" s="1">
        <f t="shared" si="13"/>
        <v>0</v>
      </c>
      <c r="AO95" s="1">
        <f t="shared" si="14"/>
        <v>0</v>
      </c>
      <c r="AP95" s="1">
        <f t="shared" si="15"/>
        <v>0</v>
      </c>
    </row>
    <row r="96" spans="1:42" ht="12.75" hidden="1" customHeight="1" x14ac:dyDescent="0.25">
      <c r="A96" s="385" t="s">
        <v>310</v>
      </c>
      <c r="B96" s="386"/>
      <c r="C96" s="386"/>
      <c r="D96" s="386"/>
      <c r="E96" s="386"/>
      <c r="F96" s="386"/>
      <c r="G96" s="386"/>
      <c r="H96" s="386"/>
      <c r="I96" s="386"/>
      <c r="J96" s="386"/>
      <c r="K96" s="386"/>
      <c r="L96" s="386"/>
      <c r="M96" s="386"/>
      <c r="N96" s="386"/>
      <c r="O96" s="386"/>
      <c r="P96" s="386"/>
      <c r="Q96" s="386"/>
      <c r="R96" s="386"/>
      <c r="S96" s="386"/>
      <c r="T96" s="386"/>
      <c r="U96" s="386"/>
      <c r="V96" s="386"/>
      <c r="W96" s="386"/>
      <c r="X96" s="386"/>
      <c r="Y96" s="386"/>
      <c r="Z96" s="386"/>
      <c r="AA96" s="364" t="s">
        <v>311</v>
      </c>
      <c r="AB96" s="364"/>
      <c r="AC96" s="364"/>
      <c r="AD96" s="364"/>
      <c r="AN96" s="1">
        <f t="shared" si="13"/>
        <v>0</v>
      </c>
      <c r="AO96" s="1">
        <f t="shared" si="14"/>
        <v>0</v>
      </c>
      <c r="AP96" s="1">
        <f t="shared" si="15"/>
        <v>0</v>
      </c>
    </row>
    <row r="97" spans="1:42" hidden="1" x14ac:dyDescent="0.25">
      <c r="A97" s="385" t="s">
        <v>312</v>
      </c>
      <c r="B97" s="386"/>
      <c r="C97" s="386"/>
      <c r="D97" s="386"/>
      <c r="E97" s="386"/>
      <c r="F97" s="386"/>
      <c r="G97" s="386"/>
      <c r="H97" s="386"/>
      <c r="I97" s="386"/>
      <c r="J97" s="386"/>
      <c r="K97" s="386"/>
      <c r="L97" s="386"/>
      <c r="M97" s="386"/>
      <c r="N97" s="386"/>
      <c r="O97" s="386"/>
      <c r="P97" s="386"/>
      <c r="Q97" s="386"/>
      <c r="R97" s="386"/>
      <c r="S97" s="386"/>
      <c r="T97" s="386"/>
      <c r="U97" s="386"/>
      <c r="V97" s="386"/>
      <c r="W97" s="386"/>
      <c r="X97" s="386"/>
      <c r="Y97" s="386"/>
      <c r="Z97" s="386"/>
      <c r="AA97" s="364" t="s">
        <v>313</v>
      </c>
      <c r="AB97" s="364"/>
      <c r="AC97" s="364"/>
      <c r="AD97" s="364"/>
      <c r="AN97" s="1">
        <f t="shared" si="13"/>
        <v>0</v>
      </c>
      <c r="AO97" s="1">
        <f t="shared" si="14"/>
        <v>0</v>
      </c>
      <c r="AP97" s="1">
        <f t="shared" si="15"/>
        <v>0</v>
      </c>
    </row>
    <row r="98" spans="1:42" hidden="1" x14ac:dyDescent="0.25">
      <c r="A98" s="385" t="s">
        <v>314</v>
      </c>
      <c r="B98" s="386"/>
      <c r="C98" s="386"/>
      <c r="D98" s="386"/>
      <c r="E98" s="386"/>
      <c r="F98" s="386"/>
      <c r="G98" s="386"/>
      <c r="H98" s="386"/>
      <c r="I98" s="386"/>
      <c r="J98" s="386"/>
      <c r="K98" s="386"/>
      <c r="L98" s="386"/>
      <c r="M98" s="386"/>
      <c r="N98" s="386"/>
      <c r="O98" s="386"/>
      <c r="P98" s="386"/>
      <c r="Q98" s="386"/>
      <c r="R98" s="386"/>
      <c r="S98" s="386"/>
      <c r="T98" s="386"/>
      <c r="U98" s="386"/>
      <c r="V98" s="386"/>
      <c r="W98" s="386"/>
      <c r="X98" s="386"/>
      <c r="Y98" s="386"/>
      <c r="Z98" s="386"/>
      <c r="AA98" s="364" t="s">
        <v>315</v>
      </c>
      <c r="AB98" s="364"/>
      <c r="AC98" s="364"/>
      <c r="AD98" s="364"/>
      <c r="AN98" s="1">
        <f t="shared" si="13"/>
        <v>0</v>
      </c>
      <c r="AO98" s="1">
        <f t="shared" si="14"/>
        <v>0</v>
      </c>
      <c r="AP98" s="1">
        <f t="shared" si="15"/>
        <v>0</v>
      </c>
    </row>
    <row r="99" spans="1:42" x14ac:dyDescent="0.25">
      <c r="A99" s="385" t="s">
        <v>316</v>
      </c>
      <c r="B99" s="386"/>
      <c r="C99" s="386"/>
      <c r="D99" s="386"/>
      <c r="E99" s="386"/>
      <c r="F99" s="386"/>
      <c r="G99" s="386"/>
      <c r="H99" s="386"/>
      <c r="I99" s="386"/>
      <c r="J99" s="386"/>
      <c r="K99" s="386"/>
      <c r="L99" s="386"/>
      <c r="M99" s="386"/>
      <c r="N99" s="386"/>
      <c r="O99" s="386"/>
      <c r="P99" s="386"/>
      <c r="Q99" s="386"/>
      <c r="R99" s="386"/>
      <c r="S99" s="386"/>
      <c r="T99" s="386"/>
      <c r="U99" s="386"/>
      <c r="V99" s="386"/>
      <c r="W99" s="386"/>
      <c r="X99" s="386"/>
      <c r="Y99" s="386"/>
      <c r="Z99" s="386"/>
      <c r="AA99" s="364" t="s">
        <v>317</v>
      </c>
      <c r="AB99" s="364"/>
      <c r="AC99" s="364"/>
      <c r="AD99" s="364"/>
      <c r="AE99">
        <v>347000</v>
      </c>
      <c r="AF99">
        <v>347000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 s="1">
        <f t="shared" si="13"/>
        <v>347000</v>
      </c>
      <c r="AO99" s="1">
        <f t="shared" si="14"/>
        <v>347000</v>
      </c>
      <c r="AP99" s="1">
        <f t="shared" si="15"/>
        <v>0</v>
      </c>
    </row>
    <row r="100" spans="1:42" s="1" customFormat="1" x14ac:dyDescent="0.25">
      <c r="A100" s="389" t="s">
        <v>533</v>
      </c>
      <c r="B100" s="390"/>
      <c r="C100" s="390"/>
      <c r="D100" s="390"/>
      <c r="E100" s="390"/>
      <c r="F100" s="390"/>
      <c r="G100" s="390"/>
      <c r="H100" s="390"/>
      <c r="I100" s="390"/>
      <c r="J100" s="390"/>
      <c r="K100" s="390"/>
      <c r="L100" s="390"/>
      <c r="M100" s="390"/>
      <c r="N100" s="390"/>
      <c r="O100" s="390"/>
      <c r="P100" s="390"/>
      <c r="Q100" s="390"/>
      <c r="R100" s="390"/>
      <c r="S100" s="390"/>
      <c r="T100" s="390"/>
      <c r="U100" s="390"/>
      <c r="V100" s="390"/>
      <c r="W100" s="390"/>
      <c r="X100" s="390"/>
      <c r="Y100" s="390"/>
      <c r="Z100" s="390"/>
      <c r="AA100" s="374" t="s">
        <v>318</v>
      </c>
      <c r="AB100" s="374"/>
      <c r="AC100" s="374"/>
      <c r="AD100" s="374"/>
      <c r="AE100" s="1">
        <f>SUM(AE99)</f>
        <v>347000</v>
      </c>
      <c r="AF100" s="1">
        <f t="shared" ref="AF100:AM100" si="19">SUM(AF99)</f>
        <v>347000</v>
      </c>
      <c r="AG100" s="1">
        <f t="shared" si="19"/>
        <v>0</v>
      </c>
      <c r="AH100" s="1">
        <f t="shared" si="19"/>
        <v>0</v>
      </c>
      <c r="AI100" s="1">
        <f t="shared" si="19"/>
        <v>0</v>
      </c>
      <c r="AJ100" s="1">
        <f t="shared" si="19"/>
        <v>0</v>
      </c>
      <c r="AK100" s="1">
        <f t="shared" si="19"/>
        <v>0</v>
      </c>
      <c r="AL100" s="1">
        <f t="shared" si="19"/>
        <v>0</v>
      </c>
      <c r="AM100" s="1">
        <f t="shared" si="19"/>
        <v>0</v>
      </c>
      <c r="AN100" s="1">
        <f t="shared" si="13"/>
        <v>347000</v>
      </c>
      <c r="AO100" s="1">
        <f t="shared" si="14"/>
        <v>347000</v>
      </c>
      <c r="AP100" s="1">
        <f t="shared" si="15"/>
        <v>0</v>
      </c>
    </row>
    <row r="101" spans="1:42" s="1" customFormat="1" x14ac:dyDescent="0.25">
      <c r="A101" s="391" t="s">
        <v>534</v>
      </c>
      <c r="B101" s="392"/>
      <c r="C101" s="392"/>
      <c r="D101" s="392"/>
      <c r="E101" s="392"/>
      <c r="F101" s="392"/>
      <c r="G101" s="392"/>
      <c r="H101" s="392"/>
      <c r="I101" s="392"/>
      <c r="J101" s="392"/>
      <c r="K101" s="392"/>
      <c r="L101" s="392"/>
      <c r="M101" s="392"/>
      <c r="N101" s="392"/>
      <c r="O101" s="392"/>
      <c r="P101" s="392"/>
      <c r="Q101" s="392"/>
      <c r="R101" s="392"/>
      <c r="S101" s="392"/>
      <c r="T101" s="392"/>
      <c r="U101" s="392"/>
      <c r="V101" s="392"/>
      <c r="W101" s="392"/>
      <c r="X101" s="392"/>
      <c r="Y101" s="392"/>
      <c r="Z101" s="392"/>
      <c r="AA101" s="395" t="s">
        <v>319</v>
      </c>
      <c r="AB101" s="396"/>
      <c r="AC101" s="396"/>
      <c r="AD101" s="397"/>
      <c r="AE101" s="1">
        <f>SUM(AE29,AE30,AE54,AE86,AE100,AE91,AE76,AE58)</f>
        <v>226889000</v>
      </c>
      <c r="AF101" s="1">
        <f t="shared" ref="AF101:AM101" si="20">SUM(AF29,AF30,AF54,AF86,AF100,AF91,AF76,AF58)</f>
        <v>289558178</v>
      </c>
      <c r="AG101" s="1">
        <f t="shared" si="20"/>
        <v>130927207</v>
      </c>
      <c r="AH101" s="1">
        <f t="shared" si="20"/>
        <v>34833000</v>
      </c>
      <c r="AI101" s="1">
        <f t="shared" si="20"/>
        <v>32317757</v>
      </c>
      <c r="AJ101" s="1">
        <f t="shared" si="20"/>
        <v>32252757</v>
      </c>
      <c r="AK101" s="1">
        <f t="shared" si="20"/>
        <v>85544000</v>
      </c>
      <c r="AL101" s="1">
        <f t="shared" si="20"/>
        <v>72703411</v>
      </c>
      <c r="AM101" s="1">
        <f t="shared" si="20"/>
        <v>72668411</v>
      </c>
      <c r="AN101" s="1">
        <f t="shared" si="13"/>
        <v>347266000</v>
      </c>
      <c r="AO101" s="1">
        <f t="shared" si="14"/>
        <v>394579346</v>
      </c>
      <c r="AP101" s="1">
        <f t="shared" si="15"/>
        <v>235848375</v>
      </c>
    </row>
    <row r="102" spans="1:4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42" x14ac:dyDescent="0.25">
      <c r="A103" s="356" t="s">
        <v>320</v>
      </c>
      <c r="B103" s="356"/>
      <c r="C103" s="356"/>
      <c r="D103" s="356"/>
      <c r="E103" s="356"/>
      <c r="F103" s="356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42" x14ac:dyDescent="0.25">
      <c r="A104" s="356" t="s">
        <v>108</v>
      </c>
      <c r="B104" s="356"/>
      <c r="C104" s="356"/>
      <c r="D104" s="356"/>
      <c r="E104" s="356"/>
      <c r="F104" s="356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42" x14ac:dyDescent="0.25">
      <c r="A105" s="363" t="s">
        <v>109</v>
      </c>
      <c r="B105" s="363"/>
      <c r="C105" s="363"/>
      <c r="D105" s="363"/>
      <c r="E105" s="363"/>
      <c r="F105" s="36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 t="s">
        <v>110</v>
      </c>
      <c r="AE105" s="356" t="s">
        <v>516</v>
      </c>
      <c r="AF105" s="356"/>
      <c r="AG105" s="356"/>
      <c r="AH105" s="356" t="s">
        <v>160</v>
      </c>
      <c r="AI105" s="356"/>
      <c r="AJ105" s="356"/>
      <c r="AK105" s="356" t="s">
        <v>161</v>
      </c>
      <c r="AL105" s="356"/>
      <c r="AM105" s="356"/>
      <c r="AN105" s="356" t="s">
        <v>365</v>
      </c>
      <c r="AO105" s="356"/>
      <c r="AP105" s="356"/>
    </row>
    <row r="106" spans="1:42" hidden="1" x14ac:dyDescent="0.25">
      <c r="A106" s="398" t="s">
        <v>321</v>
      </c>
      <c r="B106" s="399"/>
      <c r="C106" s="399"/>
      <c r="D106" s="399"/>
      <c r="E106" s="399"/>
      <c r="F106" s="399"/>
      <c r="G106" s="399"/>
      <c r="H106" s="399"/>
      <c r="I106" s="399"/>
      <c r="J106" s="399"/>
      <c r="K106" s="399"/>
      <c r="L106" s="399"/>
      <c r="M106" s="399"/>
      <c r="N106" s="399"/>
      <c r="O106" s="399"/>
      <c r="P106" s="399"/>
      <c r="Q106" s="399"/>
      <c r="R106" s="399"/>
      <c r="S106" s="399"/>
      <c r="T106" s="399"/>
      <c r="U106" s="399"/>
      <c r="V106" s="399"/>
      <c r="W106" s="399"/>
      <c r="X106" s="399"/>
      <c r="Y106" s="399"/>
      <c r="Z106" s="400"/>
      <c r="AA106" s="393" t="s">
        <v>322</v>
      </c>
      <c r="AB106" s="394"/>
      <c r="AC106" s="394"/>
      <c r="AD106" s="394"/>
      <c r="AN106" s="1">
        <f t="shared" ref="AN106:AN116" si="21">SUM(AE106:AK106)</f>
        <v>0</v>
      </c>
      <c r="AP106" s="1">
        <f t="shared" ref="AP106:AP116" si="22">SUM(AG106,AJ106,AN106)</f>
        <v>0</v>
      </c>
    </row>
    <row r="107" spans="1:42" hidden="1" x14ac:dyDescent="0.25">
      <c r="A107" s="398" t="s">
        <v>323</v>
      </c>
      <c r="B107" s="399"/>
      <c r="C107" s="399"/>
      <c r="D107" s="399"/>
      <c r="E107" s="399"/>
      <c r="F107" s="399"/>
      <c r="G107" s="399"/>
      <c r="H107" s="399"/>
      <c r="I107" s="399"/>
      <c r="J107" s="399"/>
      <c r="K107" s="399"/>
      <c r="L107" s="399"/>
      <c r="M107" s="399"/>
      <c r="N107" s="399"/>
      <c r="O107" s="399"/>
      <c r="P107" s="399"/>
      <c r="Q107" s="399"/>
      <c r="R107" s="399"/>
      <c r="S107" s="399"/>
      <c r="T107" s="399"/>
      <c r="U107" s="399"/>
      <c r="V107" s="399"/>
      <c r="W107" s="399"/>
      <c r="X107" s="399"/>
      <c r="Y107" s="399"/>
      <c r="Z107" s="400"/>
      <c r="AA107" s="393" t="s">
        <v>324</v>
      </c>
      <c r="AB107" s="394"/>
      <c r="AC107" s="394"/>
      <c r="AD107" s="394"/>
      <c r="AN107" s="1">
        <f t="shared" si="21"/>
        <v>0</v>
      </c>
      <c r="AP107" s="1">
        <f t="shared" si="22"/>
        <v>0</v>
      </c>
    </row>
    <row r="108" spans="1:42" hidden="1" x14ac:dyDescent="0.25">
      <c r="A108" s="398" t="s">
        <v>325</v>
      </c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  <c r="Q108" s="399"/>
      <c r="R108" s="399"/>
      <c r="S108" s="399"/>
      <c r="T108" s="399"/>
      <c r="U108" s="399"/>
      <c r="V108" s="399"/>
      <c r="W108" s="399"/>
      <c r="X108" s="399"/>
      <c r="Y108" s="399"/>
      <c r="Z108" s="400"/>
      <c r="AA108" s="393" t="s">
        <v>326</v>
      </c>
      <c r="AB108" s="394"/>
      <c r="AC108" s="394"/>
      <c r="AD108" s="394"/>
      <c r="AN108" s="1">
        <f t="shared" si="21"/>
        <v>0</v>
      </c>
      <c r="AP108" s="1">
        <f t="shared" si="22"/>
        <v>0</v>
      </c>
    </row>
    <row r="109" spans="1:42" hidden="1" x14ac:dyDescent="0.25">
      <c r="A109" s="409" t="s">
        <v>327</v>
      </c>
      <c r="B109" s="410"/>
      <c r="C109" s="410"/>
      <c r="D109" s="410"/>
      <c r="E109" s="410"/>
      <c r="F109" s="410"/>
      <c r="G109" s="410"/>
      <c r="H109" s="410"/>
      <c r="I109" s="410"/>
      <c r="J109" s="410"/>
      <c r="K109" s="410"/>
      <c r="L109" s="410"/>
      <c r="M109" s="410"/>
      <c r="N109" s="410"/>
      <c r="O109" s="410"/>
      <c r="P109" s="410"/>
      <c r="Q109" s="410"/>
      <c r="R109" s="410"/>
      <c r="S109" s="410"/>
      <c r="T109" s="410"/>
      <c r="U109" s="410"/>
      <c r="V109" s="410"/>
      <c r="W109" s="410"/>
      <c r="X109" s="410"/>
      <c r="Y109" s="410"/>
      <c r="Z109" s="411"/>
      <c r="AA109" s="407" t="s">
        <v>328</v>
      </c>
      <c r="AB109" s="408"/>
      <c r="AC109" s="408"/>
      <c r="AD109" s="408"/>
      <c r="AE109">
        <f>SUM(AE106:AE108)</f>
        <v>0</v>
      </c>
      <c r="AH109">
        <f>SUM(AH106:AH108)</f>
        <v>0</v>
      </c>
      <c r="AK109">
        <f>SUM(AK106:AK108)</f>
        <v>0</v>
      </c>
      <c r="AN109" s="1">
        <f t="shared" si="21"/>
        <v>0</v>
      </c>
      <c r="AP109" s="1">
        <f t="shared" si="22"/>
        <v>0</v>
      </c>
    </row>
    <row r="110" spans="1:42" hidden="1" x14ac:dyDescent="0.25">
      <c r="A110" s="401" t="s">
        <v>329</v>
      </c>
      <c r="B110" s="402"/>
      <c r="C110" s="402"/>
      <c r="D110" s="402"/>
      <c r="E110" s="402"/>
      <c r="F110" s="402"/>
      <c r="G110" s="402"/>
      <c r="H110" s="402"/>
      <c r="I110" s="402"/>
      <c r="J110" s="402"/>
      <c r="K110" s="402"/>
      <c r="L110" s="402"/>
      <c r="M110" s="402"/>
      <c r="N110" s="402"/>
      <c r="O110" s="402"/>
      <c r="P110" s="402"/>
      <c r="Q110" s="402"/>
      <c r="R110" s="402"/>
      <c r="S110" s="402"/>
      <c r="T110" s="402"/>
      <c r="U110" s="402"/>
      <c r="V110" s="402"/>
      <c r="W110" s="402"/>
      <c r="X110" s="402"/>
      <c r="Y110" s="402"/>
      <c r="Z110" s="403"/>
      <c r="AA110" s="393" t="s">
        <v>330</v>
      </c>
      <c r="AB110" s="394"/>
      <c r="AC110" s="394"/>
      <c r="AD110" s="394"/>
      <c r="AN110" s="1">
        <f t="shared" si="21"/>
        <v>0</v>
      </c>
      <c r="AP110" s="1">
        <f t="shared" si="22"/>
        <v>0</v>
      </c>
    </row>
    <row r="111" spans="1:42" s="1" customFormat="1" hidden="1" x14ac:dyDescent="0.25">
      <c r="A111" s="401" t="s">
        <v>331</v>
      </c>
      <c r="B111" s="402"/>
      <c r="C111" s="402"/>
      <c r="D111" s="402"/>
      <c r="E111" s="402"/>
      <c r="F111" s="402"/>
      <c r="G111" s="402"/>
      <c r="H111" s="402"/>
      <c r="I111" s="402"/>
      <c r="J111" s="402"/>
      <c r="K111" s="402"/>
      <c r="L111" s="402"/>
      <c r="M111" s="402"/>
      <c r="N111" s="402"/>
      <c r="O111" s="402"/>
      <c r="P111" s="402"/>
      <c r="Q111" s="402"/>
      <c r="R111" s="402"/>
      <c r="S111" s="402"/>
      <c r="T111" s="402"/>
      <c r="U111" s="402"/>
      <c r="V111" s="402"/>
      <c r="W111" s="402"/>
      <c r="X111" s="402"/>
      <c r="Y111" s="402"/>
      <c r="Z111" s="403"/>
      <c r="AA111" s="393" t="s">
        <v>332</v>
      </c>
      <c r="AB111" s="394"/>
      <c r="AC111" s="394"/>
      <c r="AD111" s="394"/>
      <c r="AE111"/>
      <c r="AF111"/>
      <c r="AG111"/>
      <c r="AH111"/>
      <c r="AI111"/>
      <c r="AJ111"/>
      <c r="AK111"/>
      <c r="AL111"/>
      <c r="AM111"/>
      <c r="AN111" s="1">
        <f t="shared" si="21"/>
        <v>0</v>
      </c>
      <c r="AP111" s="1">
        <f t="shared" si="22"/>
        <v>0</v>
      </c>
    </row>
    <row r="112" spans="1:42" hidden="1" x14ac:dyDescent="0.25">
      <c r="A112" s="398" t="s">
        <v>333</v>
      </c>
      <c r="B112" s="399"/>
      <c r="C112" s="399"/>
      <c r="D112" s="399"/>
      <c r="E112" s="399"/>
      <c r="F112" s="399"/>
      <c r="G112" s="399"/>
      <c r="H112" s="399"/>
      <c r="I112" s="399"/>
      <c r="J112" s="399"/>
      <c r="K112" s="399"/>
      <c r="L112" s="399"/>
      <c r="M112" s="399"/>
      <c r="N112" s="399"/>
      <c r="O112" s="399"/>
      <c r="P112" s="399"/>
      <c r="Q112" s="399"/>
      <c r="R112" s="399"/>
      <c r="S112" s="399"/>
      <c r="T112" s="399"/>
      <c r="U112" s="399"/>
      <c r="V112" s="399"/>
      <c r="W112" s="399"/>
      <c r="X112" s="399"/>
      <c r="Y112" s="399"/>
      <c r="Z112" s="400"/>
      <c r="AA112" s="393" t="s">
        <v>334</v>
      </c>
      <c r="AB112" s="394"/>
      <c r="AC112" s="394"/>
      <c r="AD112" s="394"/>
      <c r="AN112" s="1">
        <f t="shared" si="21"/>
        <v>0</v>
      </c>
      <c r="AP112" s="1">
        <f t="shared" si="22"/>
        <v>0</v>
      </c>
    </row>
    <row r="113" spans="1:42" hidden="1" x14ac:dyDescent="0.25">
      <c r="A113" s="398" t="s">
        <v>335</v>
      </c>
      <c r="B113" s="399"/>
      <c r="C113" s="399"/>
      <c r="D113" s="399"/>
      <c r="E113" s="399"/>
      <c r="F113" s="399"/>
      <c r="G113" s="399"/>
      <c r="H113" s="399"/>
      <c r="I113" s="399"/>
      <c r="J113" s="399"/>
      <c r="K113" s="399"/>
      <c r="L113" s="399"/>
      <c r="M113" s="399"/>
      <c r="N113" s="399"/>
      <c r="O113" s="399"/>
      <c r="P113" s="399"/>
      <c r="Q113" s="399"/>
      <c r="R113" s="399"/>
      <c r="S113" s="399"/>
      <c r="T113" s="399"/>
      <c r="U113" s="399"/>
      <c r="V113" s="399"/>
      <c r="W113" s="399"/>
      <c r="X113" s="399"/>
      <c r="Y113" s="399"/>
      <c r="Z113" s="400"/>
      <c r="AA113" s="393" t="s">
        <v>336</v>
      </c>
      <c r="AB113" s="394"/>
      <c r="AC113" s="394"/>
      <c r="AD113" s="394"/>
      <c r="AN113" s="1">
        <f t="shared" si="21"/>
        <v>0</v>
      </c>
      <c r="AP113" s="1">
        <f t="shared" si="22"/>
        <v>0</v>
      </c>
    </row>
    <row r="114" spans="1:42" hidden="1" x14ac:dyDescent="0.25">
      <c r="A114" s="404" t="s">
        <v>337</v>
      </c>
      <c r="B114" s="405"/>
      <c r="C114" s="405"/>
      <c r="D114" s="405"/>
      <c r="E114" s="405"/>
      <c r="F114" s="405"/>
      <c r="G114" s="405"/>
      <c r="H114" s="405"/>
      <c r="I114" s="405"/>
      <c r="J114" s="405"/>
      <c r="K114" s="405"/>
      <c r="L114" s="405"/>
      <c r="M114" s="405"/>
      <c r="N114" s="405"/>
      <c r="O114" s="405"/>
      <c r="P114" s="405"/>
      <c r="Q114" s="405"/>
      <c r="R114" s="405"/>
      <c r="S114" s="405"/>
      <c r="T114" s="405"/>
      <c r="U114" s="405"/>
      <c r="V114" s="405"/>
      <c r="W114" s="405"/>
      <c r="X114" s="405"/>
      <c r="Y114" s="405"/>
      <c r="Z114" s="406"/>
      <c r="AA114" s="407" t="s">
        <v>338</v>
      </c>
      <c r="AB114" s="408"/>
      <c r="AC114" s="408"/>
      <c r="AD114" s="408"/>
      <c r="AE114">
        <f>SUM(AE110:AE113)</f>
        <v>0</v>
      </c>
      <c r="AN114" s="1">
        <f t="shared" si="21"/>
        <v>0</v>
      </c>
      <c r="AP114" s="1">
        <f t="shared" si="22"/>
        <v>0</v>
      </c>
    </row>
    <row r="115" spans="1:42" hidden="1" x14ac:dyDescent="0.25">
      <c r="A115" s="401" t="s">
        <v>339</v>
      </c>
      <c r="B115" s="402"/>
      <c r="C115" s="402"/>
      <c r="D115" s="402"/>
      <c r="E115" s="402"/>
      <c r="F115" s="402"/>
      <c r="G115" s="402"/>
      <c r="H115" s="402"/>
      <c r="I115" s="402"/>
      <c r="J115" s="402"/>
      <c r="K115" s="402"/>
      <c r="L115" s="402"/>
      <c r="M115" s="402"/>
      <c r="N115" s="402"/>
      <c r="O115" s="402"/>
      <c r="P115" s="402"/>
      <c r="Q115" s="402"/>
      <c r="R115" s="402"/>
      <c r="S115" s="402"/>
      <c r="T115" s="402"/>
      <c r="U115" s="402"/>
      <c r="V115" s="402"/>
      <c r="W115" s="402"/>
      <c r="X115" s="402"/>
      <c r="Y115" s="402"/>
      <c r="Z115" s="403"/>
      <c r="AA115" s="393" t="s">
        <v>340</v>
      </c>
      <c r="AB115" s="394"/>
      <c r="AC115" s="394"/>
      <c r="AD115" s="394"/>
      <c r="AN115" s="1">
        <f t="shared" si="21"/>
        <v>0</v>
      </c>
      <c r="AP115" s="1">
        <f t="shared" si="22"/>
        <v>0</v>
      </c>
    </row>
    <row r="116" spans="1:42" hidden="1" x14ac:dyDescent="0.25">
      <c r="A116" s="401" t="s">
        <v>341</v>
      </c>
      <c r="B116" s="402"/>
      <c r="C116" s="402"/>
      <c r="D116" s="402"/>
      <c r="E116" s="402"/>
      <c r="F116" s="402"/>
      <c r="G116" s="402"/>
      <c r="H116" s="402"/>
      <c r="I116" s="402"/>
      <c r="J116" s="402"/>
      <c r="K116" s="402"/>
      <c r="L116" s="402"/>
      <c r="M116" s="402"/>
      <c r="N116" s="402"/>
      <c r="O116" s="402"/>
      <c r="P116" s="402"/>
      <c r="Q116" s="402"/>
      <c r="R116" s="402"/>
      <c r="S116" s="402"/>
      <c r="T116" s="402"/>
      <c r="U116" s="402"/>
      <c r="V116" s="402"/>
      <c r="W116" s="402"/>
      <c r="X116" s="402"/>
      <c r="Y116" s="402"/>
      <c r="Z116" s="403"/>
      <c r="AA116" s="393" t="s">
        <v>342</v>
      </c>
      <c r="AB116" s="394"/>
      <c r="AC116" s="394"/>
      <c r="AD116" s="394"/>
      <c r="AN116" s="1">
        <f t="shared" si="21"/>
        <v>0</v>
      </c>
      <c r="AP116" s="1">
        <f t="shared" si="22"/>
        <v>0</v>
      </c>
    </row>
    <row r="117" spans="1:42" s="1" customFormat="1" x14ac:dyDescent="0.25">
      <c r="A117" s="133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5"/>
      <c r="AA117" s="136"/>
      <c r="AB117" s="137"/>
      <c r="AC117" s="137"/>
      <c r="AD117" s="137"/>
      <c r="AE117" s="1" t="s">
        <v>517</v>
      </c>
      <c r="AF117" s="1" t="s">
        <v>592</v>
      </c>
      <c r="AG117" s="1" t="s">
        <v>608</v>
      </c>
      <c r="AH117" s="1" t="s">
        <v>517</v>
      </c>
      <c r="AI117" s="1" t="s">
        <v>592</v>
      </c>
      <c r="AJ117" s="1" t="s">
        <v>608</v>
      </c>
      <c r="AK117" s="1" t="s">
        <v>517</v>
      </c>
      <c r="AL117" s="1" t="s">
        <v>592</v>
      </c>
      <c r="AM117" s="1" t="s">
        <v>608</v>
      </c>
      <c r="AN117" s="1" t="s">
        <v>517</v>
      </c>
      <c r="AO117" s="1" t="s">
        <v>592</v>
      </c>
      <c r="AP117" s="1" t="s">
        <v>608</v>
      </c>
    </row>
    <row r="118" spans="1:42" x14ac:dyDescent="0.25">
      <c r="A118" s="401" t="s">
        <v>343</v>
      </c>
      <c r="B118" s="402"/>
      <c r="C118" s="402"/>
      <c r="D118" s="402"/>
      <c r="E118" s="402"/>
      <c r="F118" s="402"/>
      <c r="G118" s="402"/>
      <c r="H118" s="402"/>
      <c r="I118" s="402"/>
      <c r="J118" s="402"/>
      <c r="K118" s="402"/>
      <c r="L118" s="402"/>
      <c r="M118" s="402"/>
      <c r="N118" s="402"/>
      <c r="O118" s="402"/>
      <c r="P118" s="402"/>
      <c r="Q118" s="402"/>
      <c r="R118" s="402"/>
      <c r="S118" s="402"/>
      <c r="T118" s="402"/>
      <c r="U118" s="402"/>
      <c r="V118" s="402"/>
      <c r="W118" s="402"/>
      <c r="X118" s="402"/>
      <c r="Y118" s="402"/>
      <c r="Z118" s="403"/>
      <c r="AA118" s="393" t="s">
        <v>344</v>
      </c>
      <c r="AB118" s="394"/>
      <c r="AC118" s="394"/>
      <c r="AD118" s="394"/>
      <c r="AE118">
        <v>109473000</v>
      </c>
      <c r="AF118">
        <v>91620731</v>
      </c>
      <c r="AG118">
        <v>91620731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 s="1">
        <f>SUM(AE118,AH118,AK118)</f>
        <v>109473000</v>
      </c>
      <c r="AO118" s="1">
        <f>SUM(AF118,AI118,AL118)</f>
        <v>91620731</v>
      </c>
      <c r="AP118" s="1">
        <f>SUM(AG118,AJ118,AM118)</f>
        <v>91620731</v>
      </c>
    </row>
    <row r="119" spans="1:42" hidden="1" x14ac:dyDescent="0.25">
      <c r="A119" s="401" t="s">
        <v>345</v>
      </c>
      <c r="B119" s="402"/>
      <c r="C119" s="402"/>
      <c r="D119" s="402"/>
      <c r="E119" s="402"/>
      <c r="F119" s="402"/>
      <c r="G119" s="402"/>
      <c r="H119" s="402"/>
      <c r="I119" s="402"/>
      <c r="J119" s="402"/>
      <c r="K119" s="402"/>
      <c r="L119" s="402"/>
      <c r="M119" s="402"/>
      <c r="N119" s="402"/>
      <c r="O119" s="402"/>
      <c r="P119" s="402"/>
      <c r="Q119" s="402"/>
      <c r="R119" s="402"/>
      <c r="S119" s="402"/>
      <c r="T119" s="402"/>
      <c r="U119" s="402"/>
      <c r="V119" s="402"/>
      <c r="W119" s="402"/>
      <c r="X119" s="402"/>
      <c r="Y119" s="402"/>
      <c r="Z119" s="403"/>
      <c r="AA119" s="393" t="s">
        <v>487</v>
      </c>
      <c r="AB119" s="394"/>
      <c r="AC119" s="394"/>
      <c r="AD119" s="394"/>
      <c r="AN119" s="1">
        <f>SUM(AE119,AH119,AK119)</f>
        <v>0</v>
      </c>
      <c r="AP119" s="1">
        <f t="shared" ref="AP119:AP132" si="23">SUM(AG119,AJ119,AM119)</f>
        <v>0</v>
      </c>
    </row>
    <row r="120" spans="1:42" hidden="1" x14ac:dyDescent="0.25">
      <c r="A120" s="401" t="s">
        <v>346</v>
      </c>
      <c r="B120" s="402"/>
      <c r="C120" s="402"/>
      <c r="D120" s="402"/>
      <c r="E120" s="402"/>
      <c r="F120" s="402"/>
      <c r="G120" s="402"/>
      <c r="H120" s="402"/>
      <c r="I120" s="402"/>
      <c r="J120" s="402"/>
      <c r="K120" s="402"/>
      <c r="L120" s="402"/>
      <c r="M120" s="402"/>
      <c r="N120" s="402"/>
      <c r="O120" s="402"/>
      <c r="P120" s="402"/>
      <c r="Q120" s="402"/>
      <c r="R120" s="402"/>
      <c r="S120" s="402"/>
      <c r="T120" s="402"/>
      <c r="U120" s="402"/>
      <c r="V120" s="402"/>
      <c r="W120" s="402"/>
      <c r="X120" s="402"/>
      <c r="Y120" s="402"/>
      <c r="Z120" s="403"/>
      <c r="AA120" s="393" t="s">
        <v>347</v>
      </c>
      <c r="AB120" s="394"/>
      <c r="AC120" s="394"/>
      <c r="AD120" s="394"/>
      <c r="AN120" s="1">
        <f>SUM(AE120,AH120,AK120)</f>
        <v>0</v>
      </c>
      <c r="AP120" s="1">
        <f t="shared" si="23"/>
        <v>0</v>
      </c>
    </row>
    <row r="121" spans="1:42" hidden="1" x14ac:dyDescent="0.25">
      <c r="A121" s="401" t="s">
        <v>348</v>
      </c>
      <c r="B121" s="402"/>
      <c r="C121" s="402"/>
      <c r="D121" s="402"/>
      <c r="E121" s="402"/>
      <c r="F121" s="402"/>
      <c r="G121" s="402"/>
      <c r="H121" s="402"/>
      <c r="I121" s="402"/>
      <c r="J121" s="402"/>
      <c r="K121" s="402"/>
      <c r="L121" s="402"/>
      <c r="M121" s="402"/>
      <c r="N121" s="402"/>
      <c r="O121" s="402"/>
      <c r="P121" s="402"/>
      <c r="Q121" s="402"/>
      <c r="R121" s="402"/>
      <c r="S121" s="402"/>
      <c r="T121" s="402"/>
      <c r="U121" s="402"/>
      <c r="V121" s="402"/>
      <c r="W121" s="402"/>
      <c r="X121" s="402"/>
      <c r="Y121" s="402"/>
      <c r="Z121" s="403"/>
      <c r="AA121" s="393" t="s">
        <v>349</v>
      </c>
      <c r="AB121" s="394"/>
      <c r="AC121" s="394"/>
      <c r="AD121" s="394"/>
      <c r="AN121" s="1">
        <f>SUM(AE121,AH121,AK121)</f>
        <v>0</v>
      </c>
      <c r="AP121" s="1">
        <f t="shared" si="23"/>
        <v>0</v>
      </c>
    </row>
    <row r="122" spans="1:42" x14ac:dyDescent="0.25">
      <c r="A122" s="227" t="s">
        <v>341</v>
      </c>
      <c r="B122" s="228"/>
      <c r="C122" s="228"/>
      <c r="D122" s="228"/>
      <c r="E122" s="228"/>
      <c r="F122" s="228"/>
      <c r="G122" s="228"/>
      <c r="H122" s="228"/>
      <c r="I122" s="228"/>
      <c r="J122" s="228"/>
      <c r="K122" s="228"/>
      <c r="L122" s="228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28"/>
      <c r="Z122" s="229"/>
      <c r="AA122" s="225" t="s">
        <v>487</v>
      </c>
      <c r="AB122" s="226"/>
      <c r="AC122" s="226"/>
      <c r="AD122" s="226"/>
      <c r="AE122">
        <v>0</v>
      </c>
      <c r="AF122">
        <v>3141541</v>
      </c>
      <c r="AG122">
        <v>3141541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 s="1">
        <v>0</v>
      </c>
      <c r="AO122" s="1">
        <v>3141541</v>
      </c>
      <c r="AP122" s="1">
        <f t="shared" si="23"/>
        <v>3141541</v>
      </c>
    </row>
    <row r="123" spans="1:42" s="1" customFormat="1" x14ac:dyDescent="0.25">
      <c r="A123" s="404" t="s">
        <v>535</v>
      </c>
      <c r="B123" s="405"/>
      <c r="C123" s="405"/>
      <c r="D123" s="405"/>
      <c r="E123" s="405"/>
      <c r="F123" s="405"/>
      <c r="G123" s="405"/>
      <c r="H123" s="405"/>
      <c r="I123" s="405"/>
      <c r="J123" s="405"/>
      <c r="K123" s="405"/>
      <c r="L123" s="405"/>
      <c r="M123" s="405"/>
      <c r="N123" s="405"/>
      <c r="O123" s="405"/>
      <c r="P123" s="405"/>
      <c r="Q123" s="405"/>
      <c r="R123" s="405"/>
      <c r="S123" s="405"/>
      <c r="T123" s="405"/>
      <c r="U123" s="405"/>
      <c r="V123" s="405"/>
      <c r="W123" s="405"/>
      <c r="X123" s="405"/>
      <c r="Y123" s="405"/>
      <c r="Z123" s="406"/>
      <c r="AA123" s="407" t="s">
        <v>350</v>
      </c>
      <c r="AB123" s="408"/>
      <c r="AC123" s="408"/>
      <c r="AD123" s="408"/>
      <c r="AE123" s="1">
        <f>SUM(AE109,AE114,AE115,AE118,AE116,AE119,AE120,AE121,AE122)</f>
        <v>109473000</v>
      </c>
      <c r="AF123" s="1">
        <f t="shared" ref="AF123:AM123" si="24">SUM(AF109,AF114,AF115,AF118,AF116,AF119,AF120,AF121,AF122)</f>
        <v>94762272</v>
      </c>
      <c r="AG123" s="1">
        <f t="shared" si="24"/>
        <v>94762272</v>
      </c>
      <c r="AH123" s="1">
        <f t="shared" si="24"/>
        <v>0</v>
      </c>
      <c r="AI123" s="1">
        <f t="shared" si="24"/>
        <v>0</v>
      </c>
      <c r="AJ123" s="1">
        <f t="shared" si="24"/>
        <v>0</v>
      </c>
      <c r="AK123" s="1">
        <f t="shared" si="24"/>
        <v>0</v>
      </c>
      <c r="AL123" s="1">
        <f t="shared" si="24"/>
        <v>0</v>
      </c>
      <c r="AM123" s="1">
        <f t="shared" si="24"/>
        <v>0</v>
      </c>
      <c r="AN123" s="1">
        <f>SUM(AN109,AN114,AN115,AN118,AN116,AN119,AN120,AN121,AN122)</f>
        <v>109473000</v>
      </c>
      <c r="AO123" s="1">
        <f>SUM(AO109,AO114,AO115,AO118,AO116,AO119,AO120,AO121,AO122)</f>
        <v>94762272</v>
      </c>
      <c r="AP123" s="1">
        <f t="shared" si="23"/>
        <v>94762272</v>
      </c>
    </row>
    <row r="124" spans="1:42" hidden="1" x14ac:dyDescent="0.25">
      <c r="A124" s="401" t="s">
        <v>351</v>
      </c>
      <c r="B124" s="402"/>
      <c r="C124" s="402"/>
      <c r="D124" s="402"/>
      <c r="E124" s="402"/>
      <c r="F124" s="402"/>
      <c r="G124" s="402"/>
      <c r="H124" s="402"/>
      <c r="I124" s="402"/>
      <c r="J124" s="402"/>
      <c r="K124" s="402"/>
      <c r="L124" s="402"/>
      <c r="M124" s="402"/>
      <c r="N124" s="402"/>
      <c r="O124" s="402"/>
      <c r="P124" s="402"/>
      <c r="Q124" s="402"/>
      <c r="R124" s="402"/>
      <c r="S124" s="402"/>
      <c r="T124" s="402"/>
      <c r="U124" s="402"/>
      <c r="V124" s="402"/>
      <c r="W124" s="402"/>
      <c r="X124" s="402"/>
      <c r="Y124" s="402"/>
      <c r="Z124" s="403"/>
      <c r="AA124" s="393" t="s">
        <v>352</v>
      </c>
      <c r="AB124" s="394"/>
      <c r="AC124" s="394"/>
      <c r="AD124" s="394"/>
      <c r="AN124" s="1">
        <f t="shared" ref="AN124:AN129" si="25">SUM(AE124,AH124,AK124)</f>
        <v>0</v>
      </c>
      <c r="AP124" s="1">
        <f t="shared" si="23"/>
        <v>0</v>
      </c>
    </row>
    <row r="125" spans="1:42" hidden="1" x14ac:dyDescent="0.25">
      <c r="A125" s="398" t="s">
        <v>353</v>
      </c>
      <c r="B125" s="399"/>
      <c r="C125" s="399"/>
      <c r="D125" s="399"/>
      <c r="E125" s="399"/>
      <c r="F125" s="399"/>
      <c r="G125" s="399"/>
      <c r="H125" s="399"/>
      <c r="I125" s="399"/>
      <c r="J125" s="399"/>
      <c r="K125" s="399"/>
      <c r="L125" s="399"/>
      <c r="M125" s="399"/>
      <c r="N125" s="399"/>
      <c r="O125" s="399"/>
      <c r="P125" s="399"/>
      <c r="Q125" s="399"/>
      <c r="R125" s="399"/>
      <c r="S125" s="399"/>
      <c r="T125" s="399"/>
      <c r="U125" s="399"/>
      <c r="V125" s="399"/>
      <c r="W125" s="399"/>
      <c r="X125" s="399"/>
      <c r="Y125" s="399"/>
      <c r="Z125" s="400"/>
      <c r="AA125" s="393" t="s">
        <v>354</v>
      </c>
      <c r="AB125" s="394"/>
      <c r="AC125" s="394"/>
      <c r="AD125" s="394"/>
      <c r="AN125" s="1">
        <f t="shared" si="25"/>
        <v>0</v>
      </c>
      <c r="AP125" s="1">
        <f t="shared" si="23"/>
        <v>0</v>
      </c>
    </row>
    <row r="126" spans="1:42" hidden="1" x14ac:dyDescent="0.25">
      <c r="A126" s="401" t="s">
        <v>355</v>
      </c>
      <c r="B126" s="402"/>
      <c r="C126" s="402"/>
      <c r="D126" s="402"/>
      <c r="E126" s="402"/>
      <c r="F126" s="402"/>
      <c r="G126" s="402"/>
      <c r="H126" s="402"/>
      <c r="I126" s="402"/>
      <c r="J126" s="402"/>
      <c r="K126" s="402"/>
      <c r="L126" s="402"/>
      <c r="M126" s="402"/>
      <c r="N126" s="402"/>
      <c r="O126" s="402"/>
      <c r="P126" s="402"/>
      <c r="Q126" s="402"/>
      <c r="R126" s="402"/>
      <c r="S126" s="402"/>
      <c r="T126" s="402"/>
      <c r="U126" s="402"/>
      <c r="V126" s="402"/>
      <c r="W126" s="402"/>
      <c r="X126" s="402"/>
      <c r="Y126" s="402"/>
      <c r="Z126" s="403"/>
      <c r="AA126" s="393" t="s">
        <v>356</v>
      </c>
      <c r="AB126" s="394"/>
      <c r="AC126" s="394"/>
      <c r="AD126" s="394"/>
      <c r="AN126" s="1">
        <f t="shared" si="25"/>
        <v>0</v>
      </c>
      <c r="AP126" s="1">
        <f t="shared" si="23"/>
        <v>0</v>
      </c>
    </row>
    <row r="127" spans="1:42" hidden="1" x14ac:dyDescent="0.25">
      <c r="A127" s="401" t="s">
        <v>357</v>
      </c>
      <c r="B127" s="402"/>
      <c r="C127" s="402"/>
      <c r="D127" s="402"/>
      <c r="E127" s="402"/>
      <c r="F127" s="402"/>
      <c r="G127" s="402"/>
      <c r="H127" s="402"/>
      <c r="I127" s="402"/>
      <c r="J127" s="402"/>
      <c r="K127" s="402"/>
      <c r="L127" s="402"/>
      <c r="M127" s="402"/>
      <c r="N127" s="402"/>
      <c r="O127" s="402"/>
      <c r="P127" s="402"/>
      <c r="Q127" s="402"/>
      <c r="R127" s="402"/>
      <c r="S127" s="402"/>
      <c r="T127" s="402"/>
      <c r="U127" s="402"/>
      <c r="V127" s="402"/>
      <c r="W127" s="402"/>
      <c r="X127" s="402"/>
      <c r="Y127" s="402"/>
      <c r="Z127" s="403"/>
      <c r="AA127" s="393" t="s">
        <v>358</v>
      </c>
      <c r="AB127" s="394"/>
      <c r="AC127" s="394"/>
      <c r="AD127" s="394"/>
      <c r="AN127" s="1">
        <f t="shared" si="25"/>
        <v>0</v>
      </c>
      <c r="AP127" s="1">
        <f t="shared" si="23"/>
        <v>0</v>
      </c>
    </row>
    <row r="128" spans="1:42" hidden="1" x14ac:dyDescent="0.25">
      <c r="A128" s="404" t="s">
        <v>359</v>
      </c>
      <c r="B128" s="405"/>
      <c r="C128" s="405"/>
      <c r="D128" s="405"/>
      <c r="E128" s="405"/>
      <c r="F128" s="405"/>
      <c r="G128" s="405"/>
      <c r="H128" s="405"/>
      <c r="I128" s="405"/>
      <c r="J128" s="405"/>
      <c r="K128" s="405"/>
      <c r="L128" s="405"/>
      <c r="M128" s="405"/>
      <c r="N128" s="405"/>
      <c r="O128" s="405"/>
      <c r="P128" s="405"/>
      <c r="Q128" s="405"/>
      <c r="R128" s="405"/>
      <c r="S128" s="405"/>
      <c r="T128" s="405"/>
      <c r="U128" s="405"/>
      <c r="V128" s="405"/>
      <c r="W128" s="405"/>
      <c r="X128" s="405"/>
      <c r="Y128" s="405"/>
      <c r="Z128" s="406"/>
      <c r="AA128" s="407" t="s">
        <v>360</v>
      </c>
      <c r="AB128" s="408"/>
      <c r="AC128" s="408"/>
      <c r="AD128" s="408"/>
      <c r="AE128">
        <f>SUM(AE124:AE127)</f>
        <v>0</v>
      </c>
      <c r="AH128">
        <f>SUM(AH124:AH127)</f>
        <v>0</v>
      </c>
      <c r="AK128">
        <f>SUM(AK124:AK127)</f>
        <v>0</v>
      </c>
      <c r="AN128" s="1">
        <f t="shared" si="25"/>
        <v>0</v>
      </c>
      <c r="AP128" s="1">
        <f t="shared" si="23"/>
        <v>0</v>
      </c>
    </row>
    <row r="129" spans="1:42" hidden="1" x14ac:dyDescent="0.25">
      <c r="A129" s="398" t="s">
        <v>361</v>
      </c>
      <c r="B129" s="399"/>
      <c r="C129" s="399"/>
      <c r="D129" s="399"/>
      <c r="E129" s="399"/>
      <c r="F129" s="399"/>
      <c r="G129" s="399"/>
      <c r="H129" s="399"/>
      <c r="I129" s="399"/>
      <c r="J129" s="399"/>
      <c r="K129" s="399"/>
      <c r="L129" s="399"/>
      <c r="M129" s="399"/>
      <c r="N129" s="399"/>
      <c r="O129" s="399"/>
      <c r="P129" s="399"/>
      <c r="Q129" s="399"/>
      <c r="R129" s="399"/>
      <c r="S129" s="399"/>
      <c r="T129" s="399"/>
      <c r="U129" s="399"/>
      <c r="V129" s="399"/>
      <c r="W129" s="399"/>
      <c r="X129" s="399"/>
      <c r="Y129" s="399"/>
      <c r="Z129" s="400"/>
      <c r="AA129" s="393" t="s">
        <v>362</v>
      </c>
      <c r="AB129" s="394"/>
      <c r="AC129" s="394"/>
      <c r="AD129" s="394"/>
      <c r="AN129" s="1">
        <f t="shared" si="25"/>
        <v>0</v>
      </c>
      <c r="AP129" s="1">
        <f t="shared" si="23"/>
        <v>0</v>
      </c>
    </row>
    <row r="130" spans="1:42" s="1" customFormat="1" x14ac:dyDescent="0.25">
      <c r="A130" s="404" t="s">
        <v>536</v>
      </c>
      <c r="B130" s="405"/>
      <c r="C130" s="405"/>
      <c r="D130" s="405"/>
      <c r="E130" s="405"/>
      <c r="F130" s="405"/>
      <c r="G130" s="405"/>
      <c r="H130" s="405"/>
      <c r="I130" s="405"/>
      <c r="J130" s="405"/>
      <c r="K130" s="405"/>
      <c r="L130" s="405"/>
      <c r="M130" s="405"/>
      <c r="N130" s="405"/>
      <c r="O130" s="405"/>
      <c r="P130" s="405"/>
      <c r="Q130" s="405"/>
      <c r="R130" s="405"/>
      <c r="S130" s="405"/>
      <c r="T130" s="405"/>
      <c r="U130" s="405"/>
      <c r="V130" s="405"/>
      <c r="W130" s="405"/>
      <c r="X130" s="405"/>
      <c r="Y130" s="405"/>
      <c r="Z130" s="406"/>
      <c r="AA130" s="407" t="s">
        <v>363</v>
      </c>
      <c r="AB130" s="408"/>
      <c r="AC130" s="408"/>
      <c r="AD130" s="408"/>
      <c r="AE130" s="1">
        <f>SUM(AE123,AE128,AE129)</f>
        <v>109473000</v>
      </c>
      <c r="AF130" s="1">
        <f t="shared" ref="AF130:AO130" si="26">SUM(AF123,AF128,AF129)</f>
        <v>94762272</v>
      </c>
      <c r="AG130" s="1">
        <f t="shared" si="26"/>
        <v>94762272</v>
      </c>
      <c r="AH130" s="1">
        <f t="shared" si="26"/>
        <v>0</v>
      </c>
      <c r="AI130" s="1">
        <f t="shared" si="26"/>
        <v>0</v>
      </c>
      <c r="AJ130" s="1">
        <f t="shared" si="26"/>
        <v>0</v>
      </c>
      <c r="AK130" s="1">
        <f t="shared" si="26"/>
        <v>0</v>
      </c>
      <c r="AL130" s="1">
        <f t="shared" si="26"/>
        <v>0</v>
      </c>
      <c r="AM130" s="1">
        <f t="shared" si="26"/>
        <v>0</v>
      </c>
      <c r="AN130" s="1">
        <f t="shared" si="26"/>
        <v>109473000</v>
      </c>
      <c r="AO130" s="1">
        <f t="shared" si="26"/>
        <v>94762272</v>
      </c>
      <c r="AP130" s="1">
        <f t="shared" si="23"/>
        <v>94762272</v>
      </c>
    </row>
    <row r="131" spans="1:42" x14ac:dyDescent="0.25">
      <c r="AP131" s="1">
        <f t="shared" si="23"/>
        <v>0</v>
      </c>
    </row>
    <row r="132" spans="1:42" s="1" customFormat="1" x14ac:dyDescent="0.25">
      <c r="A132" s="1" t="s">
        <v>364</v>
      </c>
      <c r="AE132" s="1">
        <f>SUM(AE101,AE130)</f>
        <v>336362000</v>
      </c>
      <c r="AF132" s="1">
        <f t="shared" ref="AF132:AM132" si="27">SUM(AF101,AF130)</f>
        <v>384320450</v>
      </c>
      <c r="AG132" s="1">
        <f t="shared" si="27"/>
        <v>225689479</v>
      </c>
      <c r="AH132" s="1">
        <f t="shared" si="27"/>
        <v>34833000</v>
      </c>
      <c r="AI132" s="1">
        <f t="shared" si="27"/>
        <v>32317757</v>
      </c>
      <c r="AJ132" s="1">
        <f t="shared" si="27"/>
        <v>32252757</v>
      </c>
      <c r="AK132" s="1">
        <f t="shared" si="27"/>
        <v>85544000</v>
      </c>
      <c r="AL132" s="1">
        <f t="shared" si="27"/>
        <v>72703411</v>
      </c>
      <c r="AM132" s="1">
        <f t="shared" si="27"/>
        <v>72668411</v>
      </c>
      <c r="AN132" s="1">
        <f>SUM(AN101,AN130)</f>
        <v>456739000</v>
      </c>
      <c r="AO132" s="1">
        <f>SUM(AO101,AO130)</f>
        <v>489341618</v>
      </c>
      <c r="AP132" s="1">
        <f t="shared" si="23"/>
        <v>330610647</v>
      </c>
    </row>
    <row r="194" ht="15.75" customHeight="1" x14ac:dyDescent="0.25"/>
  </sheetData>
  <mergeCells count="236">
    <mergeCell ref="A124:Z124"/>
    <mergeCell ref="A127:Z127"/>
    <mergeCell ref="AA127:AD127"/>
    <mergeCell ref="A130:Z130"/>
    <mergeCell ref="AA130:AD130"/>
    <mergeCell ref="A128:Z128"/>
    <mergeCell ref="AA128:AD128"/>
    <mergeCell ref="A129:Z129"/>
    <mergeCell ref="AA129:AD129"/>
    <mergeCell ref="AA124:AD124"/>
    <mergeCell ref="A125:Z125"/>
    <mergeCell ref="AA125:AD125"/>
    <mergeCell ref="A126:Z126"/>
    <mergeCell ref="AA126:AD126"/>
    <mergeCell ref="A76:Z76"/>
    <mergeCell ref="AA76:AD76"/>
    <mergeCell ref="A120:Z120"/>
    <mergeCell ref="AA120:AD120"/>
    <mergeCell ref="A121:Z121"/>
    <mergeCell ref="AA121:AD121"/>
    <mergeCell ref="A123:Z123"/>
    <mergeCell ref="AA123:AD123"/>
    <mergeCell ref="A116:Z116"/>
    <mergeCell ref="AA116:AD116"/>
    <mergeCell ref="A118:Z118"/>
    <mergeCell ref="AA118:AD118"/>
    <mergeCell ref="A119:Z119"/>
    <mergeCell ref="AA119:AD119"/>
    <mergeCell ref="AA80:AD80"/>
    <mergeCell ref="A82:Z82"/>
    <mergeCell ref="AA82:AD82"/>
    <mergeCell ref="A77:Z77"/>
    <mergeCell ref="AA77:AD77"/>
    <mergeCell ref="A79:Z79"/>
    <mergeCell ref="AA79:AD79"/>
    <mergeCell ref="A80:Z80"/>
    <mergeCell ref="A78:E78"/>
    <mergeCell ref="A115:Z115"/>
    <mergeCell ref="AA115:AD115"/>
    <mergeCell ref="A5:AA5"/>
    <mergeCell ref="A7:I7"/>
    <mergeCell ref="A42:Z42"/>
    <mergeCell ref="AA42:AD42"/>
    <mergeCell ref="A43:Z43"/>
    <mergeCell ref="AA43:AD43"/>
    <mergeCell ref="A113:Z113"/>
    <mergeCell ref="AA113:AD113"/>
    <mergeCell ref="A110:Z110"/>
    <mergeCell ref="AA110:AD110"/>
    <mergeCell ref="A114:Z114"/>
    <mergeCell ref="AA114:AD114"/>
    <mergeCell ref="A111:Z111"/>
    <mergeCell ref="AA111:AD111"/>
    <mergeCell ref="A112:Z112"/>
    <mergeCell ref="AA112:AD112"/>
    <mergeCell ref="A107:Z107"/>
    <mergeCell ref="AA107:AD107"/>
    <mergeCell ref="A108:Z108"/>
    <mergeCell ref="AA108:AD108"/>
    <mergeCell ref="A109:Z109"/>
    <mergeCell ref="AA109:AD109"/>
    <mergeCell ref="A106:Z106"/>
    <mergeCell ref="AA106:AD106"/>
    <mergeCell ref="A103:F103"/>
    <mergeCell ref="A101:Z101"/>
    <mergeCell ref="AA101:AD101"/>
    <mergeCell ref="A104:F104"/>
    <mergeCell ref="A105:F105"/>
    <mergeCell ref="AA99:AD99"/>
    <mergeCell ref="A100:Z100"/>
    <mergeCell ref="AA100:AD100"/>
    <mergeCell ref="A97:Z97"/>
    <mergeCell ref="AA97:AD97"/>
    <mergeCell ref="A98:Z98"/>
    <mergeCell ref="AA98:AD98"/>
    <mergeCell ref="A99:Z99"/>
    <mergeCell ref="AA95:AD95"/>
    <mergeCell ref="A96:Z96"/>
    <mergeCell ref="AA96:AD96"/>
    <mergeCell ref="A93:Z93"/>
    <mergeCell ref="AA93:AD93"/>
    <mergeCell ref="A94:Z94"/>
    <mergeCell ref="AA94:AD94"/>
    <mergeCell ref="A95:Z95"/>
    <mergeCell ref="AA92:AD92"/>
    <mergeCell ref="A90:Z90"/>
    <mergeCell ref="AA90:AD90"/>
    <mergeCell ref="A91:Z91"/>
    <mergeCell ref="AA91:AD91"/>
    <mergeCell ref="A92:Z92"/>
    <mergeCell ref="AA86:AD86"/>
    <mergeCell ref="A83:Z83"/>
    <mergeCell ref="AA83:AD83"/>
    <mergeCell ref="A84:Z84"/>
    <mergeCell ref="AA84:AD84"/>
    <mergeCell ref="A85:Z85"/>
    <mergeCell ref="AA85:AD85"/>
    <mergeCell ref="A86:Z86"/>
    <mergeCell ref="AA89:AD89"/>
    <mergeCell ref="A87:Z87"/>
    <mergeCell ref="AA87:AD87"/>
    <mergeCell ref="A88:Z88"/>
    <mergeCell ref="AA88:AD88"/>
    <mergeCell ref="A89:Z89"/>
    <mergeCell ref="A74:Z74"/>
    <mergeCell ref="AA65:AD65"/>
    <mergeCell ref="A66:Z66"/>
    <mergeCell ref="AA70:AD70"/>
    <mergeCell ref="A71:Z71"/>
    <mergeCell ref="AA71:AD71"/>
    <mergeCell ref="A68:Z68"/>
    <mergeCell ref="AA68:AD68"/>
    <mergeCell ref="A69:Z69"/>
    <mergeCell ref="AA69:AD69"/>
    <mergeCell ref="A70:Z70"/>
    <mergeCell ref="AA66:AD66"/>
    <mergeCell ref="AA74:AD74"/>
    <mergeCell ref="A67:Z67"/>
    <mergeCell ref="AA67:AD67"/>
    <mergeCell ref="A64:Z64"/>
    <mergeCell ref="AA64:AD64"/>
    <mergeCell ref="A65:Z65"/>
    <mergeCell ref="A72:Z72"/>
    <mergeCell ref="AA72:AD72"/>
    <mergeCell ref="A73:Z73"/>
    <mergeCell ref="AA73:AD73"/>
    <mergeCell ref="A58:E58"/>
    <mergeCell ref="A62:Z62"/>
    <mergeCell ref="AA62:AD62"/>
    <mergeCell ref="A54:E54"/>
    <mergeCell ref="A63:Z63"/>
    <mergeCell ref="AA63:AD63"/>
    <mergeCell ref="A61:Z61"/>
    <mergeCell ref="AA61:AD61"/>
    <mergeCell ref="A56:E56"/>
    <mergeCell ref="A57:E57"/>
    <mergeCell ref="A55:E55"/>
    <mergeCell ref="A59:Z59"/>
    <mergeCell ref="AA59:AD59"/>
    <mergeCell ref="A60:Z60"/>
    <mergeCell ref="AA60:AD60"/>
    <mergeCell ref="A51:Z51"/>
    <mergeCell ref="AA51:AD51"/>
    <mergeCell ref="A52:Z52"/>
    <mergeCell ref="AA52:AD52"/>
    <mergeCell ref="A53:Z53"/>
    <mergeCell ref="AA53:AD53"/>
    <mergeCell ref="A45:Z45"/>
    <mergeCell ref="AA45:AD45"/>
    <mergeCell ref="A46:Z46"/>
    <mergeCell ref="AA46:AD46"/>
    <mergeCell ref="A48:Z48"/>
    <mergeCell ref="AA48:AD48"/>
    <mergeCell ref="A49:Z49"/>
    <mergeCell ref="AA49:AD49"/>
    <mergeCell ref="A50:Z50"/>
    <mergeCell ref="AA50:AD50"/>
    <mergeCell ref="A41:Z41"/>
    <mergeCell ref="AA41:AD41"/>
    <mergeCell ref="A44:Z44"/>
    <mergeCell ref="AA44:AD44"/>
    <mergeCell ref="A37:Z37"/>
    <mergeCell ref="AA37:AD37"/>
    <mergeCell ref="A38:Z38"/>
    <mergeCell ref="AA38:AD38"/>
    <mergeCell ref="A47:Z47"/>
    <mergeCell ref="AA47:AD47"/>
    <mergeCell ref="A39:Z39"/>
    <mergeCell ref="AA39:AD39"/>
    <mergeCell ref="A40:Z40"/>
    <mergeCell ref="AA40:AD40"/>
    <mergeCell ref="A34:Z34"/>
    <mergeCell ref="AA34:AD34"/>
    <mergeCell ref="A35:Z35"/>
    <mergeCell ref="AA35:AD35"/>
    <mergeCell ref="A36:Z36"/>
    <mergeCell ref="AA36:AD36"/>
    <mergeCell ref="A31:Z31"/>
    <mergeCell ref="AA31:AD31"/>
    <mergeCell ref="A32:Z32"/>
    <mergeCell ref="AA32:AD32"/>
    <mergeCell ref="A33:Z33"/>
    <mergeCell ref="AA33:AD33"/>
    <mergeCell ref="A28:Z28"/>
    <mergeCell ref="AA28:AD28"/>
    <mergeCell ref="A29:Z29"/>
    <mergeCell ref="AA29:AD29"/>
    <mergeCell ref="A30:Z30"/>
    <mergeCell ref="AA30:AD30"/>
    <mergeCell ref="A24:Z24"/>
    <mergeCell ref="AA24:AD24"/>
    <mergeCell ref="A25:Z25"/>
    <mergeCell ref="AA25:AD25"/>
    <mergeCell ref="A27:Z27"/>
    <mergeCell ref="AA27:AD27"/>
    <mergeCell ref="A26:E26"/>
    <mergeCell ref="AA12:AD12"/>
    <mergeCell ref="A13:Z13"/>
    <mergeCell ref="AA13:AD13"/>
    <mergeCell ref="A20:Z20"/>
    <mergeCell ref="AA20:AD20"/>
    <mergeCell ref="A22:Z22"/>
    <mergeCell ref="AA22:AD22"/>
    <mergeCell ref="A23:Z23"/>
    <mergeCell ref="AA23:AD23"/>
    <mergeCell ref="A17:Z17"/>
    <mergeCell ref="AA17:AD17"/>
    <mergeCell ref="A18:Z18"/>
    <mergeCell ref="AA18:AD18"/>
    <mergeCell ref="A19:Z19"/>
    <mergeCell ref="AA19:AD19"/>
    <mergeCell ref="A21:E21"/>
    <mergeCell ref="AE105:AG105"/>
    <mergeCell ref="AH105:AJ105"/>
    <mergeCell ref="AK105:AM105"/>
    <mergeCell ref="AN105:AP105"/>
    <mergeCell ref="AE7:AG7"/>
    <mergeCell ref="AH7:AJ7"/>
    <mergeCell ref="A1:F1"/>
    <mergeCell ref="A9:Z9"/>
    <mergeCell ref="AA9:AD9"/>
    <mergeCell ref="A4:F4"/>
    <mergeCell ref="A3:I3"/>
    <mergeCell ref="A10:Z10"/>
    <mergeCell ref="AA10:AD10"/>
    <mergeCell ref="AK7:AM7"/>
    <mergeCell ref="AN7:AP7"/>
    <mergeCell ref="A14:Z14"/>
    <mergeCell ref="AA14:AD14"/>
    <mergeCell ref="A15:Z15"/>
    <mergeCell ref="AA15:AD15"/>
    <mergeCell ref="A16:Z16"/>
    <mergeCell ref="AA16:AD16"/>
    <mergeCell ref="A11:Z11"/>
    <mergeCell ref="AA11:AD11"/>
    <mergeCell ref="A12:Z12"/>
  </mergeCells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>
    <oddHeader>&amp;C1.1 melléklet a 7/2017. (V.23.) 
ÖK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zoomScaleSheetLayoutView="100" workbookViewId="0">
      <selection activeCell="F1" sqref="F1:I1"/>
    </sheetView>
  </sheetViews>
  <sheetFormatPr defaultColWidth="8" defaultRowHeight="13.2" x14ac:dyDescent="0.25"/>
  <cols>
    <col min="1" max="1" width="5.88671875" style="8" customWidth="1"/>
    <col min="2" max="2" width="47.33203125" style="11" customWidth="1"/>
    <col min="3" max="4" width="15.5546875" style="11" customWidth="1"/>
    <col min="5" max="5" width="14" style="8" customWidth="1"/>
    <col min="6" max="6" width="47.33203125" style="8" customWidth="1"/>
    <col min="7" max="8" width="19.109375" style="8" customWidth="1"/>
    <col min="9" max="9" width="14" style="8" customWidth="1"/>
    <col min="10" max="10" width="4.109375" style="8" customWidth="1"/>
    <col min="11" max="16384" width="8" style="8"/>
  </cols>
  <sheetData>
    <row r="1" spans="1:10" x14ac:dyDescent="0.25">
      <c r="F1" s="450" t="s">
        <v>770</v>
      </c>
      <c r="G1" s="450"/>
      <c r="H1" s="450"/>
      <c r="I1" s="450"/>
    </row>
    <row r="2" spans="1:10" ht="25.5" customHeight="1" x14ac:dyDescent="0.25">
      <c r="B2" s="94" t="s">
        <v>585</v>
      </c>
      <c r="C2" s="94"/>
      <c r="D2" s="94"/>
      <c r="E2" s="95"/>
      <c r="F2" s="95"/>
      <c r="G2" s="95"/>
      <c r="H2" s="95"/>
      <c r="I2" s="95"/>
      <c r="J2" s="435"/>
    </row>
    <row r="3" spans="1:10" ht="14.4" thickBot="1" x14ac:dyDescent="0.3">
      <c r="B3" s="439" t="s">
        <v>474</v>
      </c>
      <c r="C3" s="439"/>
      <c r="D3" s="439"/>
      <c r="E3" s="439"/>
      <c r="F3" s="439"/>
      <c r="G3" s="246"/>
      <c r="H3" s="246"/>
      <c r="I3" s="161" t="s">
        <v>598</v>
      </c>
      <c r="J3" s="435"/>
    </row>
    <row r="4" spans="1:10" ht="18" customHeight="1" thickBot="1" x14ac:dyDescent="0.3">
      <c r="A4" s="448" t="s">
        <v>366</v>
      </c>
      <c r="B4" s="13" t="s">
        <v>367</v>
      </c>
      <c r="C4" s="233"/>
      <c r="D4" s="233"/>
      <c r="E4" s="14"/>
      <c r="F4" s="13" t="s">
        <v>368</v>
      </c>
      <c r="G4" s="233"/>
      <c r="H4" s="233"/>
      <c r="I4" s="14"/>
      <c r="J4" s="435"/>
    </row>
    <row r="5" spans="1:10" s="18" customFormat="1" ht="35.25" customHeight="1" thickBot="1" x14ac:dyDescent="0.3">
      <c r="A5" s="449"/>
      <c r="B5" s="15" t="s">
        <v>369</v>
      </c>
      <c r="C5" s="241" t="s">
        <v>597</v>
      </c>
      <c r="D5" s="16" t="s">
        <v>594</v>
      </c>
      <c r="E5" s="16" t="s">
        <v>613</v>
      </c>
      <c r="F5" s="15" t="s">
        <v>369</v>
      </c>
      <c r="G5" s="241" t="s">
        <v>597</v>
      </c>
      <c r="H5" s="16" t="s">
        <v>594</v>
      </c>
      <c r="I5" s="16" t="s">
        <v>613</v>
      </c>
      <c r="J5" s="435"/>
    </row>
    <row r="6" spans="1:10" ht="12.9" customHeight="1" x14ac:dyDescent="0.25">
      <c r="A6" s="22" t="s">
        <v>373</v>
      </c>
      <c r="B6" s="23" t="s">
        <v>443</v>
      </c>
      <c r="C6" s="234"/>
      <c r="D6" s="234"/>
      <c r="E6" s="24">
        <v>0</v>
      </c>
      <c r="F6" s="23" t="s">
        <v>375</v>
      </c>
      <c r="G6" s="234"/>
      <c r="H6" s="234"/>
      <c r="I6" s="24"/>
      <c r="J6" s="435"/>
    </row>
    <row r="7" spans="1:10" ht="12.9" customHeight="1" x14ac:dyDescent="0.25">
      <c r="A7" s="25" t="s">
        <v>376</v>
      </c>
      <c r="B7" s="26" t="s">
        <v>444</v>
      </c>
      <c r="C7" s="235"/>
      <c r="D7" s="235"/>
      <c r="E7" s="27"/>
      <c r="F7" s="26" t="s">
        <v>377</v>
      </c>
      <c r="G7" s="235"/>
      <c r="H7" s="235"/>
      <c r="I7" s="27"/>
      <c r="J7" s="435"/>
    </row>
    <row r="8" spans="1:10" ht="12.9" customHeight="1" x14ac:dyDescent="0.25">
      <c r="A8" s="25" t="s">
        <v>370</v>
      </c>
      <c r="B8" s="26" t="s">
        <v>374</v>
      </c>
      <c r="C8" s="235"/>
      <c r="D8" s="235"/>
      <c r="E8" s="27">
        <v>0</v>
      </c>
      <c r="F8" s="26" t="s">
        <v>378</v>
      </c>
      <c r="G8" s="235"/>
      <c r="H8" s="235"/>
      <c r="I8" s="27"/>
      <c r="J8" s="435"/>
    </row>
    <row r="9" spans="1:10" ht="12.9" customHeight="1" x14ac:dyDescent="0.25">
      <c r="A9" s="25" t="s">
        <v>371</v>
      </c>
      <c r="B9" s="28" t="s">
        <v>445</v>
      </c>
      <c r="C9" s="242"/>
      <c r="D9" s="242"/>
      <c r="E9" s="27"/>
      <c r="F9" s="26" t="s">
        <v>379</v>
      </c>
      <c r="G9" s="235"/>
      <c r="H9" s="235"/>
      <c r="I9" s="27"/>
      <c r="J9" s="435"/>
    </row>
    <row r="10" spans="1:10" ht="12.9" customHeight="1" x14ac:dyDescent="0.25">
      <c r="A10" s="25" t="s">
        <v>372</v>
      </c>
      <c r="B10" s="26" t="s">
        <v>446</v>
      </c>
      <c r="C10" s="235"/>
      <c r="D10" s="235"/>
      <c r="E10" s="27"/>
      <c r="F10" s="26" t="s">
        <v>448</v>
      </c>
      <c r="G10" s="235"/>
      <c r="H10" s="235"/>
      <c r="I10" s="27"/>
      <c r="J10" s="435"/>
    </row>
    <row r="11" spans="1:10" ht="12.9" customHeight="1" thickBot="1" x14ac:dyDescent="0.3">
      <c r="A11" s="32" t="s">
        <v>380</v>
      </c>
      <c r="B11" s="33" t="s">
        <v>447</v>
      </c>
      <c r="C11" s="243"/>
      <c r="D11" s="243"/>
      <c r="E11" s="34"/>
      <c r="F11" s="35" t="s">
        <v>451</v>
      </c>
      <c r="G11" s="243"/>
      <c r="H11" s="243"/>
      <c r="I11" s="151"/>
      <c r="J11" s="435"/>
    </row>
    <row r="12" spans="1:10" s="156" customFormat="1" ht="13.8" thickBot="1" x14ac:dyDescent="0.3">
      <c r="A12" s="29" t="s">
        <v>381</v>
      </c>
      <c r="B12" s="38" t="s">
        <v>469</v>
      </c>
      <c r="C12" s="237"/>
      <c r="D12" s="237"/>
      <c r="E12" s="39">
        <f>SUM(E6:E11)</f>
        <v>0</v>
      </c>
      <c r="F12" s="38" t="s">
        <v>471</v>
      </c>
      <c r="G12" s="247"/>
      <c r="H12" s="247"/>
      <c r="I12" s="152">
        <f>SUM(I6:I11)</f>
        <v>0</v>
      </c>
      <c r="J12" s="435"/>
    </row>
    <row r="13" spans="1:10" x14ac:dyDescent="0.25">
      <c r="A13" s="40" t="s">
        <v>382</v>
      </c>
      <c r="B13" s="23" t="s">
        <v>454</v>
      </c>
      <c r="C13" s="234"/>
      <c r="D13" s="234"/>
      <c r="E13" s="24"/>
      <c r="F13" s="23" t="s">
        <v>407</v>
      </c>
      <c r="G13" s="234"/>
      <c r="H13" s="234"/>
      <c r="I13" s="24"/>
    </row>
    <row r="14" spans="1:10" x14ac:dyDescent="0.25">
      <c r="A14" s="36" t="s">
        <v>383</v>
      </c>
      <c r="B14" s="26" t="s">
        <v>455</v>
      </c>
      <c r="C14" s="235"/>
      <c r="D14" s="235"/>
      <c r="E14" s="27"/>
      <c r="F14" s="26" t="s">
        <v>408</v>
      </c>
      <c r="G14" s="235"/>
      <c r="H14" s="235"/>
      <c r="I14" s="27"/>
    </row>
    <row r="15" spans="1:10" x14ac:dyDescent="0.25">
      <c r="A15" s="36" t="s">
        <v>384</v>
      </c>
      <c r="B15" s="41" t="s">
        <v>459</v>
      </c>
      <c r="C15" s="236"/>
      <c r="D15" s="236"/>
      <c r="E15" s="27"/>
      <c r="F15" s="26" t="s">
        <v>456</v>
      </c>
      <c r="G15" s="235"/>
      <c r="H15" s="235"/>
      <c r="I15" s="27"/>
    </row>
    <row r="16" spans="1:10" ht="13.8" thickBot="1" x14ac:dyDescent="0.3">
      <c r="A16" s="40" t="s">
        <v>385</v>
      </c>
      <c r="B16" s="41"/>
      <c r="C16" s="236"/>
      <c r="D16" s="236"/>
      <c r="E16" s="42"/>
      <c r="F16" s="35" t="s">
        <v>460</v>
      </c>
      <c r="G16" s="248"/>
      <c r="H16" s="248"/>
      <c r="I16" s="153"/>
    </row>
    <row r="17" spans="1:93" s="156" customFormat="1" x14ac:dyDescent="0.25">
      <c r="A17" s="89">
        <v>12</v>
      </c>
      <c r="B17" s="91" t="s">
        <v>470</v>
      </c>
      <c r="C17" s="244"/>
      <c r="D17" s="244"/>
      <c r="E17" s="92">
        <f>SUM(E13:E15)</f>
        <v>0</v>
      </c>
      <c r="F17" s="91" t="s">
        <v>472</v>
      </c>
      <c r="G17" s="249"/>
      <c r="H17" s="249"/>
      <c r="I17" s="154">
        <f>SUM(I13:I16)</f>
        <v>0</v>
      </c>
    </row>
    <row r="18" spans="1:93" s="158" customFormat="1" x14ac:dyDescent="0.25">
      <c r="A18" s="90" t="s">
        <v>387</v>
      </c>
      <c r="B18" s="90" t="s">
        <v>159</v>
      </c>
      <c r="C18" s="90"/>
      <c r="D18" s="90"/>
      <c r="E18" s="93">
        <f>SUM(E12,E17)</f>
        <v>0</v>
      </c>
      <c r="F18" s="90" t="s">
        <v>473</v>
      </c>
      <c r="G18" s="90"/>
      <c r="H18" s="90"/>
      <c r="I18" s="93">
        <f>SUM(I12,I17)</f>
        <v>0</v>
      </c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</row>
    <row r="19" spans="1:93" ht="14.4" thickBot="1" x14ac:dyDescent="0.3">
      <c r="B19" s="439" t="s">
        <v>475</v>
      </c>
      <c r="C19" s="439"/>
      <c r="D19" s="439"/>
      <c r="E19" s="439"/>
      <c r="F19" s="439"/>
      <c r="G19" s="246"/>
      <c r="H19" s="246"/>
      <c r="I19" s="161" t="s">
        <v>599</v>
      </c>
    </row>
    <row r="20" spans="1:93" ht="18" customHeight="1" thickBot="1" x14ac:dyDescent="0.3">
      <c r="A20" s="448" t="s">
        <v>366</v>
      </c>
      <c r="B20" s="13" t="s">
        <v>367</v>
      </c>
      <c r="C20" s="233"/>
      <c r="D20" s="233"/>
      <c r="E20" s="14"/>
      <c r="F20" s="13" t="s">
        <v>368</v>
      </c>
      <c r="G20" s="233"/>
      <c r="H20" s="233"/>
      <c r="I20" s="14"/>
    </row>
    <row r="21" spans="1:93" s="18" customFormat="1" ht="34.5" customHeight="1" thickBot="1" x14ac:dyDescent="0.3">
      <c r="A21" s="449"/>
      <c r="B21" s="15" t="s">
        <v>369</v>
      </c>
      <c r="C21" s="241" t="s">
        <v>597</v>
      </c>
      <c r="D21" s="16" t="s">
        <v>594</v>
      </c>
      <c r="E21" s="16" t="s">
        <v>613</v>
      </c>
      <c r="F21" s="15" t="s">
        <v>369</v>
      </c>
      <c r="G21" s="241" t="s">
        <v>597</v>
      </c>
      <c r="H21" s="16" t="s">
        <v>594</v>
      </c>
      <c r="I21" s="16" t="s">
        <v>613</v>
      </c>
      <c r="J21" s="8"/>
    </row>
    <row r="22" spans="1:93" ht="12.9" customHeight="1" x14ac:dyDescent="0.25">
      <c r="A22" s="22" t="s">
        <v>373</v>
      </c>
      <c r="B22" s="23" t="s">
        <v>443</v>
      </c>
      <c r="C22" s="234"/>
      <c r="D22" s="234"/>
      <c r="E22" s="125"/>
      <c r="F22" s="23" t="s">
        <v>375</v>
      </c>
      <c r="G22" s="234"/>
      <c r="H22" s="234"/>
      <c r="I22" s="125"/>
    </row>
    <row r="23" spans="1:93" ht="12.9" customHeight="1" x14ac:dyDescent="0.25">
      <c r="A23" s="25" t="s">
        <v>376</v>
      </c>
      <c r="B23" s="26" t="s">
        <v>444</v>
      </c>
      <c r="C23" s="235"/>
      <c r="D23" s="235"/>
      <c r="E23" s="126"/>
      <c r="F23" s="26" t="s">
        <v>377</v>
      </c>
      <c r="G23" s="235"/>
      <c r="H23" s="235"/>
      <c r="I23" s="126"/>
    </row>
    <row r="24" spans="1:93" ht="12.9" customHeight="1" x14ac:dyDescent="0.25">
      <c r="A24" s="25" t="s">
        <v>370</v>
      </c>
      <c r="B24" s="26" t="s">
        <v>374</v>
      </c>
      <c r="C24" s="235"/>
      <c r="D24" s="235"/>
      <c r="E24" s="126"/>
      <c r="F24" s="26" t="s">
        <v>378</v>
      </c>
      <c r="G24" s="235"/>
      <c r="H24" s="235"/>
      <c r="I24" s="126"/>
    </row>
    <row r="25" spans="1:93" ht="12.9" customHeight="1" x14ac:dyDescent="0.25">
      <c r="A25" s="25" t="s">
        <v>371</v>
      </c>
      <c r="B25" s="28" t="s">
        <v>445</v>
      </c>
      <c r="C25" s="242"/>
      <c r="D25" s="242"/>
      <c r="E25" s="126"/>
      <c r="F25" s="26" t="s">
        <v>379</v>
      </c>
      <c r="G25" s="235"/>
      <c r="H25" s="235"/>
      <c r="I25" s="126"/>
    </row>
    <row r="26" spans="1:93" ht="12.9" customHeight="1" x14ac:dyDescent="0.25">
      <c r="A26" s="25" t="s">
        <v>372</v>
      </c>
      <c r="B26" s="26" t="s">
        <v>446</v>
      </c>
      <c r="C26" s="235"/>
      <c r="D26" s="235"/>
      <c r="E26" s="126"/>
      <c r="F26" s="26" t="s">
        <v>448</v>
      </c>
      <c r="G26" s="235"/>
      <c r="H26" s="235"/>
      <c r="I26" s="126"/>
    </row>
    <row r="27" spans="1:93" ht="12.9" customHeight="1" x14ac:dyDescent="0.25">
      <c r="A27" s="32" t="s">
        <v>380</v>
      </c>
      <c r="B27" s="33" t="s">
        <v>447</v>
      </c>
      <c r="C27" s="243"/>
      <c r="D27" s="243"/>
      <c r="E27" s="128"/>
      <c r="F27" s="35" t="s">
        <v>451</v>
      </c>
      <c r="G27" s="243"/>
      <c r="H27" s="243"/>
      <c r="I27" s="162"/>
    </row>
    <row r="28" spans="1:93" ht="12.9" customHeight="1" thickBot="1" x14ac:dyDescent="0.3">
      <c r="A28" s="32"/>
      <c r="B28" s="33"/>
      <c r="C28" s="245"/>
      <c r="D28" s="245"/>
      <c r="E28" s="131"/>
      <c r="F28" s="33" t="s">
        <v>506</v>
      </c>
      <c r="G28" s="243"/>
      <c r="H28" s="243"/>
      <c r="I28" s="163"/>
    </row>
    <row r="29" spans="1:93" s="156" customFormat="1" ht="13.8" thickBot="1" x14ac:dyDescent="0.3">
      <c r="A29" s="29" t="s">
        <v>381</v>
      </c>
      <c r="B29" s="38" t="s">
        <v>469</v>
      </c>
      <c r="C29" s="237"/>
      <c r="D29" s="237"/>
      <c r="E29" s="39">
        <f>SUM(E22:E27)</f>
        <v>0</v>
      </c>
      <c r="F29" s="38" t="s">
        <v>471</v>
      </c>
      <c r="G29" s="247"/>
      <c r="H29" s="247"/>
      <c r="I29" s="159">
        <f>SUM(I22:I25,I27,I28)</f>
        <v>0</v>
      </c>
    </row>
    <row r="30" spans="1:93" x14ac:dyDescent="0.25">
      <c r="A30" s="40" t="s">
        <v>382</v>
      </c>
      <c r="B30" s="23" t="s">
        <v>454</v>
      </c>
      <c r="C30" s="234"/>
      <c r="D30" s="234"/>
      <c r="E30" s="125"/>
      <c r="F30" s="23" t="s">
        <v>407</v>
      </c>
      <c r="G30" s="234"/>
      <c r="H30" s="234"/>
      <c r="I30" s="125"/>
    </row>
    <row r="31" spans="1:93" x14ac:dyDescent="0.25">
      <c r="A31" s="36" t="s">
        <v>383</v>
      </c>
      <c r="B31" s="26" t="s">
        <v>455</v>
      </c>
      <c r="C31" s="235"/>
      <c r="D31" s="235"/>
      <c r="E31" s="126"/>
      <c r="F31" s="26" t="s">
        <v>408</v>
      </c>
      <c r="G31" s="235"/>
      <c r="H31" s="235"/>
      <c r="I31" s="126"/>
    </row>
    <row r="32" spans="1:93" x14ac:dyDescent="0.25">
      <c r="A32" s="36" t="s">
        <v>384</v>
      </c>
      <c r="B32" s="41" t="s">
        <v>459</v>
      </c>
      <c r="C32" s="236"/>
      <c r="D32" s="236"/>
      <c r="E32" s="126"/>
      <c r="F32" s="26" t="s">
        <v>456</v>
      </c>
      <c r="G32" s="235"/>
      <c r="H32" s="235"/>
      <c r="I32" s="126"/>
    </row>
    <row r="33" spans="1:93" ht="13.8" thickBot="1" x14ac:dyDescent="0.3">
      <c r="A33" s="40" t="s">
        <v>385</v>
      </c>
      <c r="B33" s="41"/>
      <c r="C33" s="236"/>
      <c r="D33" s="236"/>
      <c r="E33" s="127"/>
      <c r="F33" s="35" t="s">
        <v>460</v>
      </c>
      <c r="G33" s="248"/>
      <c r="H33" s="248"/>
      <c r="I33" s="125"/>
    </row>
    <row r="34" spans="1:93" s="156" customFormat="1" x14ac:dyDescent="0.25">
      <c r="A34" s="89">
        <v>12</v>
      </c>
      <c r="B34" s="91" t="s">
        <v>470</v>
      </c>
      <c r="C34" s="244"/>
      <c r="D34" s="244"/>
      <c r="E34" s="92">
        <f>SUM(E30:E33)</f>
        <v>0</v>
      </c>
      <c r="F34" s="91" t="s">
        <v>472</v>
      </c>
      <c r="G34" s="249"/>
      <c r="H34" s="249"/>
      <c r="I34" s="160">
        <f>SUM(I30:I33)</f>
        <v>0</v>
      </c>
    </row>
    <row r="35" spans="1:93" s="158" customFormat="1" x14ac:dyDescent="0.25">
      <c r="A35" s="90" t="s">
        <v>387</v>
      </c>
      <c r="B35" s="90" t="s">
        <v>159</v>
      </c>
      <c r="C35" s="90"/>
      <c r="D35" s="90"/>
      <c r="E35" s="93">
        <f>SUM(E29,E34)</f>
        <v>0</v>
      </c>
      <c r="F35" s="90" t="s">
        <v>473</v>
      </c>
      <c r="G35" s="90"/>
      <c r="H35" s="90"/>
      <c r="I35" s="93">
        <f>SUM(I29,I34)</f>
        <v>0</v>
      </c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</row>
    <row r="36" spans="1:93" ht="14.4" thickBot="1" x14ac:dyDescent="0.3">
      <c r="B36" s="439" t="s">
        <v>476</v>
      </c>
      <c r="C36" s="439"/>
      <c r="D36" s="439"/>
      <c r="E36" s="439"/>
      <c r="F36" s="439"/>
      <c r="G36" s="246"/>
      <c r="H36" s="246"/>
      <c r="I36" s="161" t="s">
        <v>599</v>
      </c>
    </row>
    <row r="37" spans="1:93" ht="13.8" thickBot="1" x14ac:dyDescent="0.3">
      <c r="A37" s="448" t="s">
        <v>366</v>
      </c>
      <c r="B37" s="13" t="s">
        <v>367</v>
      </c>
      <c r="C37" s="233"/>
      <c r="D37" s="233"/>
      <c r="E37" s="14"/>
      <c r="F37" s="13" t="s">
        <v>368</v>
      </c>
      <c r="G37" s="233"/>
      <c r="H37" s="233"/>
      <c r="I37" s="14"/>
    </row>
    <row r="38" spans="1:93" ht="34.799999999999997" thickBot="1" x14ac:dyDescent="0.3">
      <c r="A38" s="449"/>
      <c r="B38" s="15" t="s">
        <v>369</v>
      </c>
      <c r="C38" s="241" t="s">
        <v>597</v>
      </c>
      <c r="D38" s="16" t="s">
        <v>594</v>
      </c>
      <c r="E38" s="16" t="s">
        <v>613</v>
      </c>
      <c r="F38" s="15" t="s">
        <v>369</v>
      </c>
      <c r="G38" s="241" t="s">
        <v>597</v>
      </c>
      <c r="H38" s="16" t="s">
        <v>594</v>
      </c>
      <c r="I38" s="16" t="s">
        <v>613</v>
      </c>
    </row>
    <row r="39" spans="1:93" x14ac:dyDescent="0.25">
      <c r="A39" s="22" t="s">
        <v>373</v>
      </c>
      <c r="B39" s="23" t="s">
        <v>443</v>
      </c>
      <c r="C39" s="24"/>
      <c r="D39" s="24"/>
      <c r="E39" s="24"/>
      <c r="F39" s="23" t="s">
        <v>375</v>
      </c>
      <c r="G39" s="24">
        <v>21365000</v>
      </c>
      <c r="H39" s="24">
        <v>22045581</v>
      </c>
      <c r="I39" s="24">
        <v>22045581</v>
      </c>
    </row>
    <row r="40" spans="1:93" x14ac:dyDescent="0.25">
      <c r="A40" s="25" t="s">
        <v>376</v>
      </c>
      <c r="B40" s="26" t="s">
        <v>444</v>
      </c>
      <c r="C40" s="27"/>
      <c r="D40" s="27">
        <v>667993</v>
      </c>
      <c r="E40" s="27">
        <v>667993</v>
      </c>
      <c r="F40" s="26" t="s">
        <v>377</v>
      </c>
      <c r="G40" s="27">
        <v>5799000</v>
      </c>
      <c r="H40" s="27">
        <v>6305131</v>
      </c>
      <c r="I40" s="27">
        <v>6305131</v>
      </c>
    </row>
    <row r="41" spans="1:93" x14ac:dyDescent="0.25">
      <c r="A41" s="25" t="s">
        <v>370</v>
      </c>
      <c r="B41" s="26" t="s">
        <v>374</v>
      </c>
      <c r="C41" s="27"/>
      <c r="D41" s="27"/>
      <c r="E41" s="27"/>
      <c r="F41" s="26" t="s">
        <v>378</v>
      </c>
      <c r="G41" s="27">
        <v>6564000</v>
      </c>
      <c r="H41" s="27">
        <v>3632022</v>
      </c>
      <c r="I41" s="27">
        <v>3632022</v>
      </c>
    </row>
    <row r="42" spans="1:93" x14ac:dyDescent="0.25">
      <c r="A42" s="25" t="s">
        <v>371</v>
      </c>
      <c r="B42" s="28" t="s">
        <v>445</v>
      </c>
      <c r="C42" s="27"/>
      <c r="D42" s="27">
        <v>124399</v>
      </c>
      <c r="E42" s="27">
        <v>124399</v>
      </c>
      <c r="F42" s="26" t="s">
        <v>379</v>
      </c>
      <c r="G42" s="27"/>
      <c r="H42" s="27"/>
      <c r="I42" s="27"/>
    </row>
    <row r="43" spans="1:93" x14ac:dyDescent="0.25">
      <c r="A43" s="25" t="s">
        <v>372</v>
      </c>
      <c r="B43" s="26" t="s">
        <v>446</v>
      </c>
      <c r="C43" s="27"/>
      <c r="D43" s="27"/>
      <c r="E43" s="27"/>
      <c r="F43" s="26" t="s">
        <v>448</v>
      </c>
      <c r="G43" s="27"/>
      <c r="H43" s="27"/>
      <c r="I43" s="27"/>
    </row>
    <row r="44" spans="1:93" ht="13.8" thickBot="1" x14ac:dyDescent="0.3">
      <c r="A44" s="32" t="s">
        <v>380</v>
      </c>
      <c r="B44" s="33" t="s">
        <v>447</v>
      </c>
      <c r="C44" s="155">
        <v>34833000</v>
      </c>
      <c r="D44" s="155">
        <v>31525365</v>
      </c>
      <c r="E44" s="155">
        <v>31525365</v>
      </c>
      <c r="F44" s="35" t="s">
        <v>506</v>
      </c>
      <c r="G44" s="151"/>
      <c r="H44" s="151"/>
      <c r="I44" s="151"/>
    </row>
    <row r="45" spans="1:93" s="156" customFormat="1" ht="13.8" thickBot="1" x14ac:dyDescent="0.3">
      <c r="A45" s="29" t="s">
        <v>381</v>
      </c>
      <c r="B45" s="38" t="s">
        <v>469</v>
      </c>
      <c r="C45" s="39">
        <f>SUM(C39:C44)</f>
        <v>34833000</v>
      </c>
      <c r="D45" s="39">
        <f>SUM(D39:D44)</f>
        <v>32317757</v>
      </c>
      <c r="E45" s="39">
        <f>SUM(E39:E44)</f>
        <v>32317757</v>
      </c>
      <c r="F45" s="38" t="s">
        <v>471</v>
      </c>
      <c r="G45" s="159">
        <f>SUM(G39:G44)</f>
        <v>33728000</v>
      </c>
      <c r="H45" s="159">
        <f>SUM(H39:H44)</f>
        <v>31982734</v>
      </c>
      <c r="I45" s="159">
        <f>SUM(I39:I44)</f>
        <v>31982734</v>
      </c>
    </row>
    <row r="46" spans="1:93" x14ac:dyDescent="0.25">
      <c r="A46" s="40" t="s">
        <v>382</v>
      </c>
      <c r="B46" s="23" t="s">
        <v>454</v>
      </c>
      <c r="C46" s="24"/>
      <c r="D46" s="24"/>
      <c r="E46" s="24"/>
      <c r="F46" s="23" t="s">
        <v>407</v>
      </c>
      <c r="G46" s="24">
        <v>1105000</v>
      </c>
      <c r="H46" s="24">
        <v>335023</v>
      </c>
      <c r="I46" s="24">
        <v>271427</v>
      </c>
    </row>
    <row r="47" spans="1:93" x14ac:dyDescent="0.25">
      <c r="A47" s="36" t="s">
        <v>383</v>
      </c>
      <c r="B47" s="26" t="s">
        <v>455</v>
      </c>
      <c r="C47" s="27"/>
      <c r="D47" s="27"/>
      <c r="E47" s="27"/>
      <c r="F47" s="26" t="s">
        <v>408</v>
      </c>
      <c r="G47" s="27"/>
      <c r="H47" s="27"/>
      <c r="I47" s="27"/>
    </row>
    <row r="48" spans="1:93" x14ac:dyDescent="0.25">
      <c r="A48" s="36" t="s">
        <v>384</v>
      </c>
      <c r="B48" s="41" t="s">
        <v>459</v>
      </c>
      <c r="C48" s="27"/>
      <c r="D48" s="27"/>
      <c r="E48" s="27"/>
      <c r="F48" s="26" t="s">
        <v>456</v>
      </c>
      <c r="G48" s="27"/>
      <c r="H48" s="27"/>
      <c r="I48" s="27"/>
    </row>
    <row r="49" spans="1:9" ht="13.8" thickBot="1" x14ac:dyDescent="0.3">
      <c r="A49" s="40" t="s">
        <v>385</v>
      </c>
      <c r="B49" s="41"/>
      <c r="C49" s="42"/>
      <c r="D49" s="42"/>
      <c r="E49" s="42"/>
      <c r="F49" s="35" t="s">
        <v>460</v>
      </c>
      <c r="G49" s="153"/>
      <c r="H49" s="153"/>
      <c r="I49" s="153"/>
    </row>
    <row r="50" spans="1:9" s="156" customFormat="1" x14ac:dyDescent="0.25">
      <c r="A50" s="89">
        <v>12</v>
      </c>
      <c r="B50" s="91" t="s">
        <v>470</v>
      </c>
      <c r="C50" s="92">
        <f>SUM(C46:C49)</f>
        <v>0</v>
      </c>
      <c r="D50" s="92"/>
      <c r="E50" s="92"/>
      <c r="F50" s="91" t="s">
        <v>472</v>
      </c>
      <c r="G50" s="160">
        <f>SUM(G46:G49)</f>
        <v>1105000</v>
      </c>
      <c r="H50" s="160">
        <f>SUM(H46:H49)</f>
        <v>335023</v>
      </c>
      <c r="I50" s="160">
        <f>SUM(I46:I49)</f>
        <v>271427</v>
      </c>
    </row>
    <row r="51" spans="1:9" s="156" customFormat="1" x14ac:dyDescent="0.25">
      <c r="A51" s="90" t="s">
        <v>387</v>
      </c>
      <c r="B51" s="90" t="s">
        <v>159</v>
      </c>
      <c r="C51" s="93">
        <f>SUM(C45,C50)</f>
        <v>34833000</v>
      </c>
      <c r="D51" s="93">
        <f>SUM(D45,D50)</f>
        <v>32317757</v>
      </c>
      <c r="E51" s="93">
        <f>SUM(E45,E50)</f>
        <v>32317757</v>
      </c>
      <c r="F51" s="90" t="s">
        <v>473</v>
      </c>
      <c r="G51" s="93">
        <f>SUM(G45,G50)</f>
        <v>34833000</v>
      </c>
      <c r="H51" s="93">
        <f>SUM(H45,H50)</f>
        <v>32317757</v>
      </c>
      <c r="I51" s="93">
        <f>SUM(I45,I50)</f>
        <v>32254161</v>
      </c>
    </row>
  </sheetData>
  <mergeCells count="8">
    <mergeCell ref="F1:I1"/>
    <mergeCell ref="B36:F36"/>
    <mergeCell ref="A37:A38"/>
    <mergeCell ref="A4:A5"/>
    <mergeCell ref="J2:J12"/>
    <mergeCell ref="B3:F3"/>
    <mergeCell ref="B19:F19"/>
    <mergeCell ref="A20:A21"/>
  </mergeCells>
  <phoneticPr fontId="24" type="noConversion"/>
  <printOptions horizontalCentered="1"/>
  <pageMargins left="0.31496062992125984" right="0.47244094488188981" top="0.9055118110236221" bottom="0.51181102362204722" header="0.6692913385826772" footer="0.27559055118110237"/>
  <pageSetup paperSize="8" orientation="landscape" verticalDpi="300" r:id="rId1"/>
  <headerFooter alignWithMargins="0">
    <oddHeader xml:space="preserve">&amp;R&amp;"Times New Roman CE,Félkövér dőlt"&amp;11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workbookViewId="0">
      <selection activeCell="F1" sqref="F1:I1"/>
    </sheetView>
  </sheetViews>
  <sheetFormatPr defaultColWidth="8" defaultRowHeight="13.2" x14ac:dyDescent="0.25"/>
  <cols>
    <col min="1" max="1" width="5.88671875" style="8" customWidth="1"/>
    <col min="2" max="2" width="47.33203125" style="11" customWidth="1"/>
    <col min="3" max="4" width="16.33203125" style="11" customWidth="1"/>
    <col min="5" max="5" width="14" style="8" customWidth="1"/>
    <col min="6" max="6" width="47.33203125" style="8" customWidth="1"/>
    <col min="7" max="8" width="19.109375" style="8" customWidth="1"/>
    <col min="9" max="9" width="14" style="8" customWidth="1"/>
    <col min="10" max="10" width="4.109375" style="8" customWidth="1"/>
    <col min="11" max="16384" width="8" style="8"/>
  </cols>
  <sheetData>
    <row r="1" spans="1:10" x14ac:dyDescent="0.25">
      <c r="F1" s="450" t="s">
        <v>771</v>
      </c>
      <c r="G1" s="450"/>
      <c r="H1" s="450"/>
      <c r="I1" s="450"/>
    </row>
    <row r="2" spans="1:10" ht="25.5" customHeight="1" x14ac:dyDescent="0.25">
      <c r="B2" s="94" t="s">
        <v>586</v>
      </c>
      <c r="C2" s="94"/>
      <c r="D2" s="94"/>
      <c r="E2" s="95"/>
      <c r="F2" s="95"/>
      <c r="G2" s="95"/>
      <c r="H2" s="95"/>
      <c r="I2" s="95"/>
      <c r="J2" s="435"/>
    </row>
    <row r="3" spans="1:10" ht="14.4" thickBot="1" x14ac:dyDescent="0.3">
      <c r="B3" s="439" t="s">
        <v>474</v>
      </c>
      <c r="C3" s="439"/>
      <c r="D3" s="439"/>
      <c r="E3" s="439"/>
      <c r="F3" s="439"/>
      <c r="G3" s="246"/>
      <c r="H3" s="246"/>
      <c r="I3" s="12" t="s">
        <v>599</v>
      </c>
      <c r="J3" s="435"/>
    </row>
    <row r="4" spans="1:10" ht="18" customHeight="1" thickBot="1" x14ac:dyDescent="0.3">
      <c r="A4" s="448" t="s">
        <v>366</v>
      </c>
      <c r="B4" s="13" t="s">
        <v>367</v>
      </c>
      <c r="C4" s="233"/>
      <c r="D4" s="233"/>
      <c r="E4" s="14"/>
      <c r="F4" s="13" t="s">
        <v>368</v>
      </c>
      <c r="G4" s="233"/>
      <c r="H4" s="233"/>
      <c r="I4" s="14"/>
      <c r="J4" s="435"/>
    </row>
    <row r="5" spans="1:10" s="18" customFormat="1" ht="35.25" customHeight="1" thickBot="1" x14ac:dyDescent="0.3">
      <c r="A5" s="449"/>
      <c r="B5" s="15" t="s">
        <v>369</v>
      </c>
      <c r="C5" s="241" t="s">
        <v>597</v>
      </c>
      <c r="D5" s="241" t="s">
        <v>614</v>
      </c>
      <c r="E5" s="16" t="s">
        <v>613</v>
      </c>
      <c r="F5" s="15" t="s">
        <v>369</v>
      </c>
      <c r="G5" s="241" t="s">
        <v>597</v>
      </c>
      <c r="H5" s="241" t="s">
        <v>594</v>
      </c>
      <c r="I5" s="16" t="s">
        <v>613</v>
      </c>
      <c r="J5" s="435"/>
    </row>
    <row r="6" spans="1:10" ht="12.9" customHeight="1" x14ac:dyDescent="0.25">
      <c r="A6" s="22" t="s">
        <v>373</v>
      </c>
      <c r="B6" s="23" t="s">
        <v>443</v>
      </c>
      <c r="C6" s="234"/>
      <c r="D6" s="234"/>
      <c r="E6" s="24"/>
      <c r="F6" s="23" t="s">
        <v>375</v>
      </c>
      <c r="G6" s="234"/>
      <c r="H6" s="234"/>
      <c r="I6" s="24"/>
      <c r="J6" s="435"/>
    </row>
    <row r="7" spans="1:10" ht="12.9" customHeight="1" x14ac:dyDescent="0.25">
      <c r="A7" s="25" t="s">
        <v>376</v>
      </c>
      <c r="B7" s="26" t="s">
        <v>444</v>
      </c>
      <c r="C7" s="235"/>
      <c r="D7" s="235"/>
      <c r="E7" s="27"/>
      <c r="F7" s="26" t="s">
        <v>377</v>
      </c>
      <c r="G7" s="235"/>
      <c r="H7" s="235"/>
      <c r="I7" s="27"/>
      <c r="J7" s="435"/>
    </row>
    <row r="8" spans="1:10" ht="12.9" customHeight="1" x14ac:dyDescent="0.25">
      <c r="A8" s="25" t="s">
        <v>370</v>
      </c>
      <c r="B8" s="26" t="s">
        <v>374</v>
      </c>
      <c r="C8" s="235"/>
      <c r="D8" s="235"/>
      <c r="E8" s="27"/>
      <c r="F8" s="26" t="s">
        <v>378</v>
      </c>
      <c r="G8" s="235"/>
      <c r="H8" s="235"/>
      <c r="I8" s="27"/>
      <c r="J8" s="435"/>
    </row>
    <row r="9" spans="1:10" ht="12.9" customHeight="1" x14ac:dyDescent="0.25">
      <c r="A9" s="25" t="s">
        <v>371</v>
      </c>
      <c r="B9" s="28" t="s">
        <v>445</v>
      </c>
      <c r="C9" s="242"/>
      <c r="D9" s="242"/>
      <c r="E9" s="27"/>
      <c r="F9" s="26" t="s">
        <v>379</v>
      </c>
      <c r="G9" s="235"/>
      <c r="H9" s="235"/>
      <c r="I9" s="27"/>
      <c r="J9" s="435"/>
    </row>
    <row r="10" spans="1:10" ht="12.9" customHeight="1" x14ac:dyDescent="0.25">
      <c r="A10" s="25" t="s">
        <v>372</v>
      </c>
      <c r="B10" s="26" t="s">
        <v>446</v>
      </c>
      <c r="C10" s="235"/>
      <c r="D10" s="235"/>
      <c r="E10" s="27"/>
      <c r="F10" s="26" t="s">
        <v>448</v>
      </c>
      <c r="G10" s="235"/>
      <c r="H10" s="235"/>
      <c r="I10" s="27"/>
      <c r="J10" s="435"/>
    </row>
    <row r="11" spans="1:10" ht="12.9" customHeight="1" thickBot="1" x14ac:dyDescent="0.3">
      <c r="A11" s="32" t="s">
        <v>380</v>
      </c>
      <c r="B11" s="33" t="s">
        <v>447</v>
      </c>
      <c r="C11" s="243"/>
      <c r="D11" s="243"/>
      <c r="E11" s="34"/>
      <c r="F11" s="35" t="s">
        <v>451</v>
      </c>
      <c r="G11" s="243"/>
      <c r="H11" s="243"/>
      <c r="I11" s="151"/>
      <c r="J11" s="435"/>
    </row>
    <row r="12" spans="1:10" s="156" customFormat="1" ht="13.8" thickBot="1" x14ac:dyDescent="0.3">
      <c r="A12" s="29" t="s">
        <v>381</v>
      </c>
      <c r="B12" s="38" t="s">
        <v>469</v>
      </c>
      <c r="C12" s="237"/>
      <c r="D12" s="237"/>
      <c r="E12" s="39"/>
      <c r="F12" s="38" t="s">
        <v>471</v>
      </c>
      <c r="G12" s="247"/>
      <c r="H12" s="247"/>
      <c r="I12" s="159">
        <f>SUM(I6:I11)</f>
        <v>0</v>
      </c>
      <c r="J12" s="435"/>
    </row>
    <row r="13" spans="1:10" x14ac:dyDescent="0.25">
      <c r="A13" s="40" t="s">
        <v>382</v>
      </c>
      <c r="B13" s="23" t="s">
        <v>454</v>
      </c>
      <c r="C13" s="234"/>
      <c r="D13" s="234"/>
      <c r="E13" s="24"/>
      <c r="F13" s="23" t="s">
        <v>407</v>
      </c>
      <c r="G13" s="234"/>
      <c r="H13" s="234"/>
      <c r="I13" s="24"/>
    </row>
    <row r="14" spans="1:10" x14ac:dyDescent="0.25">
      <c r="A14" s="36" t="s">
        <v>383</v>
      </c>
      <c r="B14" s="26" t="s">
        <v>455</v>
      </c>
      <c r="C14" s="235"/>
      <c r="D14" s="235"/>
      <c r="E14" s="27"/>
      <c r="F14" s="26" t="s">
        <v>408</v>
      </c>
      <c r="G14" s="235"/>
      <c r="H14" s="235"/>
      <c r="I14" s="27"/>
    </row>
    <row r="15" spans="1:10" x14ac:dyDescent="0.25">
      <c r="A15" s="36" t="s">
        <v>384</v>
      </c>
      <c r="B15" s="41" t="s">
        <v>459</v>
      </c>
      <c r="C15" s="236"/>
      <c r="D15" s="236"/>
      <c r="E15" s="27"/>
      <c r="F15" s="26" t="s">
        <v>456</v>
      </c>
      <c r="G15" s="235"/>
      <c r="H15" s="235"/>
      <c r="I15" s="27"/>
    </row>
    <row r="16" spans="1:10" ht="13.8" thickBot="1" x14ac:dyDescent="0.3">
      <c r="A16" s="40" t="s">
        <v>385</v>
      </c>
      <c r="B16" s="41"/>
      <c r="C16" s="236"/>
      <c r="D16" s="236"/>
      <c r="E16" s="42"/>
      <c r="F16" s="35" t="s">
        <v>460</v>
      </c>
      <c r="G16" s="248"/>
      <c r="H16" s="248"/>
      <c r="I16" s="153"/>
    </row>
    <row r="17" spans="1:93" s="156" customFormat="1" x14ac:dyDescent="0.25">
      <c r="A17" s="89">
        <v>12</v>
      </c>
      <c r="B17" s="91" t="s">
        <v>470</v>
      </c>
      <c r="C17" s="244"/>
      <c r="D17" s="244"/>
      <c r="E17" s="92"/>
      <c r="F17" s="91" t="s">
        <v>472</v>
      </c>
      <c r="G17" s="249"/>
      <c r="H17" s="249"/>
      <c r="I17" s="160">
        <f>SUM(I13:I16)</f>
        <v>0</v>
      </c>
    </row>
    <row r="18" spans="1:93" s="158" customFormat="1" x14ac:dyDescent="0.25">
      <c r="A18" s="90" t="s">
        <v>387</v>
      </c>
      <c r="B18" s="90" t="s">
        <v>159</v>
      </c>
      <c r="C18" s="90"/>
      <c r="D18" s="90"/>
      <c r="E18" s="93"/>
      <c r="F18" s="90" t="s">
        <v>473</v>
      </c>
      <c r="G18" s="90"/>
      <c r="H18" s="90"/>
      <c r="I18" s="93">
        <f>SUM(I12,I17)</f>
        <v>0</v>
      </c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</row>
    <row r="19" spans="1:93" ht="14.4" thickBot="1" x14ac:dyDescent="0.3">
      <c r="B19" s="439" t="s">
        <v>475</v>
      </c>
      <c r="C19" s="439"/>
      <c r="D19" s="439"/>
      <c r="E19" s="439"/>
      <c r="F19" s="439"/>
      <c r="G19" s="246"/>
      <c r="H19" s="246"/>
      <c r="I19" s="161" t="s">
        <v>599</v>
      </c>
    </row>
    <row r="20" spans="1:93" ht="18" customHeight="1" thickBot="1" x14ac:dyDescent="0.3">
      <c r="A20" s="448" t="s">
        <v>366</v>
      </c>
      <c r="B20" s="13" t="s">
        <v>367</v>
      </c>
      <c r="C20" s="233"/>
      <c r="D20" s="233"/>
      <c r="E20" s="14"/>
      <c r="F20" s="13" t="s">
        <v>368</v>
      </c>
      <c r="G20" s="233"/>
      <c r="H20" s="233"/>
      <c r="I20" s="14"/>
    </row>
    <row r="21" spans="1:93" s="18" customFormat="1" ht="34.5" customHeight="1" thickBot="1" x14ac:dyDescent="0.3">
      <c r="A21" s="449"/>
      <c r="B21" s="15" t="s">
        <v>369</v>
      </c>
      <c r="C21" s="16" t="s">
        <v>597</v>
      </c>
      <c r="D21" s="16" t="s">
        <v>594</v>
      </c>
      <c r="E21" s="16" t="s">
        <v>613</v>
      </c>
      <c r="F21" s="15" t="s">
        <v>369</v>
      </c>
      <c r="G21" s="16" t="s">
        <v>593</v>
      </c>
      <c r="H21" s="16" t="s">
        <v>601</v>
      </c>
      <c r="I21" s="16" t="s">
        <v>613</v>
      </c>
      <c r="J21" s="8"/>
    </row>
    <row r="22" spans="1:93" ht="12.9" customHeight="1" x14ac:dyDescent="0.25">
      <c r="A22" s="22" t="s">
        <v>373</v>
      </c>
      <c r="B22" s="23" t="s">
        <v>443</v>
      </c>
      <c r="C22" s="125"/>
      <c r="D22" s="125"/>
      <c r="E22" s="125"/>
      <c r="F22" s="23" t="s">
        <v>375</v>
      </c>
      <c r="G22" s="125">
        <v>42252000</v>
      </c>
      <c r="H22" s="125">
        <v>38277419</v>
      </c>
      <c r="I22" s="125">
        <v>38277419</v>
      </c>
    </row>
    <row r="23" spans="1:93" ht="12.9" customHeight="1" x14ac:dyDescent="0.25">
      <c r="A23" s="25" t="s">
        <v>376</v>
      </c>
      <c r="B23" s="26" t="s">
        <v>444</v>
      </c>
      <c r="C23" s="126"/>
      <c r="D23" s="126"/>
      <c r="E23" s="126"/>
      <c r="F23" s="26" t="s">
        <v>377</v>
      </c>
      <c r="G23" s="126">
        <v>11895000</v>
      </c>
      <c r="H23" s="126">
        <v>10605519</v>
      </c>
      <c r="I23" s="126">
        <v>10605519</v>
      </c>
    </row>
    <row r="24" spans="1:93" ht="12.9" customHeight="1" x14ac:dyDescent="0.25">
      <c r="A24" s="25" t="s">
        <v>370</v>
      </c>
      <c r="B24" s="26" t="s">
        <v>374</v>
      </c>
      <c r="C24" s="126"/>
      <c r="D24" s="126"/>
      <c r="E24" s="126"/>
      <c r="F24" s="26" t="s">
        <v>378</v>
      </c>
      <c r="G24" s="126">
        <v>27917000</v>
      </c>
      <c r="H24" s="126">
        <v>21428150</v>
      </c>
      <c r="I24" s="126">
        <v>21393150</v>
      </c>
    </row>
    <row r="25" spans="1:93" ht="12.9" customHeight="1" x14ac:dyDescent="0.25">
      <c r="A25" s="25" t="s">
        <v>371</v>
      </c>
      <c r="B25" s="28" t="s">
        <v>445</v>
      </c>
      <c r="C25" s="126">
        <v>10904000</v>
      </c>
      <c r="D25" s="126">
        <v>12495045</v>
      </c>
      <c r="E25" s="126">
        <v>12495045</v>
      </c>
      <c r="F25" s="26" t="s">
        <v>379</v>
      </c>
      <c r="G25" s="126"/>
      <c r="H25" s="126"/>
      <c r="I25" s="126"/>
    </row>
    <row r="26" spans="1:93" ht="12.9" customHeight="1" x14ac:dyDescent="0.25">
      <c r="A26" s="25" t="s">
        <v>372</v>
      </c>
      <c r="B26" s="26" t="s">
        <v>446</v>
      </c>
      <c r="C26" s="126"/>
      <c r="D26" s="126"/>
      <c r="E26" s="126"/>
      <c r="F26" s="26" t="s">
        <v>448</v>
      </c>
      <c r="G26" s="126"/>
      <c r="H26" s="126"/>
      <c r="I26" s="126"/>
    </row>
    <row r="27" spans="1:93" ht="12.9" customHeight="1" x14ac:dyDescent="0.25">
      <c r="A27" s="32" t="s">
        <v>380</v>
      </c>
      <c r="B27" s="33" t="s">
        <v>447</v>
      </c>
      <c r="C27" s="128">
        <v>74640000</v>
      </c>
      <c r="D27" s="128">
        <v>60208366</v>
      </c>
      <c r="E27" s="128">
        <v>60208366</v>
      </c>
      <c r="F27" s="35" t="s">
        <v>451</v>
      </c>
      <c r="G27" s="162"/>
      <c r="H27" s="162"/>
      <c r="I27" s="162"/>
    </row>
    <row r="28" spans="1:93" ht="12.9" customHeight="1" thickBot="1" x14ac:dyDescent="0.3">
      <c r="A28" s="32"/>
      <c r="B28" s="33"/>
      <c r="C28" s="131"/>
      <c r="D28" s="131"/>
      <c r="E28" s="131"/>
      <c r="F28" s="33" t="s">
        <v>506</v>
      </c>
      <c r="G28" s="163"/>
      <c r="H28" s="163"/>
      <c r="I28" s="163"/>
    </row>
    <row r="29" spans="1:93" s="156" customFormat="1" ht="13.8" thickBot="1" x14ac:dyDescent="0.3">
      <c r="A29" s="29" t="s">
        <v>381</v>
      </c>
      <c r="B29" s="38" t="s">
        <v>469</v>
      </c>
      <c r="C29" s="39">
        <f>SUM(C22:C27)</f>
        <v>85544000</v>
      </c>
      <c r="D29" s="39">
        <f>SUM(D22:D27)</f>
        <v>72703411</v>
      </c>
      <c r="E29" s="39">
        <f>SUM(E22:E27)</f>
        <v>72703411</v>
      </c>
      <c r="F29" s="38" t="s">
        <v>471</v>
      </c>
      <c r="G29" s="159">
        <f>SUM(G22:G28)</f>
        <v>82064000</v>
      </c>
      <c r="H29" s="159">
        <f>SUM(H22:H28)</f>
        <v>70311088</v>
      </c>
      <c r="I29" s="159">
        <f>SUM(I22:I28)</f>
        <v>70276088</v>
      </c>
    </row>
    <row r="30" spans="1:93" x14ac:dyDescent="0.25">
      <c r="A30" s="40" t="s">
        <v>382</v>
      </c>
      <c r="B30" s="23" t="s">
        <v>454</v>
      </c>
      <c r="C30" s="125"/>
      <c r="D30" s="125"/>
      <c r="E30" s="125"/>
      <c r="F30" s="23" t="s">
        <v>407</v>
      </c>
      <c r="G30" s="125">
        <v>3480000</v>
      </c>
      <c r="H30" s="125">
        <v>2392323</v>
      </c>
      <c r="I30" s="125">
        <v>2392323</v>
      </c>
    </row>
    <row r="31" spans="1:93" x14ac:dyDescent="0.25">
      <c r="A31" s="36" t="s">
        <v>383</v>
      </c>
      <c r="B31" s="26" t="s">
        <v>455</v>
      </c>
      <c r="C31" s="126"/>
      <c r="D31" s="126"/>
      <c r="E31" s="126"/>
      <c r="F31" s="26" t="s">
        <v>408</v>
      </c>
      <c r="G31" s="126"/>
      <c r="H31" s="126"/>
      <c r="I31" s="126"/>
    </row>
    <row r="32" spans="1:93" x14ac:dyDescent="0.25">
      <c r="A32" s="36" t="s">
        <v>384</v>
      </c>
      <c r="B32" s="41" t="s">
        <v>459</v>
      </c>
      <c r="C32" s="126"/>
      <c r="D32" s="126"/>
      <c r="E32" s="126"/>
      <c r="F32" s="26" t="s">
        <v>456</v>
      </c>
      <c r="G32" s="126"/>
      <c r="H32" s="126"/>
      <c r="I32" s="126"/>
    </row>
    <row r="33" spans="1:93" ht="13.8" thickBot="1" x14ac:dyDescent="0.3">
      <c r="A33" s="40" t="s">
        <v>385</v>
      </c>
      <c r="B33" s="41"/>
      <c r="C33" s="127"/>
      <c r="D33" s="127"/>
      <c r="E33" s="127"/>
      <c r="F33" s="35" t="s">
        <v>460</v>
      </c>
      <c r="G33" s="125"/>
      <c r="H33" s="125"/>
      <c r="I33" s="125"/>
    </row>
    <row r="34" spans="1:93" s="156" customFormat="1" x14ac:dyDescent="0.25">
      <c r="A34" s="89">
        <v>12</v>
      </c>
      <c r="B34" s="91" t="s">
        <v>470</v>
      </c>
      <c r="C34" s="92">
        <f>SUM(C30:C33)</f>
        <v>0</v>
      </c>
      <c r="D34" s="92"/>
      <c r="E34" s="92"/>
      <c r="F34" s="91" t="s">
        <v>472</v>
      </c>
      <c r="G34" s="160">
        <f>SUM(G30:G33)</f>
        <v>3480000</v>
      </c>
      <c r="H34" s="160">
        <f>SUM(H30:H33)</f>
        <v>2392323</v>
      </c>
      <c r="I34" s="160">
        <f>SUM(I30:I33)</f>
        <v>2392323</v>
      </c>
    </row>
    <row r="35" spans="1:93" s="158" customFormat="1" x14ac:dyDescent="0.25">
      <c r="A35" s="90" t="s">
        <v>387</v>
      </c>
      <c r="B35" s="90" t="s">
        <v>159</v>
      </c>
      <c r="C35" s="93">
        <f>SUM(C29,C34)</f>
        <v>85544000</v>
      </c>
      <c r="D35" s="93">
        <f>SUM(D29,D34)</f>
        <v>72703411</v>
      </c>
      <c r="E35" s="93">
        <f>SUM(E29,E34)</f>
        <v>72703411</v>
      </c>
      <c r="F35" s="90" t="s">
        <v>473</v>
      </c>
      <c r="G35" s="93">
        <f>SUM(G29,G34)</f>
        <v>85544000</v>
      </c>
      <c r="H35" s="93">
        <f>SUM(H29,H34)</f>
        <v>72703411</v>
      </c>
      <c r="I35" s="93">
        <f>SUM(I29,I34)</f>
        <v>72668411</v>
      </c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</row>
    <row r="36" spans="1:93" ht="14.4" thickBot="1" x14ac:dyDescent="0.3">
      <c r="B36" s="439" t="s">
        <v>476</v>
      </c>
      <c r="C36" s="439"/>
      <c r="D36" s="439"/>
      <c r="E36" s="439"/>
      <c r="F36" s="439"/>
      <c r="G36" s="246"/>
      <c r="H36" s="246"/>
      <c r="I36" s="161" t="s">
        <v>599</v>
      </c>
    </row>
    <row r="37" spans="1:93" ht="13.8" thickBot="1" x14ac:dyDescent="0.3">
      <c r="A37" s="448" t="s">
        <v>366</v>
      </c>
      <c r="B37" s="13" t="s">
        <v>367</v>
      </c>
      <c r="C37" s="233"/>
      <c r="D37" s="233"/>
      <c r="E37" s="14"/>
      <c r="F37" s="13" t="s">
        <v>368</v>
      </c>
      <c r="G37" s="233"/>
      <c r="H37" s="233"/>
      <c r="I37" s="14"/>
    </row>
    <row r="38" spans="1:93" ht="23.4" thickBot="1" x14ac:dyDescent="0.3">
      <c r="A38" s="449"/>
      <c r="B38" s="15" t="s">
        <v>369</v>
      </c>
      <c r="C38" s="241" t="s">
        <v>597</v>
      </c>
      <c r="D38" s="241" t="s">
        <v>594</v>
      </c>
      <c r="E38" s="16" t="s">
        <v>613</v>
      </c>
      <c r="F38" s="15" t="s">
        <v>369</v>
      </c>
      <c r="G38" s="241" t="s">
        <v>597</v>
      </c>
      <c r="H38" s="241" t="s">
        <v>594</v>
      </c>
      <c r="I38" s="16" t="s">
        <v>613</v>
      </c>
    </row>
    <row r="39" spans="1:93" x14ac:dyDescent="0.25">
      <c r="A39" s="22" t="s">
        <v>373</v>
      </c>
      <c r="B39" s="23" t="s">
        <v>443</v>
      </c>
      <c r="C39" s="234"/>
      <c r="D39" s="234"/>
      <c r="E39" s="24"/>
      <c r="F39" s="23" t="s">
        <v>375</v>
      </c>
      <c r="G39" s="234"/>
      <c r="H39" s="234"/>
      <c r="I39" s="24"/>
    </row>
    <row r="40" spans="1:93" x14ac:dyDescent="0.25">
      <c r="A40" s="25" t="s">
        <v>376</v>
      </c>
      <c r="B40" s="26" t="s">
        <v>444</v>
      </c>
      <c r="C40" s="235"/>
      <c r="D40" s="235"/>
      <c r="E40" s="27"/>
      <c r="F40" s="26" t="s">
        <v>377</v>
      </c>
      <c r="G40" s="235"/>
      <c r="H40" s="235"/>
      <c r="I40" s="27"/>
    </row>
    <row r="41" spans="1:93" x14ac:dyDescent="0.25">
      <c r="A41" s="25" t="s">
        <v>370</v>
      </c>
      <c r="B41" s="26" t="s">
        <v>374</v>
      </c>
      <c r="C41" s="235"/>
      <c r="D41" s="235"/>
      <c r="E41" s="27"/>
      <c r="F41" s="26" t="s">
        <v>378</v>
      </c>
      <c r="G41" s="235"/>
      <c r="H41" s="235"/>
      <c r="I41" s="27"/>
    </row>
    <row r="42" spans="1:93" x14ac:dyDescent="0.25">
      <c r="A42" s="25" t="s">
        <v>371</v>
      </c>
      <c r="B42" s="28" t="s">
        <v>445</v>
      </c>
      <c r="C42" s="242"/>
      <c r="D42" s="242"/>
      <c r="E42" s="27"/>
      <c r="F42" s="26" t="s">
        <v>379</v>
      </c>
      <c r="G42" s="235"/>
      <c r="H42" s="235"/>
      <c r="I42" s="27"/>
    </row>
    <row r="43" spans="1:93" x14ac:dyDescent="0.25">
      <c r="A43" s="25" t="s">
        <v>372</v>
      </c>
      <c r="B43" s="26" t="s">
        <v>446</v>
      </c>
      <c r="C43" s="235"/>
      <c r="D43" s="235"/>
      <c r="E43" s="27"/>
      <c r="F43" s="26" t="s">
        <v>448</v>
      </c>
      <c r="G43" s="235"/>
      <c r="H43" s="235"/>
      <c r="I43" s="27"/>
    </row>
    <row r="44" spans="1:93" ht="13.8" thickBot="1" x14ac:dyDescent="0.3">
      <c r="A44" s="32" t="s">
        <v>380</v>
      </c>
      <c r="B44" s="33" t="s">
        <v>447</v>
      </c>
      <c r="C44" s="243"/>
      <c r="D44" s="243"/>
      <c r="E44" s="34"/>
      <c r="F44" s="35" t="s">
        <v>451</v>
      </c>
      <c r="G44" s="243"/>
      <c r="H44" s="243"/>
      <c r="I44" s="151"/>
    </row>
    <row r="45" spans="1:93" s="156" customFormat="1" ht="13.8" thickBot="1" x14ac:dyDescent="0.3">
      <c r="A45" s="29" t="s">
        <v>381</v>
      </c>
      <c r="B45" s="38" t="s">
        <v>469</v>
      </c>
      <c r="C45" s="237"/>
      <c r="D45" s="237"/>
      <c r="E45" s="39">
        <f>SUM(E39:E44)</f>
        <v>0</v>
      </c>
      <c r="F45" s="38" t="s">
        <v>471</v>
      </c>
      <c r="G45" s="247"/>
      <c r="H45" s="247"/>
      <c r="I45" s="159">
        <f>SUM(I39:I44)</f>
        <v>0</v>
      </c>
    </row>
    <row r="46" spans="1:93" x14ac:dyDescent="0.25">
      <c r="A46" s="40" t="s">
        <v>382</v>
      </c>
      <c r="B46" s="23" t="s">
        <v>454</v>
      </c>
      <c r="C46" s="234"/>
      <c r="D46" s="234"/>
      <c r="E46" s="24"/>
      <c r="F46" s="23" t="s">
        <v>407</v>
      </c>
      <c r="G46" s="234"/>
      <c r="H46" s="234"/>
      <c r="I46" s="24"/>
    </row>
    <row r="47" spans="1:93" x14ac:dyDescent="0.25">
      <c r="A47" s="36" t="s">
        <v>383</v>
      </c>
      <c r="B47" s="26" t="s">
        <v>455</v>
      </c>
      <c r="C47" s="235"/>
      <c r="D47" s="235"/>
      <c r="E47" s="27"/>
      <c r="F47" s="26" t="s">
        <v>408</v>
      </c>
      <c r="G47" s="235"/>
      <c r="H47" s="235"/>
      <c r="I47" s="27"/>
    </row>
    <row r="48" spans="1:93" x14ac:dyDescent="0.25">
      <c r="A48" s="36" t="s">
        <v>384</v>
      </c>
      <c r="B48" s="41" t="s">
        <v>459</v>
      </c>
      <c r="C48" s="236"/>
      <c r="D48" s="236"/>
      <c r="E48" s="27"/>
      <c r="F48" s="26" t="s">
        <v>456</v>
      </c>
      <c r="G48" s="235"/>
      <c r="H48" s="235"/>
      <c r="I48" s="27"/>
    </row>
    <row r="49" spans="1:9" ht="13.8" thickBot="1" x14ac:dyDescent="0.3">
      <c r="A49" s="40" t="s">
        <v>385</v>
      </c>
      <c r="B49" s="41"/>
      <c r="C49" s="236"/>
      <c r="D49" s="236"/>
      <c r="E49" s="42"/>
      <c r="F49" s="35" t="s">
        <v>460</v>
      </c>
      <c r="G49" s="248"/>
      <c r="H49" s="248"/>
      <c r="I49" s="153"/>
    </row>
    <row r="50" spans="1:9" s="156" customFormat="1" x14ac:dyDescent="0.25">
      <c r="A50" s="89">
        <v>12</v>
      </c>
      <c r="B50" s="91" t="s">
        <v>470</v>
      </c>
      <c r="C50" s="244"/>
      <c r="D50" s="244"/>
      <c r="E50" s="92">
        <f>SUM(E46:E49)</f>
        <v>0</v>
      </c>
      <c r="F50" s="91" t="s">
        <v>472</v>
      </c>
      <c r="G50" s="249"/>
      <c r="H50" s="249"/>
      <c r="I50" s="160">
        <f>SUM(I46:I49)</f>
        <v>0</v>
      </c>
    </row>
    <row r="51" spans="1:9" s="156" customFormat="1" x14ac:dyDescent="0.25">
      <c r="A51" s="90" t="s">
        <v>387</v>
      </c>
      <c r="B51" s="90" t="s">
        <v>159</v>
      </c>
      <c r="C51" s="90"/>
      <c r="D51" s="90"/>
      <c r="E51" s="93">
        <f>SUM(E45,E50)</f>
        <v>0</v>
      </c>
      <c r="F51" s="90" t="s">
        <v>473</v>
      </c>
      <c r="G51" s="90"/>
      <c r="H51" s="90"/>
      <c r="I51" s="93">
        <f>SUM(I45,I50)</f>
        <v>0</v>
      </c>
    </row>
  </sheetData>
  <mergeCells count="8">
    <mergeCell ref="B36:F36"/>
    <mergeCell ref="A37:A38"/>
    <mergeCell ref="F1:I1"/>
    <mergeCell ref="J2:J12"/>
    <mergeCell ref="B3:F3"/>
    <mergeCell ref="A4:A5"/>
    <mergeCell ref="B19:F19"/>
    <mergeCell ref="A20:A21"/>
  </mergeCells>
  <phoneticPr fontId="23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view="pageLayout" zoomScaleNormal="100" workbookViewId="0">
      <selection activeCell="G36" sqref="G36"/>
    </sheetView>
  </sheetViews>
  <sheetFormatPr defaultRowHeight="13.2" x14ac:dyDescent="0.25"/>
  <cols>
    <col min="2" max="2" width="34.6640625" customWidth="1"/>
    <col min="3" max="3" width="16" customWidth="1"/>
    <col min="4" max="4" width="16.109375" customWidth="1"/>
  </cols>
  <sheetData>
    <row r="1" spans="1:4" ht="15.75" customHeight="1" x14ac:dyDescent="0.3">
      <c r="A1" s="452" t="s">
        <v>547</v>
      </c>
      <c r="B1" s="452"/>
      <c r="C1" s="452"/>
      <c r="D1" s="452"/>
    </row>
    <row r="2" spans="1:4" ht="16.2" thickBot="1" x14ac:dyDescent="0.35">
      <c r="A2" s="165"/>
      <c r="B2" s="164"/>
      <c r="C2" s="166"/>
      <c r="D2" s="167" t="s">
        <v>607</v>
      </c>
    </row>
    <row r="3" spans="1:4" ht="23.4" thickBot="1" x14ac:dyDescent="0.3">
      <c r="A3" s="168" t="s">
        <v>421</v>
      </c>
      <c r="B3" s="169" t="s">
        <v>548</v>
      </c>
      <c r="C3" s="169" t="s">
        <v>549</v>
      </c>
      <c r="D3" s="170" t="s">
        <v>550</v>
      </c>
    </row>
    <row r="4" spans="1:4" ht="13.8" thickBot="1" x14ac:dyDescent="0.3">
      <c r="A4" s="171">
        <v>1</v>
      </c>
      <c r="B4" s="172">
        <v>2</v>
      </c>
      <c r="C4" s="172">
        <v>3</v>
      </c>
      <c r="D4" s="173">
        <v>4</v>
      </c>
    </row>
    <row r="5" spans="1:4" ht="20.399999999999999" x14ac:dyDescent="0.25">
      <c r="A5" s="174" t="s">
        <v>373</v>
      </c>
      <c r="B5" s="175" t="s">
        <v>551</v>
      </c>
      <c r="C5" s="176">
        <v>11031</v>
      </c>
      <c r="D5" s="177">
        <v>4316</v>
      </c>
    </row>
    <row r="6" spans="1:4" x14ac:dyDescent="0.25">
      <c r="A6" s="178" t="s">
        <v>376</v>
      </c>
      <c r="B6" s="179"/>
      <c r="C6" s="180"/>
      <c r="D6" s="181"/>
    </row>
    <row r="7" spans="1:4" x14ac:dyDescent="0.25">
      <c r="A7" s="178" t="s">
        <v>370</v>
      </c>
      <c r="B7" s="179"/>
      <c r="C7" s="180"/>
      <c r="D7" s="181"/>
    </row>
    <row r="8" spans="1:4" x14ac:dyDescent="0.25">
      <c r="A8" s="178" t="s">
        <v>371</v>
      </c>
      <c r="B8" s="179"/>
      <c r="C8" s="180"/>
      <c r="D8" s="181"/>
    </row>
    <row r="9" spans="1:4" x14ac:dyDescent="0.25">
      <c r="A9" s="178" t="s">
        <v>372</v>
      </c>
      <c r="B9" s="179"/>
      <c r="C9" s="180"/>
      <c r="D9" s="181"/>
    </row>
    <row r="10" spans="1:4" x14ac:dyDescent="0.25">
      <c r="A10" s="178" t="s">
        <v>380</v>
      </c>
      <c r="B10" s="179"/>
      <c r="C10" s="180"/>
      <c r="D10" s="181"/>
    </row>
    <row r="11" spans="1:4" x14ac:dyDescent="0.25">
      <c r="A11" s="178" t="s">
        <v>381</v>
      </c>
      <c r="B11" s="182"/>
      <c r="C11" s="180"/>
      <c r="D11" s="181"/>
    </row>
    <row r="12" spans="1:4" x14ac:dyDescent="0.25">
      <c r="A12" s="178" t="s">
        <v>382</v>
      </c>
      <c r="B12" s="182"/>
      <c r="C12" s="180"/>
      <c r="D12" s="181"/>
    </row>
    <row r="13" spans="1:4" x14ac:dyDescent="0.25">
      <c r="A13" s="178" t="s">
        <v>383</v>
      </c>
      <c r="B13" s="182"/>
      <c r="C13" s="180"/>
      <c r="D13" s="181"/>
    </row>
    <row r="14" spans="1:4" x14ac:dyDescent="0.25">
      <c r="A14" s="178" t="s">
        <v>384</v>
      </c>
      <c r="B14" s="182"/>
      <c r="C14" s="180"/>
      <c r="D14" s="181"/>
    </row>
    <row r="15" spans="1:4" x14ac:dyDescent="0.25">
      <c r="A15" s="178" t="s">
        <v>385</v>
      </c>
      <c r="B15" s="182"/>
      <c r="C15" s="180"/>
      <c r="D15" s="181"/>
    </row>
    <row r="16" spans="1:4" x14ac:dyDescent="0.25">
      <c r="A16" s="178" t="s">
        <v>386</v>
      </c>
      <c r="B16" s="182"/>
      <c r="C16" s="180"/>
      <c r="D16" s="181"/>
    </row>
    <row r="17" spans="1:4" x14ac:dyDescent="0.25">
      <c r="A17" s="178" t="s">
        <v>387</v>
      </c>
      <c r="B17" s="179"/>
      <c r="C17" s="180"/>
      <c r="D17" s="181"/>
    </row>
    <row r="18" spans="1:4" x14ac:dyDescent="0.25">
      <c r="A18" s="178" t="s">
        <v>388</v>
      </c>
      <c r="B18" s="179"/>
      <c r="C18" s="180"/>
      <c r="D18" s="181"/>
    </row>
    <row r="19" spans="1:4" x14ac:dyDescent="0.25">
      <c r="A19" s="178" t="s">
        <v>389</v>
      </c>
      <c r="B19" s="179"/>
      <c r="C19" s="180"/>
      <c r="D19" s="181"/>
    </row>
    <row r="20" spans="1:4" x14ac:dyDescent="0.25">
      <c r="A20" s="178" t="s">
        <v>390</v>
      </c>
      <c r="B20" s="179"/>
      <c r="C20" s="180"/>
      <c r="D20" s="181"/>
    </row>
    <row r="21" spans="1:4" x14ac:dyDescent="0.25">
      <c r="A21" s="178" t="s">
        <v>391</v>
      </c>
      <c r="B21" s="179"/>
      <c r="C21" s="180"/>
      <c r="D21" s="181"/>
    </row>
    <row r="22" spans="1:4" x14ac:dyDescent="0.25">
      <c r="A22" s="178" t="s">
        <v>392</v>
      </c>
      <c r="B22" s="183"/>
      <c r="C22" s="184"/>
      <c r="D22" s="181"/>
    </row>
    <row r="23" spans="1:4" x14ac:dyDescent="0.25">
      <c r="A23" s="178" t="s">
        <v>393</v>
      </c>
      <c r="B23" s="185"/>
      <c r="C23" s="184"/>
      <c r="D23" s="181"/>
    </row>
    <row r="24" spans="1:4" x14ac:dyDescent="0.25">
      <c r="A24" s="178" t="s">
        <v>394</v>
      </c>
      <c r="B24" s="185"/>
      <c r="C24" s="184"/>
      <c r="D24" s="181"/>
    </row>
    <row r="25" spans="1:4" x14ac:dyDescent="0.25">
      <c r="A25" s="178" t="s">
        <v>395</v>
      </c>
      <c r="B25" s="185"/>
      <c r="C25" s="184"/>
      <c r="D25" s="181"/>
    </row>
    <row r="26" spans="1:4" x14ac:dyDescent="0.25">
      <c r="A26" s="178" t="s">
        <v>396</v>
      </c>
      <c r="B26" s="185"/>
      <c r="C26" s="184"/>
      <c r="D26" s="181"/>
    </row>
    <row r="27" spans="1:4" x14ac:dyDescent="0.25">
      <c r="A27" s="178" t="s">
        <v>397</v>
      </c>
      <c r="B27" s="185"/>
      <c r="C27" s="184"/>
      <c r="D27" s="181"/>
    </row>
    <row r="28" spans="1:4" x14ac:dyDescent="0.25">
      <c r="A28" s="178" t="s">
        <v>398</v>
      </c>
      <c r="B28" s="185"/>
      <c r="C28" s="184"/>
      <c r="D28" s="181"/>
    </row>
    <row r="29" spans="1:4" x14ac:dyDescent="0.25">
      <c r="A29" s="178" t="s">
        <v>399</v>
      </c>
      <c r="B29" s="185"/>
      <c r="C29" s="184"/>
      <c r="D29" s="181"/>
    </row>
    <row r="30" spans="1:4" ht="13.8" thickBot="1" x14ac:dyDescent="0.3">
      <c r="A30" s="186" t="s">
        <v>400</v>
      </c>
      <c r="B30" s="187"/>
      <c r="C30" s="188"/>
      <c r="D30" s="189"/>
    </row>
    <row r="31" spans="1:4" ht="13.8" thickBot="1" x14ac:dyDescent="0.3">
      <c r="A31" s="190" t="s">
        <v>403</v>
      </c>
      <c r="B31" s="191" t="s">
        <v>420</v>
      </c>
      <c r="C31" s="192"/>
      <c r="D31" s="193">
        <v>4316</v>
      </c>
    </row>
    <row r="32" spans="1:4" x14ac:dyDescent="0.25">
      <c r="A32" s="194"/>
      <c r="B32" s="451"/>
      <c r="C32" s="451"/>
      <c r="D32" s="451"/>
    </row>
  </sheetData>
  <mergeCells count="2">
    <mergeCell ref="B32:D32"/>
    <mergeCell ref="A1:D1"/>
  </mergeCells>
  <phoneticPr fontId="23" type="noConversion"/>
  <pageMargins left="0.75" right="0.75" top="1" bottom="1" header="0.5" footer="0.5"/>
  <pageSetup paperSize="9" orientation="portrait" r:id="rId1"/>
  <headerFooter alignWithMargins="0">
    <oddHeader xml:space="preserve">&amp;C9. melléklet a 7/2017. (V.23.)
 ÖK rendelethez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9" sqref="F9"/>
    </sheetView>
  </sheetViews>
  <sheetFormatPr defaultRowHeight="13.2" x14ac:dyDescent="0.25"/>
  <sheetData/>
  <phoneticPr fontId="23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opLeftCell="A2" workbookViewId="0">
      <selection activeCell="H4" sqref="H4:M4"/>
    </sheetView>
  </sheetViews>
  <sheetFormatPr defaultRowHeight="13.2" x14ac:dyDescent="0.25"/>
  <sheetData>
    <row r="1" spans="1:22" hidden="1" x14ac:dyDescent="0.25">
      <c r="A1" s="454" t="s">
        <v>587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</row>
    <row r="2" spans="1:22" s="1" customFormat="1" x14ac:dyDescent="0.25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</row>
    <row r="3" spans="1:22" s="1" customFormat="1" x14ac:dyDescent="0.25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22" s="1" customFormat="1" x14ac:dyDescent="0.25">
      <c r="A4" s="129"/>
      <c r="B4" s="129"/>
      <c r="C4" s="129"/>
      <c r="D4" s="129"/>
      <c r="E4" s="129"/>
      <c r="F4" s="129"/>
      <c r="G4" s="129"/>
      <c r="H4" s="457" t="s">
        <v>772</v>
      </c>
      <c r="I4" s="458"/>
      <c r="J4" s="458"/>
      <c r="K4" s="458"/>
      <c r="L4" s="458"/>
      <c r="M4" s="459"/>
    </row>
    <row r="5" spans="1:22" s="1" customForma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22" s="1" customFormat="1" x14ac:dyDescent="0.25">
      <c r="A6" s="456" t="s">
        <v>477</v>
      </c>
      <c r="B6" s="456"/>
      <c r="C6" s="456"/>
      <c r="D6" s="96" t="s">
        <v>478</v>
      </c>
      <c r="E6" s="96"/>
      <c r="F6" s="456" t="s">
        <v>480</v>
      </c>
      <c r="G6" s="456"/>
      <c r="H6" s="456" t="s">
        <v>481</v>
      </c>
      <c r="I6" s="456"/>
      <c r="J6" s="456" t="s">
        <v>483</v>
      </c>
      <c r="K6" s="456"/>
      <c r="L6" s="456" t="s">
        <v>419</v>
      </c>
      <c r="M6" s="456"/>
    </row>
    <row r="7" spans="1:22" s="1" customFormat="1" x14ac:dyDescent="0.25">
      <c r="A7" s="456"/>
      <c r="B7" s="456"/>
      <c r="C7" s="456"/>
      <c r="D7" s="456" t="s">
        <v>479</v>
      </c>
      <c r="E7" s="456"/>
      <c r="F7" s="456" t="s">
        <v>479</v>
      </c>
      <c r="G7" s="456"/>
      <c r="H7" s="456" t="s">
        <v>482</v>
      </c>
      <c r="I7" s="456"/>
      <c r="J7" s="456"/>
      <c r="K7" s="456"/>
      <c r="L7" s="456"/>
      <c r="M7" s="456"/>
    </row>
    <row r="8" spans="1:22" x14ac:dyDescent="0.25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</row>
    <row r="9" spans="1:22" x14ac:dyDescent="0.25">
      <c r="A9" s="453" t="s">
        <v>484</v>
      </c>
      <c r="B9" s="453"/>
      <c r="C9" s="453"/>
      <c r="D9" s="97">
        <v>3</v>
      </c>
      <c r="E9" s="97"/>
      <c r="F9" s="97">
        <v>2</v>
      </c>
      <c r="G9" s="97"/>
      <c r="H9" s="97"/>
      <c r="I9" s="97"/>
      <c r="J9" s="97">
        <v>2</v>
      </c>
      <c r="K9" s="97"/>
      <c r="L9" s="6">
        <f>SUM(D9:K9)</f>
        <v>7</v>
      </c>
      <c r="M9" s="97"/>
    </row>
    <row r="10" spans="1:22" x14ac:dyDescent="0.25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6">
        <f t="shared" ref="L10:L15" si="0">SUM(D10:K10)</f>
        <v>0</v>
      </c>
      <c r="M10" s="97"/>
    </row>
    <row r="11" spans="1:22" x14ac:dyDescent="0.25">
      <c r="A11" s="453" t="s">
        <v>485</v>
      </c>
      <c r="B11" s="453"/>
      <c r="C11" s="453"/>
      <c r="D11" s="97">
        <v>6</v>
      </c>
      <c r="E11" s="97"/>
      <c r="F11" s="97">
        <v>1</v>
      </c>
      <c r="G11" s="97"/>
      <c r="H11" s="97"/>
      <c r="I11" s="97"/>
      <c r="J11" s="97"/>
      <c r="K11" s="97"/>
      <c r="L11" s="6">
        <f t="shared" si="0"/>
        <v>7</v>
      </c>
      <c r="M11" s="97"/>
    </row>
    <row r="12" spans="1:22" x14ac:dyDescent="0.25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6">
        <f t="shared" si="0"/>
        <v>0</v>
      </c>
      <c r="M12" s="97"/>
    </row>
    <row r="13" spans="1:22" x14ac:dyDescent="0.25">
      <c r="A13" s="97" t="s">
        <v>486</v>
      </c>
      <c r="B13" s="97"/>
      <c r="C13" s="97"/>
      <c r="D13" s="97">
        <v>18</v>
      </c>
      <c r="E13" s="97"/>
      <c r="F13" s="97"/>
      <c r="G13" s="97"/>
      <c r="H13" s="97"/>
      <c r="I13" s="97"/>
      <c r="J13" s="97"/>
      <c r="K13" s="97"/>
      <c r="L13" s="6">
        <f t="shared" si="0"/>
        <v>18</v>
      </c>
      <c r="M13" s="97"/>
    </row>
    <row r="14" spans="1:22" x14ac:dyDescent="0.25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6">
        <f t="shared" si="0"/>
        <v>0</v>
      </c>
      <c r="M14" s="97"/>
    </row>
    <row r="15" spans="1:22" s="1" customFormat="1" x14ac:dyDescent="0.25">
      <c r="A15" s="6" t="s">
        <v>419</v>
      </c>
      <c r="B15" s="6"/>
      <c r="C15" s="6"/>
      <c r="D15" s="6">
        <f>SUM(D9,D11,D13)</f>
        <v>27</v>
      </c>
      <c r="E15" s="6">
        <f t="shared" ref="E15:K15" si="1">SUM(E9,E11,E13)</f>
        <v>0</v>
      </c>
      <c r="F15" s="6">
        <f t="shared" si="1"/>
        <v>3</v>
      </c>
      <c r="G15" s="6">
        <f t="shared" si="1"/>
        <v>0</v>
      </c>
      <c r="H15" s="6">
        <f t="shared" si="1"/>
        <v>0</v>
      </c>
      <c r="I15" s="6">
        <f t="shared" si="1"/>
        <v>0</v>
      </c>
      <c r="J15" s="6">
        <f t="shared" si="1"/>
        <v>2</v>
      </c>
      <c r="K15" s="6">
        <f t="shared" si="1"/>
        <v>0</v>
      </c>
      <c r="L15" s="6">
        <f t="shared" si="0"/>
        <v>32</v>
      </c>
      <c r="M15" s="97"/>
    </row>
    <row r="16" spans="1:22" x14ac:dyDescent="0.25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8"/>
      <c r="O16" s="98"/>
      <c r="P16" s="98"/>
      <c r="Q16" s="98"/>
      <c r="R16" s="98"/>
      <c r="S16" s="98"/>
      <c r="T16" s="98"/>
      <c r="U16" s="98"/>
      <c r="V16" s="98"/>
    </row>
    <row r="17" spans="1:22" s="6" customFormat="1" x14ac:dyDescent="0.25">
      <c r="A17" s="6" t="s">
        <v>483</v>
      </c>
      <c r="N17" s="100"/>
      <c r="O17" s="100"/>
      <c r="P17" s="100"/>
      <c r="Q17" s="100"/>
      <c r="R17" s="100"/>
      <c r="S17" s="100"/>
      <c r="T17" s="100"/>
      <c r="U17" s="100"/>
      <c r="V17" s="100"/>
    </row>
    <row r="18" spans="1:22" s="98" customFormat="1" x14ac:dyDescent="0.25"/>
  </sheetData>
  <mergeCells count="12">
    <mergeCell ref="A9:C9"/>
    <mergeCell ref="A11:C11"/>
    <mergeCell ref="A1:M2"/>
    <mergeCell ref="A6:C7"/>
    <mergeCell ref="D7:E7"/>
    <mergeCell ref="F6:G6"/>
    <mergeCell ref="F7:G7"/>
    <mergeCell ref="H6:I6"/>
    <mergeCell ref="H7:I7"/>
    <mergeCell ref="J6:K7"/>
    <mergeCell ref="L6:M7"/>
    <mergeCell ref="H4:M4"/>
  </mergeCells>
  <phoneticPr fontId="23" type="noConversion"/>
  <printOptions gridLines="1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workbookViewId="0">
      <selection activeCell="A2" sqref="A2"/>
    </sheetView>
  </sheetViews>
  <sheetFormatPr defaultColWidth="9.109375" defaultRowHeight="13.2" x14ac:dyDescent="0.25"/>
  <cols>
    <col min="1" max="7" width="9.109375" style="98"/>
    <col min="8" max="8" width="11.5546875" style="98" customWidth="1"/>
    <col min="9" max="16384" width="9.109375" style="98"/>
  </cols>
  <sheetData>
    <row r="2" spans="1:9" x14ac:dyDescent="0.25">
      <c r="A2" s="258" t="s">
        <v>773</v>
      </c>
    </row>
    <row r="5" spans="1:9" s="259" customFormat="1" ht="20.399999999999999" x14ac:dyDescent="0.35">
      <c r="A5" s="460" t="s">
        <v>625</v>
      </c>
      <c r="B5" s="460"/>
      <c r="C5" s="460"/>
      <c r="D5" s="460"/>
      <c r="E5" s="460"/>
      <c r="F5" s="460"/>
      <c r="G5" s="460"/>
      <c r="H5" s="460"/>
      <c r="I5" s="460"/>
    </row>
    <row r="6" spans="1:9" s="259" customFormat="1" ht="20.399999999999999" x14ac:dyDescent="0.35">
      <c r="A6" s="261"/>
      <c r="B6" s="261"/>
      <c r="C6" s="261"/>
      <c r="D6" s="261"/>
      <c r="E6" s="261"/>
      <c r="F6" s="261"/>
      <c r="G6" s="261"/>
      <c r="H6" s="261"/>
      <c r="I6" s="261"/>
    </row>
    <row r="7" spans="1:9" s="259" customFormat="1" ht="20.399999999999999" x14ac:dyDescent="0.35">
      <c r="A7" s="261"/>
      <c r="B7" s="460" t="s">
        <v>369</v>
      </c>
      <c r="C7" s="460"/>
      <c r="D7" s="460"/>
      <c r="E7" s="460"/>
      <c r="F7" s="460"/>
      <c r="G7" s="460"/>
      <c r="H7" s="261" t="s">
        <v>626</v>
      </c>
      <c r="I7" s="261"/>
    </row>
    <row r="8" spans="1:9" s="260" customFormat="1" ht="22.8" x14ac:dyDescent="0.4">
      <c r="A8" s="262"/>
      <c r="B8" s="263"/>
      <c r="C8" s="263"/>
      <c r="D8" s="263"/>
      <c r="E8" s="263"/>
      <c r="F8" s="263"/>
      <c r="G8" s="263"/>
      <c r="H8" s="262"/>
      <c r="I8" s="262"/>
    </row>
    <row r="9" spans="1:9" x14ac:dyDescent="0.25">
      <c r="A9" s="264"/>
      <c r="B9" s="265" t="s">
        <v>627</v>
      </c>
      <c r="C9" s="97"/>
      <c r="D9" s="97"/>
      <c r="E9" s="97"/>
      <c r="F9" s="97"/>
      <c r="G9" s="97"/>
      <c r="H9" s="97">
        <v>111593058</v>
      </c>
      <c r="I9" s="97"/>
    </row>
    <row r="10" spans="1:9" x14ac:dyDescent="0.25">
      <c r="A10" s="264"/>
      <c r="B10" s="265" t="s">
        <v>628</v>
      </c>
      <c r="C10" s="97"/>
      <c r="D10" s="97"/>
      <c r="E10" s="97"/>
      <c r="F10" s="97"/>
      <c r="G10" s="97"/>
      <c r="H10" s="97">
        <v>15234932</v>
      </c>
      <c r="I10" s="97"/>
    </row>
    <row r="11" spans="1:9" x14ac:dyDescent="0.25">
      <c r="A11" s="264"/>
      <c r="B11" s="265" t="s">
        <v>629</v>
      </c>
      <c r="C11" s="97"/>
      <c r="D11" s="97"/>
      <c r="E11" s="97"/>
      <c r="F11" s="97"/>
      <c r="G11" s="97"/>
      <c r="H11" s="97">
        <v>392606</v>
      </c>
      <c r="I11" s="97"/>
    </row>
    <row r="12" spans="1:9" s="100" customFormat="1" x14ac:dyDescent="0.25">
      <c r="A12" s="266"/>
      <c r="B12" s="267" t="s">
        <v>630</v>
      </c>
      <c r="C12" s="6"/>
      <c r="D12" s="6"/>
      <c r="E12" s="6"/>
      <c r="F12" s="6"/>
      <c r="G12" s="6"/>
      <c r="H12" s="6">
        <f>SUM(H9:H11)</f>
        <v>127220596</v>
      </c>
      <c r="I12" s="6"/>
    </row>
    <row r="13" spans="1:9" x14ac:dyDescent="0.25">
      <c r="A13" s="264"/>
      <c r="B13" s="268" t="s">
        <v>631</v>
      </c>
      <c r="C13" s="97"/>
      <c r="D13" s="97"/>
      <c r="E13" s="97"/>
      <c r="F13" s="97"/>
      <c r="G13" s="97"/>
      <c r="H13" s="105">
        <v>99104819</v>
      </c>
      <c r="I13" s="97"/>
    </row>
    <row r="14" spans="1:9" x14ac:dyDescent="0.25">
      <c r="A14" s="264"/>
      <c r="B14" s="268" t="s">
        <v>632</v>
      </c>
      <c r="C14" s="97"/>
      <c r="D14" s="97"/>
      <c r="E14" s="97"/>
      <c r="F14" s="97"/>
      <c r="G14" s="97"/>
      <c r="H14" s="105">
        <v>18363911</v>
      </c>
      <c r="I14" s="97"/>
    </row>
    <row r="15" spans="1:9" x14ac:dyDescent="0.25">
      <c r="A15" s="264"/>
      <c r="B15" s="268" t="s">
        <v>633</v>
      </c>
      <c r="C15" s="97"/>
      <c r="D15" s="97"/>
      <c r="E15" s="97"/>
      <c r="F15" s="97"/>
      <c r="G15" s="97"/>
      <c r="H15" s="105">
        <v>48521612</v>
      </c>
      <c r="I15" s="97"/>
    </row>
    <row r="16" spans="1:9" s="100" customFormat="1" x14ac:dyDescent="0.25">
      <c r="A16" s="266"/>
      <c r="B16" s="267" t="s">
        <v>634</v>
      </c>
      <c r="C16" s="6"/>
      <c r="D16" s="6"/>
      <c r="E16" s="6"/>
      <c r="F16" s="6"/>
      <c r="G16" s="6"/>
      <c r="H16" s="6">
        <f>SUM(H13:H15)</f>
        <v>165990342</v>
      </c>
      <c r="I16" s="6"/>
    </row>
    <row r="17" spans="1:9" x14ac:dyDescent="0.25">
      <c r="A17" s="264"/>
      <c r="B17" s="268" t="s">
        <v>635</v>
      </c>
      <c r="C17" s="97"/>
      <c r="D17" s="97"/>
      <c r="E17" s="97"/>
      <c r="F17" s="97"/>
      <c r="G17" s="97"/>
      <c r="H17" s="105">
        <v>16410073</v>
      </c>
      <c r="I17" s="97"/>
    </row>
    <row r="18" spans="1:9" x14ac:dyDescent="0.25">
      <c r="A18" s="264"/>
      <c r="B18" s="268" t="s">
        <v>636</v>
      </c>
      <c r="C18" s="97"/>
      <c r="D18" s="97"/>
      <c r="E18" s="97"/>
      <c r="F18" s="97"/>
      <c r="G18" s="97"/>
      <c r="H18" s="105">
        <v>24821841</v>
      </c>
      <c r="I18" s="97"/>
    </row>
    <row r="19" spans="1:9" s="100" customFormat="1" x14ac:dyDescent="0.25">
      <c r="A19" s="266"/>
      <c r="B19" s="267" t="s">
        <v>637</v>
      </c>
      <c r="C19" s="6"/>
      <c r="D19" s="6"/>
      <c r="E19" s="6"/>
      <c r="F19" s="6"/>
      <c r="G19" s="6"/>
      <c r="H19" s="6">
        <f>SUM(H17:H18)</f>
        <v>41231914</v>
      </c>
      <c r="I19" s="6"/>
    </row>
    <row r="20" spans="1:9" x14ac:dyDescent="0.25">
      <c r="A20" s="264"/>
      <c r="B20" s="268" t="s">
        <v>638</v>
      </c>
      <c r="C20" s="97"/>
      <c r="D20" s="97"/>
      <c r="E20" s="97"/>
      <c r="F20" s="97"/>
      <c r="G20" s="97"/>
      <c r="H20" s="105">
        <v>57920902</v>
      </c>
      <c r="I20" s="97"/>
    </row>
    <row r="21" spans="1:9" x14ac:dyDescent="0.25">
      <c r="A21" s="264"/>
      <c r="B21" s="268" t="s">
        <v>639</v>
      </c>
      <c r="C21" s="97"/>
      <c r="D21" s="97"/>
      <c r="E21" s="97"/>
      <c r="F21" s="97"/>
      <c r="G21" s="97"/>
      <c r="H21" s="105">
        <v>20251577</v>
      </c>
      <c r="I21" s="97"/>
    </row>
    <row r="22" spans="1:9" x14ac:dyDescent="0.25">
      <c r="A22" s="264"/>
      <c r="B22" s="268" t="s">
        <v>640</v>
      </c>
      <c r="C22" s="97"/>
      <c r="D22" s="97"/>
      <c r="E22" s="97"/>
      <c r="F22" s="97"/>
      <c r="G22" s="97"/>
      <c r="H22" s="105">
        <v>20698729</v>
      </c>
      <c r="I22" s="97"/>
    </row>
    <row r="23" spans="1:9" s="100" customFormat="1" x14ac:dyDescent="0.25">
      <c r="A23" s="266"/>
      <c r="B23" s="267" t="s">
        <v>641</v>
      </c>
      <c r="C23" s="6"/>
      <c r="D23" s="6"/>
      <c r="E23" s="6"/>
      <c r="F23" s="6"/>
      <c r="G23" s="6"/>
      <c r="H23" s="6">
        <f>SUM(H20:H22)</f>
        <v>98871208</v>
      </c>
      <c r="I23" s="6"/>
    </row>
    <row r="24" spans="1:9" s="100" customFormat="1" x14ac:dyDescent="0.25">
      <c r="A24" s="266"/>
      <c r="B24" s="267" t="s">
        <v>642</v>
      </c>
      <c r="C24" s="6"/>
      <c r="D24" s="6"/>
      <c r="E24" s="6"/>
      <c r="F24" s="6"/>
      <c r="G24" s="6"/>
      <c r="H24" s="267">
        <v>39160742</v>
      </c>
      <c r="I24" s="6"/>
    </row>
    <row r="25" spans="1:9" s="100" customFormat="1" x14ac:dyDescent="0.25">
      <c r="A25" s="6"/>
      <c r="B25" s="267" t="s">
        <v>643</v>
      </c>
      <c r="C25" s="6"/>
      <c r="D25" s="6"/>
      <c r="E25" s="6"/>
      <c r="F25" s="6"/>
      <c r="G25" s="6"/>
      <c r="H25" s="267">
        <v>-82588924</v>
      </c>
      <c r="I25" s="6"/>
    </row>
    <row r="26" spans="1:9" x14ac:dyDescent="0.25">
      <c r="A26" s="6"/>
      <c r="B26" s="267" t="s">
        <v>644</v>
      </c>
      <c r="C26" s="97"/>
      <c r="D26" s="97"/>
      <c r="E26" s="97"/>
      <c r="F26" s="97"/>
      <c r="G26" s="97"/>
      <c r="H26" s="267">
        <v>196535998</v>
      </c>
      <c r="I26" s="97"/>
    </row>
    <row r="27" spans="1:9" s="258" customFormat="1" x14ac:dyDescent="0.25">
      <c r="A27" s="269"/>
      <c r="B27" s="268" t="s">
        <v>645</v>
      </c>
      <c r="C27" s="265"/>
      <c r="D27" s="265"/>
      <c r="E27" s="265"/>
      <c r="F27" s="265"/>
      <c r="G27" s="265"/>
      <c r="H27" s="268">
        <v>516261</v>
      </c>
      <c r="I27" s="265"/>
    </row>
    <row r="28" spans="1:9" x14ac:dyDescent="0.25">
      <c r="A28" s="265"/>
      <c r="B28" s="267" t="s">
        <v>646</v>
      </c>
      <c r="C28" s="97"/>
      <c r="D28" s="97"/>
      <c r="E28" s="97"/>
      <c r="F28" s="97"/>
      <c r="G28" s="97"/>
      <c r="H28" s="267">
        <v>516261</v>
      </c>
      <c r="I28" s="97"/>
    </row>
    <row r="29" spans="1:9" x14ac:dyDescent="0.25">
      <c r="A29" s="97"/>
      <c r="B29" s="267" t="s">
        <v>647</v>
      </c>
      <c r="C29" s="97"/>
      <c r="D29" s="97"/>
      <c r="E29" s="97"/>
      <c r="F29" s="97"/>
      <c r="G29" s="97"/>
      <c r="H29" s="267">
        <v>516261</v>
      </c>
      <c r="I29" s="97"/>
    </row>
    <row r="30" spans="1:9" x14ac:dyDescent="0.25">
      <c r="A30" s="97"/>
      <c r="B30" s="267" t="s">
        <v>648</v>
      </c>
      <c r="C30" s="97"/>
      <c r="D30" s="97"/>
      <c r="E30" s="97"/>
      <c r="F30" s="97"/>
      <c r="G30" s="97"/>
      <c r="H30" s="267">
        <v>197052259</v>
      </c>
      <c r="I30" s="97"/>
    </row>
  </sheetData>
  <mergeCells count="2">
    <mergeCell ref="A5:I5"/>
    <mergeCell ref="B7:G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workbookViewId="0">
      <selection activeCell="A2" sqref="A2"/>
    </sheetView>
  </sheetViews>
  <sheetFormatPr defaultColWidth="9.109375" defaultRowHeight="13.2" x14ac:dyDescent="0.25"/>
  <cols>
    <col min="1" max="7" width="9.109375" style="98"/>
    <col min="8" max="8" width="11.5546875" style="98" customWidth="1"/>
    <col min="9" max="16384" width="9.109375" style="98"/>
  </cols>
  <sheetData>
    <row r="2" spans="1:9" x14ac:dyDescent="0.25">
      <c r="A2" s="258" t="s">
        <v>774</v>
      </c>
    </row>
    <row r="5" spans="1:9" s="259" customFormat="1" ht="20.399999999999999" x14ac:dyDescent="0.35">
      <c r="A5" s="460" t="s">
        <v>649</v>
      </c>
      <c r="B5" s="460"/>
      <c r="C5" s="460"/>
      <c r="D5" s="460"/>
      <c r="E5" s="460"/>
      <c r="F5" s="460"/>
      <c r="G5" s="460"/>
      <c r="H5" s="460"/>
      <c r="I5" s="460"/>
    </row>
    <row r="6" spans="1:9" s="259" customFormat="1" ht="20.399999999999999" x14ac:dyDescent="0.35">
      <c r="A6" s="261"/>
      <c r="B6" s="261"/>
      <c r="C6" s="261"/>
      <c r="D6" s="261"/>
      <c r="E6" s="261"/>
      <c r="F6" s="261"/>
      <c r="G6" s="261"/>
      <c r="H6" s="261"/>
      <c r="I6" s="261"/>
    </row>
    <row r="7" spans="1:9" s="259" customFormat="1" ht="20.399999999999999" x14ac:dyDescent="0.35">
      <c r="A7" s="261"/>
      <c r="B7" s="460" t="s">
        <v>369</v>
      </c>
      <c r="C7" s="460"/>
      <c r="D7" s="460"/>
      <c r="E7" s="460"/>
      <c r="F7" s="460"/>
      <c r="G7" s="460"/>
      <c r="H7" s="261" t="s">
        <v>626</v>
      </c>
      <c r="I7" s="261"/>
    </row>
    <row r="8" spans="1:9" s="260" customFormat="1" ht="22.8" x14ac:dyDescent="0.4">
      <c r="A8" s="262"/>
      <c r="B8" s="263"/>
      <c r="C8" s="263"/>
      <c r="D8" s="263"/>
      <c r="E8" s="263"/>
      <c r="F8" s="263"/>
      <c r="G8" s="263"/>
      <c r="H8" s="262"/>
      <c r="I8" s="262"/>
    </row>
    <row r="9" spans="1:9" x14ac:dyDescent="0.25">
      <c r="A9" s="264"/>
      <c r="B9" s="265" t="s">
        <v>650</v>
      </c>
      <c r="C9" s="97"/>
      <c r="D9" s="97"/>
      <c r="E9" s="97"/>
      <c r="F9" s="97"/>
      <c r="G9" s="97"/>
      <c r="H9" s="97">
        <v>275051707</v>
      </c>
      <c r="I9" s="97"/>
    </row>
    <row r="10" spans="1:9" x14ac:dyDescent="0.25">
      <c r="A10" s="264"/>
      <c r="B10" s="265" t="s">
        <v>651</v>
      </c>
      <c r="C10" s="97"/>
      <c r="D10" s="97"/>
      <c r="E10" s="97"/>
      <c r="F10" s="97"/>
      <c r="G10" s="97"/>
      <c r="H10" s="97">
        <v>235848375</v>
      </c>
      <c r="I10" s="97"/>
    </row>
    <row r="11" spans="1:9" s="100" customFormat="1" x14ac:dyDescent="0.25">
      <c r="A11" s="266"/>
      <c r="B11" s="6" t="s">
        <v>652</v>
      </c>
      <c r="C11" s="6"/>
      <c r="D11" s="6"/>
      <c r="E11" s="6"/>
      <c r="F11" s="6"/>
      <c r="G11" s="6"/>
      <c r="H11" s="6">
        <v>39203332</v>
      </c>
      <c r="I11" s="6"/>
    </row>
    <row r="12" spans="1:9" s="258" customFormat="1" x14ac:dyDescent="0.25">
      <c r="A12" s="264"/>
      <c r="B12" s="268" t="s">
        <v>653</v>
      </c>
      <c r="C12" s="265"/>
      <c r="D12" s="265"/>
      <c r="E12" s="265"/>
      <c r="F12" s="265"/>
      <c r="G12" s="265"/>
      <c r="H12" s="265">
        <v>252503633</v>
      </c>
      <c r="I12" s="265"/>
    </row>
    <row r="13" spans="1:9" x14ac:dyDescent="0.25">
      <c r="A13" s="264"/>
      <c r="B13" s="268" t="s">
        <v>654</v>
      </c>
      <c r="C13" s="97"/>
      <c r="D13" s="97"/>
      <c r="E13" s="97"/>
      <c r="F13" s="97"/>
      <c r="G13" s="97"/>
      <c r="H13" s="105">
        <v>94762272</v>
      </c>
      <c r="I13" s="97"/>
    </row>
    <row r="14" spans="1:9" s="100" customFormat="1" x14ac:dyDescent="0.25">
      <c r="A14" s="266"/>
      <c r="B14" s="267" t="s">
        <v>655</v>
      </c>
      <c r="C14" s="6"/>
      <c r="D14" s="6"/>
      <c r="E14" s="6"/>
      <c r="F14" s="6"/>
      <c r="G14" s="6"/>
      <c r="H14" s="267">
        <v>157741361</v>
      </c>
      <c r="I14" s="6"/>
    </row>
    <row r="15" spans="1:9" s="100" customFormat="1" x14ac:dyDescent="0.25">
      <c r="A15" s="266"/>
      <c r="B15" s="267" t="s">
        <v>656</v>
      </c>
      <c r="C15" s="6"/>
      <c r="D15" s="6"/>
      <c r="E15" s="6"/>
      <c r="F15" s="6"/>
      <c r="G15" s="6"/>
      <c r="H15" s="267">
        <v>196944693</v>
      </c>
      <c r="I15" s="6"/>
    </row>
    <row r="16" spans="1:9" s="100" customFormat="1" x14ac:dyDescent="0.25">
      <c r="A16" s="266"/>
      <c r="B16" s="267" t="s">
        <v>657</v>
      </c>
      <c r="C16" s="6"/>
      <c r="D16" s="6"/>
      <c r="E16" s="6"/>
      <c r="F16" s="6"/>
      <c r="G16" s="6"/>
      <c r="H16" s="6">
        <v>196944693</v>
      </c>
      <c r="I16" s="6"/>
    </row>
    <row r="17" spans="1:9" x14ac:dyDescent="0.25">
      <c r="A17" s="264"/>
      <c r="B17" s="268" t="s">
        <v>658</v>
      </c>
      <c r="C17" s="97"/>
      <c r="D17" s="97"/>
      <c r="E17" s="97"/>
      <c r="F17" s="97"/>
      <c r="G17" s="97"/>
      <c r="H17" s="105">
        <v>1094043</v>
      </c>
      <c r="I17" s="97"/>
    </row>
    <row r="18" spans="1:9" s="100" customFormat="1" x14ac:dyDescent="0.25">
      <c r="A18" s="266"/>
      <c r="B18" s="267" t="s">
        <v>659</v>
      </c>
      <c r="C18" s="6"/>
      <c r="D18" s="6"/>
      <c r="E18" s="6"/>
      <c r="F18" s="6"/>
      <c r="G18" s="6"/>
      <c r="H18" s="267">
        <v>195850650</v>
      </c>
      <c r="I18" s="6"/>
    </row>
  </sheetData>
  <mergeCells count="2">
    <mergeCell ref="A5:I5"/>
    <mergeCell ref="B7:G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tabSelected="1" workbookViewId="0">
      <selection activeCell="G3" sqref="G3"/>
    </sheetView>
  </sheetViews>
  <sheetFormatPr defaultRowHeight="13.2" x14ac:dyDescent="0.25"/>
  <cols>
    <col min="1" max="1" width="36.5546875" bestFit="1" customWidth="1"/>
    <col min="2" max="2" width="9.33203125" bestFit="1" customWidth="1"/>
    <col min="3" max="3" width="11.33203125" bestFit="1" customWidth="1"/>
    <col min="4" max="4" width="10.6640625" bestFit="1" customWidth="1"/>
    <col min="5" max="5" width="9.33203125" bestFit="1" customWidth="1"/>
  </cols>
  <sheetData>
    <row r="1" spans="1:8" ht="17.399999999999999" x14ac:dyDescent="0.3">
      <c r="A1" s="270" t="s">
        <v>660</v>
      </c>
      <c r="B1" s="271" t="s">
        <v>661</v>
      </c>
      <c r="C1" s="509" t="s">
        <v>761</v>
      </c>
      <c r="D1" s="499"/>
      <c r="E1" s="499"/>
    </row>
    <row r="2" spans="1:8" ht="46.8" x14ac:dyDescent="0.3">
      <c r="A2" s="270" t="s">
        <v>662</v>
      </c>
      <c r="B2" s="272"/>
      <c r="C2" s="499"/>
      <c r="D2" s="499"/>
      <c r="E2" s="499"/>
    </row>
    <row r="3" spans="1:8" ht="15" x14ac:dyDescent="0.25">
      <c r="A3" s="273" t="s">
        <v>661</v>
      </c>
      <c r="B3" s="272"/>
      <c r="C3" s="499"/>
      <c r="D3" s="499"/>
      <c r="E3" s="499"/>
    </row>
    <row r="4" spans="1:8" ht="15.6" thickBot="1" x14ac:dyDescent="0.3">
      <c r="A4" s="274" t="s">
        <v>661</v>
      </c>
      <c r="B4" s="275"/>
      <c r="C4" s="469"/>
      <c r="D4" s="469"/>
      <c r="E4" s="469"/>
    </row>
    <row r="5" spans="1:8" ht="13.8" thickTop="1" x14ac:dyDescent="0.25">
      <c r="A5" s="500" t="s">
        <v>663</v>
      </c>
      <c r="B5" s="464" t="s">
        <v>664</v>
      </c>
      <c r="C5" s="276" t="s">
        <v>665</v>
      </c>
      <c r="D5" s="272"/>
      <c r="E5" s="276" t="s">
        <v>666</v>
      </c>
    </row>
    <row r="6" spans="1:8" x14ac:dyDescent="0.25">
      <c r="A6" s="501"/>
      <c r="B6" s="465"/>
      <c r="C6" s="276" t="s">
        <v>667</v>
      </c>
      <c r="D6" s="272"/>
      <c r="E6" s="276" t="s">
        <v>667</v>
      </c>
      <c r="H6" t="s">
        <v>670</v>
      </c>
    </row>
    <row r="7" spans="1:8" x14ac:dyDescent="0.25">
      <c r="A7" s="501"/>
      <c r="B7" s="465"/>
      <c r="C7" s="272"/>
      <c r="D7" s="272"/>
      <c r="E7" s="272"/>
    </row>
    <row r="8" spans="1:8" ht="18" thickBot="1" x14ac:dyDescent="0.35">
      <c r="A8" s="502"/>
      <c r="B8" s="466"/>
      <c r="C8" s="469" t="s">
        <v>661</v>
      </c>
      <c r="D8" s="469"/>
      <c r="E8" s="469"/>
    </row>
    <row r="9" spans="1:8" ht="13.8" thickTop="1" x14ac:dyDescent="0.25">
      <c r="A9" s="277">
        <v>1</v>
      </c>
      <c r="B9" s="278">
        <v>2</v>
      </c>
      <c r="C9" s="503">
        <v>3</v>
      </c>
      <c r="D9" s="504"/>
      <c r="E9" s="278">
        <v>4</v>
      </c>
    </row>
    <row r="10" spans="1:8" ht="13.8" thickBot="1" x14ac:dyDescent="0.3">
      <c r="A10" s="279" t="s">
        <v>668</v>
      </c>
      <c r="B10" s="280">
        <v>1</v>
      </c>
      <c r="C10" s="505">
        <v>148750</v>
      </c>
      <c r="D10" s="506"/>
      <c r="E10" s="281">
        <v>49095</v>
      </c>
    </row>
    <row r="11" spans="1:8" ht="13.8" thickTop="1" x14ac:dyDescent="0.25">
      <c r="A11" s="277" t="s">
        <v>669</v>
      </c>
      <c r="B11" s="282">
        <v>2</v>
      </c>
      <c r="C11" s="507" t="s">
        <v>670</v>
      </c>
      <c r="D11" s="508"/>
      <c r="E11" s="283" t="s">
        <v>670</v>
      </c>
    </row>
    <row r="12" spans="1:8" x14ac:dyDescent="0.25">
      <c r="A12" s="284" t="s">
        <v>671</v>
      </c>
      <c r="B12" s="285">
        <v>3</v>
      </c>
      <c r="C12" s="470" t="s">
        <v>670</v>
      </c>
      <c r="D12" s="471"/>
      <c r="E12" s="286" t="s">
        <v>670</v>
      </c>
    </row>
    <row r="13" spans="1:8" x14ac:dyDescent="0.25">
      <c r="A13" s="287" t="s">
        <v>672</v>
      </c>
      <c r="B13" s="288">
        <v>42795</v>
      </c>
      <c r="C13" s="470" t="s">
        <v>661</v>
      </c>
      <c r="D13" s="471"/>
      <c r="E13" s="286" t="s">
        <v>661</v>
      </c>
    </row>
    <row r="14" spans="1:8" ht="21" x14ac:dyDescent="0.25">
      <c r="A14" s="287" t="s">
        <v>673</v>
      </c>
      <c r="B14" s="288">
        <v>42796</v>
      </c>
      <c r="C14" s="470" t="s">
        <v>661</v>
      </c>
      <c r="D14" s="471"/>
      <c r="E14" s="286" t="s">
        <v>661</v>
      </c>
    </row>
    <row r="15" spans="1:8" x14ac:dyDescent="0.25">
      <c r="A15" s="284" t="s">
        <v>674</v>
      </c>
      <c r="B15" s="289">
        <v>4</v>
      </c>
      <c r="C15" s="491" t="s">
        <v>670</v>
      </c>
      <c r="D15" s="492"/>
      <c r="E15" s="290" t="s">
        <v>670</v>
      </c>
    </row>
    <row r="16" spans="1:8" ht="13.8" thickBot="1" x14ac:dyDescent="0.3">
      <c r="A16" s="291" t="s">
        <v>675</v>
      </c>
      <c r="B16" s="289">
        <v>5</v>
      </c>
      <c r="C16" s="497" t="s">
        <v>676</v>
      </c>
      <c r="D16" s="498"/>
      <c r="E16" s="355" t="s">
        <v>677</v>
      </c>
    </row>
    <row r="17" spans="1:5" ht="14.4" thickTop="1" thickBot="1" x14ac:dyDescent="0.3">
      <c r="A17" s="292" t="s">
        <v>678</v>
      </c>
      <c r="B17" s="293">
        <v>6</v>
      </c>
      <c r="C17" s="493">
        <v>775085414</v>
      </c>
      <c r="D17" s="494"/>
      <c r="E17" s="294">
        <v>404620948</v>
      </c>
    </row>
    <row r="18" spans="1:5" ht="22.2" thickTop="1" thickBot="1" x14ac:dyDescent="0.3">
      <c r="A18" s="292" t="s">
        <v>679</v>
      </c>
      <c r="B18" s="293">
        <v>7</v>
      </c>
      <c r="C18" s="493">
        <v>730806915</v>
      </c>
      <c r="D18" s="494"/>
      <c r="E18" s="294">
        <v>399816892</v>
      </c>
    </row>
    <row r="19" spans="1:5" ht="13.8" thickTop="1" x14ac:dyDescent="0.25">
      <c r="A19" s="277" t="s">
        <v>680</v>
      </c>
      <c r="B19" s="282">
        <v>8</v>
      </c>
      <c r="C19" s="495" t="s">
        <v>670</v>
      </c>
      <c r="D19" s="496"/>
      <c r="E19" s="295" t="s">
        <v>670</v>
      </c>
    </row>
    <row r="20" spans="1:5" x14ac:dyDescent="0.25">
      <c r="A20" s="284" t="s">
        <v>681</v>
      </c>
      <c r="B20" s="285">
        <v>9</v>
      </c>
      <c r="C20" s="470">
        <v>296688331</v>
      </c>
      <c r="D20" s="471"/>
      <c r="E20" s="286">
        <v>255899001</v>
      </c>
    </row>
    <row r="21" spans="1:5" ht="21" x14ac:dyDescent="0.25">
      <c r="A21" s="287" t="s">
        <v>682</v>
      </c>
      <c r="B21" s="288">
        <v>42979</v>
      </c>
      <c r="C21" s="470">
        <v>296688331</v>
      </c>
      <c r="D21" s="471"/>
      <c r="E21" s="286">
        <v>255899001</v>
      </c>
    </row>
    <row r="22" spans="1:5" x14ac:dyDescent="0.25">
      <c r="A22" s="296" t="s">
        <v>683</v>
      </c>
      <c r="B22" s="297">
        <v>39814</v>
      </c>
      <c r="C22" s="489" t="s">
        <v>684</v>
      </c>
      <c r="D22" s="490"/>
      <c r="E22" s="347" t="s">
        <v>685</v>
      </c>
    </row>
    <row r="23" spans="1:5" x14ac:dyDescent="0.25">
      <c r="A23" s="296" t="s">
        <v>686</v>
      </c>
      <c r="B23" s="297">
        <v>39815</v>
      </c>
      <c r="C23" s="470" t="s">
        <v>661</v>
      </c>
      <c r="D23" s="471"/>
      <c r="E23" s="286" t="s">
        <v>661</v>
      </c>
    </row>
    <row r="24" spans="1:5" x14ac:dyDescent="0.25">
      <c r="A24" s="296" t="s">
        <v>687</v>
      </c>
      <c r="B24" s="297">
        <v>39816</v>
      </c>
      <c r="C24" s="470" t="s">
        <v>670</v>
      </c>
      <c r="D24" s="471"/>
      <c r="E24" s="286" t="s">
        <v>661</v>
      </c>
    </row>
    <row r="25" spans="1:5" ht="21" x14ac:dyDescent="0.25">
      <c r="A25" s="296" t="s">
        <v>688</v>
      </c>
      <c r="B25" s="297">
        <v>39816</v>
      </c>
      <c r="C25" s="470" t="s">
        <v>661</v>
      </c>
      <c r="D25" s="471"/>
      <c r="E25" s="286" t="s">
        <v>661</v>
      </c>
    </row>
    <row r="26" spans="1:5" ht="21" x14ac:dyDescent="0.25">
      <c r="A26" s="296" t="s">
        <v>689</v>
      </c>
      <c r="B26" s="285" t="s">
        <v>690</v>
      </c>
      <c r="C26" s="470" t="s">
        <v>661</v>
      </c>
      <c r="D26" s="471"/>
      <c r="E26" s="286" t="s">
        <v>661</v>
      </c>
    </row>
    <row r="27" spans="1:5" ht="21" x14ac:dyDescent="0.25">
      <c r="A27" s="287" t="s">
        <v>691</v>
      </c>
      <c r="B27" s="288">
        <v>42980</v>
      </c>
      <c r="C27" s="470" t="s">
        <v>670</v>
      </c>
      <c r="D27" s="471"/>
      <c r="E27" s="286" t="s">
        <v>661</v>
      </c>
    </row>
    <row r="28" spans="1:5" ht="21" x14ac:dyDescent="0.25">
      <c r="A28" s="296" t="s">
        <v>692</v>
      </c>
      <c r="B28" s="297">
        <v>39845</v>
      </c>
      <c r="C28" s="470" t="s">
        <v>661</v>
      </c>
      <c r="D28" s="471"/>
      <c r="E28" s="286" t="s">
        <v>661</v>
      </c>
    </row>
    <row r="29" spans="1:5" ht="21" x14ac:dyDescent="0.25">
      <c r="A29" s="296" t="s">
        <v>693</v>
      </c>
      <c r="B29" s="297">
        <v>39846</v>
      </c>
      <c r="C29" s="470" t="s">
        <v>661</v>
      </c>
      <c r="D29" s="471"/>
      <c r="E29" s="286" t="s">
        <v>661</v>
      </c>
    </row>
    <row r="30" spans="1:5" x14ac:dyDescent="0.25">
      <c r="A30" s="291" t="s">
        <v>674</v>
      </c>
      <c r="B30" s="285">
        <v>10</v>
      </c>
      <c r="C30" s="470">
        <v>411808584</v>
      </c>
      <c r="D30" s="471"/>
      <c r="E30" s="286">
        <v>121814093</v>
      </c>
    </row>
    <row r="31" spans="1:5" x14ac:dyDescent="0.25">
      <c r="A31" s="291" t="s">
        <v>694</v>
      </c>
      <c r="B31" s="285">
        <v>11</v>
      </c>
      <c r="C31" s="489" t="s">
        <v>695</v>
      </c>
      <c r="D31" s="490"/>
      <c r="E31" s="286">
        <v>22103798</v>
      </c>
    </row>
    <row r="32" spans="1:5" x14ac:dyDescent="0.25">
      <c r="A32" s="284" t="s">
        <v>696</v>
      </c>
      <c r="B32" s="285">
        <v>12</v>
      </c>
      <c r="C32" s="290">
        <v>40130879</v>
      </c>
      <c r="D32" s="491">
        <v>656436</v>
      </c>
      <c r="E32" s="492"/>
    </row>
    <row r="33" spans="1:5" x14ac:dyDescent="0.25">
      <c r="A33" s="284" t="s">
        <v>697</v>
      </c>
      <c r="B33" s="285">
        <v>13</v>
      </c>
      <c r="C33" s="298" t="s">
        <v>670</v>
      </c>
      <c r="D33" s="472" t="s">
        <v>661</v>
      </c>
      <c r="E33" s="473"/>
    </row>
    <row r="34" spans="1:5" x14ac:dyDescent="0.25">
      <c r="A34" s="284" t="s">
        <v>698</v>
      </c>
      <c r="B34" s="285">
        <v>14</v>
      </c>
      <c r="C34" s="286" t="s">
        <v>670</v>
      </c>
      <c r="D34" s="479" t="s">
        <v>661</v>
      </c>
      <c r="E34" s="480"/>
    </row>
    <row r="35" spans="1:5" x14ac:dyDescent="0.25">
      <c r="A35" s="287" t="s">
        <v>672</v>
      </c>
      <c r="B35" s="288">
        <v>42749</v>
      </c>
      <c r="C35" s="286" t="s">
        <v>670</v>
      </c>
      <c r="D35" s="479" t="s">
        <v>661</v>
      </c>
      <c r="E35" s="480"/>
    </row>
    <row r="36" spans="1:5" ht="21" x14ac:dyDescent="0.25">
      <c r="A36" s="287" t="s">
        <v>691</v>
      </c>
      <c r="B36" s="297">
        <v>41671</v>
      </c>
      <c r="C36" s="286" t="s">
        <v>661</v>
      </c>
      <c r="D36" s="479" t="s">
        <v>661</v>
      </c>
      <c r="E36" s="480"/>
    </row>
    <row r="37" spans="1:5" ht="21" x14ac:dyDescent="0.25">
      <c r="A37" s="296" t="s">
        <v>692</v>
      </c>
      <c r="B37" s="297">
        <v>41672</v>
      </c>
      <c r="C37" s="286" t="s">
        <v>661</v>
      </c>
      <c r="D37" s="479" t="s">
        <v>661</v>
      </c>
      <c r="E37" s="480"/>
    </row>
    <row r="38" spans="1:5" ht="21" x14ac:dyDescent="0.25">
      <c r="A38" s="296" t="s">
        <v>693</v>
      </c>
      <c r="B38" s="285">
        <v>15</v>
      </c>
      <c r="C38" s="286" t="s">
        <v>661</v>
      </c>
      <c r="D38" s="479" t="s">
        <v>661</v>
      </c>
      <c r="E38" s="480"/>
    </row>
    <row r="39" spans="1:5" x14ac:dyDescent="0.25">
      <c r="A39" s="291" t="s">
        <v>674</v>
      </c>
      <c r="B39" s="285">
        <v>16</v>
      </c>
      <c r="C39" s="286" t="s">
        <v>670</v>
      </c>
      <c r="D39" s="479" t="s">
        <v>661</v>
      </c>
      <c r="E39" s="480"/>
    </row>
    <row r="40" spans="1:5" x14ac:dyDescent="0.25">
      <c r="A40" s="291" t="s">
        <v>694</v>
      </c>
      <c r="B40" s="285">
        <v>17</v>
      </c>
      <c r="C40" s="286">
        <v>40130879</v>
      </c>
      <c r="D40" s="470">
        <v>656436</v>
      </c>
      <c r="E40" s="471"/>
    </row>
    <row r="41" spans="1:5" x14ac:dyDescent="0.25">
      <c r="A41" s="284" t="s">
        <v>699</v>
      </c>
      <c r="B41" s="285">
        <v>18</v>
      </c>
      <c r="C41" s="299" t="s">
        <v>661</v>
      </c>
      <c r="D41" s="477" t="s">
        <v>661</v>
      </c>
      <c r="E41" s="478"/>
    </row>
    <row r="42" spans="1:5" x14ac:dyDescent="0.25">
      <c r="A42" s="284" t="s">
        <v>675</v>
      </c>
      <c r="B42" s="285">
        <v>19</v>
      </c>
      <c r="C42" s="286" t="s">
        <v>661</v>
      </c>
      <c r="D42" s="470" t="s">
        <v>661</v>
      </c>
      <c r="E42" s="471"/>
    </row>
    <row r="43" spans="1:5" x14ac:dyDescent="0.25">
      <c r="A43" s="284" t="s">
        <v>700</v>
      </c>
      <c r="B43" s="285">
        <v>20</v>
      </c>
      <c r="C43" s="298" t="s">
        <v>661</v>
      </c>
      <c r="D43" s="472" t="s">
        <v>661</v>
      </c>
      <c r="E43" s="473"/>
    </row>
    <row r="44" spans="1:5" x14ac:dyDescent="0.25">
      <c r="A44" s="291" t="s">
        <v>701</v>
      </c>
      <c r="B44" s="285">
        <v>21</v>
      </c>
      <c r="C44" s="286" t="s">
        <v>670</v>
      </c>
      <c r="D44" s="479" t="s">
        <v>661</v>
      </c>
      <c r="E44" s="480"/>
    </row>
    <row r="45" spans="1:5" x14ac:dyDescent="0.25">
      <c r="A45" s="291" t="s">
        <v>702</v>
      </c>
      <c r="B45" s="285">
        <v>22</v>
      </c>
      <c r="C45" s="299">
        <v>4147620</v>
      </c>
      <c r="D45" s="477">
        <v>4147620</v>
      </c>
      <c r="E45" s="478"/>
    </row>
    <row r="46" spans="1:5" x14ac:dyDescent="0.25">
      <c r="A46" s="291" t="s">
        <v>703</v>
      </c>
      <c r="B46" s="285">
        <v>23</v>
      </c>
      <c r="C46" s="286" t="s">
        <v>661</v>
      </c>
      <c r="D46" s="470" t="s">
        <v>661</v>
      </c>
      <c r="E46" s="471"/>
    </row>
    <row r="47" spans="1:5" x14ac:dyDescent="0.25">
      <c r="A47" s="287" t="s">
        <v>672</v>
      </c>
      <c r="B47" s="288">
        <v>42758</v>
      </c>
      <c r="C47" s="286" t="s">
        <v>661</v>
      </c>
      <c r="D47" s="479" t="s">
        <v>661</v>
      </c>
      <c r="E47" s="480"/>
    </row>
    <row r="48" spans="1:5" ht="21" x14ac:dyDescent="0.25">
      <c r="A48" s="296" t="s">
        <v>704</v>
      </c>
      <c r="B48" s="288">
        <v>42789</v>
      </c>
      <c r="C48" s="298" t="s">
        <v>661</v>
      </c>
      <c r="D48" s="472" t="s">
        <v>661</v>
      </c>
      <c r="E48" s="473"/>
    </row>
    <row r="49" spans="1:5" x14ac:dyDescent="0.25">
      <c r="A49" s="300" t="s">
        <v>674</v>
      </c>
      <c r="B49" s="301">
        <v>24</v>
      </c>
      <c r="C49" s="302">
        <v>4147620</v>
      </c>
      <c r="D49" s="303">
        <v>4147620</v>
      </c>
      <c r="E49" s="272"/>
    </row>
    <row r="50" spans="1:5" ht="13.8" thickBot="1" x14ac:dyDescent="0.3">
      <c r="A50" s="304"/>
      <c r="B50" s="305"/>
      <c r="C50" s="306"/>
      <c r="D50" s="303" t="s">
        <v>661</v>
      </c>
      <c r="E50" s="272"/>
    </row>
    <row r="51" spans="1:5" ht="14.4" thickTop="1" thickBot="1" x14ac:dyDescent="0.3">
      <c r="A51" s="292" t="s">
        <v>675</v>
      </c>
      <c r="B51" s="293">
        <v>25</v>
      </c>
      <c r="C51" s="307" t="s">
        <v>661</v>
      </c>
      <c r="D51" s="481" t="s">
        <v>661</v>
      </c>
      <c r="E51" s="482"/>
    </row>
    <row r="52" spans="1:5" ht="14.4" thickTop="1" thickBot="1" x14ac:dyDescent="0.3">
      <c r="A52" s="292" t="s">
        <v>705</v>
      </c>
      <c r="B52" s="293">
        <v>26</v>
      </c>
      <c r="C52" s="307" t="s">
        <v>661</v>
      </c>
      <c r="D52" s="481" t="s">
        <v>661</v>
      </c>
      <c r="E52" s="482"/>
    </row>
    <row r="53" spans="1:5" ht="13.8" thickTop="1" x14ac:dyDescent="0.25">
      <c r="A53" s="308" t="s">
        <v>706</v>
      </c>
      <c r="B53" s="309">
        <v>27</v>
      </c>
      <c r="C53" s="310" t="s">
        <v>661</v>
      </c>
      <c r="D53" s="483" t="s">
        <v>661</v>
      </c>
      <c r="E53" s="484"/>
    </row>
    <row r="54" spans="1:5" x14ac:dyDescent="0.25">
      <c r="A54" s="311" t="s">
        <v>661</v>
      </c>
      <c r="B54" s="312"/>
      <c r="C54" s="313"/>
      <c r="D54" s="485"/>
      <c r="E54" s="486"/>
    </row>
    <row r="55" spans="1:5" x14ac:dyDescent="0.25">
      <c r="A55" s="311" t="s">
        <v>661</v>
      </c>
      <c r="B55" s="312"/>
      <c r="C55" s="313"/>
      <c r="D55" s="485"/>
      <c r="E55" s="486"/>
    </row>
    <row r="56" spans="1:5" x14ac:dyDescent="0.25">
      <c r="A56" s="311" t="s">
        <v>661</v>
      </c>
      <c r="B56" s="312"/>
      <c r="C56" s="313"/>
      <c r="D56" s="485"/>
      <c r="E56" s="486"/>
    </row>
    <row r="57" spans="1:5" x14ac:dyDescent="0.25">
      <c r="A57" s="311" t="s">
        <v>661</v>
      </c>
      <c r="B57" s="312"/>
      <c r="C57" s="313"/>
      <c r="D57" s="485"/>
      <c r="E57" s="486"/>
    </row>
    <row r="58" spans="1:5" x14ac:dyDescent="0.25">
      <c r="A58" s="311" t="s">
        <v>661</v>
      </c>
      <c r="B58" s="312"/>
      <c r="C58" s="313"/>
      <c r="D58" s="485"/>
      <c r="E58" s="486"/>
    </row>
    <row r="59" spans="1:5" x14ac:dyDescent="0.25">
      <c r="A59" s="311" t="s">
        <v>661</v>
      </c>
      <c r="B59" s="312"/>
      <c r="C59" s="313"/>
      <c r="D59" s="485"/>
      <c r="E59" s="486"/>
    </row>
    <row r="60" spans="1:5" x14ac:dyDescent="0.25">
      <c r="A60" s="284" t="s">
        <v>707</v>
      </c>
      <c r="B60" s="314"/>
      <c r="C60" s="315"/>
      <c r="D60" s="487"/>
      <c r="E60" s="488"/>
    </row>
    <row r="61" spans="1:5" x14ac:dyDescent="0.25">
      <c r="A61" s="284" t="s">
        <v>708</v>
      </c>
      <c r="B61" s="285">
        <v>28</v>
      </c>
      <c r="C61" s="298" t="s">
        <v>661</v>
      </c>
      <c r="D61" s="472" t="s">
        <v>661</v>
      </c>
      <c r="E61" s="473"/>
    </row>
    <row r="62" spans="1:5" x14ac:dyDescent="0.25">
      <c r="A62" s="287" t="s">
        <v>672</v>
      </c>
      <c r="B62" s="288"/>
      <c r="C62" s="286" t="s">
        <v>661</v>
      </c>
      <c r="D62" s="470" t="s">
        <v>661</v>
      </c>
      <c r="E62" s="471"/>
    </row>
    <row r="63" spans="1:5" ht="21" x14ac:dyDescent="0.25">
      <c r="A63" s="287" t="s">
        <v>673</v>
      </c>
      <c r="B63" s="288"/>
      <c r="C63" s="298" t="s">
        <v>661</v>
      </c>
      <c r="D63" s="472" t="s">
        <v>661</v>
      </c>
      <c r="E63" s="473"/>
    </row>
    <row r="64" spans="1:5" x14ac:dyDescent="0.25">
      <c r="A64" s="284" t="s">
        <v>674</v>
      </c>
      <c r="B64" s="285">
        <v>29</v>
      </c>
      <c r="C64" s="298" t="s">
        <v>661</v>
      </c>
      <c r="D64" s="474" t="s">
        <v>661</v>
      </c>
      <c r="E64" s="475"/>
    </row>
    <row r="65" spans="1:5" x14ac:dyDescent="0.25">
      <c r="A65" s="291" t="s">
        <v>675</v>
      </c>
      <c r="B65" s="285">
        <v>30</v>
      </c>
      <c r="C65" s="286" t="s">
        <v>661</v>
      </c>
      <c r="D65" s="470" t="s">
        <v>661</v>
      </c>
      <c r="E65" s="471"/>
    </row>
    <row r="66" spans="1:5" ht="15.6" x14ac:dyDescent="0.3">
      <c r="A66" s="270" t="s">
        <v>660</v>
      </c>
      <c r="B66" s="272"/>
      <c r="C66" s="272"/>
      <c r="D66" s="272"/>
      <c r="E66" s="272"/>
    </row>
    <row r="67" spans="1:5" ht="46.8" x14ac:dyDescent="0.3">
      <c r="A67" s="270" t="s">
        <v>709</v>
      </c>
      <c r="B67" s="272"/>
      <c r="C67" s="272"/>
      <c r="D67" s="272"/>
      <c r="E67" s="272"/>
    </row>
    <row r="68" spans="1:5" ht="15.6" x14ac:dyDescent="0.3">
      <c r="A68" s="270" t="s">
        <v>710</v>
      </c>
      <c r="B68" s="272"/>
      <c r="C68" s="272"/>
      <c r="D68" s="272"/>
      <c r="E68" s="272"/>
    </row>
    <row r="69" spans="1:5" x14ac:dyDescent="0.25">
      <c r="A69" s="303" t="s">
        <v>661</v>
      </c>
      <c r="B69" s="272"/>
      <c r="C69" s="272"/>
      <c r="D69" s="272"/>
      <c r="E69" s="272"/>
    </row>
    <row r="70" spans="1:5" x14ac:dyDescent="0.25">
      <c r="A70" s="303" t="s">
        <v>661</v>
      </c>
      <c r="B70" s="272"/>
      <c r="C70" s="272"/>
      <c r="D70" s="272"/>
      <c r="E70" s="272"/>
    </row>
    <row r="71" spans="1:5" x14ac:dyDescent="0.25">
      <c r="A71" s="303" t="s">
        <v>661</v>
      </c>
      <c r="B71" s="272"/>
      <c r="C71" s="272"/>
      <c r="D71" s="272"/>
      <c r="E71" s="272"/>
    </row>
    <row r="72" spans="1:5" x14ac:dyDescent="0.25">
      <c r="A72" s="303" t="s">
        <v>661</v>
      </c>
      <c r="B72" s="272"/>
      <c r="C72" s="272"/>
      <c r="D72" s="272"/>
      <c r="E72" s="272"/>
    </row>
    <row r="73" spans="1:5" ht="13.8" thickBot="1" x14ac:dyDescent="0.3">
      <c r="A73" s="303" t="s">
        <v>661</v>
      </c>
      <c r="B73" s="272"/>
      <c r="C73" s="272"/>
      <c r="D73" s="272"/>
      <c r="E73" s="272"/>
    </row>
    <row r="74" spans="1:5" ht="13.8" thickTop="1" x14ac:dyDescent="0.25">
      <c r="A74" s="461" t="s">
        <v>663</v>
      </c>
      <c r="B74" s="464" t="s">
        <v>664</v>
      </c>
      <c r="C74" s="276" t="s">
        <v>665</v>
      </c>
      <c r="D74" s="467" t="s">
        <v>711</v>
      </c>
      <c r="E74" s="272"/>
    </row>
    <row r="75" spans="1:5" x14ac:dyDescent="0.25">
      <c r="A75" s="462"/>
      <c r="B75" s="465"/>
      <c r="C75" s="276" t="s">
        <v>667</v>
      </c>
      <c r="D75" s="476"/>
      <c r="E75" s="272"/>
    </row>
    <row r="76" spans="1:5" x14ac:dyDescent="0.25">
      <c r="A76" s="462"/>
      <c r="B76" s="465"/>
      <c r="C76" s="276" t="s">
        <v>661</v>
      </c>
      <c r="D76" s="476"/>
      <c r="E76" s="272"/>
    </row>
    <row r="77" spans="1:5" x14ac:dyDescent="0.25">
      <c r="A77" s="462"/>
      <c r="B77" s="465"/>
      <c r="C77" s="272"/>
      <c r="D77" s="468"/>
      <c r="E77" s="272"/>
    </row>
    <row r="78" spans="1:5" ht="18" thickBot="1" x14ac:dyDescent="0.35">
      <c r="A78" s="463"/>
      <c r="B78" s="466"/>
      <c r="C78" s="469" t="s">
        <v>661</v>
      </c>
      <c r="D78" s="469"/>
      <c r="E78" s="272"/>
    </row>
    <row r="79" spans="1:5" ht="14.4" thickTop="1" thickBot="1" x14ac:dyDescent="0.3">
      <c r="A79" s="316">
        <v>1</v>
      </c>
      <c r="B79" s="317">
        <v>2</v>
      </c>
      <c r="C79" s="317">
        <v>3</v>
      </c>
      <c r="D79" s="317">
        <v>4</v>
      </c>
      <c r="E79" s="272"/>
    </row>
    <row r="80" spans="1:5" ht="13.8" thickTop="1" x14ac:dyDescent="0.25">
      <c r="A80" s="318" t="s">
        <v>712</v>
      </c>
      <c r="B80" s="282">
        <v>31</v>
      </c>
      <c r="C80" s="295" t="s">
        <v>661</v>
      </c>
      <c r="D80" s="295" t="s">
        <v>661</v>
      </c>
      <c r="E80" s="272"/>
    </row>
    <row r="81" spans="1:5" ht="21" x14ac:dyDescent="0.25">
      <c r="A81" s="296" t="s">
        <v>713</v>
      </c>
      <c r="B81" s="285">
        <v>32</v>
      </c>
      <c r="C81" s="286" t="s">
        <v>661</v>
      </c>
      <c r="D81" s="286" t="s">
        <v>661</v>
      </c>
      <c r="E81" s="272"/>
    </row>
    <row r="82" spans="1:5" x14ac:dyDescent="0.25">
      <c r="A82" s="296" t="s">
        <v>714</v>
      </c>
      <c r="B82" s="285">
        <v>33</v>
      </c>
      <c r="C82" s="286" t="s">
        <v>661</v>
      </c>
      <c r="D82" s="286" t="s">
        <v>661</v>
      </c>
      <c r="E82" s="272"/>
    </row>
    <row r="83" spans="1:5" x14ac:dyDescent="0.25">
      <c r="A83" s="284" t="s">
        <v>715</v>
      </c>
      <c r="B83" s="285">
        <v>34</v>
      </c>
      <c r="C83" s="286" t="s">
        <v>661</v>
      </c>
      <c r="D83" s="286" t="s">
        <v>661</v>
      </c>
      <c r="E83" s="272"/>
    </row>
    <row r="84" spans="1:5" x14ac:dyDescent="0.25">
      <c r="A84" s="296" t="s">
        <v>716</v>
      </c>
      <c r="B84" s="285">
        <v>35</v>
      </c>
      <c r="C84" s="286" t="s">
        <v>661</v>
      </c>
      <c r="D84" s="286" t="s">
        <v>661</v>
      </c>
      <c r="E84" s="272"/>
    </row>
    <row r="85" spans="1:5" x14ac:dyDescent="0.25">
      <c r="A85" s="287" t="s">
        <v>672</v>
      </c>
      <c r="B85" s="319">
        <v>12785</v>
      </c>
      <c r="C85" s="286" t="s">
        <v>661</v>
      </c>
      <c r="D85" s="286" t="s">
        <v>661</v>
      </c>
      <c r="E85" s="272"/>
    </row>
    <row r="86" spans="1:5" ht="21" x14ac:dyDescent="0.25">
      <c r="A86" s="320" t="s">
        <v>673</v>
      </c>
      <c r="B86" s="321">
        <v>12816</v>
      </c>
      <c r="C86" s="286" t="s">
        <v>661</v>
      </c>
      <c r="D86" s="286" t="s">
        <v>661</v>
      </c>
      <c r="E86" s="272"/>
    </row>
    <row r="87" spans="1:5" x14ac:dyDescent="0.25">
      <c r="A87" s="291" t="s">
        <v>661</v>
      </c>
      <c r="B87" s="285" t="s">
        <v>661</v>
      </c>
      <c r="C87" s="298" t="s">
        <v>661</v>
      </c>
      <c r="D87" s="298" t="s">
        <v>661</v>
      </c>
      <c r="E87" s="272"/>
    </row>
    <row r="88" spans="1:5" x14ac:dyDescent="0.25">
      <c r="A88" s="291" t="s">
        <v>675</v>
      </c>
      <c r="B88" s="285">
        <v>37</v>
      </c>
      <c r="C88" s="298" t="s">
        <v>661</v>
      </c>
      <c r="D88" s="298" t="s">
        <v>661</v>
      </c>
      <c r="E88" s="272"/>
    </row>
    <row r="89" spans="1:5" x14ac:dyDescent="0.25">
      <c r="A89" s="296" t="s">
        <v>717</v>
      </c>
      <c r="B89" s="285">
        <v>38</v>
      </c>
      <c r="C89" s="286" t="s">
        <v>661</v>
      </c>
      <c r="D89" s="286" t="s">
        <v>661</v>
      </c>
      <c r="E89" s="272"/>
    </row>
    <row r="90" spans="1:5" x14ac:dyDescent="0.25">
      <c r="A90" s="296" t="s">
        <v>718</v>
      </c>
      <c r="B90" s="285">
        <v>39</v>
      </c>
      <c r="C90" s="286" t="s">
        <v>661</v>
      </c>
      <c r="D90" s="286" t="s">
        <v>661</v>
      </c>
      <c r="E90" s="272"/>
    </row>
    <row r="91" spans="1:5" x14ac:dyDescent="0.25">
      <c r="A91" s="296" t="s">
        <v>719</v>
      </c>
      <c r="B91" s="285">
        <v>40</v>
      </c>
      <c r="C91" s="286" t="s">
        <v>661</v>
      </c>
      <c r="D91" s="286" t="s">
        <v>661</v>
      </c>
      <c r="E91" s="272"/>
    </row>
    <row r="92" spans="1:5" x14ac:dyDescent="0.25">
      <c r="A92" s="296" t="s">
        <v>720</v>
      </c>
      <c r="B92" s="285">
        <v>41</v>
      </c>
      <c r="C92" s="286" t="s">
        <v>661</v>
      </c>
      <c r="D92" s="286" t="s">
        <v>661</v>
      </c>
      <c r="E92" s="272"/>
    </row>
    <row r="93" spans="1:5" x14ac:dyDescent="0.25">
      <c r="A93" s="296" t="s">
        <v>721</v>
      </c>
      <c r="B93" s="285">
        <v>42</v>
      </c>
      <c r="C93" s="286" t="s">
        <v>661</v>
      </c>
      <c r="D93" s="286" t="s">
        <v>661</v>
      </c>
      <c r="E93" s="272"/>
    </row>
    <row r="94" spans="1:5" ht="21" x14ac:dyDescent="0.25">
      <c r="A94" s="322" t="s">
        <v>722</v>
      </c>
      <c r="B94" s="323">
        <v>43</v>
      </c>
      <c r="C94" s="302" t="s">
        <v>661</v>
      </c>
      <c r="D94" s="302" t="s">
        <v>661</v>
      </c>
      <c r="E94" s="272"/>
    </row>
    <row r="95" spans="1:5" x14ac:dyDescent="0.25">
      <c r="A95" s="324" t="s">
        <v>661</v>
      </c>
      <c r="B95" s="312"/>
      <c r="C95" s="313"/>
      <c r="D95" s="313"/>
      <c r="E95" s="272"/>
    </row>
    <row r="96" spans="1:5" x14ac:dyDescent="0.25">
      <c r="A96" s="296" t="s">
        <v>723</v>
      </c>
      <c r="B96" s="314"/>
      <c r="C96" s="315"/>
      <c r="D96" s="315"/>
      <c r="E96" s="272"/>
    </row>
    <row r="97" spans="1:5" x14ac:dyDescent="0.25">
      <c r="A97" s="325" t="s">
        <v>724</v>
      </c>
      <c r="B97" s="326">
        <v>44</v>
      </c>
      <c r="C97" s="286" t="s">
        <v>661</v>
      </c>
      <c r="D97" s="286" t="s">
        <v>661</v>
      </c>
      <c r="E97" s="272"/>
    </row>
    <row r="98" spans="1:5" x14ac:dyDescent="0.25">
      <c r="A98" s="325" t="s">
        <v>716</v>
      </c>
      <c r="B98" s="326">
        <v>45</v>
      </c>
      <c r="C98" s="286" t="s">
        <v>661</v>
      </c>
      <c r="D98" s="286" t="s">
        <v>661</v>
      </c>
      <c r="E98" s="272"/>
    </row>
    <row r="99" spans="1:5" x14ac:dyDescent="0.25">
      <c r="A99" s="320" t="s">
        <v>672</v>
      </c>
      <c r="B99" s="321">
        <v>16438</v>
      </c>
      <c r="C99" s="286" t="s">
        <v>661</v>
      </c>
      <c r="D99" s="286" t="s">
        <v>661</v>
      </c>
      <c r="E99" s="272"/>
    </row>
    <row r="100" spans="1:5" ht="21" x14ac:dyDescent="0.25">
      <c r="A100" s="320" t="s">
        <v>673</v>
      </c>
      <c r="B100" s="321">
        <v>16469</v>
      </c>
      <c r="C100" s="286" t="s">
        <v>661</v>
      </c>
      <c r="D100" s="286" t="s">
        <v>661</v>
      </c>
      <c r="E100" s="272"/>
    </row>
    <row r="101" spans="1:5" x14ac:dyDescent="0.25">
      <c r="A101" s="327" t="s">
        <v>674</v>
      </c>
      <c r="B101" s="326">
        <v>46</v>
      </c>
      <c r="C101" s="286">
        <v>738058088</v>
      </c>
      <c r="D101" s="286">
        <v>488169844</v>
      </c>
      <c r="E101" s="272"/>
    </row>
    <row r="102" spans="1:5" x14ac:dyDescent="0.25">
      <c r="A102" s="328" t="s">
        <v>675</v>
      </c>
      <c r="B102" s="326">
        <v>47</v>
      </c>
      <c r="C102" s="286" t="s">
        <v>661</v>
      </c>
      <c r="D102" s="286" t="s">
        <v>661</v>
      </c>
      <c r="E102" s="272"/>
    </row>
    <row r="103" spans="1:5" x14ac:dyDescent="0.25">
      <c r="A103" s="329" t="s">
        <v>725</v>
      </c>
      <c r="B103" s="323">
        <v>48</v>
      </c>
      <c r="C103" s="302">
        <v>1513292252</v>
      </c>
      <c r="D103" s="330">
        <v>892839887</v>
      </c>
      <c r="E103" s="272"/>
    </row>
    <row r="104" spans="1:5" x14ac:dyDescent="0.25">
      <c r="A104" s="331"/>
      <c r="B104" s="314"/>
      <c r="C104" s="315"/>
      <c r="D104" s="332" t="s">
        <v>661</v>
      </c>
      <c r="E104" s="272"/>
    </row>
    <row r="105" spans="1:5" x14ac:dyDescent="0.25">
      <c r="A105" s="328" t="s">
        <v>726</v>
      </c>
      <c r="B105" s="326">
        <v>49</v>
      </c>
      <c r="C105" s="286" t="s">
        <v>661</v>
      </c>
      <c r="D105" s="286">
        <v>352332</v>
      </c>
      <c r="E105" s="272"/>
    </row>
    <row r="106" spans="1:5" x14ac:dyDescent="0.25">
      <c r="A106" s="328" t="s">
        <v>727</v>
      </c>
      <c r="B106" s="326">
        <v>50</v>
      </c>
      <c r="C106" s="286" t="s">
        <v>661</v>
      </c>
      <c r="D106" s="286">
        <v>100000</v>
      </c>
      <c r="E106" s="272"/>
    </row>
    <row r="107" spans="1:5" ht="21" x14ac:dyDescent="0.25">
      <c r="A107" s="333" t="s">
        <v>728</v>
      </c>
      <c r="B107" s="326">
        <v>51</v>
      </c>
      <c r="C107" s="286" t="s">
        <v>661</v>
      </c>
      <c r="D107" s="290">
        <v>452332</v>
      </c>
      <c r="E107" s="272"/>
    </row>
    <row r="108" spans="1:5" x14ac:dyDescent="0.25">
      <c r="A108" s="328" t="s">
        <v>729</v>
      </c>
      <c r="B108" s="326">
        <v>52</v>
      </c>
      <c r="C108" s="286" t="s">
        <v>661</v>
      </c>
      <c r="D108" s="290">
        <v>204709485</v>
      </c>
      <c r="E108" s="272"/>
    </row>
    <row r="109" spans="1:5" x14ac:dyDescent="0.25">
      <c r="A109" s="328" t="s">
        <v>730</v>
      </c>
      <c r="B109" s="326">
        <v>53</v>
      </c>
      <c r="C109" s="286" t="s">
        <v>661</v>
      </c>
      <c r="D109" s="290">
        <v>243987243</v>
      </c>
      <c r="E109" s="272"/>
    </row>
    <row r="110" spans="1:5" x14ac:dyDescent="0.25">
      <c r="A110" s="328" t="s">
        <v>731</v>
      </c>
      <c r="B110" s="326">
        <v>54</v>
      </c>
      <c r="C110" s="286" t="s">
        <v>661</v>
      </c>
      <c r="D110" s="290">
        <v>-359896</v>
      </c>
      <c r="E110" s="272"/>
    </row>
    <row r="111" spans="1:5" x14ac:dyDescent="0.25">
      <c r="A111" s="328" t="s">
        <v>732</v>
      </c>
      <c r="B111" s="326">
        <v>55</v>
      </c>
      <c r="C111" s="286" t="s">
        <v>661</v>
      </c>
      <c r="D111" s="290">
        <v>11999</v>
      </c>
      <c r="E111" s="272"/>
    </row>
    <row r="112" spans="1:5" x14ac:dyDescent="0.25">
      <c r="A112" s="328" t="s">
        <v>733</v>
      </c>
      <c r="B112" s="326">
        <v>56</v>
      </c>
      <c r="C112" s="286" t="s">
        <v>661</v>
      </c>
      <c r="D112" s="290">
        <v>1341641050</v>
      </c>
      <c r="E112" s="272"/>
    </row>
    <row r="113" spans="1:5" ht="15" x14ac:dyDescent="0.25">
      <c r="A113" s="273" t="s">
        <v>661</v>
      </c>
      <c r="B113" s="272"/>
      <c r="C113" s="272"/>
      <c r="D113" s="272"/>
      <c r="E113" s="272"/>
    </row>
    <row r="114" spans="1:5" ht="15" x14ac:dyDescent="0.25">
      <c r="A114" s="273" t="s">
        <v>661</v>
      </c>
      <c r="B114" s="272"/>
      <c r="C114" s="272"/>
      <c r="D114" s="272"/>
      <c r="E114" s="272"/>
    </row>
    <row r="115" spans="1:5" ht="15" x14ac:dyDescent="0.25">
      <c r="A115" s="273" t="s">
        <v>661</v>
      </c>
      <c r="B115" s="272"/>
      <c r="C115" s="272"/>
      <c r="D115" s="272"/>
      <c r="E115" s="272"/>
    </row>
    <row r="116" spans="1:5" ht="15" x14ac:dyDescent="0.25">
      <c r="A116" s="273" t="s">
        <v>661</v>
      </c>
      <c r="B116" s="272"/>
      <c r="C116" s="272"/>
      <c r="D116" s="272"/>
      <c r="E116" s="272"/>
    </row>
    <row r="117" spans="1:5" ht="15" x14ac:dyDescent="0.25">
      <c r="A117" s="273" t="s">
        <v>661</v>
      </c>
      <c r="B117" s="272"/>
      <c r="C117" s="272"/>
      <c r="D117" s="272"/>
      <c r="E117" s="272"/>
    </row>
    <row r="118" spans="1:5" ht="15" x14ac:dyDescent="0.25">
      <c r="A118" s="273" t="s">
        <v>661</v>
      </c>
      <c r="B118" s="272"/>
      <c r="C118" s="272"/>
      <c r="D118" s="272"/>
      <c r="E118" s="272"/>
    </row>
    <row r="119" spans="1:5" ht="15" x14ac:dyDescent="0.25">
      <c r="A119" s="273" t="s">
        <v>661</v>
      </c>
      <c r="B119" s="272"/>
      <c r="C119" s="272"/>
      <c r="D119" s="272"/>
      <c r="E119" s="272"/>
    </row>
    <row r="120" spans="1:5" ht="15" x14ac:dyDescent="0.25">
      <c r="A120" s="273" t="s">
        <v>661</v>
      </c>
      <c r="B120" s="272"/>
      <c r="C120" s="272"/>
      <c r="D120" s="272"/>
      <c r="E120" s="272"/>
    </row>
    <row r="121" spans="1:5" ht="15" x14ac:dyDescent="0.25">
      <c r="A121" s="273" t="s">
        <v>661</v>
      </c>
      <c r="B121" s="272"/>
      <c r="C121" s="272"/>
      <c r="D121" s="272"/>
      <c r="E121" s="272"/>
    </row>
    <row r="122" spans="1:5" ht="15" x14ac:dyDescent="0.25">
      <c r="A122" s="273" t="s">
        <v>661</v>
      </c>
      <c r="B122" s="272"/>
      <c r="C122" s="272"/>
      <c r="D122" s="272"/>
      <c r="E122" s="272"/>
    </row>
    <row r="123" spans="1:5" ht="15" x14ac:dyDescent="0.25">
      <c r="A123" s="273" t="s">
        <v>661</v>
      </c>
      <c r="B123" s="272"/>
      <c r="C123" s="272"/>
      <c r="D123" s="272"/>
      <c r="E123" s="272"/>
    </row>
    <row r="124" spans="1:5" ht="15" x14ac:dyDescent="0.25">
      <c r="A124" s="273" t="s">
        <v>661</v>
      </c>
      <c r="B124" s="272"/>
      <c r="C124" s="272"/>
      <c r="D124" s="272"/>
      <c r="E124" s="272"/>
    </row>
    <row r="125" spans="1:5" ht="15" x14ac:dyDescent="0.25">
      <c r="A125" s="273" t="s">
        <v>661</v>
      </c>
      <c r="B125" s="272"/>
      <c r="C125" s="272"/>
      <c r="D125" s="272"/>
      <c r="E125" s="272"/>
    </row>
    <row r="126" spans="1:5" ht="15" x14ac:dyDescent="0.25">
      <c r="A126" s="273" t="s">
        <v>661</v>
      </c>
      <c r="B126" s="272"/>
      <c r="C126" s="272"/>
      <c r="D126" s="272"/>
      <c r="E126" s="272"/>
    </row>
    <row r="127" spans="1:5" ht="15" x14ac:dyDescent="0.25">
      <c r="A127" s="273" t="s">
        <v>661</v>
      </c>
      <c r="B127" s="272"/>
      <c r="C127" s="272"/>
      <c r="D127" s="272"/>
      <c r="E127" s="272"/>
    </row>
    <row r="128" spans="1:5" ht="15" x14ac:dyDescent="0.25">
      <c r="A128" s="273" t="s">
        <v>661</v>
      </c>
      <c r="B128" s="272"/>
      <c r="C128" s="272"/>
      <c r="D128" s="272"/>
      <c r="E128" s="272"/>
    </row>
    <row r="129" spans="1:5" ht="15.6" x14ac:dyDescent="0.3">
      <c r="A129" s="270" t="s">
        <v>660</v>
      </c>
      <c r="B129" s="272"/>
      <c r="C129" s="272"/>
      <c r="D129" s="272"/>
      <c r="E129" s="272"/>
    </row>
    <row r="130" spans="1:5" ht="31.2" x14ac:dyDescent="0.3">
      <c r="A130" s="270" t="s">
        <v>734</v>
      </c>
      <c r="B130" s="272"/>
      <c r="C130" s="272"/>
      <c r="D130" s="272"/>
      <c r="E130" s="272"/>
    </row>
    <row r="131" spans="1:5" ht="17.399999999999999" x14ac:dyDescent="0.3">
      <c r="A131" s="334" t="s">
        <v>661</v>
      </c>
      <c r="B131" s="272"/>
      <c r="C131" s="272"/>
      <c r="D131" s="272"/>
      <c r="E131" s="272"/>
    </row>
    <row r="132" spans="1:5" ht="17.399999999999999" x14ac:dyDescent="0.3">
      <c r="A132" s="271" t="s">
        <v>661</v>
      </c>
      <c r="B132" s="272"/>
      <c r="C132" s="272"/>
      <c r="D132" s="272"/>
      <c r="E132" s="272"/>
    </row>
    <row r="133" spans="1:5" ht="18" thickBot="1" x14ac:dyDescent="0.35">
      <c r="A133" s="271" t="s">
        <v>661</v>
      </c>
      <c r="B133" s="272"/>
      <c r="C133" s="272"/>
      <c r="D133" s="272"/>
      <c r="E133" s="272"/>
    </row>
    <row r="134" spans="1:5" ht="13.8" thickTop="1" x14ac:dyDescent="0.25">
      <c r="A134" s="335" t="s">
        <v>663</v>
      </c>
      <c r="B134" s="336" t="s">
        <v>735</v>
      </c>
      <c r="C134" s="337" t="s">
        <v>736</v>
      </c>
      <c r="D134" s="337" t="s">
        <v>737</v>
      </c>
      <c r="E134" s="272"/>
    </row>
    <row r="135" spans="1:5" ht="13.8" thickBot="1" x14ac:dyDescent="0.3">
      <c r="A135" s="331"/>
      <c r="B135" s="314"/>
      <c r="C135" s="332" t="s">
        <v>661</v>
      </c>
      <c r="D135" s="315"/>
      <c r="E135" s="272"/>
    </row>
    <row r="136" spans="1:5" ht="13.8" thickTop="1" x14ac:dyDescent="0.25">
      <c r="A136" s="338" t="s">
        <v>738</v>
      </c>
      <c r="B136" s="282">
        <v>1</v>
      </c>
      <c r="C136" s="346" t="s">
        <v>739</v>
      </c>
      <c r="D136" s="283" t="s">
        <v>661</v>
      </c>
      <c r="E136" s="272"/>
    </row>
    <row r="137" spans="1:5" x14ac:dyDescent="0.25">
      <c r="A137" s="296" t="s">
        <v>740</v>
      </c>
      <c r="B137" s="285">
        <v>2</v>
      </c>
      <c r="C137" s="347" t="s">
        <v>739</v>
      </c>
      <c r="D137" s="286" t="s">
        <v>661</v>
      </c>
      <c r="E137" s="272"/>
    </row>
    <row r="138" spans="1:5" x14ac:dyDescent="0.25">
      <c r="A138" s="296" t="s">
        <v>741</v>
      </c>
      <c r="B138" s="285">
        <v>3</v>
      </c>
      <c r="C138" s="347" t="s">
        <v>661</v>
      </c>
      <c r="D138" s="286" t="s">
        <v>661</v>
      </c>
      <c r="E138" s="272"/>
    </row>
    <row r="139" spans="1:5" x14ac:dyDescent="0.25">
      <c r="A139" s="284" t="s">
        <v>742</v>
      </c>
      <c r="B139" s="285">
        <v>4</v>
      </c>
      <c r="C139" s="348" t="s">
        <v>661</v>
      </c>
      <c r="D139" s="298" t="s">
        <v>670</v>
      </c>
      <c r="E139" s="272"/>
    </row>
    <row r="140" spans="1:5" ht="21" x14ac:dyDescent="0.25">
      <c r="A140" s="291" t="s">
        <v>743</v>
      </c>
      <c r="B140" s="285">
        <v>5</v>
      </c>
      <c r="C140" s="347" t="s">
        <v>744</v>
      </c>
      <c r="D140" s="286" t="s">
        <v>661</v>
      </c>
      <c r="E140" s="272"/>
    </row>
    <row r="141" spans="1:5" x14ac:dyDescent="0.25">
      <c r="A141" s="324" t="s">
        <v>740</v>
      </c>
      <c r="B141" s="301">
        <v>6</v>
      </c>
      <c r="C141" s="345">
        <v>304223</v>
      </c>
      <c r="D141" s="302" t="s">
        <v>661</v>
      </c>
      <c r="E141" s="272"/>
    </row>
    <row r="142" spans="1:5" x14ac:dyDescent="0.25">
      <c r="A142" s="331"/>
      <c r="B142" s="314"/>
      <c r="C142" s="349" t="s">
        <v>661</v>
      </c>
      <c r="D142" s="315"/>
      <c r="E142" s="272"/>
    </row>
    <row r="143" spans="1:5" ht="13.8" thickBot="1" x14ac:dyDescent="0.3">
      <c r="A143" s="339" t="s">
        <v>741</v>
      </c>
      <c r="B143" s="340">
        <v>7</v>
      </c>
      <c r="C143" s="350" t="s">
        <v>661</v>
      </c>
      <c r="D143" s="341" t="s">
        <v>661</v>
      </c>
      <c r="E143" s="272"/>
    </row>
    <row r="144" spans="1:5" ht="14.4" thickTop="1" thickBot="1" x14ac:dyDescent="0.3">
      <c r="A144" s="292" t="s">
        <v>745</v>
      </c>
      <c r="B144" s="293">
        <v>8</v>
      </c>
      <c r="C144" s="351" t="s">
        <v>746</v>
      </c>
      <c r="D144" s="294" t="s">
        <v>670</v>
      </c>
      <c r="E144" s="272"/>
    </row>
    <row r="145" spans="1:5" ht="13.8" thickTop="1" x14ac:dyDescent="0.25">
      <c r="A145" s="318" t="s">
        <v>740</v>
      </c>
      <c r="B145" s="282">
        <v>9</v>
      </c>
      <c r="C145" s="352" t="s">
        <v>746</v>
      </c>
      <c r="D145" s="295" t="s">
        <v>661</v>
      </c>
      <c r="E145" s="272"/>
    </row>
    <row r="146" spans="1:5" x14ac:dyDescent="0.25">
      <c r="A146" s="296" t="s">
        <v>741</v>
      </c>
      <c r="B146" s="285">
        <v>10</v>
      </c>
      <c r="C146" s="348" t="s">
        <v>661</v>
      </c>
      <c r="D146" s="298" t="s">
        <v>670</v>
      </c>
      <c r="E146" s="272"/>
    </row>
    <row r="147" spans="1:5" x14ac:dyDescent="0.25">
      <c r="A147" s="291" t="s">
        <v>747</v>
      </c>
      <c r="B147" s="285">
        <v>11</v>
      </c>
      <c r="C147" s="347" t="s">
        <v>661</v>
      </c>
      <c r="D147" s="286" t="s">
        <v>661</v>
      </c>
      <c r="E147" s="272"/>
    </row>
    <row r="148" spans="1:5" x14ac:dyDescent="0.25">
      <c r="A148" s="296" t="s">
        <v>740</v>
      </c>
      <c r="B148" s="285">
        <v>12</v>
      </c>
      <c r="C148" s="347" t="s">
        <v>661</v>
      </c>
      <c r="D148" s="286" t="s">
        <v>661</v>
      </c>
      <c r="E148" s="272"/>
    </row>
    <row r="149" spans="1:5" x14ac:dyDescent="0.25">
      <c r="A149" s="296" t="s">
        <v>741</v>
      </c>
      <c r="B149" s="285">
        <v>13</v>
      </c>
      <c r="C149" s="347" t="s">
        <v>748</v>
      </c>
      <c r="D149" s="286" t="s">
        <v>661</v>
      </c>
      <c r="E149" s="272"/>
    </row>
    <row r="150" spans="1:5" x14ac:dyDescent="0.25">
      <c r="A150" s="291" t="s">
        <v>749</v>
      </c>
      <c r="B150" s="285">
        <v>14</v>
      </c>
      <c r="C150" s="347" t="s">
        <v>661</v>
      </c>
      <c r="D150" s="286" t="s">
        <v>661</v>
      </c>
      <c r="E150" s="272"/>
    </row>
    <row r="151" spans="1:5" x14ac:dyDescent="0.25">
      <c r="A151" s="325" t="s">
        <v>740</v>
      </c>
      <c r="B151" s="326">
        <v>15</v>
      </c>
      <c r="C151" s="348" t="s">
        <v>661</v>
      </c>
      <c r="D151" s="298" t="s">
        <v>670</v>
      </c>
      <c r="E151" s="272"/>
    </row>
    <row r="152" spans="1:5" x14ac:dyDescent="0.25">
      <c r="A152" s="325" t="s">
        <v>741</v>
      </c>
      <c r="B152" s="326">
        <v>16</v>
      </c>
      <c r="C152" s="347" t="s">
        <v>661</v>
      </c>
      <c r="D152" s="286" t="s">
        <v>670</v>
      </c>
      <c r="E152" s="272"/>
    </row>
    <row r="153" spans="1:5" ht="21" x14ac:dyDescent="0.25">
      <c r="A153" s="291" t="s">
        <v>750</v>
      </c>
      <c r="B153" s="285">
        <v>17</v>
      </c>
      <c r="C153" s="347" t="s">
        <v>751</v>
      </c>
      <c r="D153" s="286" t="s">
        <v>661</v>
      </c>
      <c r="E153" s="272"/>
    </row>
    <row r="154" spans="1:5" x14ac:dyDescent="0.25">
      <c r="A154" s="296" t="s">
        <v>740</v>
      </c>
      <c r="B154" s="285">
        <v>18</v>
      </c>
      <c r="C154" s="347" t="s">
        <v>751</v>
      </c>
      <c r="D154" s="286" t="s">
        <v>661</v>
      </c>
      <c r="E154" s="272"/>
    </row>
    <row r="155" spans="1:5" x14ac:dyDescent="0.25">
      <c r="A155" s="296" t="s">
        <v>741</v>
      </c>
      <c r="B155" s="285">
        <v>19</v>
      </c>
      <c r="C155" s="347" t="s">
        <v>661</v>
      </c>
      <c r="D155" s="286" t="s">
        <v>661</v>
      </c>
      <c r="E155" s="272"/>
    </row>
    <row r="156" spans="1:5" x14ac:dyDescent="0.25">
      <c r="A156" s="291" t="s">
        <v>752</v>
      </c>
      <c r="B156" s="285">
        <v>20</v>
      </c>
      <c r="C156" s="347" t="s">
        <v>661</v>
      </c>
      <c r="D156" s="286" t="s">
        <v>661</v>
      </c>
      <c r="E156" s="272"/>
    </row>
    <row r="157" spans="1:5" ht="17.399999999999999" x14ac:dyDescent="0.3">
      <c r="A157" s="271" t="s">
        <v>661</v>
      </c>
      <c r="B157" s="272"/>
      <c r="C157" s="272"/>
      <c r="D157" s="272"/>
      <c r="E157" s="272"/>
    </row>
    <row r="158" spans="1:5" ht="17.399999999999999" x14ac:dyDescent="0.3">
      <c r="A158" s="271" t="s">
        <v>661</v>
      </c>
      <c r="B158" s="272"/>
      <c r="C158" s="272"/>
      <c r="D158" s="272"/>
      <c r="E158" s="272"/>
    </row>
    <row r="159" spans="1:5" ht="17.399999999999999" x14ac:dyDescent="0.3">
      <c r="A159" s="334" t="s">
        <v>660</v>
      </c>
      <c r="B159" s="272"/>
      <c r="C159" s="272"/>
      <c r="D159" s="272"/>
      <c r="E159" s="272"/>
    </row>
    <row r="160" spans="1:5" ht="17.399999999999999" x14ac:dyDescent="0.3">
      <c r="A160" s="334" t="s">
        <v>753</v>
      </c>
      <c r="B160" s="272"/>
      <c r="C160" s="272"/>
      <c r="D160" s="272"/>
      <c r="E160" s="272"/>
    </row>
    <row r="161" spans="1:5" ht="17.399999999999999" x14ac:dyDescent="0.3">
      <c r="A161" s="334" t="s">
        <v>661</v>
      </c>
      <c r="B161" s="272"/>
      <c r="C161" s="272"/>
      <c r="D161" s="272"/>
      <c r="E161" s="272"/>
    </row>
    <row r="162" spans="1:5" ht="17.399999999999999" x14ac:dyDescent="0.3">
      <c r="A162" s="271" t="s">
        <v>661</v>
      </c>
      <c r="B162" s="272"/>
      <c r="C162" s="272"/>
      <c r="D162" s="272"/>
      <c r="E162" s="272"/>
    </row>
    <row r="163" spans="1:5" ht="17.399999999999999" x14ac:dyDescent="0.3">
      <c r="A163" s="271" t="s">
        <v>661</v>
      </c>
      <c r="B163" s="272"/>
      <c r="C163" s="272"/>
      <c r="D163" s="272"/>
      <c r="E163" s="272"/>
    </row>
    <row r="164" spans="1:5" ht="18" thickBot="1" x14ac:dyDescent="0.35">
      <c r="A164" s="271" t="s">
        <v>661</v>
      </c>
      <c r="B164" s="272"/>
      <c r="C164" s="272"/>
      <c r="D164" s="272"/>
      <c r="E164" s="272"/>
    </row>
    <row r="165" spans="1:5" ht="13.8" thickTop="1" x14ac:dyDescent="0.25">
      <c r="A165" s="461" t="s">
        <v>663</v>
      </c>
      <c r="B165" s="464" t="s">
        <v>664</v>
      </c>
      <c r="C165" s="467" t="s">
        <v>754</v>
      </c>
      <c r="D165" s="467" t="s">
        <v>711</v>
      </c>
      <c r="E165" s="272"/>
    </row>
    <row r="166" spans="1:5" x14ac:dyDescent="0.25">
      <c r="A166" s="462"/>
      <c r="B166" s="465"/>
      <c r="C166" s="468"/>
      <c r="D166" s="468"/>
      <c r="E166" s="272"/>
    </row>
    <row r="167" spans="1:5" ht="18" thickBot="1" x14ac:dyDescent="0.35">
      <c r="A167" s="463"/>
      <c r="B167" s="466"/>
      <c r="C167" s="469" t="s">
        <v>661</v>
      </c>
      <c r="D167" s="469"/>
      <c r="E167" s="272"/>
    </row>
    <row r="168" spans="1:5" ht="14.4" thickTop="1" thickBot="1" x14ac:dyDescent="0.3">
      <c r="A168" s="316">
        <v>1</v>
      </c>
      <c r="B168" s="317">
        <v>2</v>
      </c>
      <c r="C168" s="317">
        <v>3</v>
      </c>
      <c r="D168" s="317">
        <v>4</v>
      </c>
      <c r="E168" s="272"/>
    </row>
    <row r="169" spans="1:5" ht="22.2" thickTop="1" thickBot="1" x14ac:dyDescent="0.3">
      <c r="A169" s="316" t="s">
        <v>755</v>
      </c>
      <c r="B169" s="293">
        <v>1</v>
      </c>
      <c r="C169" s="353" t="s">
        <v>756</v>
      </c>
      <c r="D169" s="342" t="s">
        <v>670</v>
      </c>
      <c r="E169" s="272"/>
    </row>
    <row r="170" spans="1:5" ht="13.8" thickTop="1" x14ac:dyDescent="0.25">
      <c r="A170" s="343" t="s">
        <v>757</v>
      </c>
      <c r="B170" s="282">
        <v>2</v>
      </c>
      <c r="C170" s="346" t="s">
        <v>756</v>
      </c>
      <c r="D170" s="283" t="s">
        <v>661</v>
      </c>
      <c r="E170" s="272"/>
    </row>
    <row r="171" spans="1:5" ht="13.8" thickBot="1" x14ac:dyDescent="0.3">
      <c r="A171" s="344" t="s">
        <v>758</v>
      </c>
      <c r="B171" s="285">
        <v>3</v>
      </c>
      <c r="C171" s="347" t="s">
        <v>756</v>
      </c>
      <c r="D171" s="286" t="s">
        <v>661</v>
      </c>
      <c r="E171" s="272"/>
    </row>
    <row r="172" spans="1:5" ht="14.4" thickTop="1" thickBot="1" x14ac:dyDescent="0.3">
      <c r="A172" s="292" t="s">
        <v>759</v>
      </c>
      <c r="B172" s="293">
        <v>4</v>
      </c>
      <c r="C172" s="354" t="s">
        <v>756</v>
      </c>
      <c r="D172" s="294" t="s">
        <v>670</v>
      </c>
      <c r="E172" s="272"/>
    </row>
    <row r="173" spans="1:5" ht="14.4" thickTop="1" thickBot="1" x14ac:dyDescent="0.3">
      <c r="A173" s="292" t="s">
        <v>760</v>
      </c>
      <c r="B173" s="293">
        <v>5</v>
      </c>
      <c r="C173" s="354" t="s">
        <v>756</v>
      </c>
      <c r="D173" s="294" t="s">
        <v>670</v>
      </c>
      <c r="E173" s="272"/>
    </row>
    <row r="174" spans="1:5" ht="13.8" thickTop="1" x14ac:dyDescent="0.25"/>
  </sheetData>
  <mergeCells count="61">
    <mergeCell ref="C16:D16"/>
    <mergeCell ref="C1:E4"/>
    <mergeCell ref="A5:A8"/>
    <mergeCell ref="B5:B8"/>
    <mergeCell ref="C8:E8"/>
    <mergeCell ref="C9:D9"/>
    <mergeCell ref="C10:D10"/>
    <mergeCell ref="C11:D11"/>
    <mergeCell ref="C12:D12"/>
    <mergeCell ref="C13:D13"/>
    <mergeCell ref="C14:D14"/>
    <mergeCell ref="C15:D15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D40:E40"/>
    <mergeCell ref="C29:D29"/>
    <mergeCell ref="C30:D30"/>
    <mergeCell ref="C31:D31"/>
    <mergeCell ref="D32:E32"/>
    <mergeCell ref="D33:E33"/>
    <mergeCell ref="D34:E34"/>
    <mergeCell ref="D35:E35"/>
    <mergeCell ref="D36:E36"/>
    <mergeCell ref="D37:E37"/>
    <mergeCell ref="D38:E38"/>
    <mergeCell ref="D39:E39"/>
    <mergeCell ref="D61:E61"/>
    <mergeCell ref="D41:E41"/>
    <mergeCell ref="D42:E42"/>
    <mergeCell ref="D43:E43"/>
    <mergeCell ref="D44:E44"/>
    <mergeCell ref="D45:E45"/>
    <mergeCell ref="D46:E46"/>
    <mergeCell ref="D47:E47"/>
    <mergeCell ref="D48:E48"/>
    <mergeCell ref="D51:E51"/>
    <mergeCell ref="D52:E52"/>
    <mergeCell ref="D53:E60"/>
    <mergeCell ref="D62:E62"/>
    <mergeCell ref="D63:E63"/>
    <mergeCell ref="D64:E64"/>
    <mergeCell ref="D65:E65"/>
    <mergeCell ref="A74:A78"/>
    <mergeCell ref="B74:B78"/>
    <mergeCell ref="D74:D77"/>
    <mergeCell ref="C78:D78"/>
    <mergeCell ref="A165:A167"/>
    <mergeCell ref="B165:B167"/>
    <mergeCell ref="C165:C166"/>
    <mergeCell ref="D165:D166"/>
    <mergeCell ref="C167:D1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2"/>
  <sheetViews>
    <sheetView topLeftCell="D1" zoomScaleNormal="100" workbookViewId="0">
      <selection activeCell="I2" sqref="I2:AN2"/>
    </sheetView>
  </sheetViews>
  <sheetFormatPr defaultRowHeight="13.2" x14ac:dyDescent="0.25"/>
  <cols>
    <col min="10" max="10" width="0.109375" customWidth="1"/>
    <col min="11" max="12" width="9.109375" hidden="1" customWidth="1"/>
    <col min="13" max="13" width="6.33203125" hidden="1" customWidth="1"/>
    <col min="14" max="26" width="9.109375" hidden="1" customWidth="1"/>
    <col min="27" max="27" width="7.5546875" customWidth="1"/>
    <col min="28" max="30" width="9.109375" hidden="1" customWidth="1"/>
    <col min="31" max="31" width="12" customWidth="1"/>
    <col min="32" max="33" width="10.88671875" customWidth="1"/>
    <col min="35" max="36" width="12" customWidth="1"/>
    <col min="38" max="39" width="11.5546875" customWidth="1"/>
    <col min="40" max="40" width="14.88671875" customWidth="1"/>
    <col min="41" max="41" width="14.6640625" customWidth="1"/>
    <col min="42" max="42" width="13.88671875" customWidth="1"/>
  </cols>
  <sheetData>
    <row r="1" spans="1:42" x14ac:dyDescent="0.25">
      <c r="A1" s="356" t="s">
        <v>107</v>
      </c>
      <c r="B1" s="356"/>
      <c r="C1" s="356"/>
      <c r="D1" s="356"/>
      <c r="E1" s="356"/>
      <c r="F1" s="356"/>
      <c r="G1" s="356"/>
      <c r="H1" s="356"/>
      <c r="I1" s="35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42" x14ac:dyDescent="0.25">
      <c r="A2" s="1"/>
      <c r="B2" s="1"/>
      <c r="C2" s="1"/>
      <c r="D2" s="1"/>
      <c r="E2" s="1"/>
      <c r="F2" s="1"/>
      <c r="G2" s="1"/>
      <c r="H2" s="1"/>
      <c r="I2" s="356" t="s">
        <v>762</v>
      </c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  <c r="AM2" s="356"/>
      <c r="AN2" s="356"/>
    </row>
    <row r="3" spans="1:42" x14ac:dyDescent="0.25">
      <c r="A3" s="356" t="s">
        <v>108</v>
      </c>
      <c r="B3" s="356"/>
      <c r="C3" s="356"/>
      <c r="D3" s="356"/>
      <c r="E3" s="356"/>
      <c r="F3" s="356"/>
      <c r="G3" s="356"/>
      <c r="H3" s="356"/>
      <c r="I3" s="35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7"/>
      <c r="AB3" s="7"/>
      <c r="AC3" s="7"/>
      <c r="AD3" s="7"/>
      <c r="AE3" s="356" t="s">
        <v>516</v>
      </c>
      <c r="AF3" s="356"/>
      <c r="AG3" s="356"/>
      <c r="AH3" s="356" t="s">
        <v>160</v>
      </c>
      <c r="AI3" s="356"/>
      <c r="AJ3" s="356"/>
      <c r="AK3" s="356" t="s">
        <v>161</v>
      </c>
      <c r="AL3" s="356"/>
      <c r="AM3" s="356"/>
      <c r="AN3" s="356" t="s">
        <v>365</v>
      </c>
      <c r="AO3" s="356"/>
      <c r="AP3" s="356"/>
    </row>
    <row r="4" spans="1:42" s="1" customFormat="1" x14ac:dyDescent="0.25">
      <c r="A4" s="363" t="s">
        <v>109</v>
      </c>
      <c r="B4" s="363"/>
      <c r="C4" s="363"/>
      <c r="D4" s="363"/>
      <c r="E4" s="363"/>
      <c r="F4" s="363"/>
      <c r="G4" s="363"/>
      <c r="H4" s="363"/>
      <c r="I4" s="363"/>
      <c r="AA4" s="1" t="s">
        <v>110</v>
      </c>
      <c r="AE4" s="1" t="s">
        <v>517</v>
      </c>
      <c r="AF4" s="1" t="s">
        <v>592</v>
      </c>
      <c r="AG4" s="1" t="s">
        <v>608</v>
      </c>
      <c r="AH4" s="1" t="s">
        <v>517</v>
      </c>
      <c r="AI4" s="1" t="s">
        <v>592</v>
      </c>
      <c r="AJ4" s="1" t="s">
        <v>608</v>
      </c>
      <c r="AK4" s="1" t="s">
        <v>517</v>
      </c>
      <c r="AL4" s="1" t="s">
        <v>592</v>
      </c>
      <c r="AM4" s="1" t="s">
        <v>608</v>
      </c>
      <c r="AN4" s="1" t="s">
        <v>517</v>
      </c>
      <c r="AO4" s="1" t="s">
        <v>592</v>
      </c>
      <c r="AP4" s="1" t="s">
        <v>608</v>
      </c>
    </row>
    <row r="5" spans="1:42" x14ac:dyDescent="0.25">
      <c r="A5" s="365" t="s">
        <v>0</v>
      </c>
      <c r="B5" s="366"/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418"/>
      <c r="AA5" s="377" t="s">
        <v>1</v>
      </c>
      <c r="AB5" s="378"/>
      <c r="AC5" s="378"/>
      <c r="AD5" s="414"/>
      <c r="AE5">
        <v>28250000</v>
      </c>
      <c r="AF5">
        <v>28363044</v>
      </c>
      <c r="AG5">
        <v>28363044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f t="shared" ref="AN5:AN13" si="0">SUM(AE5,AH5,AK5)</f>
        <v>28250000</v>
      </c>
      <c r="AO5">
        <f t="shared" ref="AO5:AO66" si="1">SUM(AF5,AI5,AL5)</f>
        <v>28363044</v>
      </c>
      <c r="AP5">
        <f>SUM(AG5,AJ5,AM5)</f>
        <v>28363044</v>
      </c>
    </row>
    <row r="6" spans="1:42" x14ac:dyDescent="0.25">
      <c r="A6" s="370" t="s">
        <v>2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417"/>
      <c r="AA6" s="377" t="s">
        <v>3</v>
      </c>
      <c r="AB6" s="378"/>
      <c r="AC6" s="378"/>
      <c r="AD6" s="414"/>
      <c r="AE6">
        <v>49406000</v>
      </c>
      <c r="AF6">
        <v>50012743</v>
      </c>
      <c r="AG6">
        <v>50012743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f t="shared" si="0"/>
        <v>49406000</v>
      </c>
      <c r="AO6">
        <f t="shared" si="1"/>
        <v>50012743</v>
      </c>
      <c r="AP6">
        <f t="shared" ref="AP6:AP52" si="2">SUM(AG6,AJ6,AM6)</f>
        <v>50012743</v>
      </c>
    </row>
    <row r="7" spans="1:42" x14ac:dyDescent="0.25">
      <c r="A7" s="370" t="s">
        <v>4</v>
      </c>
      <c r="B7" s="371"/>
      <c r="C7" s="371"/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417"/>
      <c r="AA7" s="377" t="s">
        <v>5</v>
      </c>
      <c r="AB7" s="378"/>
      <c r="AC7" s="378"/>
      <c r="AD7" s="414"/>
      <c r="AE7">
        <v>15831000</v>
      </c>
      <c r="AF7">
        <v>15888883</v>
      </c>
      <c r="AG7">
        <v>15888883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f t="shared" si="0"/>
        <v>15831000</v>
      </c>
      <c r="AO7">
        <f t="shared" si="1"/>
        <v>15888883</v>
      </c>
      <c r="AP7">
        <f t="shared" si="2"/>
        <v>15888883</v>
      </c>
    </row>
    <row r="8" spans="1:42" hidden="1" x14ac:dyDescent="0.25">
      <c r="A8" s="370" t="s">
        <v>6</v>
      </c>
      <c r="B8" s="371"/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417"/>
      <c r="AA8" s="377" t="s">
        <v>7</v>
      </c>
      <c r="AB8" s="378"/>
      <c r="AC8" s="378"/>
      <c r="AD8" s="414"/>
      <c r="AI8">
        <v>0</v>
      </c>
      <c r="AN8">
        <f t="shared" si="0"/>
        <v>0</v>
      </c>
      <c r="AO8">
        <f t="shared" si="1"/>
        <v>0</v>
      </c>
      <c r="AP8">
        <f t="shared" si="2"/>
        <v>0</v>
      </c>
    </row>
    <row r="9" spans="1:42" hidden="1" x14ac:dyDescent="0.25">
      <c r="A9" s="370" t="s">
        <v>8</v>
      </c>
      <c r="B9" s="371"/>
      <c r="C9" s="371"/>
      <c r="D9" s="371"/>
      <c r="E9" s="371"/>
      <c r="F9" s="371"/>
      <c r="G9" s="371"/>
      <c r="H9" s="371"/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371"/>
      <c r="Z9" s="417"/>
      <c r="AA9" s="377" t="s">
        <v>9</v>
      </c>
      <c r="AB9" s="378"/>
      <c r="AC9" s="378"/>
      <c r="AD9" s="414"/>
      <c r="AI9">
        <v>0</v>
      </c>
      <c r="AN9">
        <f t="shared" si="0"/>
        <v>0</v>
      </c>
      <c r="AO9">
        <f t="shared" si="1"/>
        <v>0</v>
      </c>
      <c r="AP9">
        <f t="shared" si="2"/>
        <v>0</v>
      </c>
    </row>
    <row r="10" spans="1:42" hidden="1" x14ac:dyDescent="0.25">
      <c r="A10" s="370" t="s">
        <v>10</v>
      </c>
      <c r="B10" s="371"/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417"/>
      <c r="AA10" s="377" t="s">
        <v>11</v>
      </c>
      <c r="AB10" s="378"/>
      <c r="AC10" s="378"/>
      <c r="AD10" s="414"/>
      <c r="AI10">
        <v>0</v>
      </c>
      <c r="AN10">
        <f t="shared" si="0"/>
        <v>0</v>
      </c>
      <c r="AO10">
        <f t="shared" si="1"/>
        <v>0</v>
      </c>
      <c r="AP10">
        <f t="shared" si="2"/>
        <v>0</v>
      </c>
    </row>
    <row r="11" spans="1:42" x14ac:dyDescent="0.25">
      <c r="A11" s="370" t="s">
        <v>555</v>
      </c>
      <c r="B11" s="371"/>
      <c r="C11" s="371"/>
      <c r="D11" s="371"/>
      <c r="E11" s="371"/>
      <c r="F11" s="371"/>
      <c r="G11" s="371"/>
      <c r="H11" s="371"/>
      <c r="I11" s="371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203"/>
      <c r="AA11" s="201" t="s">
        <v>7</v>
      </c>
      <c r="AB11" s="202"/>
      <c r="AC11" s="202"/>
      <c r="AD11" s="204"/>
      <c r="AE11">
        <v>2524000</v>
      </c>
      <c r="AF11">
        <v>2695556</v>
      </c>
      <c r="AG11">
        <v>2695556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0"/>
        <v>2524000</v>
      </c>
      <c r="AO11">
        <f t="shared" si="1"/>
        <v>2695556</v>
      </c>
      <c r="AP11">
        <f t="shared" si="2"/>
        <v>2695556</v>
      </c>
    </row>
    <row r="12" spans="1:42" x14ac:dyDescent="0.25">
      <c r="A12" s="370" t="s">
        <v>604</v>
      </c>
      <c r="B12" s="371"/>
      <c r="C12" s="371"/>
      <c r="D12" s="371"/>
      <c r="E12" s="371"/>
      <c r="F12" s="371"/>
      <c r="G12" s="371"/>
      <c r="H12" s="371"/>
      <c r="I12" s="371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203"/>
      <c r="AA12" s="201" t="s">
        <v>9</v>
      </c>
      <c r="AB12" s="202"/>
      <c r="AC12" s="202"/>
      <c r="AD12" s="204"/>
      <c r="AE12">
        <v>0</v>
      </c>
      <c r="AF12">
        <v>1447800</v>
      </c>
      <c r="AG12">
        <v>1447800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0"/>
        <v>0</v>
      </c>
      <c r="AO12">
        <f t="shared" si="1"/>
        <v>1447800</v>
      </c>
      <c r="AP12">
        <f t="shared" si="2"/>
        <v>1447800</v>
      </c>
    </row>
    <row r="13" spans="1:42" x14ac:dyDescent="0.25">
      <c r="A13" s="370" t="s">
        <v>605</v>
      </c>
      <c r="B13" s="371"/>
      <c r="C13" s="371"/>
      <c r="D13" s="371"/>
      <c r="E13" s="371"/>
      <c r="F13" s="371"/>
      <c r="G13" s="371"/>
      <c r="H13" s="371"/>
      <c r="I13" s="371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203"/>
      <c r="AA13" s="201" t="s">
        <v>11</v>
      </c>
      <c r="AB13" s="202"/>
      <c r="AC13" s="202"/>
      <c r="AD13" s="204"/>
      <c r="AE13">
        <v>0</v>
      </c>
      <c r="AF13">
        <v>696793</v>
      </c>
      <c r="AG13">
        <v>696793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0"/>
        <v>0</v>
      </c>
      <c r="AO13">
        <f t="shared" si="1"/>
        <v>696793</v>
      </c>
      <c r="AP13">
        <f t="shared" si="2"/>
        <v>696793</v>
      </c>
    </row>
    <row r="14" spans="1:42" s="1" customFormat="1" x14ac:dyDescent="0.25">
      <c r="A14" s="375" t="s">
        <v>537</v>
      </c>
      <c r="B14" s="376"/>
      <c r="C14" s="376"/>
      <c r="D14" s="376"/>
      <c r="E14" s="376"/>
      <c r="F14" s="376"/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6"/>
      <c r="R14" s="376"/>
      <c r="S14" s="376"/>
      <c r="T14" s="376"/>
      <c r="U14" s="376"/>
      <c r="V14" s="376"/>
      <c r="W14" s="376"/>
      <c r="X14" s="376"/>
      <c r="Y14" s="376"/>
      <c r="Z14" s="416"/>
      <c r="AA14" s="391" t="s">
        <v>12</v>
      </c>
      <c r="AB14" s="392"/>
      <c r="AC14" s="392"/>
      <c r="AD14" s="415"/>
      <c r="AE14" s="1">
        <f>SUM(AE5:AE13)</f>
        <v>96011000</v>
      </c>
      <c r="AF14" s="1">
        <f t="shared" ref="AF14:AN14" si="3">SUM(AF5:AF13)</f>
        <v>99104819</v>
      </c>
      <c r="AG14" s="1">
        <f t="shared" si="3"/>
        <v>99104819</v>
      </c>
      <c r="AH14" s="1">
        <f t="shared" si="3"/>
        <v>0</v>
      </c>
      <c r="AI14" s="1">
        <f t="shared" si="3"/>
        <v>0</v>
      </c>
      <c r="AJ14" s="1">
        <f t="shared" si="3"/>
        <v>0</v>
      </c>
      <c r="AK14" s="1">
        <f t="shared" si="3"/>
        <v>0</v>
      </c>
      <c r="AL14" s="1">
        <f t="shared" si="3"/>
        <v>0</v>
      </c>
      <c r="AM14" s="1">
        <f t="shared" si="3"/>
        <v>0</v>
      </c>
      <c r="AN14" s="1">
        <f t="shared" si="3"/>
        <v>96011000</v>
      </c>
      <c r="AO14">
        <f t="shared" si="1"/>
        <v>99104819</v>
      </c>
      <c r="AP14">
        <f t="shared" si="2"/>
        <v>99104819</v>
      </c>
    </row>
    <row r="15" spans="1:42" hidden="1" x14ac:dyDescent="0.25">
      <c r="A15" s="370" t="s">
        <v>13</v>
      </c>
      <c r="B15" s="371"/>
      <c r="C15" s="371"/>
      <c r="D15" s="371"/>
      <c r="E15" s="371"/>
      <c r="F15" s="371"/>
      <c r="G15" s="371"/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  <c r="U15" s="371"/>
      <c r="V15" s="371"/>
      <c r="W15" s="371"/>
      <c r="X15" s="371"/>
      <c r="Y15" s="371"/>
      <c r="Z15" s="417"/>
      <c r="AA15" s="377" t="s">
        <v>14</v>
      </c>
      <c r="AB15" s="378"/>
      <c r="AC15" s="378"/>
      <c r="AD15" s="414"/>
      <c r="AI15">
        <v>0</v>
      </c>
      <c r="AN15">
        <f>SUM(AE15,AH15,AK15)</f>
        <v>0</v>
      </c>
      <c r="AO15">
        <f t="shared" si="1"/>
        <v>0</v>
      </c>
      <c r="AP15">
        <f t="shared" si="2"/>
        <v>0</v>
      </c>
    </row>
    <row r="16" spans="1:42" hidden="1" x14ac:dyDescent="0.25">
      <c r="A16" s="370" t="s">
        <v>15</v>
      </c>
      <c r="B16" s="371"/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371"/>
      <c r="Z16" s="417"/>
      <c r="AA16" s="377" t="s">
        <v>16</v>
      </c>
      <c r="AB16" s="378"/>
      <c r="AC16" s="378"/>
      <c r="AD16" s="414"/>
      <c r="AI16">
        <v>0</v>
      </c>
      <c r="AN16">
        <f>SUM(AE16,AH16,AK16)</f>
        <v>0</v>
      </c>
      <c r="AO16">
        <f t="shared" si="1"/>
        <v>0</v>
      </c>
      <c r="AP16">
        <f t="shared" si="2"/>
        <v>0</v>
      </c>
    </row>
    <row r="17" spans="1:42" hidden="1" x14ac:dyDescent="0.25">
      <c r="A17" s="370" t="s">
        <v>17</v>
      </c>
      <c r="B17" s="371"/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371"/>
      <c r="X17" s="371"/>
      <c r="Y17" s="371"/>
      <c r="Z17" s="417"/>
      <c r="AA17" s="377" t="s">
        <v>18</v>
      </c>
      <c r="AB17" s="378"/>
      <c r="AC17" s="378"/>
      <c r="AD17" s="414"/>
      <c r="AI17">
        <v>0</v>
      </c>
      <c r="AN17">
        <f>SUM(AE17,AH17,AK17)</f>
        <v>0</v>
      </c>
      <c r="AO17">
        <f t="shared" si="1"/>
        <v>0</v>
      </c>
      <c r="AP17">
        <f t="shared" si="2"/>
        <v>0</v>
      </c>
    </row>
    <row r="18" spans="1:42" hidden="1" x14ac:dyDescent="0.25">
      <c r="A18" s="370" t="s">
        <v>19</v>
      </c>
      <c r="B18" s="371"/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371"/>
      <c r="Y18" s="371"/>
      <c r="Z18" s="417"/>
      <c r="AA18" s="377" t="s">
        <v>20</v>
      </c>
      <c r="AB18" s="378"/>
      <c r="AC18" s="378"/>
      <c r="AD18" s="414"/>
      <c r="AI18">
        <v>0</v>
      </c>
      <c r="AN18">
        <f>SUM(AE18,AH18,AK18)</f>
        <v>0</v>
      </c>
      <c r="AO18">
        <f t="shared" si="1"/>
        <v>0</v>
      </c>
      <c r="AP18">
        <f t="shared" si="2"/>
        <v>0</v>
      </c>
    </row>
    <row r="19" spans="1:42" x14ac:dyDescent="0.25">
      <c r="A19" s="370" t="s">
        <v>21</v>
      </c>
      <c r="B19" s="371"/>
      <c r="C19" s="371"/>
      <c r="D19" s="371"/>
      <c r="E19" s="371"/>
      <c r="F19" s="371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371"/>
      <c r="Z19" s="417"/>
      <c r="AA19" s="377" t="s">
        <v>22</v>
      </c>
      <c r="AB19" s="378"/>
      <c r="AC19" s="378"/>
      <c r="AD19" s="414"/>
      <c r="AE19">
        <v>7019000</v>
      </c>
      <c r="AF19">
        <v>7303200</v>
      </c>
      <c r="AG19">
        <v>16589892</v>
      </c>
      <c r="AH19">
        <v>0</v>
      </c>
      <c r="AI19">
        <v>667993</v>
      </c>
      <c r="AJ19">
        <v>667993</v>
      </c>
      <c r="AK19">
        <v>0</v>
      </c>
      <c r="AL19">
        <v>0</v>
      </c>
      <c r="AM19">
        <v>0</v>
      </c>
      <c r="AN19">
        <f>SUM(AE19,AH19,AK19)</f>
        <v>7019000</v>
      </c>
      <c r="AO19">
        <f t="shared" si="1"/>
        <v>7971193</v>
      </c>
      <c r="AP19">
        <f t="shared" si="2"/>
        <v>17257885</v>
      </c>
    </row>
    <row r="20" spans="1:42" s="1" customFormat="1" x14ac:dyDescent="0.25">
      <c r="A20" s="375" t="s">
        <v>538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6"/>
      <c r="L20" s="376"/>
      <c r="M20" s="376"/>
      <c r="N20" s="376"/>
      <c r="O20" s="376"/>
      <c r="P20" s="376"/>
      <c r="Q20" s="376"/>
      <c r="R20" s="376"/>
      <c r="S20" s="376"/>
      <c r="T20" s="376"/>
      <c r="U20" s="376"/>
      <c r="V20" s="376"/>
      <c r="W20" s="376"/>
      <c r="X20" s="376"/>
      <c r="Y20" s="376"/>
      <c r="Z20" s="416"/>
      <c r="AA20" s="391" t="s">
        <v>23</v>
      </c>
      <c r="AB20" s="392"/>
      <c r="AC20" s="392"/>
      <c r="AD20" s="415"/>
      <c r="AE20" s="1">
        <f>SUM(AE14:AE19)</f>
        <v>103030000</v>
      </c>
      <c r="AF20" s="1">
        <f t="shared" ref="AF20:AN20" si="4">SUM(AF14:AF19)</f>
        <v>106408019</v>
      </c>
      <c r="AG20" s="1">
        <f t="shared" si="4"/>
        <v>115694711</v>
      </c>
      <c r="AH20" s="1">
        <f t="shared" si="4"/>
        <v>0</v>
      </c>
      <c r="AI20" s="1">
        <f t="shared" si="4"/>
        <v>667993</v>
      </c>
      <c r="AJ20" s="1">
        <f t="shared" si="4"/>
        <v>667993</v>
      </c>
      <c r="AK20" s="1">
        <f t="shared" si="4"/>
        <v>0</v>
      </c>
      <c r="AL20" s="1">
        <f t="shared" si="4"/>
        <v>0</v>
      </c>
      <c r="AM20" s="1">
        <f t="shared" si="4"/>
        <v>0</v>
      </c>
      <c r="AN20" s="1">
        <f t="shared" si="4"/>
        <v>103030000</v>
      </c>
      <c r="AO20">
        <f t="shared" si="1"/>
        <v>107076012</v>
      </c>
      <c r="AP20">
        <f t="shared" si="2"/>
        <v>116362704</v>
      </c>
    </row>
    <row r="21" spans="1:42" hidden="1" x14ac:dyDescent="0.25">
      <c r="A21" s="370" t="s">
        <v>24</v>
      </c>
      <c r="B21" s="371"/>
      <c r="C21" s="371"/>
      <c r="D21" s="371"/>
      <c r="E21" s="371"/>
      <c r="F21" s="371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417"/>
      <c r="AA21" s="377" t="s">
        <v>28</v>
      </c>
      <c r="AB21" s="378"/>
      <c r="AC21" s="378"/>
      <c r="AD21" s="414"/>
      <c r="AI21">
        <v>0</v>
      </c>
      <c r="AN21" s="1">
        <f t="shared" ref="AN21:AN30" si="5">SUM(AN15:AN20)</f>
        <v>110049000</v>
      </c>
      <c r="AO21">
        <f t="shared" si="1"/>
        <v>0</v>
      </c>
      <c r="AP21">
        <f t="shared" si="2"/>
        <v>0</v>
      </c>
    </row>
    <row r="22" spans="1:42" ht="23.25" hidden="1" customHeight="1" x14ac:dyDescent="0.25">
      <c r="A22" s="370" t="s">
        <v>25</v>
      </c>
      <c r="B22" s="371"/>
      <c r="C22" s="371"/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417"/>
      <c r="AA22" s="377" t="s">
        <v>29</v>
      </c>
      <c r="AB22" s="378"/>
      <c r="AC22" s="378"/>
      <c r="AD22" s="414"/>
      <c r="AI22">
        <v>0</v>
      </c>
      <c r="AN22" s="1">
        <f t="shared" si="5"/>
        <v>220098000</v>
      </c>
      <c r="AO22">
        <f t="shared" si="1"/>
        <v>0</v>
      </c>
      <c r="AP22">
        <f t="shared" si="2"/>
        <v>0</v>
      </c>
    </row>
    <row r="23" spans="1:42" ht="23.25" hidden="1" customHeight="1" x14ac:dyDescent="0.25">
      <c r="A23" s="370" t="s">
        <v>26</v>
      </c>
      <c r="B23" s="371"/>
      <c r="C23" s="371"/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417"/>
      <c r="AA23" s="377" t="s">
        <v>30</v>
      </c>
      <c r="AB23" s="378"/>
      <c r="AC23" s="378"/>
      <c r="AD23" s="414"/>
      <c r="AI23">
        <v>0</v>
      </c>
      <c r="AN23" s="1">
        <f t="shared" si="5"/>
        <v>440196000</v>
      </c>
      <c r="AO23">
        <f t="shared" si="1"/>
        <v>0</v>
      </c>
      <c r="AP23">
        <f t="shared" si="2"/>
        <v>0</v>
      </c>
    </row>
    <row r="24" spans="1:42" ht="20.25" hidden="1" customHeight="1" x14ac:dyDescent="0.25">
      <c r="A24" s="370" t="s">
        <v>27</v>
      </c>
      <c r="B24" s="371"/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371"/>
      <c r="V24" s="371"/>
      <c r="W24" s="371"/>
      <c r="X24" s="371"/>
      <c r="Y24" s="371"/>
      <c r="Z24" s="417"/>
      <c r="AA24" s="377" t="s">
        <v>31</v>
      </c>
      <c r="AB24" s="378"/>
      <c r="AC24" s="378"/>
      <c r="AD24" s="414"/>
      <c r="AI24">
        <v>0</v>
      </c>
      <c r="AN24" s="1">
        <f t="shared" si="5"/>
        <v>880392000</v>
      </c>
      <c r="AO24">
        <f t="shared" si="1"/>
        <v>0</v>
      </c>
      <c r="AP24">
        <f t="shared" si="2"/>
        <v>0</v>
      </c>
    </row>
    <row r="25" spans="1:42" hidden="1" x14ac:dyDescent="0.25">
      <c r="A25" s="370" t="s">
        <v>32</v>
      </c>
      <c r="B25" s="371"/>
      <c r="C25" s="371"/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417"/>
      <c r="AA25" s="377" t="s">
        <v>43</v>
      </c>
      <c r="AB25" s="378"/>
      <c r="AC25" s="378"/>
      <c r="AD25" s="414"/>
      <c r="AI25">
        <v>0</v>
      </c>
      <c r="AN25" s="1">
        <f t="shared" si="5"/>
        <v>1760784000</v>
      </c>
      <c r="AO25">
        <f t="shared" si="1"/>
        <v>0</v>
      </c>
      <c r="AP25">
        <f t="shared" si="2"/>
        <v>0</v>
      </c>
    </row>
    <row r="26" spans="1:42" hidden="1" x14ac:dyDescent="0.25">
      <c r="A26" s="370" t="s">
        <v>33</v>
      </c>
      <c r="B26" s="371"/>
      <c r="C26" s="371"/>
      <c r="D26" s="371"/>
      <c r="E26" s="371"/>
      <c r="F26" s="371"/>
      <c r="G26" s="371"/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371"/>
      <c r="V26" s="371"/>
      <c r="W26" s="371"/>
      <c r="X26" s="371"/>
      <c r="Y26" s="371"/>
      <c r="Z26" s="417"/>
      <c r="AA26" s="377" t="s">
        <v>44</v>
      </c>
      <c r="AB26" s="378"/>
      <c r="AC26" s="378"/>
      <c r="AD26" s="414"/>
      <c r="AI26">
        <v>0</v>
      </c>
      <c r="AN26" s="1">
        <f t="shared" si="5"/>
        <v>3514549000</v>
      </c>
      <c r="AO26">
        <f t="shared" si="1"/>
        <v>0</v>
      </c>
      <c r="AP26">
        <f t="shared" si="2"/>
        <v>0</v>
      </c>
    </row>
    <row r="27" spans="1:42" s="1" customFormat="1" hidden="1" x14ac:dyDescent="0.25">
      <c r="A27" s="375" t="s">
        <v>106</v>
      </c>
      <c r="B27" s="376"/>
      <c r="C27" s="376"/>
      <c r="D27" s="376"/>
      <c r="E27" s="376"/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376"/>
      <c r="R27" s="376"/>
      <c r="S27" s="376"/>
      <c r="T27" s="376"/>
      <c r="U27" s="376"/>
      <c r="V27" s="376"/>
      <c r="W27" s="376"/>
      <c r="X27" s="376"/>
      <c r="Y27" s="376"/>
      <c r="Z27" s="416"/>
      <c r="AA27" s="391" t="s">
        <v>45</v>
      </c>
      <c r="AB27" s="392"/>
      <c r="AC27" s="392"/>
      <c r="AD27" s="415"/>
      <c r="AE27" s="1">
        <f>SUM(AE25:AE26)</f>
        <v>0</v>
      </c>
      <c r="AH27" s="1">
        <f>SUM(AH25:AH26)</f>
        <v>0</v>
      </c>
      <c r="AI27">
        <v>0</v>
      </c>
      <c r="AJ27"/>
      <c r="AK27" s="1">
        <f>SUM(AK25:AK26)</f>
        <v>0</v>
      </c>
      <c r="AN27" s="1">
        <f t="shared" si="5"/>
        <v>6926068000</v>
      </c>
      <c r="AO27">
        <f t="shared" si="1"/>
        <v>0</v>
      </c>
      <c r="AP27">
        <f t="shared" si="2"/>
        <v>0</v>
      </c>
    </row>
    <row r="28" spans="1:42" hidden="1" x14ac:dyDescent="0.25">
      <c r="A28" s="370" t="s">
        <v>34</v>
      </c>
      <c r="B28" s="371"/>
      <c r="C28" s="371"/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371"/>
      <c r="V28" s="371"/>
      <c r="W28" s="371"/>
      <c r="X28" s="371"/>
      <c r="Y28" s="371"/>
      <c r="Z28" s="417"/>
      <c r="AA28" s="377" t="s">
        <v>48</v>
      </c>
      <c r="AB28" s="378"/>
      <c r="AC28" s="378"/>
      <c r="AD28" s="414"/>
      <c r="AI28">
        <v>0</v>
      </c>
      <c r="AN28" s="1">
        <f t="shared" si="5"/>
        <v>13742087000</v>
      </c>
      <c r="AO28">
        <f t="shared" si="1"/>
        <v>0</v>
      </c>
      <c r="AP28">
        <f t="shared" si="2"/>
        <v>0</v>
      </c>
    </row>
    <row r="29" spans="1:42" hidden="1" x14ac:dyDescent="0.25">
      <c r="A29" s="370" t="s">
        <v>35</v>
      </c>
      <c r="B29" s="371"/>
      <c r="C29" s="371"/>
      <c r="D29" s="371"/>
      <c r="E29" s="371"/>
      <c r="F29" s="371"/>
      <c r="G29" s="371"/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371"/>
      <c r="S29" s="371"/>
      <c r="T29" s="371"/>
      <c r="U29" s="371"/>
      <c r="V29" s="371"/>
      <c r="W29" s="371"/>
      <c r="X29" s="371"/>
      <c r="Y29" s="371"/>
      <c r="Z29" s="417"/>
      <c r="AA29" s="377" t="s">
        <v>49</v>
      </c>
      <c r="AB29" s="378"/>
      <c r="AC29" s="378"/>
      <c r="AD29" s="414"/>
      <c r="AI29">
        <v>0</v>
      </c>
      <c r="AN29" s="1">
        <f t="shared" si="5"/>
        <v>27264076000</v>
      </c>
      <c r="AO29">
        <f t="shared" si="1"/>
        <v>0</v>
      </c>
      <c r="AP29">
        <f t="shared" si="2"/>
        <v>0</v>
      </c>
    </row>
    <row r="30" spans="1:42" hidden="1" x14ac:dyDescent="0.25">
      <c r="A30" s="370" t="s">
        <v>36</v>
      </c>
      <c r="B30" s="371"/>
      <c r="C30" s="371"/>
      <c r="D30" s="371"/>
      <c r="E30" s="371"/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417"/>
      <c r="AA30" s="377" t="s">
        <v>50</v>
      </c>
      <c r="AB30" s="378"/>
      <c r="AC30" s="378"/>
      <c r="AD30" s="414"/>
      <c r="AI30">
        <v>0</v>
      </c>
      <c r="AN30" s="1">
        <f t="shared" si="5"/>
        <v>54087956000</v>
      </c>
      <c r="AO30">
        <f t="shared" si="1"/>
        <v>0</v>
      </c>
      <c r="AP30">
        <f t="shared" si="2"/>
        <v>0</v>
      </c>
    </row>
    <row r="31" spans="1:42" x14ac:dyDescent="0.25">
      <c r="A31" s="370" t="s">
        <v>24</v>
      </c>
      <c r="B31" s="371"/>
      <c r="C31" s="371"/>
      <c r="D31" s="371"/>
      <c r="E31" s="371"/>
      <c r="F31" s="371"/>
      <c r="G31" s="371"/>
      <c r="H31" s="371"/>
      <c r="I31" s="371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203"/>
      <c r="AA31" s="201" t="s">
        <v>28</v>
      </c>
      <c r="AB31" s="202"/>
      <c r="AC31" s="202"/>
      <c r="AD31" s="204"/>
      <c r="AE31">
        <v>0</v>
      </c>
      <c r="AF31">
        <v>44228431</v>
      </c>
      <c r="AG31">
        <v>44228431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f t="shared" ref="AN31:AN39" si="6">SUM(AE31,AH31,AK31)</f>
        <v>0</v>
      </c>
      <c r="AO31">
        <f t="shared" si="1"/>
        <v>44228431</v>
      </c>
      <c r="AP31">
        <f t="shared" si="2"/>
        <v>44228431</v>
      </c>
    </row>
    <row r="32" spans="1:42" x14ac:dyDescent="0.25">
      <c r="A32" s="370" t="s">
        <v>609</v>
      </c>
      <c r="B32" s="371"/>
      <c r="C32" s="371"/>
      <c r="D32" s="371"/>
      <c r="E32" s="371"/>
      <c r="F32" s="371"/>
      <c r="G32" s="371"/>
      <c r="H32" s="371"/>
      <c r="I32" s="371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203"/>
      <c r="AA32" s="256" t="s">
        <v>610</v>
      </c>
      <c r="AB32" s="202"/>
      <c r="AC32" s="202"/>
      <c r="AD32" s="204"/>
      <c r="AE32" s="1">
        <f t="shared" ref="AE32:AM32" si="7">SUM(AE31)</f>
        <v>0</v>
      </c>
      <c r="AF32" s="1">
        <f t="shared" si="7"/>
        <v>44228431</v>
      </c>
      <c r="AG32" s="1">
        <f t="shared" si="7"/>
        <v>44228431</v>
      </c>
      <c r="AH32" s="1">
        <f t="shared" si="7"/>
        <v>0</v>
      </c>
      <c r="AI32" s="1">
        <f t="shared" si="7"/>
        <v>0</v>
      </c>
      <c r="AJ32" s="1">
        <f t="shared" si="7"/>
        <v>0</v>
      </c>
      <c r="AK32" s="1">
        <f t="shared" si="7"/>
        <v>0</v>
      </c>
      <c r="AL32" s="1">
        <f t="shared" si="7"/>
        <v>0</v>
      </c>
      <c r="AM32" s="1">
        <f t="shared" si="7"/>
        <v>0</v>
      </c>
      <c r="AN32">
        <f t="shared" si="6"/>
        <v>0</v>
      </c>
      <c r="AO32">
        <f t="shared" si="1"/>
        <v>44228431</v>
      </c>
      <c r="AP32">
        <f t="shared" si="2"/>
        <v>44228431</v>
      </c>
    </row>
    <row r="33" spans="1:42" x14ac:dyDescent="0.25">
      <c r="A33" s="370" t="s">
        <v>37</v>
      </c>
      <c r="B33" s="371"/>
      <c r="C33" s="371"/>
      <c r="D33" s="371"/>
      <c r="E33" s="371"/>
      <c r="F33" s="371"/>
      <c r="G33" s="371"/>
      <c r="H33" s="371"/>
      <c r="I33" s="371"/>
      <c r="J33" s="371"/>
      <c r="K33" s="371"/>
      <c r="L33" s="371"/>
      <c r="M33" s="371"/>
      <c r="N33" s="371"/>
      <c r="O33" s="371"/>
      <c r="P33" s="371"/>
      <c r="Q33" s="371"/>
      <c r="R33" s="371"/>
      <c r="S33" s="371"/>
      <c r="T33" s="371"/>
      <c r="U33" s="371"/>
      <c r="V33" s="371"/>
      <c r="W33" s="371"/>
      <c r="X33" s="371"/>
      <c r="Y33" s="371"/>
      <c r="Z33" s="417"/>
      <c r="AA33" s="377" t="s">
        <v>51</v>
      </c>
      <c r="AB33" s="378"/>
      <c r="AC33" s="378"/>
      <c r="AD33" s="414"/>
      <c r="AE33">
        <v>60000000</v>
      </c>
      <c r="AF33">
        <v>60000000</v>
      </c>
      <c r="AG33">
        <v>86235133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f t="shared" si="6"/>
        <v>60000000</v>
      </c>
      <c r="AO33">
        <f t="shared" si="1"/>
        <v>60000000</v>
      </c>
      <c r="AP33">
        <f t="shared" si="2"/>
        <v>86235133</v>
      </c>
    </row>
    <row r="34" spans="1:42" hidden="1" x14ac:dyDescent="0.25">
      <c r="A34" s="370" t="s">
        <v>38</v>
      </c>
      <c r="B34" s="371"/>
      <c r="C34" s="371"/>
      <c r="D34" s="371"/>
      <c r="E34" s="371"/>
      <c r="F34" s="371"/>
      <c r="G34" s="371"/>
      <c r="H34" s="371"/>
      <c r="I34" s="371"/>
      <c r="J34" s="371"/>
      <c r="K34" s="371"/>
      <c r="L34" s="371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371"/>
      <c r="Z34" s="417"/>
      <c r="AA34" s="377" t="s">
        <v>52</v>
      </c>
      <c r="AB34" s="378"/>
      <c r="AC34" s="378"/>
      <c r="AD34" s="414"/>
      <c r="AI34">
        <v>0</v>
      </c>
      <c r="AN34">
        <f t="shared" si="6"/>
        <v>0</v>
      </c>
      <c r="AO34">
        <f t="shared" si="1"/>
        <v>0</v>
      </c>
      <c r="AP34">
        <f t="shared" si="2"/>
        <v>0</v>
      </c>
    </row>
    <row r="35" spans="1:42" hidden="1" x14ac:dyDescent="0.25">
      <c r="A35" s="370" t="s">
        <v>39</v>
      </c>
      <c r="B35" s="371"/>
      <c r="C35" s="371"/>
      <c r="D35" s="371"/>
      <c r="E35" s="371"/>
      <c r="F35" s="371"/>
      <c r="G35" s="371"/>
      <c r="H35" s="371"/>
      <c r="I35" s="371"/>
      <c r="J35" s="371"/>
      <c r="K35" s="371"/>
      <c r="L35" s="371"/>
      <c r="M35" s="371"/>
      <c r="N35" s="371"/>
      <c r="O35" s="371"/>
      <c r="P35" s="371"/>
      <c r="Q35" s="371"/>
      <c r="R35" s="371"/>
      <c r="S35" s="371"/>
      <c r="T35" s="371"/>
      <c r="U35" s="371"/>
      <c r="V35" s="371"/>
      <c r="W35" s="371"/>
      <c r="X35" s="371"/>
      <c r="Y35" s="371"/>
      <c r="Z35" s="417"/>
      <c r="AA35" s="377" t="s">
        <v>53</v>
      </c>
      <c r="AB35" s="378"/>
      <c r="AC35" s="378"/>
      <c r="AD35" s="414"/>
      <c r="AI35">
        <v>0</v>
      </c>
      <c r="AN35">
        <f t="shared" si="6"/>
        <v>0</v>
      </c>
      <c r="AO35">
        <f t="shared" si="1"/>
        <v>0</v>
      </c>
      <c r="AP35">
        <f t="shared" si="2"/>
        <v>0</v>
      </c>
    </row>
    <row r="36" spans="1:42" x14ac:dyDescent="0.25">
      <c r="A36" s="370" t="s">
        <v>40</v>
      </c>
      <c r="B36" s="371"/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71"/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71"/>
      <c r="Z36" s="417"/>
      <c r="AA36" s="377" t="s">
        <v>54</v>
      </c>
      <c r="AB36" s="378"/>
      <c r="AC36" s="378"/>
      <c r="AD36" s="414"/>
      <c r="AE36">
        <v>6000000</v>
      </c>
      <c r="AF36">
        <v>6000000</v>
      </c>
      <c r="AG36">
        <v>5963670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f t="shared" si="6"/>
        <v>6000000</v>
      </c>
      <c r="AO36">
        <f t="shared" si="1"/>
        <v>6000000</v>
      </c>
      <c r="AP36">
        <f t="shared" si="2"/>
        <v>5963670</v>
      </c>
    </row>
    <row r="37" spans="1:42" hidden="1" x14ac:dyDescent="0.25">
      <c r="A37" s="370" t="s">
        <v>41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71"/>
      <c r="O37" s="371"/>
      <c r="P37" s="371"/>
      <c r="Q37" s="371"/>
      <c r="R37" s="371"/>
      <c r="S37" s="371"/>
      <c r="T37" s="371"/>
      <c r="U37" s="371"/>
      <c r="V37" s="371"/>
      <c r="W37" s="371"/>
      <c r="X37" s="371"/>
      <c r="Y37" s="371"/>
      <c r="Z37" s="417"/>
      <c r="AA37" s="377" t="s">
        <v>55</v>
      </c>
      <c r="AB37" s="378"/>
      <c r="AC37" s="378"/>
      <c r="AD37" s="414"/>
      <c r="AI37">
        <v>0</v>
      </c>
      <c r="AN37">
        <f t="shared" si="6"/>
        <v>0</v>
      </c>
      <c r="AO37">
        <f t="shared" si="1"/>
        <v>0</v>
      </c>
      <c r="AP37">
        <f t="shared" si="2"/>
        <v>0</v>
      </c>
    </row>
    <row r="38" spans="1:42" s="143" customFormat="1" x14ac:dyDescent="0.25">
      <c r="A38" s="370" t="s">
        <v>539</v>
      </c>
      <c r="B38" s="371"/>
      <c r="C38" s="371"/>
      <c r="D38" s="371"/>
      <c r="E38" s="371"/>
      <c r="F38" s="371"/>
      <c r="G38" s="371"/>
      <c r="H38" s="371"/>
      <c r="I38" s="371"/>
      <c r="J38" s="371"/>
      <c r="K38" s="371"/>
      <c r="L38" s="371"/>
      <c r="M38" s="371"/>
      <c r="N38" s="371"/>
      <c r="O38" s="371"/>
      <c r="P38" s="371"/>
      <c r="Q38" s="371"/>
      <c r="R38" s="371"/>
      <c r="S38" s="371"/>
      <c r="T38" s="371"/>
      <c r="U38" s="371"/>
      <c r="V38" s="371"/>
      <c r="W38" s="371"/>
      <c r="X38" s="371"/>
      <c r="Y38" s="371"/>
      <c r="Z38" s="417"/>
      <c r="AA38" s="377" t="s">
        <v>47</v>
      </c>
      <c r="AB38" s="378"/>
      <c r="AC38" s="378"/>
      <c r="AD38" s="414"/>
      <c r="AE38" s="143">
        <f>SUM(AE33:AE37)</f>
        <v>66000000</v>
      </c>
      <c r="AF38" s="143">
        <f>SUM(AF33:AF37)</f>
        <v>66000000</v>
      </c>
      <c r="AG38" s="143">
        <f>SUM(AG33:AG37)</f>
        <v>92198803</v>
      </c>
      <c r="AH38" s="143">
        <v>0</v>
      </c>
      <c r="AI38">
        <v>0</v>
      </c>
      <c r="AJ38">
        <v>0</v>
      </c>
      <c r="AK38" s="143">
        <f>SUM(AK33:AK37)</f>
        <v>0</v>
      </c>
      <c r="AL38" s="250">
        <v>0</v>
      </c>
      <c r="AM38" s="250">
        <v>0</v>
      </c>
      <c r="AN38" s="143">
        <f>SUM(AE38,AH38,AK38)</f>
        <v>66000000</v>
      </c>
      <c r="AO38">
        <f t="shared" si="1"/>
        <v>66000000</v>
      </c>
      <c r="AP38">
        <f t="shared" si="2"/>
        <v>92198803</v>
      </c>
    </row>
    <row r="39" spans="1:42" x14ac:dyDescent="0.25">
      <c r="A39" s="370" t="s">
        <v>42</v>
      </c>
      <c r="B39" s="371"/>
      <c r="C39" s="371"/>
      <c r="D39" s="371"/>
      <c r="E39" s="371"/>
      <c r="F39" s="371"/>
      <c r="G39" s="371"/>
      <c r="H39" s="371"/>
      <c r="I39" s="371"/>
      <c r="J39" s="371"/>
      <c r="K39" s="371"/>
      <c r="L39" s="371"/>
      <c r="M39" s="371"/>
      <c r="N39" s="371"/>
      <c r="O39" s="371"/>
      <c r="P39" s="371"/>
      <c r="Q39" s="371"/>
      <c r="R39" s="371"/>
      <c r="S39" s="371"/>
      <c r="T39" s="371"/>
      <c r="U39" s="371"/>
      <c r="V39" s="371"/>
      <c r="W39" s="371"/>
      <c r="X39" s="371"/>
      <c r="Y39" s="371"/>
      <c r="Z39" s="417"/>
      <c r="AA39" s="377" t="s">
        <v>56</v>
      </c>
      <c r="AB39" s="378"/>
      <c r="AC39" s="378"/>
      <c r="AD39" s="414"/>
      <c r="AE39">
        <v>150000</v>
      </c>
      <c r="AF39">
        <v>150000</v>
      </c>
      <c r="AG39">
        <v>17400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f t="shared" si="6"/>
        <v>150000</v>
      </c>
      <c r="AO39">
        <f t="shared" si="1"/>
        <v>150000</v>
      </c>
      <c r="AP39">
        <f t="shared" si="2"/>
        <v>17400</v>
      </c>
    </row>
    <row r="40" spans="1:42" s="1" customFormat="1" x14ac:dyDescent="0.25">
      <c r="A40" s="375" t="s">
        <v>540</v>
      </c>
      <c r="B40" s="376"/>
      <c r="C40" s="376"/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76"/>
      <c r="Z40" s="416"/>
      <c r="AA40" s="391" t="s">
        <v>46</v>
      </c>
      <c r="AB40" s="392"/>
      <c r="AC40" s="392"/>
      <c r="AD40" s="415"/>
      <c r="AE40" s="1">
        <f>SUM(AE27,AE28,AE29,AE30,AE38,AE39)</f>
        <v>66150000</v>
      </c>
      <c r="AF40" s="1">
        <f t="shared" ref="AF40:AM40" si="8">SUM(AF27,AF28,AF29,AF30,AF38,AF39)</f>
        <v>66150000</v>
      </c>
      <c r="AG40" s="1">
        <f t="shared" si="8"/>
        <v>92216203</v>
      </c>
      <c r="AH40" s="1">
        <f t="shared" si="8"/>
        <v>0</v>
      </c>
      <c r="AI40" s="1">
        <f t="shared" si="8"/>
        <v>0</v>
      </c>
      <c r="AJ40" s="1">
        <f t="shared" si="8"/>
        <v>0</v>
      </c>
      <c r="AK40" s="1">
        <f t="shared" si="8"/>
        <v>0</v>
      </c>
      <c r="AL40" s="1">
        <f t="shared" si="8"/>
        <v>0</v>
      </c>
      <c r="AM40" s="1">
        <f t="shared" si="8"/>
        <v>0</v>
      </c>
      <c r="AN40" s="1">
        <f>SUM(AE40,AH40,AK40)</f>
        <v>66150000</v>
      </c>
      <c r="AO40">
        <f t="shared" si="1"/>
        <v>66150000</v>
      </c>
      <c r="AP40">
        <f t="shared" si="2"/>
        <v>92216203</v>
      </c>
    </row>
    <row r="41" spans="1:42" hidden="1" x14ac:dyDescent="0.25">
      <c r="A41" s="385" t="s">
        <v>57</v>
      </c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426"/>
      <c r="AA41" s="377" t="s">
        <v>67</v>
      </c>
      <c r="AB41" s="378"/>
      <c r="AC41" s="378"/>
      <c r="AD41" s="414"/>
      <c r="AI41">
        <v>0</v>
      </c>
      <c r="AN41">
        <f t="shared" ref="AN41:AN66" si="9">SUM(AE41,AH41,AK41)</f>
        <v>0</v>
      </c>
      <c r="AO41">
        <f t="shared" si="1"/>
        <v>0</v>
      </c>
      <c r="AP41">
        <f t="shared" si="2"/>
        <v>0</v>
      </c>
    </row>
    <row r="42" spans="1:42" x14ac:dyDescent="0.25">
      <c r="A42" s="385" t="s">
        <v>58</v>
      </c>
      <c r="B42" s="386"/>
      <c r="C42" s="386"/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426"/>
      <c r="AA42" s="377" t="s">
        <v>68</v>
      </c>
      <c r="AB42" s="378"/>
      <c r="AC42" s="378"/>
      <c r="AD42" s="414"/>
      <c r="AE42">
        <v>2418000</v>
      </c>
      <c r="AF42">
        <v>2439350</v>
      </c>
      <c r="AG42">
        <v>5591079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f t="shared" si="9"/>
        <v>2418000</v>
      </c>
      <c r="AO42">
        <f t="shared" si="1"/>
        <v>2439350</v>
      </c>
      <c r="AP42">
        <f t="shared" si="2"/>
        <v>5591079</v>
      </c>
    </row>
    <row r="43" spans="1:42" hidden="1" x14ac:dyDescent="0.25">
      <c r="A43" s="385" t="s">
        <v>59</v>
      </c>
      <c r="B43" s="386"/>
      <c r="C43" s="386"/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426"/>
      <c r="AA43" s="377" t="s">
        <v>69</v>
      </c>
      <c r="AB43" s="378"/>
      <c r="AC43" s="378"/>
      <c r="AD43" s="414"/>
      <c r="AI43">
        <v>0</v>
      </c>
      <c r="AN43">
        <f t="shared" si="9"/>
        <v>0</v>
      </c>
      <c r="AO43">
        <f t="shared" si="1"/>
        <v>0</v>
      </c>
      <c r="AP43">
        <f t="shared" si="2"/>
        <v>0</v>
      </c>
    </row>
    <row r="44" spans="1:42" x14ac:dyDescent="0.25">
      <c r="A44" s="385" t="s">
        <v>60</v>
      </c>
      <c r="B44" s="386"/>
      <c r="C44" s="386"/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426"/>
      <c r="AA44" s="377" t="s">
        <v>70</v>
      </c>
      <c r="AB44" s="378"/>
      <c r="AC44" s="378"/>
      <c r="AD44" s="414"/>
      <c r="AE44">
        <v>347000</v>
      </c>
      <c r="AF44">
        <v>392606</v>
      </c>
      <c r="AG44">
        <v>392606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f t="shared" si="9"/>
        <v>347000</v>
      </c>
      <c r="AO44">
        <f t="shared" si="1"/>
        <v>392606</v>
      </c>
      <c r="AP44">
        <f t="shared" si="2"/>
        <v>392606</v>
      </c>
    </row>
    <row r="45" spans="1:42" x14ac:dyDescent="0.25">
      <c r="A45" s="385" t="s">
        <v>61</v>
      </c>
      <c r="B45" s="386"/>
      <c r="C45" s="386"/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426"/>
      <c r="AA45" s="377" t="s">
        <v>71</v>
      </c>
      <c r="AB45" s="378"/>
      <c r="AC45" s="378"/>
      <c r="AD45" s="414"/>
      <c r="AE45">
        <v>99000</v>
      </c>
      <c r="AF45">
        <v>26279</v>
      </c>
      <c r="AG45">
        <v>0</v>
      </c>
      <c r="AH45">
        <v>0</v>
      </c>
      <c r="AI45">
        <v>0</v>
      </c>
      <c r="AJ45">
        <v>0</v>
      </c>
      <c r="AK45">
        <v>8586000</v>
      </c>
      <c r="AL45">
        <v>9643853</v>
      </c>
      <c r="AM45">
        <v>9643853</v>
      </c>
      <c r="AN45">
        <f t="shared" si="9"/>
        <v>8685000</v>
      </c>
      <c r="AO45">
        <f t="shared" si="1"/>
        <v>9670132</v>
      </c>
      <c r="AP45">
        <f t="shared" si="2"/>
        <v>9643853</v>
      </c>
    </row>
    <row r="46" spans="1:42" x14ac:dyDescent="0.25">
      <c r="A46" s="385" t="s">
        <v>62</v>
      </c>
      <c r="B46" s="386"/>
      <c r="C46" s="386"/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426"/>
      <c r="AA46" s="377" t="s">
        <v>72</v>
      </c>
      <c r="AB46" s="378"/>
      <c r="AC46" s="378"/>
      <c r="AD46" s="414"/>
      <c r="AE46">
        <v>446000</v>
      </c>
      <c r="AF46">
        <v>451765</v>
      </c>
      <c r="AG46">
        <v>1149606</v>
      </c>
      <c r="AH46">
        <v>0</v>
      </c>
      <c r="AI46">
        <v>0</v>
      </c>
      <c r="AJ46">
        <v>0</v>
      </c>
      <c r="AK46">
        <v>2318000</v>
      </c>
      <c r="AL46">
        <v>2602264</v>
      </c>
      <c r="AM46">
        <v>2602264</v>
      </c>
      <c r="AN46">
        <f t="shared" si="9"/>
        <v>2764000</v>
      </c>
      <c r="AO46">
        <f t="shared" si="1"/>
        <v>3054029</v>
      </c>
      <c r="AP46">
        <f t="shared" si="2"/>
        <v>3751870</v>
      </c>
    </row>
    <row r="47" spans="1:42" hidden="1" x14ac:dyDescent="0.25">
      <c r="A47" s="385" t="s">
        <v>63</v>
      </c>
      <c r="B47" s="386"/>
      <c r="C47" s="386"/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426"/>
      <c r="AA47" s="377" t="s">
        <v>73</v>
      </c>
      <c r="AB47" s="378"/>
      <c r="AC47" s="378"/>
      <c r="AD47" s="414"/>
      <c r="AI47">
        <v>0</v>
      </c>
      <c r="AN47">
        <f t="shared" si="9"/>
        <v>0</v>
      </c>
      <c r="AO47">
        <f t="shared" si="1"/>
        <v>0</v>
      </c>
      <c r="AP47">
        <f t="shared" si="2"/>
        <v>0</v>
      </c>
    </row>
    <row r="48" spans="1:42" x14ac:dyDescent="0.25">
      <c r="A48" s="385" t="s">
        <v>64</v>
      </c>
      <c r="B48" s="386"/>
      <c r="C48" s="386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426"/>
      <c r="AA48" s="377" t="s">
        <v>74</v>
      </c>
      <c r="AB48" s="378"/>
      <c r="AC48" s="378"/>
      <c r="AD48" s="414"/>
      <c r="AE48">
        <v>700000</v>
      </c>
      <c r="AF48">
        <v>700000</v>
      </c>
      <c r="AG48">
        <v>516183</v>
      </c>
      <c r="AH48">
        <v>0</v>
      </c>
      <c r="AI48">
        <v>24</v>
      </c>
      <c r="AJ48">
        <v>24</v>
      </c>
      <c r="AK48">
        <v>0</v>
      </c>
      <c r="AL48">
        <v>54</v>
      </c>
      <c r="AM48">
        <v>54</v>
      </c>
      <c r="AN48">
        <f t="shared" si="9"/>
        <v>700000</v>
      </c>
      <c r="AO48">
        <f t="shared" si="1"/>
        <v>700078</v>
      </c>
      <c r="AP48">
        <f t="shared" si="2"/>
        <v>516261</v>
      </c>
    </row>
    <row r="49" spans="1:42" hidden="1" x14ac:dyDescent="0.25">
      <c r="A49" s="385" t="s">
        <v>65</v>
      </c>
      <c r="B49" s="386"/>
      <c r="C49" s="386"/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426"/>
      <c r="AA49" s="377" t="s">
        <v>75</v>
      </c>
      <c r="AB49" s="378"/>
      <c r="AC49" s="378"/>
      <c r="AD49" s="414"/>
      <c r="AI49">
        <v>0</v>
      </c>
      <c r="AN49">
        <f t="shared" si="9"/>
        <v>0</v>
      </c>
      <c r="AO49">
        <f t="shared" si="1"/>
        <v>0</v>
      </c>
      <c r="AP49">
        <f t="shared" si="2"/>
        <v>0</v>
      </c>
    </row>
    <row r="50" spans="1:42" hidden="1" x14ac:dyDescent="0.25">
      <c r="A50" s="385" t="s">
        <v>66</v>
      </c>
      <c r="B50" s="386"/>
      <c r="C50" s="386"/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426"/>
      <c r="AA50" s="377" t="s">
        <v>76</v>
      </c>
      <c r="AB50" s="378"/>
      <c r="AC50" s="378"/>
      <c r="AD50" s="414"/>
      <c r="AI50">
        <v>0</v>
      </c>
      <c r="AN50">
        <f t="shared" si="9"/>
        <v>0</v>
      </c>
      <c r="AO50">
        <f t="shared" si="1"/>
        <v>0</v>
      </c>
      <c r="AP50">
        <f t="shared" si="2"/>
        <v>0</v>
      </c>
    </row>
    <row r="51" spans="1:42" ht="14.25" customHeight="1" x14ac:dyDescent="0.25">
      <c r="A51" s="385" t="s">
        <v>66</v>
      </c>
      <c r="B51" s="386"/>
      <c r="C51" s="386"/>
      <c r="D51" s="386"/>
      <c r="E51" s="386"/>
      <c r="F51" s="386"/>
      <c r="G51" s="386"/>
      <c r="H51" s="386"/>
      <c r="I51" s="386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30"/>
      <c r="AA51" s="201" t="s">
        <v>606</v>
      </c>
      <c r="AB51" s="202"/>
      <c r="AC51" s="202"/>
      <c r="AD51" s="204"/>
      <c r="AE51">
        <v>0</v>
      </c>
      <c r="AF51">
        <v>1684098</v>
      </c>
      <c r="AG51">
        <v>905451</v>
      </c>
      <c r="AH51">
        <v>0</v>
      </c>
      <c r="AI51">
        <v>124375</v>
      </c>
      <c r="AJ51">
        <v>124375</v>
      </c>
      <c r="AK51">
        <v>0</v>
      </c>
      <c r="AL51">
        <v>248874</v>
      </c>
      <c r="AM51">
        <v>248874</v>
      </c>
      <c r="AO51">
        <f t="shared" si="1"/>
        <v>2057347</v>
      </c>
      <c r="AP51">
        <f t="shared" si="2"/>
        <v>1278700</v>
      </c>
    </row>
    <row r="52" spans="1:42" s="1" customFormat="1" x14ac:dyDescent="0.25">
      <c r="A52" s="389" t="s">
        <v>541</v>
      </c>
      <c r="B52" s="390"/>
      <c r="C52" s="390"/>
      <c r="D52" s="390"/>
      <c r="E52" s="390"/>
      <c r="F52" s="390"/>
      <c r="G52" s="390"/>
      <c r="H52" s="390"/>
      <c r="I52" s="390"/>
      <c r="J52" s="390"/>
      <c r="K52" s="390"/>
      <c r="L52" s="390"/>
      <c r="M52" s="390"/>
      <c r="N52" s="390"/>
      <c r="O52" s="390"/>
      <c r="P52" s="390"/>
      <c r="Q52" s="390"/>
      <c r="R52" s="390"/>
      <c r="S52" s="390"/>
      <c r="T52" s="390"/>
      <c r="U52" s="390"/>
      <c r="V52" s="390"/>
      <c r="W52" s="390"/>
      <c r="X52" s="390"/>
      <c r="Y52" s="390"/>
      <c r="Z52" s="427"/>
      <c r="AA52" s="391" t="s">
        <v>77</v>
      </c>
      <c r="AB52" s="392"/>
      <c r="AC52" s="392"/>
      <c r="AD52" s="415"/>
      <c r="AE52" s="1">
        <f>SUM(AE41:AE51)</f>
        <v>4010000</v>
      </c>
      <c r="AF52" s="1">
        <f t="shared" ref="AF52:AN52" si="10">SUM(AF41:AF51)</f>
        <v>5694098</v>
      </c>
      <c r="AG52" s="1">
        <f t="shared" si="10"/>
        <v>8554925</v>
      </c>
      <c r="AH52" s="1">
        <f t="shared" si="10"/>
        <v>0</v>
      </c>
      <c r="AI52" s="1">
        <f t="shared" si="10"/>
        <v>124399</v>
      </c>
      <c r="AJ52" s="1">
        <f t="shared" si="10"/>
        <v>124399</v>
      </c>
      <c r="AK52" s="1">
        <f t="shared" si="10"/>
        <v>10904000</v>
      </c>
      <c r="AL52" s="1">
        <f t="shared" si="10"/>
        <v>12495045</v>
      </c>
      <c r="AM52" s="1">
        <f t="shared" si="10"/>
        <v>12495045</v>
      </c>
      <c r="AN52" s="1">
        <f t="shared" si="10"/>
        <v>14914000</v>
      </c>
      <c r="AO52">
        <f t="shared" si="1"/>
        <v>18313542</v>
      </c>
      <c r="AP52">
        <f t="shared" si="2"/>
        <v>21174369</v>
      </c>
    </row>
    <row r="53" spans="1:42" hidden="1" x14ac:dyDescent="0.25">
      <c r="A53" s="385" t="s">
        <v>78</v>
      </c>
      <c r="B53" s="386"/>
      <c r="C53" s="386"/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426"/>
      <c r="AA53" s="377" t="s">
        <v>83</v>
      </c>
      <c r="AB53" s="378"/>
      <c r="AC53" s="378"/>
      <c r="AD53" s="414"/>
      <c r="AI53">
        <v>0</v>
      </c>
      <c r="AN53">
        <f t="shared" si="9"/>
        <v>0</v>
      </c>
      <c r="AO53">
        <f t="shared" si="1"/>
        <v>0</v>
      </c>
      <c r="AP53">
        <f t="shared" ref="AP53:AP66" si="11">SUM(AG53,AJ53,AM53)</f>
        <v>0</v>
      </c>
    </row>
    <row r="54" spans="1:42" hidden="1" x14ac:dyDescent="0.25">
      <c r="A54" s="385" t="s">
        <v>79</v>
      </c>
      <c r="B54" s="386"/>
      <c r="C54" s="386"/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426"/>
      <c r="AA54" s="377" t="s">
        <v>84</v>
      </c>
      <c r="AB54" s="378"/>
      <c r="AC54" s="378"/>
      <c r="AD54" s="414"/>
      <c r="AI54">
        <v>0</v>
      </c>
      <c r="AN54">
        <f t="shared" si="9"/>
        <v>0</v>
      </c>
      <c r="AO54">
        <f t="shared" si="1"/>
        <v>0</v>
      </c>
      <c r="AP54">
        <f t="shared" si="11"/>
        <v>0</v>
      </c>
    </row>
    <row r="55" spans="1:42" hidden="1" x14ac:dyDescent="0.25">
      <c r="A55" s="385" t="s">
        <v>80</v>
      </c>
      <c r="B55" s="386"/>
      <c r="C55" s="386"/>
      <c r="D55" s="386"/>
      <c r="E55" s="386"/>
      <c r="F55" s="386"/>
      <c r="G55" s="386"/>
      <c r="H55" s="386"/>
      <c r="I55" s="386"/>
      <c r="J55" s="386"/>
      <c r="K55" s="386"/>
      <c r="L55" s="386"/>
      <c r="M55" s="386"/>
      <c r="N55" s="386"/>
      <c r="O55" s="386"/>
      <c r="P55" s="386"/>
      <c r="Q55" s="386"/>
      <c r="R55" s="386"/>
      <c r="S55" s="386"/>
      <c r="T55" s="386"/>
      <c r="U55" s="386"/>
      <c r="V55" s="386"/>
      <c r="W55" s="386"/>
      <c r="X55" s="386"/>
      <c r="Y55" s="386"/>
      <c r="Z55" s="426"/>
      <c r="AA55" s="377" t="s">
        <v>85</v>
      </c>
      <c r="AB55" s="378"/>
      <c r="AC55" s="378"/>
      <c r="AD55" s="414"/>
      <c r="AI55">
        <v>0</v>
      </c>
      <c r="AN55">
        <f t="shared" si="9"/>
        <v>0</v>
      </c>
      <c r="AO55">
        <f t="shared" si="1"/>
        <v>0</v>
      </c>
      <c r="AP55">
        <f t="shared" si="11"/>
        <v>0</v>
      </c>
    </row>
    <row r="56" spans="1:42" hidden="1" x14ac:dyDescent="0.25">
      <c r="A56" s="385" t="s">
        <v>81</v>
      </c>
      <c r="B56" s="386"/>
      <c r="C56" s="386"/>
      <c r="D56" s="386"/>
      <c r="E56" s="386"/>
      <c r="F56" s="386"/>
      <c r="G56" s="386"/>
      <c r="H56" s="386"/>
      <c r="I56" s="386"/>
      <c r="J56" s="386"/>
      <c r="K56" s="386"/>
      <c r="L56" s="386"/>
      <c r="M56" s="386"/>
      <c r="N56" s="386"/>
      <c r="O56" s="386"/>
      <c r="P56" s="386"/>
      <c r="Q56" s="386"/>
      <c r="R56" s="386"/>
      <c r="S56" s="386"/>
      <c r="T56" s="386"/>
      <c r="U56" s="386"/>
      <c r="V56" s="386"/>
      <c r="W56" s="386"/>
      <c r="X56" s="386"/>
      <c r="Y56" s="386"/>
      <c r="Z56" s="426"/>
      <c r="AA56" s="377" t="s">
        <v>86</v>
      </c>
      <c r="AB56" s="378"/>
      <c r="AC56" s="378"/>
      <c r="AD56" s="414"/>
      <c r="AI56">
        <v>0</v>
      </c>
      <c r="AN56">
        <f t="shared" si="9"/>
        <v>0</v>
      </c>
      <c r="AO56">
        <f t="shared" si="1"/>
        <v>0</v>
      </c>
      <c r="AP56">
        <f t="shared" si="11"/>
        <v>0</v>
      </c>
    </row>
    <row r="57" spans="1:42" hidden="1" x14ac:dyDescent="0.25">
      <c r="A57" s="385" t="s">
        <v>82</v>
      </c>
      <c r="B57" s="386"/>
      <c r="C57" s="386"/>
      <c r="D57" s="386"/>
      <c r="E57" s="386"/>
      <c r="F57" s="386"/>
      <c r="G57" s="386"/>
      <c r="H57" s="386"/>
      <c r="I57" s="386"/>
      <c r="J57" s="386"/>
      <c r="K57" s="386"/>
      <c r="L57" s="386"/>
      <c r="M57" s="386"/>
      <c r="N57" s="386"/>
      <c r="O57" s="386"/>
      <c r="P57" s="386"/>
      <c r="Q57" s="386"/>
      <c r="R57" s="386"/>
      <c r="S57" s="386"/>
      <c r="T57" s="386"/>
      <c r="U57" s="386"/>
      <c r="V57" s="386"/>
      <c r="W57" s="386"/>
      <c r="X57" s="386"/>
      <c r="Y57" s="386"/>
      <c r="Z57" s="426"/>
      <c r="AA57" s="377" t="s">
        <v>87</v>
      </c>
      <c r="AB57" s="378"/>
      <c r="AC57" s="378"/>
      <c r="AD57" s="414"/>
      <c r="AI57">
        <v>0</v>
      </c>
      <c r="AN57">
        <f t="shared" si="9"/>
        <v>0</v>
      </c>
      <c r="AO57">
        <f t="shared" si="1"/>
        <v>0</v>
      </c>
      <c r="AP57">
        <f t="shared" si="11"/>
        <v>0</v>
      </c>
    </row>
    <row r="58" spans="1:42" hidden="1" x14ac:dyDescent="0.25">
      <c r="A58" s="375" t="s">
        <v>103</v>
      </c>
      <c r="B58" s="376"/>
      <c r="C58" s="376"/>
      <c r="D58" s="376"/>
      <c r="E58" s="376"/>
      <c r="F58" s="376"/>
      <c r="G58" s="376"/>
      <c r="H58" s="376"/>
      <c r="I58" s="376"/>
      <c r="J58" s="376"/>
      <c r="K58" s="376"/>
      <c r="L58" s="376"/>
      <c r="M58" s="376"/>
      <c r="N58" s="376"/>
      <c r="O58" s="376"/>
      <c r="P58" s="376"/>
      <c r="Q58" s="376"/>
      <c r="R58" s="376"/>
      <c r="S58" s="376"/>
      <c r="T58" s="376"/>
      <c r="U58" s="376"/>
      <c r="V58" s="376"/>
      <c r="W58" s="376"/>
      <c r="X58" s="376"/>
      <c r="Y58" s="376"/>
      <c r="Z58" s="416"/>
      <c r="AA58" s="391" t="s">
        <v>88</v>
      </c>
      <c r="AB58" s="392"/>
      <c r="AC58" s="392"/>
      <c r="AD58" s="415"/>
      <c r="AE58">
        <f>SUM(AE53:AE57)</f>
        <v>0</v>
      </c>
      <c r="AH58">
        <f>SUM(AH53:AH57)</f>
        <v>0</v>
      </c>
      <c r="AI58">
        <v>0</v>
      </c>
      <c r="AK58">
        <f>SUM(AK53:AK57)</f>
        <v>0</v>
      </c>
      <c r="AN58">
        <f t="shared" si="9"/>
        <v>0</v>
      </c>
      <c r="AO58">
        <f t="shared" si="1"/>
        <v>0</v>
      </c>
      <c r="AP58">
        <f t="shared" si="11"/>
        <v>0</v>
      </c>
    </row>
    <row r="59" spans="1:42" hidden="1" x14ac:dyDescent="0.25">
      <c r="A59" s="385" t="s">
        <v>89</v>
      </c>
      <c r="B59" s="386"/>
      <c r="C59" s="386"/>
      <c r="D59" s="386"/>
      <c r="E59" s="386"/>
      <c r="F59" s="386"/>
      <c r="G59" s="386"/>
      <c r="H59" s="386"/>
      <c r="I59" s="386"/>
      <c r="J59" s="386"/>
      <c r="K59" s="386"/>
      <c r="L59" s="386"/>
      <c r="M59" s="386"/>
      <c r="N59" s="386"/>
      <c r="O59" s="386"/>
      <c r="P59" s="386"/>
      <c r="Q59" s="386"/>
      <c r="R59" s="386"/>
      <c r="S59" s="386"/>
      <c r="T59" s="386"/>
      <c r="U59" s="386"/>
      <c r="V59" s="386"/>
      <c r="W59" s="386"/>
      <c r="X59" s="386"/>
      <c r="Y59" s="386"/>
      <c r="Z59" s="426"/>
      <c r="AA59" s="377" t="s">
        <v>92</v>
      </c>
      <c r="AB59" s="378"/>
      <c r="AC59" s="378"/>
      <c r="AD59" s="414"/>
      <c r="AI59">
        <v>0</v>
      </c>
      <c r="AN59">
        <f t="shared" si="9"/>
        <v>0</v>
      </c>
      <c r="AO59">
        <f t="shared" si="1"/>
        <v>0</v>
      </c>
      <c r="AP59">
        <f t="shared" si="11"/>
        <v>0</v>
      </c>
    </row>
    <row r="60" spans="1:42" hidden="1" x14ac:dyDescent="0.25">
      <c r="A60" s="370" t="s">
        <v>90</v>
      </c>
      <c r="B60" s="371"/>
      <c r="C60" s="371"/>
      <c r="D60" s="371"/>
      <c r="E60" s="371"/>
      <c r="F60" s="371"/>
      <c r="G60" s="371"/>
      <c r="H60" s="371"/>
      <c r="I60" s="371"/>
      <c r="J60" s="371"/>
      <c r="K60" s="371"/>
      <c r="L60" s="371"/>
      <c r="M60" s="371"/>
      <c r="N60" s="371"/>
      <c r="O60" s="371"/>
      <c r="P60" s="371"/>
      <c r="Q60" s="371"/>
      <c r="R60" s="371"/>
      <c r="S60" s="371"/>
      <c r="T60" s="371"/>
      <c r="U60" s="371"/>
      <c r="V60" s="371"/>
      <c r="W60" s="371"/>
      <c r="X60" s="371"/>
      <c r="Y60" s="371"/>
      <c r="Z60" s="417"/>
      <c r="AA60" s="377" t="s">
        <v>93</v>
      </c>
      <c r="AB60" s="378"/>
      <c r="AC60" s="378"/>
      <c r="AD60" s="414"/>
      <c r="AI60">
        <v>0</v>
      </c>
      <c r="AN60">
        <f t="shared" si="9"/>
        <v>0</v>
      </c>
      <c r="AO60">
        <f t="shared" si="1"/>
        <v>0</v>
      </c>
      <c r="AP60">
        <f t="shared" si="11"/>
        <v>0</v>
      </c>
    </row>
    <row r="61" spans="1:42" hidden="1" x14ac:dyDescent="0.25">
      <c r="A61" s="385" t="s">
        <v>91</v>
      </c>
      <c r="B61" s="386"/>
      <c r="C61" s="386"/>
      <c r="D61" s="386"/>
      <c r="E61" s="386"/>
      <c r="F61" s="386"/>
      <c r="G61" s="386"/>
      <c r="H61" s="386"/>
      <c r="I61" s="386"/>
      <c r="J61" s="386"/>
      <c r="K61" s="386"/>
      <c r="L61" s="386"/>
      <c r="M61" s="386"/>
      <c r="N61" s="386"/>
      <c r="O61" s="386"/>
      <c r="P61" s="386"/>
      <c r="Q61" s="386"/>
      <c r="R61" s="386"/>
      <c r="S61" s="386"/>
      <c r="T61" s="386"/>
      <c r="U61" s="386"/>
      <c r="V61" s="386"/>
      <c r="W61" s="386"/>
      <c r="X61" s="386"/>
      <c r="Y61" s="386"/>
      <c r="Z61" s="426"/>
      <c r="AA61" s="377" t="s">
        <v>94</v>
      </c>
      <c r="AB61" s="378"/>
      <c r="AC61" s="378"/>
      <c r="AD61" s="414"/>
      <c r="AI61">
        <v>0</v>
      </c>
      <c r="AN61">
        <f t="shared" si="9"/>
        <v>0</v>
      </c>
      <c r="AO61">
        <f t="shared" si="1"/>
        <v>0</v>
      </c>
      <c r="AP61">
        <f t="shared" si="11"/>
        <v>0</v>
      </c>
    </row>
    <row r="62" spans="1:42" s="1" customFormat="1" hidden="1" x14ac:dyDescent="0.25">
      <c r="A62" s="375" t="s">
        <v>104</v>
      </c>
      <c r="B62" s="376"/>
      <c r="C62" s="376"/>
      <c r="D62" s="376"/>
      <c r="E62" s="376"/>
      <c r="F62" s="376"/>
      <c r="G62" s="376"/>
      <c r="H62" s="376"/>
      <c r="I62" s="376"/>
      <c r="J62" s="376"/>
      <c r="K62" s="376"/>
      <c r="L62" s="376"/>
      <c r="M62" s="376"/>
      <c r="N62" s="376"/>
      <c r="O62" s="376"/>
      <c r="P62" s="376"/>
      <c r="Q62" s="376"/>
      <c r="R62" s="376"/>
      <c r="S62" s="376"/>
      <c r="T62" s="376"/>
      <c r="U62" s="376"/>
      <c r="V62" s="376"/>
      <c r="W62" s="376"/>
      <c r="X62" s="376"/>
      <c r="Y62" s="376"/>
      <c r="Z62" s="416"/>
      <c r="AA62" s="391" t="s">
        <v>95</v>
      </c>
      <c r="AB62" s="392"/>
      <c r="AC62" s="392"/>
      <c r="AD62" s="415"/>
      <c r="AE62" s="1">
        <f>SUM(AE59:AE61)</f>
        <v>0</v>
      </c>
      <c r="AH62" s="1">
        <f>SUM(AH59:AH61)</f>
        <v>0</v>
      </c>
      <c r="AI62">
        <v>0</v>
      </c>
      <c r="AJ62"/>
      <c r="AK62" s="1">
        <f>SUM(AK59:AK61)</f>
        <v>0</v>
      </c>
      <c r="AN62" s="1">
        <f t="shared" si="9"/>
        <v>0</v>
      </c>
      <c r="AO62">
        <f t="shared" si="1"/>
        <v>0</v>
      </c>
      <c r="AP62">
        <f t="shared" si="11"/>
        <v>0</v>
      </c>
    </row>
    <row r="63" spans="1:42" ht="24" hidden="1" customHeight="1" x14ac:dyDescent="0.25">
      <c r="A63" s="385" t="s">
        <v>96</v>
      </c>
      <c r="B63" s="386"/>
      <c r="C63" s="386"/>
      <c r="D63" s="386"/>
      <c r="E63" s="386"/>
      <c r="F63" s="386"/>
      <c r="G63" s="386"/>
      <c r="H63" s="386"/>
      <c r="I63" s="386"/>
      <c r="J63" s="386"/>
      <c r="K63" s="386"/>
      <c r="L63" s="386"/>
      <c r="M63" s="386"/>
      <c r="N63" s="386"/>
      <c r="O63" s="386"/>
      <c r="P63" s="386"/>
      <c r="Q63" s="386"/>
      <c r="R63" s="386"/>
      <c r="S63" s="386"/>
      <c r="T63" s="386"/>
      <c r="U63" s="386"/>
      <c r="V63" s="386"/>
      <c r="W63" s="386"/>
      <c r="X63" s="386"/>
      <c r="Y63" s="386"/>
      <c r="Z63" s="426"/>
      <c r="AA63" s="377" t="s">
        <v>99</v>
      </c>
      <c r="AB63" s="378"/>
      <c r="AC63" s="378"/>
      <c r="AD63" s="414"/>
      <c r="AI63">
        <v>0</v>
      </c>
      <c r="AN63">
        <f t="shared" si="9"/>
        <v>0</v>
      </c>
      <c r="AO63">
        <f t="shared" si="1"/>
        <v>0</v>
      </c>
      <c r="AP63">
        <f t="shared" si="11"/>
        <v>0</v>
      </c>
    </row>
    <row r="64" spans="1:42" hidden="1" x14ac:dyDescent="0.25">
      <c r="A64" s="370" t="s">
        <v>97</v>
      </c>
      <c r="B64" s="371"/>
      <c r="C64" s="371"/>
      <c r="D64" s="371"/>
      <c r="E64" s="371"/>
      <c r="F64" s="371"/>
      <c r="G64" s="371"/>
      <c r="H64" s="371"/>
      <c r="I64" s="371"/>
      <c r="J64" s="371"/>
      <c r="K64" s="371"/>
      <c r="L64" s="371"/>
      <c r="M64" s="371"/>
      <c r="N64" s="371"/>
      <c r="O64" s="371"/>
      <c r="P64" s="371"/>
      <c r="Q64" s="371"/>
      <c r="R64" s="371"/>
      <c r="S64" s="371"/>
      <c r="T64" s="371"/>
      <c r="U64" s="371"/>
      <c r="V64" s="371"/>
      <c r="W64" s="371"/>
      <c r="X64" s="371"/>
      <c r="Y64" s="371"/>
      <c r="Z64" s="417"/>
      <c r="AA64" s="377" t="s">
        <v>100</v>
      </c>
      <c r="AB64" s="378"/>
      <c r="AC64" s="378"/>
      <c r="AD64" s="414"/>
      <c r="AI64">
        <v>0</v>
      </c>
      <c r="AN64">
        <f t="shared" si="9"/>
        <v>0</v>
      </c>
      <c r="AO64">
        <f t="shared" si="1"/>
        <v>0</v>
      </c>
      <c r="AP64">
        <f t="shared" si="11"/>
        <v>0</v>
      </c>
    </row>
    <row r="65" spans="1:42" hidden="1" x14ac:dyDescent="0.25">
      <c r="A65" s="385" t="s">
        <v>98</v>
      </c>
      <c r="B65" s="386"/>
      <c r="C65" s="386"/>
      <c r="D65" s="386"/>
      <c r="E65" s="386"/>
      <c r="F65" s="386"/>
      <c r="G65" s="386"/>
      <c r="H65" s="386"/>
      <c r="I65" s="386"/>
      <c r="J65" s="386"/>
      <c r="K65" s="386"/>
      <c r="L65" s="386"/>
      <c r="M65" s="386"/>
      <c r="N65" s="386"/>
      <c r="O65" s="386"/>
      <c r="P65" s="386"/>
      <c r="Q65" s="386"/>
      <c r="R65" s="386"/>
      <c r="S65" s="386"/>
      <c r="T65" s="386"/>
      <c r="U65" s="386"/>
      <c r="V65" s="386"/>
      <c r="W65" s="386"/>
      <c r="X65" s="386"/>
      <c r="Y65" s="386"/>
      <c r="Z65" s="426"/>
      <c r="AA65" s="377" t="s">
        <v>101</v>
      </c>
      <c r="AB65" s="378"/>
      <c r="AC65" s="378"/>
      <c r="AD65" s="414"/>
      <c r="AI65">
        <v>0</v>
      </c>
      <c r="AN65">
        <f t="shared" si="9"/>
        <v>0</v>
      </c>
      <c r="AO65">
        <f t="shared" si="1"/>
        <v>0</v>
      </c>
      <c r="AP65">
        <f t="shared" si="11"/>
        <v>0</v>
      </c>
    </row>
    <row r="66" spans="1:42" hidden="1" x14ac:dyDescent="0.25">
      <c r="A66" s="375" t="s">
        <v>105</v>
      </c>
      <c r="B66" s="376"/>
      <c r="C66" s="376"/>
      <c r="D66" s="376"/>
      <c r="E66" s="376"/>
      <c r="F66" s="376"/>
      <c r="G66" s="376"/>
      <c r="H66" s="376"/>
      <c r="I66" s="376"/>
      <c r="J66" s="376"/>
      <c r="K66" s="376"/>
      <c r="L66" s="376"/>
      <c r="M66" s="376"/>
      <c r="N66" s="376"/>
      <c r="O66" s="376"/>
      <c r="P66" s="376"/>
      <c r="Q66" s="376"/>
      <c r="R66" s="376"/>
      <c r="S66" s="376"/>
      <c r="T66" s="376"/>
      <c r="U66" s="376"/>
      <c r="V66" s="376"/>
      <c r="W66" s="376"/>
      <c r="X66" s="376"/>
      <c r="Y66" s="376"/>
      <c r="Z66" s="416"/>
      <c r="AA66" s="391" t="s">
        <v>102</v>
      </c>
      <c r="AB66" s="392"/>
      <c r="AC66" s="392"/>
      <c r="AD66" s="415"/>
      <c r="AE66">
        <f>SUM(AE63:AE65)</f>
        <v>0</v>
      </c>
      <c r="AH66">
        <f>SUM(AH63:AH65)</f>
        <v>0</v>
      </c>
      <c r="AI66">
        <v>0</v>
      </c>
      <c r="AK66">
        <f>SUM(AK63:AK65)</f>
        <v>0</v>
      </c>
      <c r="AN66">
        <f t="shared" si="9"/>
        <v>0</v>
      </c>
      <c r="AO66">
        <f t="shared" si="1"/>
        <v>0</v>
      </c>
      <c r="AP66">
        <f t="shared" si="11"/>
        <v>0</v>
      </c>
    </row>
    <row r="67" spans="1:4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3"/>
      <c r="AB67" s="3"/>
      <c r="AC67" s="3"/>
      <c r="AD67" s="3"/>
    </row>
    <row r="68" spans="1:42" ht="12.75" customHeight="1" x14ac:dyDescent="0.25">
      <c r="A68" s="428" t="s">
        <v>158</v>
      </c>
      <c r="B68" s="428"/>
      <c r="C68" s="428"/>
      <c r="D68" s="428"/>
      <c r="E68" s="428"/>
      <c r="F68" s="428"/>
      <c r="G68" s="428"/>
      <c r="H68" s="428"/>
      <c r="I68" s="42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3"/>
      <c r="AB68" s="3"/>
      <c r="AC68" s="3"/>
      <c r="AD68" s="3"/>
    </row>
    <row r="69" spans="1:42" x14ac:dyDescent="0.25">
      <c r="A69" s="428" t="s">
        <v>108</v>
      </c>
      <c r="B69" s="428"/>
      <c r="C69" s="428"/>
      <c r="D69" s="428"/>
      <c r="E69" s="428"/>
      <c r="F69" s="428"/>
      <c r="G69" s="428"/>
      <c r="H69" s="428"/>
      <c r="I69" s="42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3"/>
      <c r="AB69" s="3"/>
      <c r="AC69" s="3"/>
      <c r="AD69" s="3"/>
    </row>
    <row r="70" spans="1:42" s="1" customFormat="1" x14ac:dyDescent="0.25">
      <c r="A70" s="363" t="s">
        <v>109</v>
      </c>
      <c r="B70" s="363"/>
      <c r="C70" s="363"/>
      <c r="D70" s="363"/>
      <c r="E70" s="363"/>
      <c r="F70" s="363"/>
      <c r="G70" s="363"/>
      <c r="H70" s="363"/>
      <c r="I70" s="363"/>
      <c r="AA70" s="1" t="s">
        <v>110</v>
      </c>
      <c r="AE70" s="356" t="s">
        <v>516</v>
      </c>
      <c r="AF70" s="356"/>
      <c r="AG70" s="356"/>
      <c r="AH70" s="356" t="s">
        <v>160</v>
      </c>
      <c r="AI70" s="356"/>
      <c r="AJ70" s="356"/>
      <c r="AK70" s="356" t="s">
        <v>161</v>
      </c>
      <c r="AL70" s="356"/>
      <c r="AM70" s="356"/>
      <c r="AN70" s="356" t="s">
        <v>365</v>
      </c>
      <c r="AO70" s="356"/>
      <c r="AP70" s="356"/>
    </row>
    <row r="71" spans="1:42" hidden="1" x14ac:dyDescent="0.25">
      <c r="A71" s="401" t="s">
        <v>111</v>
      </c>
      <c r="B71" s="402"/>
      <c r="C71" s="402"/>
      <c r="D71" s="402"/>
      <c r="E71" s="402"/>
      <c r="F71" s="402"/>
      <c r="G71" s="402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402"/>
      <c r="W71" s="402"/>
      <c r="X71" s="402"/>
      <c r="Y71" s="402"/>
      <c r="Z71" s="403"/>
      <c r="AA71" s="393" t="s">
        <v>112</v>
      </c>
      <c r="AB71" s="394"/>
      <c r="AC71" s="394"/>
      <c r="AD71" s="394"/>
      <c r="AN71">
        <f t="shared" ref="AN71:AN79" si="12">SUM(AE71:AK71)</f>
        <v>0</v>
      </c>
    </row>
    <row r="72" spans="1:42" hidden="1" x14ac:dyDescent="0.25">
      <c r="A72" s="398" t="s">
        <v>113</v>
      </c>
      <c r="B72" s="399"/>
      <c r="C72" s="399"/>
      <c r="D72" s="399"/>
      <c r="E72" s="399"/>
      <c r="F72" s="399"/>
      <c r="G72" s="399"/>
      <c r="H72" s="399"/>
      <c r="I72" s="399"/>
      <c r="J72" s="399"/>
      <c r="K72" s="399"/>
      <c r="L72" s="399"/>
      <c r="M72" s="399"/>
      <c r="N72" s="399"/>
      <c r="O72" s="399"/>
      <c r="P72" s="399"/>
      <c r="Q72" s="399"/>
      <c r="R72" s="399"/>
      <c r="S72" s="399"/>
      <c r="T72" s="399"/>
      <c r="U72" s="399"/>
      <c r="V72" s="399"/>
      <c r="W72" s="399"/>
      <c r="X72" s="399"/>
      <c r="Y72" s="399"/>
      <c r="Z72" s="400"/>
      <c r="AA72" s="393" t="s">
        <v>114</v>
      </c>
      <c r="AB72" s="394"/>
      <c r="AC72" s="394"/>
      <c r="AD72" s="394"/>
      <c r="AN72">
        <f t="shared" si="12"/>
        <v>0</v>
      </c>
    </row>
    <row r="73" spans="1:42" hidden="1" x14ac:dyDescent="0.25">
      <c r="A73" s="401" t="s">
        <v>115</v>
      </c>
      <c r="B73" s="402"/>
      <c r="C73" s="402"/>
      <c r="D73" s="402"/>
      <c r="E73" s="402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402"/>
      <c r="W73" s="402"/>
      <c r="X73" s="402"/>
      <c r="Y73" s="402"/>
      <c r="Z73" s="403"/>
      <c r="AA73" s="393" t="s">
        <v>116</v>
      </c>
      <c r="AB73" s="394"/>
      <c r="AC73" s="394"/>
      <c r="AD73" s="394"/>
      <c r="AN73">
        <f t="shared" si="12"/>
        <v>0</v>
      </c>
    </row>
    <row r="74" spans="1:42" hidden="1" x14ac:dyDescent="0.25">
      <c r="A74" s="409" t="s">
        <v>117</v>
      </c>
      <c r="B74" s="410"/>
      <c r="C74" s="410"/>
      <c r="D74" s="410"/>
      <c r="E74" s="410"/>
      <c r="F74" s="410"/>
      <c r="G74" s="410"/>
      <c r="H74" s="410"/>
      <c r="I74" s="410"/>
      <c r="J74" s="410"/>
      <c r="K74" s="410"/>
      <c r="L74" s="410"/>
      <c r="M74" s="410"/>
      <c r="N74" s="410"/>
      <c r="O74" s="410"/>
      <c r="P74" s="410"/>
      <c r="Q74" s="410"/>
      <c r="R74" s="410"/>
      <c r="S74" s="410"/>
      <c r="T74" s="410"/>
      <c r="U74" s="410"/>
      <c r="V74" s="410"/>
      <c r="W74" s="410"/>
      <c r="X74" s="410"/>
      <c r="Y74" s="410"/>
      <c r="Z74" s="411"/>
      <c r="AA74" s="407" t="s">
        <v>118</v>
      </c>
      <c r="AB74" s="408"/>
      <c r="AC74" s="408"/>
      <c r="AD74" s="408"/>
      <c r="AE74">
        <f>SUM(AE71:AE73)</f>
        <v>0</v>
      </c>
      <c r="AH74">
        <f>SUM(AH71:AH73)</f>
        <v>0</v>
      </c>
      <c r="AK74">
        <f>SUM(AK71:AK73)</f>
        <v>0</v>
      </c>
      <c r="AN74">
        <f t="shared" si="12"/>
        <v>0</v>
      </c>
    </row>
    <row r="75" spans="1:42" hidden="1" x14ac:dyDescent="0.25">
      <c r="A75" s="398" t="s">
        <v>119</v>
      </c>
      <c r="B75" s="399"/>
      <c r="C75" s="399"/>
      <c r="D75" s="399"/>
      <c r="E75" s="399"/>
      <c r="F75" s="399"/>
      <c r="G75" s="399"/>
      <c r="H75" s="399"/>
      <c r="I75" s="399"/>
      <c r="J75" s="399"/>
      <c r="K75" s="399"/>
      <c r="L75" s="399"/>
      <c r="M75" s="399"/>
      <c r="N75" s="399"/>
      <c r="O75" s="399"/>
      <c r="P75" s="399"/>
      <c r="Q75" s="399"/>
      <c r="R75" s="399"/>
      <c r="S75" s="399"/>
      <c r="T75" s="399"/>
      <c r="U75" s="399"/>
      <c r="V75" s="399"/>
      <c r="W75" s="399"/>
      <c r="X75" s="399"/>
      <c r="Y75" s="399"/>
      <c r="Z75" s="400"/>
      <c r="AA75" s="393" t="s">
        <v>120</v>
      </c>
      <c r="AB75" s="394"/>
      <c r="AC75" s="394"/>
      <c r="AD75" s="394"/>
      <c r="AN75">
        <f t="shared" si="12"/>
        <v>0</v>
      </c>
    </row>
    <row r="76" spans="1:42" hidden="1" x14ac:dyDescent="0.25">
      <c r="A76" s="401" t="s">
        <v>121</v>
      </c>
      <c r="B76" s="402"/>
      <c r="C76" s="402"/>
      <c r="D76" s="402"/>
      <c r="E76" s="402"/>
      <c r="F76" s="402"/>
      <c r="G76" s="402"/>
      <c r="H76" s="402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2"/>
      <c r="W76" s="402"/>
      <c r="X76" s="402"/>
      <c r="Y76" s="402"/>
      <c r="Z76" s="403"/>
      <c r="AA76" s="393" t="s">
        <v>122</v>
      </c>
      <c r="AB76" s="394"/>
      <c r="AC76" s="394"/>
      <c r="AD76" s="394"/>
      <c r="AN76">
        <f t="shared" si="12"/>
        <v>0</v>
      </c>
    </row>
    <row r="77" spans="1:42" hidden="1" x14ac:dyDescent="0.25">
      <c r="A77" s="398" t="s">
        <v>123</v>
      </c>
      <c r="B77" s="399"/>
      <c r="C77" s="399"/>
      <c r="D77" s="399"/>
      <c r="E77" s="399"/>
      <c r="F77" s="399"/>
      <c r="G77" s="399"/>
      <c r="H77" s="399"/>
      <c r="I77" s="399"/>
      <c r="J77" s="399"/>
      <c r="K77" s="399"/>
      <c r="L77" s="399"/>
      <c r="M77" s="399"/>
      <c r="N77" s="399"/>
      <c r="O77" s="399"/>
      <c r="P77" s="399"/>
      <c r="Q77" s="399"/>
      <c r="R77" s="399"/>
      <c r="S77" s="399"/>
      <c r="T77" s="399"/>
      <c r="U77" s="399"/>
      <c r="V77" s="399"/>
      <c r="W77" s="399"/>
      <c r="X77" s="399"/>
      <c r="Y77" s="399"/>
      <c r="Z77" s="400"/>
      <c r="AA77" s="393" t="s">
        <v>124</v>
      </c>
      <c r="AB77" s="394"/>
      <c r="AC77" s="394"/>
      <c r="AD77" s="394"/>
      <c r="AN77">
        <f t="shared" si="12"/>
        <v>0</v>
      </c>
    </row>
    <row r="78" spans="1:42" hidden="1" x14ac:dyDescent="0.25">
      <c r="A78" s="401" t="s">
        <v>125</v>
      </c>
      <c r="B78" s="402"/>
      <c r="C78" s="402"/>
      <c r="D78" s="402"/>
      <c r="E78" s="402"/>
      <c r="F78" s="402"/>
      <c r="G78" s="402"/>
      <c r="H78" s="402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  <c r="X78" s="402"/>
      <c r="Y78" s="402"/>
      <c r="Z78" s="403"/>
      <c r="AA78" s="393" t="s">
        <v>126</v>
      </c>
      <c r="AB78" s="394"/>
      <c r="AC78" s="394"/>
      <c r="AD78" s="394"/>
      <c r="AN78">
        <f t="shared" si="12"/>
        <v>0</v>
      </c>
    </row>
    <row r="79" spans="1:42" hidden="1" x14ac:dyDescent="0.25">
      <c r="A79" s="404" t="s">
        <v>127</v>
      </c>
      <c r="B79" s="405"/>
      <c r="C79" s="405"/>
      <c r="D79" s="405"/>
      <c r="E79" s="405"/>
      <c r="F79" s="405"/>
      <c r="G79" s="405"/>
      <c r="H79" s="405"/>
      <c r="I79" s="405"/>
      <c r="J79" s="405"/>
      <c r="K79" s="405"/>
      <c r="L79" s="405"/>
      <c r="M79" s="405"/>
      <c r="N79" s="405"/>
      <c r="O79" s="405"/>
      <c r="P79" s="405"/>
      <c r="Q79" s="405"/>
      <c r="R79" s="405"/>
      <c r="S79" s="405"/>
      <c r="T79" s="405"/>
      <c r="U79" s="405"/>
      <c r="V79" s="405"/>
      <c r="W79" s="405"/>
      <c r="X79" s="405"/>
      <c r="Y79" s="405"/>
      <c r="Z79" s="406"/>
      <c r="AA79" s="407" t="s">
        <v>128</v>
      </c>
      <c r="AB79" s="408"/>
      <c r="AC79" s="408"/>
      <c r="AD79" s="408"/>
      <c r="AE79">
        <f>SUM(AE75:AE78)</f>
        <v>0</v>
      </c>
      <c r="AH79">
        <f>SUM(AH75:AH78)</f>
        <v>0</v>
      </c>
      <c r="AK79">
        <f>SUM(AK75:AK78)</f>
        <v>0</v>
      </c>
      <c r="AN79">
        <f t="shared" si="12"/>
        <v>0</v>
      </c>
    </row>
    <row r="80" spans="1:42" s="1" customFormat="1" x14ac:dyDescent="0.25">
      <c r="A80" s="133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5"/>
      <c r="AA80" s="136"/>
      <c r="AB80" s="137"/>
      <c r="AC80" s="137"/>
      <c r="AD80" s="137"/>
      <c r="AE80" s="1" t="s">
        <v>517</v>
      </c>
      <c r="AF80" s="1" t="s">
        <v>592</v>
      </c>
      <c r="AG80" s="1" t="s">
        <v>608</v>
      </c>
      <c r="AH80" s="1" t="s">
        <v>517</v>
      </c>
      <c r="AI80" s="1" t="s">
        <v>592</v>
      </c>
      <c r="AJ80" s="1" t="s">
        <v>608</v>
      </c>
      <c r="AK80" s="1" t="s">
        <v>517</v>
      </c>
      <c r="AL80" s="1" t="s">
        <v>592</v>
      </c>
      <c r="AM80" s="1" t="s">
        <v>608</v>
      </c>
      <c r="AN80" s="1" t="s">
        <v>517</v>
      </c>
      <c r="AO80" s="1" t="s">
        <v>592</v>
      </c>
      <c r="AP80" s="1" t="s">
        <v>608</v>
      </c>
    </row>
    <row r="81" spans="1:42" s="1" customFormat="1" x14ac:dyDescent="0.25">
      <c r="A81" s="401" t="s">
        <v>91</v>
      </c>
      <c r="B81" s="402"/>
      <c r="C81" s="402"/>
      <c r="D81" s="402"/>
      <c r="E81" s="402"/>
      <c r="F81" s="402"/>
      <c r="G81" s="402"/>
      <c r="H81" s="402"/>
      <c r="I81" s="402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5"/>
      <c r="AA81" s="225" t="s">
        <v>611</v>
      </c>
      <c r="AB81" s="137"/>
      <c r="AC81" s="137"/>
      <c r="AD81" s="137"/>
      <c r="AE81" s="143">
        <v>0</v>
      </c>
      <c r="AF81" s="143">
        <v>1070000</v>
      </c>
      <c r="AG81" s="143">
        <v>1070000</v>
      </c>
      <c r="AH81" s="143">
        <v>0</v>
      </c>
      <c r="AI81" s="143">
        <v>0</v>
      </c>
      <c r="AJ81" s="143">
        <v>0</v>
      </c>
      <c r="AK81" s="143">
        <v>0</v>
      </c>
      <c r="AL81" s="143">
        <v>0</v>
      </c>
      <c r="AM81" s="143">
        <v>0</v>
      </c>
      <c r="AN81" s="1">
        <v>0</v>
      </c>
      <c r="AO81" s="1">
        <f>SUM(AF81,AJ81,AM81)</f>
        <v>1070000</v>
      </c>
      <c r="AP81" s="1">
        <f>SUM(AG81,AJ81,AM81)</f>
        <v>1070000</v>
      </c>
    </row>
    <row r="82" spans="1:42" s="1" customFormat="1" x14ac:dyDescent="0.25">
      <c r="A82" s="404" t="s">
        <v>446</v>
      </c>
      <c r="B82" s="405"/>
      <c r="C82" s="405"/>
      <c r="D82" s="405"/>
      <c r="E82" s="405"/>
      <c r="F82" s="405"/>
      <c r="G82" s="405"/>
      <c r="H82" s="405"/>
      <c r="I82" s="405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5"/>
      <c r="AA82" s="136" t="s">
        <v>95</v>
      </c>
      <c r="AB82" s="137"/>
      <c r="AC82" s="137"/>
      <c r="AD82" s="137"/>
      <c r="AE82" s="1">
        <f t="shared" ref="AE82:AM82" si="13">SUM(AE81)</f>
        <v>0</v>
      </c>
      <c r="AF82" s="1">
        <f t="shared" si="13"/>
        <v>1070000</v>
      </c>
      <c r="AG82" s="1">
        <f t="shared" si="13"/>
        <v>1070000</v>
      </c>
      <c r="AH82" s="1">
        <f t="shared" si="13"/>
        <v>0</v>
      </c>
      <c r="AI82" s="1">
        <f t="shared" si="13"/>
        <v>0</v>
      </c>
      <c r="AJ82" s="1">
        <f t="shared" si="13"/>
        <v>0</v>
      </c>
      <c r="AK82" s="1">
        <f t="shared" si="13"/>
        <v>0</v>
      </c>
      <c r="AL82" s="1">
        <f t="shared" si="13"/>
        <v>0</v>
      </c>
      <c r="AM82" s="1">
        <f t="shared" si="13"/>
        <v>0</v>
      </c>
      <c r="AN82" s="1">
        <f>SUM(AN81)</f>
        <v>0</v>
      </c>
      <c r="AO82" s="1">
        <f>SUM(AO81)</f>
        <v>1070000</v>
      </c>
      <c r="AP82" s="1">
        <f t="shared" ref="AP82:AP102" si="14">SUM(AG82,AJ82,AM82)</f>
        <v>1070000</v>
      </c>
    </row>
    <row r="83" spans="1:42" s="1" customFormat="1" x14ac:dyDescent="0.25">
      <c r="A83" s="133" t="s">
        <v>612</v>
      </c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5"/>
      <c r="AA83" s="136"/>
      <c r="AB83" s="137"/>
      <c r="AC83" s="137"/>
      <c r="AD83" s="137"/>
      <c r="AE83" s="1">
        <f t="shared" ref="AE83:AM83" si="15">SUM(AE20,AE32,AE40,AE52,AE82)</f>
        <v>173190000</v>
      </c>
      <c r="AF83" s="1">
        <f t="shared" si="15"/>
        <v>223550548</v>
      </c>
      <c r="AG83" s="1">
        <f t="shared" si="15"/>
        <v>261764270</v>
      </c>
      <c r="AH83" s="1">
        <f t="shared" si="15"/>
        <v>0</v>
      </c>
      <c r="AI83" s="1">
        <f t="shared" si="15"/>
        <v>792392</v>
      </c>
      <c r="AJ83" s="1">
        <f t="shared" si="15"/>
        <v>792392</v>
      </c>
      <c r="AK83" s="1">
        <f t="shared" si="15"/>
        <v>10904000</v>
      </c>
      <c r="AL83" s="1">
        <f t="shared" si="15"/>
        <v>12495045</v>
      </c>
      <c r="AM83" s="1">
        <f t="shared" si="15"/>
        <v>12495045</v>
      </c>
      <c r="AN83" s="1">
        <f>SUM(AN20,AN32,AN40,AN52,AN82)</f>
        <v>184094000</v>
      </c>
      <c r="AO83" s="1">
        <f>SUM(AO20,AO32,AO40,AO52,AO82)</f>
        <v>236837985</v>
      </c>
      <c r="AP83" s="1">
        <f t="shared" si="14"/>
        <v>275051707</v>
      </c>
    </row>
    <row r="84" spans="1:42" x14ac:dyDescent="0.25">
      <c r="A84" s="393" t="s">
        <v>129</v>
      </c>
      <c r="B84" s="394"/>
      <c r="C84" s="394"/>
      <c r="D84" s="394"/>
      <c r="E84" s="394"/>
      <c r="F84" s="394"/>
      <c r="G84" s="394"/>
      <c r="H84" s="394"/>
      <c r="I84" s="394"/>
      <c r="J84" s="394"/>
      <c r="K84" s="394"/>
      <c r="L84" s="394"/>
      <c r="M84" s="394"/>
      <c r="N84" s="394"/>
      <c r="O84" s="394"/>
      <c r="P84" s="394"/>
      <c r="Q84" s="394"/>
      <c r="R84" s="394"/>
      <c r="S84" s="394"/>
      <c r="T84" s="394"/>
      <c r="U84" s="394"/>
      <c r="V84" s="394"/>
      <c r="W84" s="394"/>
      <c r="X84" s="394"/>
      <c r="Y84" s="394"/>
      <c r="Z84" s="424"/>
      <c r="AA84" s="393" t="s">
        <v>130</v>
      </c>
      <c r="AB84" s="394"/>
      <c r="AC84" s="394"/>
      <c r="AD84" s="394"/>
      <c r="AE84">
        <v>163172000</v>
      </c>
      <c r="AF84">
        <v>157698000</v>
      </c>
      <c r="AG84">
        <v>157698000</v>
      </c>
      <c r="AH84">
        <v>0</v>
      </c>
      <c r="AI84">
        <v>78000</v>
      </c>
      <c r="AJ84">
        <v>78000</v>
      </c>
      <c r="AK84">
        <v>0</v>
      </c>
      <c r="AL84">
        <v>35000</v>
      </c>
      <c r="AM84">
        <v>35000</v>
      </c>
      <c r="AN84">
        <f>SUM(AE84,AH84,AK84)</f>
        <v>163172000</v>
      </c>
      <c r="AO84" s="143">
        <f>SUM(AF84,AI84,AL84)</f>
        <v>157811000</v>
      </c>
      <c r="AP84" s="1">
        <f t="shared" si="14"/>
        <v>157811000</v>
      </c>
    </row>
    <row r="85" spans="1:42" hidden="1" x14ac:dyDescent="0.25">
      <c r="A85" s="393" t="s">
        <v>131</v>
      </c>
      <c r="B85" s="394"/>
      <c r="C85" s="394"/>
      <c r="D85" s="394"/>
      <c r="E85" s="394"/>
      <c r="F85" s="394"/>
      <c r="G85" s="394"/>
      <c r="H85" s="394"/>
      <c r="I85" s="394"/>
      <c r="J85" s="394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424"/>
      <c r="AA85" s="393" t="s">
        <v>132</v>
      </c>
      <c r="AB85" s="394"/>
      <c r="AC85" s="394"/>
      <c r="AD85" s="394"/>
      <c r="AN85">
        <f>SUM(AE85,AH85,AK85)</f>
        <v>0</v>
      </c>
      <c r="AO85" s="1">
        <f>SUM(AF85,AI85,AL85)</f>
        <v>0</v>
      </c>
      <c r="AP85" s="1">
        <f t="shared" si="14"/>
        <v>0</v>
      </c>
    </row>
    <row r="86" spans="1:42" s="1" customFormat="1" x14ac:dyDescent="0.25">
      <c r="A86" s="407" t="s">
        <v>542</v>
      </c>
      <c r="B86" s="408"/>
      <c r="C86" s="408"/>
      <c r="D86" s="408"/>
      <c r="E86" s="408"/>
      <c r="F86" s="408"/>
      <c r="G86" s="408"/>
      <c r="H86" s="408"/>
      <c r="I86" s="408"/>
      <c r="J86" s="408"/>
      <c r="K86" s="408"/>
      <c r="L86" s="408"/>
      <c r="M86" s="408"/>
      <c r="N86" s="408"/>
      <c r="O86" s="408"/>
      <c r="P86" s="408"/>
      <c r="Q86" s="408"/>
      <c r="R86" s="408"/>
      <c r="S86" s="408"/>
      <c r="T86" s="408"/>
      <c r="U86" s="408"/>
      <c r="V86" s="408"/>
      <c r="W86" s="408"/>
      <c r="X86" s="408"/>
      <c r="Y86" s="408"/>
      <c r="Z86" s="425"/>
      <c r="AA86" s="407" t="s">
        <v>133</v>
      </c>
      <c r="AB86" s="408"/>
      <c r="AC86" s="408"/>
      <c r="AD86" s="408"/>
      <c r="AE86" s="1">
        <f t="shared" ref="AE86:AN86" si="16">SUM(AE84:AE85)</f>
        <v>163172000</v>
      </c>
      <c r="AF86" s="1">
        <f t="shared" si="16"/>
        <v>157698000</v>
      </c>
      <c r="AG86" s="1">
        <f t="shared" si="16"/>
        <v>157698000</v>
      </c>
      <c r="AH86" s="1">
        <f t="shared" si="16"/>
        <v>0</v>
      </c>
      <c r="AI86" s="1">
        <f t="shared" si="16"/>
        <v>78000</v>
      </c>
      <c r="AJ86" s="1">
        <f t="shared" si="16"/>
        <v>78000</v>
      </c>
      <c r="AK86" s="1">
        <f t="shared" si="16"/>
        <v>0</v>
      </c>
      <c r="AL86" s="1">
        <f t="shared" si="16"/>
        <v>35000</v>
      </c>
      <c r="AM86" s="1">
        <f t="shared" si="16"/>
        <v>35000</v>
      </c>
      <c r="AN86" s="1">
        <f t="shared" si="16"/>
        <v>163172000</v>
      </c>
      <c r="AO86" s="1">
        <f>SUM(AF86,AI86,AL86)</f>
        <v>157811000</v>
      </c>
      <c r="AP86" s="1">
        <f t="shared" si="14"/>
        <v>157811000</v>
      </c>
    </row>
    <row r="87" spans="1:42" hidden="1" x14ac:dyDescent="0.25">
      <c r="A87" s="401" t="s">
        <v>134</v>
      </c>
      <c r="B87" s="402"/>
      <c r="C87" s="402"/>
      <c r="D87" s="402"/>
      <c r="E87" s="402"/>
      <c r="F87" s="402"/>
      <c r="G87" s="402"/>
      <c r="H87" s="402"/>
      <c r="I87" s="402"/>
      <c r="J87" s="402"/>
      <c r="K87" s="402"/>
      <c r="L87" s="402"/>
      <c r="M87" s="402"/>
      <c r="N87" s="402"/>
      <c r="O87" s="402"/>
      <c r="P87" s="402"/>
      <c r="Q87" s="402"/>
      <c r="R87" s="402"/>
      <c r="S87" s="402"/>
      <c r="T87" s="402"/>
      <c r="U87" s="402"/>
      <c r="V87" s="402"/>
      <c r="W87" s="402"/>
      <c r="X87" s="402"/>
      <c r="Y87" s="402"/>
      <c r="Z87" s="403"/>
      <c r="AA87" s="393" t="s">
        <v>135</v>
      </c>
      <c r="AB87" s="394"/>
      <c r="AC87" s="394"/>
      <c r="AD87" s="394"/>
      <c r="AN87">
        <f>SUM(AE87,AH87,AK87)</f>
        <v>0</v>
      </c>
      <c r="AO87" s="1">
        <f>SUM(AF87,AI87,AL87)</f>
        <v>0</v>
      </c>
      <c r="AP87" s="1">
        <f t="shared" si="14"/>
        <v>0</v>
      </c>
    </row>
    <row r="88" spans="1:42" hidden="1" x14ac:dyDescent="0.25">
      <c r="A88" s="401" t="s">
        <v>136</v>
      </c>
      <c r="B88" s="402"/>
      <c r="C88" s="402"/>
      <c r="D88" s="402"/>
      <c r="E88" s="402"/>
      <c r="F88" s="402"/>
      <c r="G88" s="402"/>
      <c r="H88" s="402"/>
      <c r="I88" s="402"/>
      <c r="J88" s="402"/>
      <c r="K88" s="402"/>
      <c r="L88" s="402"/>
      <c r="M88" s="402"/>
      <c r="N88" s="402"/>
      <c r="O88" s="402"/>
      <c r="P88" s="402"/>
      <c r="Q88" s="402"/>
      <c r="R88" s="402"/>
      <c r="S88" s="402"/>
      <c r="T88" s="402"/>
      <c r="U88" s="402"/>
      <c r="V88" s="402"/>
      <c r="W88" s="402"/>
      <c r="X88" s="402"/>
      <c r="Y88" s="402"/>
      <c r="Z88" s="403"/>
      <c r="AA88" s="393" t="s">
        <v>137</v>
      </c>
      <c r="AB88" s="394"/>
      <c r="AC88" s="394"/>
      <c r="AD88" s="394"/>
      <c r="AN88">
        <f>SUM(AE88,AH88,AK88)</f>
        <v>0</v>
      </c>
      <c r="AO88" s="1">
        <f>SUM(AF88,AI88,AL88)</f>
        <v>0</v>
      </c>
      <c r="AP88" s="1">
        <f t="shared" si="14"/>
        <v>0</v>
      </c>
    </row>
    <row r="89" spans="1:42" x14ac:dyDescent="0.25">
      <c r="A89" s="401" t="s">
        <v>134</v>
      </c>
      <c r="B89" s="402"/>
      <c r="C89" s="402"/>
      <c r="D89" s="402"/>
      <c r="E89" s="402"/>
      <c r="F89" s="402"/>
      <c r="G89" s="402"/>
      <c r="H89" s="402"/>
      <c r="I89" s="402"/>
      <c r="J89" s="228"/>
      <c r="K89" s="228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28"/>
      <c r="Z89" s="229"/>
      <c r="AA89" s="225" t="s">
        <v>135</v>
      </c>
      <c r="AB89" s="226"/>
      <c r="AC89" s="226"/>
      <c r="AD89" s="226"/>
      <c r="AE89">
        <v>0</v>
      </c>
      <c r="AF89">
        <v>3071902</v>
      </c>
      <c r="AG89">
        <v>3071902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f t="shared" ref="AN89:AO92" si="17">SUM(AE89,AH89,AK89)</f>
        <v>0</v>
      </c>
      <c r="AO89" s="143">
        <f t="shared" si="17"/>
        <v>3071902</v>
      </c>
      <c r="AP89" s="1">
        <f t="shared" si="14"/>
        <v>3071902</v>
      </c>
    </row>
    <row r="90" spans="1:42" x14ac:dyDescent="0.25">
      <c r="A90" s="401" t="s">
        <v>138</v>
      </c>
      <c r="B90" s="402"/>
      <c r="C90" s="402"/>
      <c r="D90" s="402"/>
      <c r="E90" s="402"/>
      <c r="F90" s="402"/>
      <c r="G90" s="402"/>
      <c r="H90" s="402"/>
      <c r="I90" s="402"/>
      <c r="J90" s="402"/>
      <c r="K90" s="402"/>
      <c r="L90" s="402"/>
      <c r="M90" s="402"/>
      <c r="N90" s="402"/>
      <c r="O90" s="402"/>
      <c r="P90" s="402"/>
      <c r="Q90" s="402"/>
      <c r="R90" s="402"/>
      <c r="S90" s="402"/>
      <c r="T90" s="402"/>
      <c r="U90" s="402"/>
      <c r="V90" s="402"/>
      <c r="W90" s="402"/>
      <c r="X90" s="402"/>
      <c r="Y90" s="402"/>
      <c r="Z90" s="403"/>
      <c r="AA90" s="393" t="s">
        <v>139</v>
      </c>
      <c r="AB90" s="394"/>
      <c r="AC90" s="394"/>
      <c r="AD90" s="394"/>
      <c r="AE90">
        <v>0</v>
      </c>
      <c r="AF90">
        <v>0</v>
      </c>
      <c r="AG90">
        <v>0</v>
      </c>
      <c r="AH90">
        <v>34833000</v>
      </c>
      <c r="AI90">
        <v>31447365</v>
      </c>
      <c r="AJ90">
        <v>31447365</v>
      </c>
      <c r="AK90">
        <v>74640000</v>
      </c>
      <c r="AL90">
        <v>60173366</v>
      </c>
      <c r="AM90">
        <v>60173366</v>
      </c>
      <c r="AN90">
        <f t="shared" si="17"/>
        <v>109473000</v>
      </c>
      <c r="AO90" s="143">
        <f t="shared" si="17"/>
        <v>91620731</v>
      </c>
      <c r="AP90" s="1">
        <f t="shared" si="14"/>
        <v>91620731</v>
      </c>
    </row>
    <row r="91" spans="1:42" hidden="1" x14ac:dyDescent="0.25">
      <c r="A91" s="401" t="s">
        <v>140</v>
      </c>
      <c r="B91" s="402"/>
      <c r="C91" s="402"/>
      <c r="D91" s="402"/>
      <c r="E91" s="402"/>
      <c r="F91" s="402"/>
      <c r="G91" s="402"/>
      <c r="H91" s="402"/>
      <c r="I91" s="402"/>
      <c r="J91" s="402"/>
      <c r="K91" s="402"/>
      <c r="L91" s="402"/>
      <c r="M91" s="402"/>
      <c r="N91" s="402"/>
      <c r="O91" s="402"/>
      <c r="P91" s="402"/>
      <c r="Q91" s="402"/>
      <c r="R91" s="402"/>
      <c r="S91" s="402"/>
      <c r="T91" s="402"/>
      <c r="U91" s="402"/>
      <c r="V91" s="402"/>
      <c r="W91" s="402"/>
      <c r="X91" s="402"/>
      <c r="Y91" s="402"/>
      <c r="Z91" s="403"/>
      <c r="AA91" s="393" t="s">
        <v>141</v>
      </c>
      <c r="AB91" s="394"/>
      <c r="AC91" s="394"/>
      <c r="AD91" s="394"/>
      <c r="AN91">
        <f t="shared" si="17"/>
        <v>0</v>
      </c>
      <c r="AO91" s="1">
        <f t="shared" si="17"/>
        <v>0</v>
      </c>
      <c r="AP91" s="1">
        <f t="shared" si="14"/>
        <v>0</v>
      </c>
    </row>
    <row r="92" spans="1:42" hidden="1" x14ac:dyDescent="0.25">
      <c r="A92" s="398" t="s">
        <v>142</v>
      </c>
      <c r="B92" s="399"/>
      <c r="C92" s="399"/>
      <c r="D92" s="399"/>
      <c r="E92" s="399"/>
      <c r="F92" s="399"/>
      <c r="G92" s="399"/>
      <c r="H92" s="399"/>
      <c r="I92" s="399"/>
      <c r="J92" s="399"/>
      <c r="K92" s="399"/>
      <c r="L92" s="399"/>
      <c r="M92" s="399"/>
      <c r="N92" s="399"/>
      <c r="O92" s="399"/>
      <c r="P92" s="399"/>
      <c r="Q92" s="399"/>
      <c r="R92" s="399"/>
      <c r="S92" s="399"/>
      <c r="T92" s="399"/>
      <c r="U92" s="399"/>
      <c r="V92" s="399"/>
      <c r="W92" s="399"/>
      <c r="X92" s="399"/>
      <c r="Y92" s="399"/>
      <c r="Z92" s="400"/>
      <c r="AA92" s="393" t="s">
        <v>143</v>
      </c>
      <c r="AB92" s="394"/>
      <c r="AC92" s="394"/>
      <c r="AD92" s="394"/>
      <c r="AN92">
        <f t="shared" si="17"/>
        <v>0</v>
      </c>
      <c r="AO92" s="1">
        <f t="shared" si="17"/>
        <v>0</v>
      </c>
      <c r="AP92" s="1">
        <f t="shared" si="14"/>
        <v>0</v>
      </c>
    </row>
    <row r="93" spans="1:42" s="1" customFormat="1" x14ac:dyDescent="0.25">
      <c r="A93" s="409" t="s">
        <v>543</v>
      </c>
      <c r="B93" s="410"/>
      <c r="C93" s="410"/>
      <c r="D93" s="410"/>
      <c r="E93" s="410"/>
      <c r="F93" s="410"/>
      <c r="G93" s="410"/>
      <c r="H93" s="410"/>
      <c r="I93" s="410"/>
      <c r="J93" s="410"/>
      <c r="K93" s="410"/>
      <c r="L93" s="410"/>
      <c r="M93" s="410"/>
      <c r="N93" s="410"/>
      <c r="O93" s="410"/>
      <c r="P93" s="410"/>
      <c r="Q93" s="410"/>
      <c r="R93" s="410"/>
      <c r="S93" s="410"/>
      <c r="T93" s="410"/>
      <c r="U93" s="410"/>
      <c r="V93" s="410"/>
      <c r="W93" s="410"/>
      <c r="X93" s="410"/>
      <c r="Y93" s="410"/>
      <c r="Z93" s="411"/>
      <c r="AA93" s="407" t="s">
        <v>144</v>
      </c>
      <c r="AB93" s="408"/>
      <c r="AC93" s="408"/>
      <c r="AD93" s="408"/>
      <c r="AE93" s="1">
        <f>SUM(AE89,AE90)</f>
        <v>0</v>
      </c>
      <c r="AF93" s="1">
        <f>SUM(AF89,AF90)</f>
        <v>3071902</v>
      </c>
      <c r="AG93" s="1">
        <f>SUM(AG89,AG90)</f>
        <v>3071902</v>
      </c>
      <c r="AH93" s="1">
        <f t="shared" ref="AH93:AN93" si="18">SUM(AH74,AH79,AH86,AH87,AH88,AH90,AH91,AH92)</f>
        <v>34833000</v>
      </c>
      <c r="AI93" s="1">
        <f t="shared" si="18"/>
        <v>31525365</v>
      </c>
      <c r="AJ93" s="1">
        <f t="shared" si="18"/>
        <v>31525365</v>
      </c>
      <c r="AK93" s="1">
        <f t="shared" si="18"/>
        <v>74640000</v>
      </c>
      <c r="AL93" s="1">
        <f t="shared" si="18"/>
        <v>60208366</v>
      </c>
      <c r="AM93" s="1">
        <f t="shared" si="18"/>
        <v>60208366</v>
      </c>
      <c r="AN93" s="1">
        <f t="shared" si="18"/>
        <v>272645000</v>
      </c>
      <c r="AO93" s="1">
        <f t="shared" ref="AO93:AO101" si="19">SUM(AF93,AI93,AL93)</f>
        <v>94805633</v>
      </c>
      <c r="AP93" s="1">
        <f t="shared" si="14"/>
        <v>94805633</v>
      </c>
    </row>
    <row r="94" spans="1:42" hidden="1" x14ac:dyDescent="0.25">
      <c r="A94" s="398" t="s">
        <v>145</v>
      </c>
      <c r="B94" s="399"/>
      <c r="C94" s="399"/>
      <c r="D94" s="399"/>
      <c r="E94" s="399"/>
      <c r="F94" s="399"/>
      <c r="G94" s="399"/>
      <c r="H94" s="399"/>
      <c r="I94" s="399"/>
      <c r="J94" s="399"/>
      <c r="K94" s="399"/>
      <c r="L94" s="399"/>
      <c r="M94" s="399"/>
      <c r="N94" s="399"/>
      <c r="O94" s="399"/>
      <c r="P94" s="399"/>
      <c r="Q94" s="399"/>
      <c r="R94" s="399"/>
      <c r="S94" s="399"/>
      <c r="T94" s="399"/>
      <c r="U94" s="399"/>
      <c r="V94" s="399"/>
      <c r="W94" s="399"/>
      <c r="X94" s="399"/>
      <c r="Y94" s="399"/>
      <c r="Z94" s="400"/>
      <c r="AA94" s="393" t="s">
        <v>146</v>
      </c>
      <c r="AB94" s="394"/>
      <c r="AC94" s="394"/>
      <c r="AD94" s="394"/>
      <c r="AN94">
        <f t="shared" ref="AN94:AN99" si="20">SUM(AE94,AH94,AK94)</f>
        <v>0</v>
      </c>
      <c r="AO94" s="1">
        <f t="shared" si="19"/>
        <v>0</v>
      </c>
      <c r="AP94" s="1">
        <f t="shared" si="14"/>
        <v>0</v>
      </c>
    </row>
    <row r="95" spans="1:42" hidden="1" x14ac:dyDescent="0.25">
      <c r="A95" s="398" t="s">
        <v>147</v>
      </c>
      <c r="B95" s="399"/>
      <c r="C95" s="399"/>
      <c r="D95" s="399"/>
      <c r="E95" s="399"/>
      <c r="F95" s="399"/>
      <c r="G95" s="399"/>
      <c r="H95" s="399"/>
      <c r="I95" s="399"/>
      <c r="J95" s="399"/>
      <c r="K95" s="399"/>
      <c r="L95" s="399"/>
      <c r="M95" s="399"/>
      <c r="N95" s="399"/>
      <c r="O95" s="399"/>
      <c r="P95" s="399"/>
      <c r="Q95" s="399"/>
      <c r="R95" s="399"/>
      <c r="S95" s="399"/>
      <c r="T95" s="399"/>
      <c r="U95" s="399"/>
      <c r="V95" s="399"/>
      <c r="W95" s="399"/>
      <c r="X95" s="399"/>
      <c r="Y95" s="399"/>
      <c r="Z95" s="400"/>
      <c r="AA95" s="393" t="s">
        <v>148</v>
      </c>
      <c r="AB95" s="394"/>
      <c r="AC95" s="394"/>
      <c r="AD95" s="394"/>
      <c r="AN95">
        <f t="shared" si="20"/>
        <v>0</v>
      </c>
      <c r="AO95" s="1">
        <f t="shared" si="19"/>
        <v>0</v>
      </c>
      <c r="AP95" s="1">
        <f t="shared" si="14"/>
        <v>0</v>
      </c>
    </row>
    <row r="96" spans="1:42" hidden="1" x14ac:dyDescent="0.25">
      <c r="A96" s="401" t="s">
        <v>149</v>
      </c>
      <c r="B96" s="402"/>
      <c r="C96" s="402"/>
      <c r="D96" s="402"/>
      <c r="E96" s="402"/>
      <c r="F96" s="402"/>
      <c r="G96" s="402"/>
      <c r="H96" s="402"/>
      <c r="I96" s="402"/>
      <c r="J96" s="402"/>
      <c r="K96" s="402"/>
      <c r="L96" s="402"/>
      <c r="M96" s="402"/>
      <c r="N96" s="402"/>
      <c r="O96" s="402"/>
      <c r="P96" s="402"/>
      <c r="Q96" s="402"/>
      <c r="R96" s="402"/>
      <c r="S96" s="402"/>
      <c r="T96" s="402"/>
      <c r="U96" s="402"/>
      <c r="V96" s="402"/>
      <c r="W96" s="402"/>
      <c r="X96" s="402"/>
      <c r="Y96" s="402"/>
      <c r="Z96" s="403"/>
      <c r="AA96" s="393" t="s">
        <v>150</v>
      </c>
      <c r="AB96" s="394"/>
      <c r="AC96" s="394"/>
      <c r="AD96" s="394"/>
      <c r="AN96">
        <f t="shared" si="20"/>
        <v>0</v>
      </c>
      <c r="AO96" s="1">
        <f t="shared" si="19"/>
        <v>0</v>
      </c>
      <c r="AP96" s="1">
        <f t="shared" si="14"/>
        <v>0</v>
      </c>
    </row>
    <row r="97" spans="1:42" hidden="1" x14ac:dyDescent="0.25">
      <c r="A97" s="401" t="s">
        <v>151</v>
      </c>
      <c r="B97" s="402"/>
      <c r="C97" s="402"/>
      <c r="D97" s="402"/>
      <c r="E97" s="402"/>
      <c r="F97" s="402"/>
      <c r="G97" s="402"/>
      <c r="H97" s="402"/>
      <c r="I97" s="402"/>
      <c r="J97" s="402"/>
      <c r="K97" s="402"/>
      <c r="L97" s="402"/>
      <c r="M97" s="402"/>
      <c r="N97" s="402"/>
      <c r="O97" s="402"/>
      <c r="P97" s="402"/>
      <c r="Q97" s="402"/>
      <c r="R97" s="402"/>
      <c r="S97" s="402"/>
      <c r="T97" s="402"/>
      <c r="U97" s="402"/>
      <c r="V97" s="402"/>
      <c r="W97" s="402"/>
      <c r="X97" s="402"/>
      <c r="Y97" s="402"/>
      <c r="Z97" s="403"/>
      <c r="AA97" s="393" t="s">
        <v>152</v>
      </c>
      <c r="AB97" s="394"/>
      <c r="AC97" s="394"/>
      <c r="AD97" s="394"/>
      <c r="AN97">
        <f t="shared" si="20"/>
        <v>0</v>
      </c>
      <c r="AO97" s="1">
        <f t="shared" si="19"/>
        <v>0</v>
      </c>
      <c r="AP97" s="1">
        <f t="shared" si="14"/>
        <v>0</v>
      </c>
    </row>
    <row r="98" spans="1:42" hidden="1" x14ac:dyDescent="0.25">
      <c r="A98" s="404" t="s">
        <v>153</v>
      </c>
      <c r="B98" s="405"/>
      <c r="C98" s="405"/>
      <c r="D98" s="405"/>
      <c r="E98" s="405"/>
      <c r="F98" s="405"/>
      <c r="G98" s="405"/>
      <c r="H98" s="405"/>
      <c r="I98" s="405"/>
      <c r="J98" s="405"/>
      <c r="K98" s="405"/>
      <c r="L98" s="405"/>
      <c r="M98" s="405"/>
      <c r="N98" s="405"/>
      <c r="O98" s="405"/>
      <c r="P98" s="405"/>
      <c r="Q98" s="405"/>
      <c r="R98" s="405"/>
      <c r="S98" s="405"/>
      <c r="T98" s="405"/>
      <c r="U98" s="405"/>
      <c r="V98" s="405"/>
      <c r="W98" s="405"/>
      <c r="X98" s="405"/>
      <c r="Y98" s="405"/>
      <c r="Z98" s="406"/>
      <c r="AA98" s="407" t="s">
        <v>154</v>
      </c>
      <c r="AB98" s="408"/>
      <c r="AC98" s="408"/>
      <c r="AD98" s="408"/>
      <c r="AE98">
        <f>SUM(AE94:AE97)</f>
        <v>0</v>
      </c>
      <c r="AH98">
        <f>SUM(AH94:AH97)</f>
        <v>0</v>
      </c>
      <c r="AK98">
        <f>SUM(AK94:AK97)</f>
        <v>0</v>
      </c>
      <c r="AN98">
        <f t="shared" si="20"/>
        <v>0</v>
      </c>
      <c r="AO98" s="1">
        <f t="shared" si="19"/>
        <v>0</v>
      </c>
      <c r="AP98" s="1">
        <f t="shared" si="14"/>
        <v>0</v>
      </c>
    </row>
    <row r="99" spans="1:42" hidden="1" x14ac:dyDescent="0.25">
      <c r="A99" s="398" t="s">
        <v>155</v>
      </c>
      <c r="B99" s="399"/>
      <c r="C99" s="399"/>
      <c r="D99" s="399"/>
      <c r="E99" s="399"/>
      <c r="F99" s="399"/>
      <c r="G99" s="399"/>
      <c r="H99" s="399"/>
      <c r="I99" s="399"/>
      <c r="J99" s="399"/>
      <c r="K99" s="399"/>
      <c r="L99" s="399"/>
      <c r="M99" s="399"/>
      <c r="N99" s="399"/>
      <c r="O99" s="399"/>
      <c r="P99" s="399"/>
      <c r="Q99" s="399"/>
      <c r="R99" s="399"/>
      <c r="S99" s="399"/>
      <c r="T99" s="399"/>
      <c r="U99" s="399"/>
      <c r="V99" s="399"/>
      <c r="W99" s="399"/>
      <c r="X99" s="399"/>
      <c r="Y99" s="399"/>
      <c r="Z99" s="400"/>
      <c r="AA99" s="393" t="s">
        <v>156</v>
      </c>
      <c r="AB99" s="394"/>
      <c r="AC99" s="394"/>
      <c r="AD99" s="394"/>
      <c r="AN99">
        <f t="shared" si="20"/>
        <v>0</v>
      </c>
      <c r="AO99" s="1">
        <f t="shared" si="19"/>
        <v>0</v>
      </c>
      <c r="AP99" s="1">
        <f t="shared" si="14"/>
        <v>0</v>
      </c>
    </row>
    <row r="100" spans="1:42" s="1" customFormat="1" x14ac:dyDescent="0.25">
      <c r="A100" s="419" t="s">
        <v>544</v>
      </c>
      <c r="B100" s="420"/>
      <c r="C100" s="420"/>
      <c r="D100" s="420"/>
      <c r="E100" s="420"/>
      <c r="F100" s="420"/>
      <c r="G100" s="420"/>
      <c r="H100" s="420"/>
      <c r="I100" s="420"/>
      <c r="J100" s="420"/>
      <c r="K100" s="420"/>
      <c r="L100" s="420"/>
      <c r="M100" s="420"/>
      <c r="N100" s="420"/>
      <c r="O100" s="420"/>
      <c r="P100" s="420"/>
      <c r="Q100" s="420"/>
      <c r="R100" s="420"/>
      <c r="S100" s="420"/>
      <c r="T100" s="420"/>
      <c r="U100" s="420"/>
      <c r="V100" s="420"/>
      <c r="W100" s="420"/>
      <c r="X100" s="420"/>
      <c r="Y100" s="420"/>
      <c r="Z100" s="421"/>
      <c r="AA100" s="422" t="s">
        <v>157</v>
      </c>
      <c r="AB100" s="423"/>
      <c r="AC100" s="423"/>
      <c r="AD100" s="423"/>
      <c r="AE100" s="1">
        <f>SUM(AE93,AE86)</f>
        <v>163172000</v>
      </c>
      <c r="AF100" s="1">
        <f>SUM(AF93,AF86)</f>
        <v>160769902</v>
      </c>
      <c r="AG100" s="1">
        <f>SUM(AG93,AG86)</f>
        <v>160769902</v>
      </c>
      <c r="AH100" s="1">
        <f t="shared" ref="AH100:AN100" si="21">SUM(AH93,AH98,AH99)</f>
        <v>34833000</v>
      </c>
      <c r="AI100" s="1">
        <f t="shared" si="21"/>
        <v>31525365</v>
      </c>
      <c r="AJ100" s="1">
        <f t="shared" si="21"/>
        <v>31525365</v>
      </c>
      <c r="AK100" s="1">
        <f t="shared" si="21"/>
        <v>74640000</v>
      </c>
      <c r="AL100" s="1">
        <f t="shared" si="21"/>
        <v>60208366</v>
      </c>
      <c r="AM100" s="1">
        <f t="shared" si="21"/>
        <v>60208366</v>
      </c>
      <c r="AN100" s="1">
        <f t="shared" si="21"/>
        <v>272645000</v>
      </c>
      <c r="AO100" s="1">
        <f t="shared" si="19"/>
        <v>252503633</v>
      </c>
      <c r="AP100" s="1">
        <f t="shared" si="14"/>
        <v>252503633</v>
      </c>
    </row>
    <row r="101" spans="1:42" x14ac:dyDescent="0.25">
      <c r="A101" s="133"/>
      <c r="B101" s="134"/>
      <c r="C101" s="134"/>
      <c r="D101" s="134"/>
      <c r="E101" s="134"/>
      <c r="F101" s="134"/>
      <c r="G101" s="134"/>
      <c r="H101" s="134"/>
      <c r="I101" s="135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5"/>
      <c r="AB101" s="5"/>
      <c r="AC101" s="5"/>
      <c r="AD101" s="5"/>
      <c r="AO101" s="1">
        <f t="shared" si="19"/>
        <v>0</v>
      </c>
      <c r="AP101" s="1">
        <f t="shared" si="14"/>
        <v>0</v>
      </c>
    </row>
    <row r="102" spans="1:42" s="1" customFormat="1" x14ac:dyDescent="0.25">
      <c r="A102" s="148" t="s">
        <v>159</v>
      </c>
      <c r="B102" s="149"/>
      <c r="C102" s="149"/>
      <c r="D102" s="149"/>
      <c r="E102" s="149"/>
      <c r="F102" s="149"/>
      <c r="G102" s="149"/>
      <c r="H102" s="149"/>
      <c r="I102" s="150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1">
        <f>SUM(AE83,AE100)</f>
        <v>336362000</v>
      </c>
      <c r="AF102" s="1">
        <f t="shared" ref="AF102:AO102" si="22">SUM(AF83,AF100)</f>
        <v>384320450</v>
      </c>
      <c r="AG102" s="1">
        <f t="shared" si="22"/>
        <v>422534172</v>
      </c>
      <c r="AH102" s="1">
        <f t="shared" si="22"/>
        <v>34833000</v>
      </c>
      <c r="AI102" s="1">
        <f t="shared" si="22"/>
        <v>32317757</v>
      </c>
      <c r="AJ102" s="1">
        <f t="shared" si="22"/>
        <v>32317757</v>
      </c>
      <c r="AK102" s="1">
        <f t="shared" si="22"/>
        <v>85544000</v>
      </c>
      <c r="AL102" s="1">
        <f t="shared" si="22"/>
        <v>72703411</v>
      </c>
      <c r="AM102" s="1">
        <f t="shared" si="22"/>
        <v>72703411</v>
      </c>
      <c r="AN102" s="1">
        <f t="shared" si="22"/>
        <v>456739000</v>
      </c>
      <c r="AO102" s="1">
        <f t="shared" si="22"/>
        <v>489341618</v>
      </c>
      <c r="AP102" s="1">
        <f t="shared" si="14"/>
        <v>527555340</v>
      </c>
    </row>
  </sheetData>
  <mergeCells count="186">
    <mergeCell ref="A69:I69"/>
    <mergeCell ref="A70:I70"/>
    <mergeCell ref="A65:Z65"/>
    <mergeCell ref="A66:Z66"/>
    <mergeCell ref="A63:Z63"/>
    <mergeCell ref="A64:Z64"/>
    <mergeCell ref="I2:AN2"/>
    <mergeCell ref="A68:I68"/>
    <mergeCell ref="A58:Z58"/>
    <mergeCell ref="A59:Z59"/>
    <mergeCell ref="A60:Z60"/>
    <mergeCell ref="A61:Z61"/>
    <mergeCell ref="A11:I11"/>
    <mergeCell ref="A26:Z26"/>
    <mergeCell ref="A27:Z27"/>
    <mergeCell ref="A35:Z35"/>
    <mergeCell ref="A53:Z53"/>
    <mergeCell ref="A33:Z33"/>
    <mergeCell ref="A54:Z54"/>
    <mergeCell ref="A39:Z39"/>
    <mergeCell ref="A29:Z29"/>
    <mergeCell ref="A30:Z30"/>
    <mergeCell ref="A48:Z48"/>
    <mergeCell ref="A40:Z40"/>
    <mergeCell ref="A1:I1"/>
    <mergeCell ref="A55:Z55"/>
    <mergeCell ref="A56:Z56"/>
    <mergeCell ref="A57:Z57"/>
    <mergeCell ref="A50:Z50"/>
    <mergeCell ref="A52:Z52"/>
    <mergeCell ref="A49:Z49"/>
    <mergeCell ref="A44:Z44"/>
    <mergeCell ref="A23:Z23"/>
    <mergeCell ref="A25:Z25"/>
    <mergeCell ref="A36:Z36"/>
    <mergeCell ref="A37:Z37"/>
    <mergeCell ref="A38:Z38"/>
    <mergeCell ref="A19:Z19"/>
    <mergeCell ref="A6:Z6"/>
    <mergeCell ref="A7:Z7"/>
    <mergeCell ref="A8:Z8"/>
    <mergeCell ref="A9:Z9"/>
    <mergeCell ref="AA20:AD20"/>
    <mergeCell ref="A12:I12"/>
    <mergeCell ref="A13:I13"/>
    <mergeCell ref="A47:Z47"/>
    <mergeCell ref="A43:Z43"/>
    <mergeCell ref="A62:Z62"/>
    <mergeCell ref="AA47:AD47"/>
    <mergeCell ref="AA48:AD48"/>
    <mergeCell ref="AA49:AD49"/>
    <mergeCell ref="A34:Z34"/>
    <mergeCell ref="A28:Z28"/>
    <mergeCell ref="A24:Z24"/>
    <mergeCell ref="A45:Z45"/>
    <mergeCell ref="A41:Z41"/>
    <mergeCell ref="A42:Z42"/>
    <mergeCell ref="A46:Z46"/>
    <mergeCell ref="AA41:AD41"/>
    <mergeCell ref="AA42:AD42"/>
    <mergeCell ref="AA24:AD24"/>
    <mergeCell ref="AA21:AD21"/>
    <mergeCell ref="AA61:AD61"/>
    <mergeCell ref="AA59:AD59"/>
    <mergeCell ref="AA56:AD56"/>
    <mergeCell ref="AA57:AD57"/>
    <mergeCell ref="A72:Z72"/>
    <mergeCell ref="AA72:AD72"/>
    <mergeCell ref="A71:Z71"/>
    <mergeCell ref="AA71:AD71"/>
    <mergeCell ref="A51:I51"/>
    <mergeCell ref="AA10:AD10"/>
    <mergeCell ref="A17:Z17"/>
    <mergeCell ref="A20:Z20"/>
    <mergeCell ref="A18:Z18"/>
    <mergeCell ref="A21:Z21"/>
    <mergeCell ref="A22:Z22"/>
    <mergeCell ref="AA40:AD40"/>
    <mergeCell ref="AA30:AD30"/>
    <mergeCell ref="AA37:AD37"/>
    <mergeCell ref="AA38:AD38"/>
    <mergeCell ref="AA39:AD39"/>
    <mergeCell ref="AA35:AD35"/>
    <mergeCell ref="AA36:AD36"/>
    <mergeCell ref="AA33:AD33"/>
    <mergeCell ref="AA34:AD34"/>
    <mergeCell ref="A32:I32"/>
    <mergeCell ref="AA18:AD18"/>
    <mergeCell ref="AA19:AD19"/>
    <mergeCell ref="AA6:AD6"/>
    <mergeCell ref="AA7:AD7"/>
    <mergeCell ref="AA8:AD8"/>
    <mergeCell ref="AA9:AD9"/>
    <mergeCell ref="AA66:AD66"/>
    <mergeCell ref="AA22:AD22"/>
    <mergeCell ref="AA16:AD16"/>
    <mergeCell ref="AA17:AD17"/>
    <mergeCell ref="AA28:AD28"/>
    <mergeCell ref="AA23:AD23"/>
    <mergeCell ref="AA64:AD64"/>
    <mergeCell ref="AA65:AD65"/>
    <mergeCell ref="AA46:AD46"/>
    <mergeCell ref="AA29:AD29"/>
    <mergeCell ref="AA63:AD63"/>
    <mergeCell ref="AA62:AD62"/>
    <mergeCell ref="AA43:AD43"/>
    <mergeCell ref="AA44:AD44"/>
    <mergeCell ref="AA60:AD60"/>
    <mergeCell ref="AA50:AD50"/>
    <mergeCell ref="AA52:AD52"/>
    <mergeCell ref="AA53:AD53"/>
    <mergeCell ref="AA54:AD54"/>
    <mergeCell ref="AA55:AD55"/>
    <mergeCell ref="A75:Z75"/>
    <mergeCell ref="AA75:AD75"/>
    <mergeCell ref="A76:Z76"/>
    <mergeCell ref="AA76:AD76"/>
    <mergeCell ref="A73:Z73"/>
    <mergeCell ref="AA73:AD73"/>
    <mergeCell ref="A74:Z74"/>
    <mergeCell ref="AA74:AD74"/>
    <mergeCell ref="A79:Z79"/>
    <mergeCell ref="AA79:AD79"/>
    <mergeCell ref="A84:Z84"/>
    <mergeCell ref="AA84:AD84"/>
    <mergeCell ref="A77:Z77"/>
    <mergeCell ref="AA77:AD77"/>
    <mergeCell ref="A78:Z78"/>
    <mergeCell ref="AA78:AD78"/>
    <mergeCell ref="A81:I81"/>
    <mergeCell ref="A82:I82"/>
    <mergeCell ref="A87:Z87"/>
    <mergeCell ref="AA87:AD87"/>
    <mergeCell ref="A88:Z88"/>
    <mergeCell ref="AA88:AD88"/>
    <mergeCell ref="A85:Z85"/>
    <mergeCell ref="AA85:AD85"/>
    <mergeCell ref="A86:Z86"/>
    <mergeCell ref="AA86:AD86"/>
    <mergeCell ref="A92:Z92"/>
    <mergeCell ref="AA92:AD92"/>
    <mergeCell ref="A93:Z93"/>
    <mergeCell ref="AA93:AD93"/>
    <mergeCell ref="A90:Z90"/>
    <mergeCell ref="AA90:AD90"/>
    <mergeCell ref="A91:Z91"/>
    <mergeCell ref="AA91:AD91"/>
    <mergeCell ref="A89:I89"/>
    <mergeCell ref="AA96:AD96"/>
    <mergeCell ref="A97:Z97"/>
    <mergeCell ref="AA97:AD97"/>
    <mergeCell ref="A94:Z94"/>
    <mergeCell ref="AA94:AD94"/>
    <mergeCell ref="A95:Z95"/>
    <mergeCell ref="AA95:AD95"/>
    <mergeCell ref="A96:Z96"/>
    <mergeCell ref="A100:Z100"/>
    <mergeCell ref="AA100:AD100"/>
    <mergeCell ref="A98:Z98"/>
    <mergeCell ref="AA98:AD98"/>
    <mergeCell ref="A99:Z99"/>
    <mergeCell ref="AA99:AD99"/>
    <mergeCell ref="AE70:AG70"/>
    <mergeCell ref="AH70:AJ70"/>
    <mergeCell ref="AK70:AM70"/>
    <mergeCell ref="AN70:AP70"/>
    <mergeCell ref="AE3:AG3"/>
    <mergeCell ref="AH3:AJ3"/>
    <mergeCell ref="AK3:AM3"/>
    <mergeCell ref="AN3:AP3"/>
    <mergeCell ref="A31:I31"/>
    <mergeCell ref="AA45:AD45"/>
    <mergeCell ref="AA25:AD25"/>
    <mergeCell ref="AA26:AD26"/>
    <mergeCell ref="AA27:AD27"/>
    <mergeCell ref="A3:I3"/>
    <mergeCell ref="A4:I4"/>
    <mergeCell ref="A14:Z14"/>
    <mergeCell ref="A15:Z15"/>
    <mergeCell ref="A16:Z16"/>
    <mergeCell ref="AA14:AD14"/>
    <mergeCell ref="A10:Z10"/>
    <mergeCell ref="A5:Z5"/>
    <mergeCell ref="AA5:AD5"/>
    <mergeCell ref="AA15:AD15"/>
    <mergeCell ref="AA58:AD58"/>
  </mergeCells>
  <phoneticPr fontId="23" type="noConversion"/>
  <printOptions gridLines="1"/>
  <pageMargins left="0.75" right="0.75" top="1" bottom="1" header="0.5" footer="0.5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B3" sqref="B3:H3"/>
    </sheetView>
  </sheetViews>
  <sheetFormatPr defaultRowHeight="13.2" x14ac:dyDescent="0.25"/>
  <cols>
    <col min="1" max="1" width="41" bestFit="1" customWidth="1"/>
    <col min="2" max="4" width="14.6640625" customWidth="1"/>
    <col min="5" max="5" width="51.109375" bestFit="1" customWidth="1"/>
    <col min="6" max="7" width="15.6640625" customWidth="1"/>
    <col min="8" max="9" width="13.6640625" customWidth="1"/>
  </cols>
  <sheetData>
    <row r="1" spans="1:9" ht="15.6" x14ac:dyDescent="0.3">
      <c r="A1" s="429" t="s">
        <v>488</v>
      </c>
      <c r="B1" s="429"/>
      <c r="C1" s="429"/>
      <c r="D1" s="429"/>
      <c r="E1" s="429"/>
      <c r="F1" s="429"/>
      <c r="G1" s="429"/>
      <c r="H1" s="429"/>
      <c r="I1" s="101"/>
    </row>
    <row r="2" spans="1:9" ht="12.75" customHeight="1" x14ac:dyDescent="0.3">
      <c r="A2" s="101"/>
      <c r="B2" s="101"/>
      <c r="C2" s="101"/>
      <c r="D2" s="101"/>
      <c r="E2" s="101"/>
      <c r="F2" s="101"/>
      <c r="G2" s="101"/>
      <c r="H2" s="101"/>
      <c r="I2" s="101"/>
    </row>
    <row r="3" spans="1:9" ht="12.75" customHeight="1" x14ac:dyDescent="0.3">
      <c r="A3" s="101"/>
      <c r="B3" s="429" t="s">
        <v>763</v>
      </c>
      <c r="C3" s="429"/>
      <c r="D3" s="429"/>
      <c r="E3" s="429"/>
      <c r="F3" s="429"/>
      <c r="G3" s="429"/>
      <c r="H3" s="429"/>
      <c r="I3" s="101"/>
    </row>
    <row r="4" spans="1:9" ht="12.75" customHeight="1" x14ac:dyDescent="0.3">
      <c r="A4" s="101"/>
      <c r="B4" s="101"/>
      <c r="C4" s="101"/>
      <c r="D4" s="101"/>
      <c r="E4" s="101"/>
      <c r="F4" s="101"/>
      <c r="G4" s="101"/>
      <c r="H4" s="101"/>
      <c r="I4" s="101"/>
    </row>
    <row r="5" spans="1:9" ht="12.75" customHeight="1" thickBot="1" x14ac:dyDescent="0.3">
      <c r="H5" s="1" t="s">
        <v>607</v>
      </c>
      <c r="I5" s="1"/>
    </row>
    <row r="6" spans="1:9" ht="13.8" thickBot="1" x14ac:dyDescent="0.3">
      <c r="A6" s="102" t="s">
        <v>489</v>
      </c>
      <c r="B6" s="430" t="s">
        <v>513</v>
      </c>
      <c r="C6" s="431"/>
      <c r="D6" s="432"/>
      <c r="E6" s="102" t="s">
        <v>490</v>
      </c>
      <c r="F6" s="430" t="s">
        <v>518</v>
      </c>
      <c r="G6" s="431"/>
      <c r="H6" s="432"/>
      <c r="I6" s="231"/>
    </row>
    <row r="7" spans="1:9" s="1" customFormat="1" ht="13.8" thickBot="1" x14ac:dyDescent="0.3">
      <c r="A7" s="103" t="s">
        <v>491</v>
      </c>
      <c r="B7" s="103" t="s">
        <v>517</v>
      </c>
      <c r="C7" s="103" t="s">
        <v>592</v>
      </c>
      <c r="D7" s="103" t="s">
        <v>608</v>
      </c>
      <c r="E7" s="103" t="s">
        <v>492</v>
      </c>
      <c r="F7" s="103" t="s">
        <v>517</v>
      </c>
      <c r="G7" s="103" t="s">
        <v>592</v>
      </c>
      <c r="H7" s="103" t="s">
        <v>608</v>
      </c>
      <c r="I7" s="100"/>
    </row>
    <row r="8" spans="1:9" x14ac:dyDescent="0.25">
      <c r="A8" s="104" t="s">
        <v>443</v>
      </c>
      <c r="B8" s="104">
        <v>96011000</v>
      </c>
      <c r="C8" s="104">
        <v>99104819</v>
      </c>
      <c r="D8" s="104">
        <v>99104819</v>
      </c>
      <c r="E8" s="104" t="s">
        <v>493</v>
      </c>
      <c r="F8" s="144">
        <v>78788000</v>
      </c>
      <c r="G8" s="144">
        <v>78141714</v>
      </c>
      <c r="H8" s="144">
        <v>77920568</v>
      </c>
      <c r="I8" s="98"/>
    </row>
    <row r="9" spans="1:9" x14ac:dyDescent="0.25">
      <c r="A9" s="97" t="s">
        <v>444</v>
      </c>
      <c r="B9" s="97">
        <v>7019000</v>
      </c>
      <c r="C9" s="97">
        <v>7971193</v>
      </c>
      <c r="D9" s="97">
        <v>17257885</v>
      </c>
      <c r="E9" s="97" t="s">
        <v>494</v>
      </c>
      <c r="F9" s="97">
        <v>21708000</v>
      </c>
      <c r="G9" s="97">
        <v>21338775</v>
      </c>
      <c r="H9" s="97">
        <v>21335371</v>
      </c>
      <c r="I9" s="98"/>
    </row>
    <row r="10" spans="1:9" x14ac:dyDescent="0.25">
      <c r="A10" s="97" t="s">
        <v>374</v>
      </c>
      <c r="B10" s="97">
        <v>66150000</v>
      </c>
      <c r="C10" s="97">
        <v>66150000</v>
      </c>
      <c r="D10" s="97">
        <v>92216203</v>
      </c>
      <c r="E10" s="97" t="s">
        <v>495</v>
      </c>
      <c r="F10" s="97">
        <v>88493000</v>
      </c>
      <c r="G10" s="97">
        <v>83988598</v>
      </c>
      <c r="H10" s="97">
        <v>54907226</v>
      </c>
      <c r="I10" s="98"/>
    </row>
    <row r="11" spans="1:9" x14ac:dyDescent="0.25">
      <c r="A11" s="97" t="s">
        <v>445</v>
      </c>
      <c r="B11" s="97">
        <v>14914000</v>
      </c>
      <c r="C11" s="97">
        <v>18313542</v>
      </c>
      <c r="D11" s="97">
        <v>21174369</v>
      </c>
      <c r="E11" s="97" t="s">
        <v>496</v>
      </c>
      <c r="F11" s="97">
        <v>29333000</v>
      </c>
      <c r="G11" s="97">
        <v>83384113</v>
      </c>
      <c r="H11" s="97">
        <v>7604574</v>
      </c>
      <c r="I11" s="98"/>
    </row>
    <row r="12" spans="1:9" x14ac:dyDescent="0.25">
      <c r="A12" s="97" t="s">
        <v>497</v>
      </c>
      <c r="B12" s="97">
        <v>0</v>
      </c>
      <c r="C12" s="97">
        <v>1070000</v>
      </c>
      <c r="D12" s="97">
        <v>1070000</v>
      </c>
      <c r="E12" s="97" t="s">
        <v>498</v>
      </c>
      <c r="F12" s="97">
        <v>14000000</v>
      </c>
      <c r="G12" s="97">
        <v>68041753</v>
      </c>
      <c r="H12" s="97">
        <v>0</v>
      </c>
      <c r="I12" s="98"/>
    </row>
    <row r="13" spans="1:9" x14ac:dyDescent="0.25">
      <c r="A13" s="97"/>
      <c r="B13" s="97"/>
      <c r="C13" s="97"/>
      <c r="D13" s="97"/>
      <c r="E13" s="105" t="s">
        <v>499</v>
      </c>
      <c r="F13" s="97">
        <v>5563000</v>
      </c>
      <c r="G13" s="97">
        <v>5563000</v>
      </c>
      <c r="H13" s="97">
        <v>3865108</v>
      </c>
      <c r="I13" s="98"/>
    </row>
    <row r="14" spans="1:9" x14ac:dyDescent="0.25">
      <c r="A14" s="99"/>
      <c r="B14" s="99"/>
      <c r="C14" s="99"/>
      <c r="D14" s="99"/>
      <c r="E14" s="106" t="s">
        <v>500</v>
      </c>
      <c r="F14" s="99">
        <v>9770000</v>
      </c>
      <c r="G14" s="99">
        <v>9770000</v>
      </c>
      <c r="H14" s="99">
        <v>3730106</v>
      </c>
      <c r="I14" s="98"/>
    </row>
    <row r="15" spans="1:9" ht="13.8" thickBot="1" x14ac:dyDescent="0.3">
      <c r="A15" s="98"/>
      <c r="B15" s="98"/>
      <c r="C15" s="98"/>
      <c r="D15" s="98"/>
      <c r="E15" s="130" t="s">
        <v>506</v>
      </c>
      <c r="F15" s="145">
        <v>1355000</v>
      </c>
      <c r="G15" s="145">
        <v>1994800</v>
      </c>
      <c r="H15" s="145">
        <v>1179320</v>
      </c>
      <c r="I15" s="232"/>
    </row>
    <row r="16" spans="1:9" s="1" customFormat="1" ht="13.8" thickBot="1" x14ac:dyDescent="0.3">
      <c r="A16" s="103" t="s">
        <v>501</v>
      </c>
      <c r="B16" s="103">
        <f>SUM(B8:B12)</f>
        <v>184094000</v>
      </c>
      <c r="C16" s="103">
        <f>SUM(C8:C12)</f>
        <v>192609554</v>
      </c>
      <c r="D16" s="103">
        <f>SUM(D8:D12)</f>
        <v>230823276</v>
      </c>
      <c r="E16" s="103" t="s">
        <v>502</v>
      </c>
      <c r="F16" s="103">
        <f>SUM(F8:F11,F15)</f>
        <v>219677000</v>
      </c>
      <c r="G16" s="103">
        <f>SUM(G8:G11,G15)</f>
        <v>268848000</v>
      </c>
      <c r="H16" s="103">
        <f>SUM(H8:H11,H15)</f>
        <v>162947059</v>
      </c>
      <c r="I16" s="100"/>
    </row>
    <row r="17" spans="1:9" s="1" customFormat="1" ht="13.8" thickBot="1" x14ac:dyDescent="0.3">
      <c r="A17" s="103" t="s">
        <v>503</v>
      </c>
      <c r="B17" s="103">
        <f>B16-H16</f>
        <v>21146941</v>
      </c>
      <c r="C17" s="103">
        <v>-25725459</v>
      </c>
      <c r="D17" s="103">
        <v>-25725459</v>
      </c>
      <c r="E17" s="103"/>
      <c r="F17" s="103"/>
      <c r="G17" s="103"/>
      <c r="H17" s="103"/>
      <c r="I17" s="100"/>
    </row>
    <row r="18" spans="1:9" ht="13.8" thickBot="1" x14ac:dyDescent="0.3">
      <c r="A18" s="107"/>
      <c r="B18" s="107"/>
      <c r="C18" s="107"/>
      <c r="D18" s="107"/>
      <c r="E18" s="107"/>
      <c r="F18" s="146"/>
      <c r="G18" s="146"/>
      <c r="H18" s="146"/>
      <c r="I18" s="98"/>
    </row>
    <row r="19" spans="1:9" s="1" customFormat="1" ht="13.8" thickBot="1" x14ac:dyDescent="0.3">
      <c r="A19" s="103" t="s">
        <v>447</v>
      </c>
      <c r="B19" s="103">
        <v>272645000</v>
      </c>
      <c r="C19" s="103">
        <v>252503633</v>
      </c>
      <c r="D19" s="103">
        <v>252503633</v>
      </c>
      <c r="E19" s="103" t="s">
        <v>451</v>
      </c>
      <c r="F19" s="103">
        <v>109473000</v>
      </c>
      <c r="G19" s="103">
        <v>94762272</v>
      </c>
      <c r="H19" s="103">
        <v>94762272</v>
      </c>
      <c r="I19" s="100"/>
    </row>
    <row r="20" spans="1:9" s="1" customFormat="1" ht="13.8" thickBot="1" x14ac:dyDescent="0.3">
      <c r="A20" s="103" t="s">
        <v>504</v>
      </c>
      <c r="B20" s="103">
        <f>SUM(B16,B19)</f>
        <v>456739000</v>
      </c>
      <c r="C20" s="103">
        <f>SUM(C16,C19)</f>
        <v>445113187</v>
      </c>
      <c r="D20" s="103">
        <f>SUM(D16,D19)</f>
        <v>483326909</v>
      </c>
      <c r="E20" s="103" t="s">
        <v>505</v>
      </c>
      <c r="F20" s="103">
        <f>SUM(F16,F19)</f>
        <v>329150000</v>
      </c>
      <c r="G20" s="103">
        <f>SUM(G16,G19)</f>
        <v>363610272</v>
      </c>
      <c r="H20" s="103">
        <f>SUM(H16,H19)</f>
        <v>257709331</v>
      </c>
      <c r="I20" s="100"/>
    </row>
  </sheetData>
  <mergeCells count="4">
    <mergeCell ref="A1:H1"/>
    <mergeCell ref="B3:H3"/>
    <mergeCell ref="F6:H6"/>
    <mergeCell ref="B6:D6"/>
  </mergeCells>
  <phoneticPr fontId="23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zoomScaleSheetLayoutView="115" workbookViewId="0">
      <selection activeCell="J1" sqref="J1:J15"/>
    </sheetView>
  </sheetViews>
  <sheetFormatPr defaultColWidth="8" defaultRowHeight="13.2" x14ac:dyDescent="0.25"/>
  <cols>
    <col min="1" max="1" width="5.88671875" style="8" customWidth="1"/>
    <col min="2" max="2" width="47.33203125" style="11" customWidth="1"/>
    <col min="3" max="4" width="15.109375" style="11" customWidth="1"/>
    <col min="5" max="5" width="14" style="8" customWidth="1"/>
    <col min="6" max="6" width="47.33203125" style="8" customWidth="1"/>
    <col min="7" max="8" width="18.44140625" style="8" customWidth="1"/>
    <col min="9" max="9" width="14" style="8" customWidth="1"/>
    <col min="10" max="10" width="4.109375" style="8" customWidth="1"/>
    <col min="11" max="16384" width="8" style="8"/>
  </cols>
  <sheetData>
    <row r="1" spans="1:10" ht="31.2" x14ac:dyDescent="0.25">
      <c r="B1" s="9" t="s">
        <v>406</v>
      </c>
      <c r="C1" s="9"/>
      <c r="D1" s="9"/>
      <c r="E1" s="10"/>
      <c r="F1" s="10"/>
      <c r="G1" s="10"/>
      <c r="H1" s="10"/>
      <c r="I1" s="10"/>
      <c r="J1" s="435" t="s">
        <v>764</v>
      </c>
    </row>
    <row r="2" spans="1:10" ht="14.4" thickBot="1" x14ac:dyDescent="0.3">
      <c r="I2" s="12" t="s">
        <v>607</v>
      </c>
      <c r="J2" s="435"/>
    </row>
    <row r="3" spans="1:10" ht="13.8" thickBot="1" x14ac:dyDescent="0.3">
      <c r="A3" s="433" t="s">
        <v>366</v>
      </c>
      <c r="B3" s="13" t="s">
        <v>367</v>
      </c>
      <c r="C3" s="233"/>
      <c r="D3" s="233"/>
      <c r="E3" s="14"/>
      <c r="F3" s="13" t="s">
        <v>368</v>
      </c>
      <c r="G3" s="138"/>
      <c r="H3" s="138"/>
      <c r="I3" s="138"/>
      <c r="J3" s="435"/>
    </row>
    <row r="4" spans="1:10" s="18" customFormat="1" ht="38.25" customHeight="1" thickBot="1" x14ac:dyDescent="0.3">
      <c r="A4" s="434"/>
      <c r="B4" s="15" t="s">
        <v>369</v>
      </c>
      <c r="C4" s="142" t="s">
        <v>597</v>
      </c>
      <c r="D4" s="142" t="s">
        <v>594</v>
      </c>
      <c r="E4" s="142" t="s">
        <v>613</v>
      </c>
      <c r="F4" s="15" t="s">
        <v>369</v>
      </c>
      <c r="G4" s="147" t="s">
        <v>597</v>
      </c>
      <c r="H4" s="147" t="s">
        <v>594</v>
      </c>
      <c r="I4" s="147" t="s">
        <v>613</v>
      </c>
      <c r="J4" s="435"/>
    </row>
    <row r="5" spans="1:10" s="18" customFormat="1" ht="13.8" thickBot="1" x14ac:dyDescent="0.3">
      <c r="A5" s="19">
        <v>1</v>
      </c>
      <c r="B5" s="20">
        <v>2</v>
      </c>
      <c r="C5" s="21"/>
      <c r="D5" s="21"/>
      <c r="E5" s="21"/>
      <c r="F5" s="20">
        <v>4</v>
      </c>
      <c r="G5" s="139"/>
      <c r="H5" s="139"/>
      <c r="I5" s="139"/>
      <c r="J5" s="435"/>
    </row>
    <row r="6" spans="1:10" ht="12.9" customHeight="1" x14ac:dyDescent="0.25">
      <c r="A6" s="22" t="s">
        <v>373</v>
      </c>
      <c r="B6" s="23" t="s">
        <v>454</v>
      </c>
      <c r="C6" s="24">
        <v>0</v>
      </c>
      <c r="D6" s="24">
        <v>44228431</v>
      </c>
      <c r="E6" s="24">
        <v>44228431</v>
      </c>
      <c r="F6" s="23" t="s">
        <v>407</v>
      </c>
      <c r="G6" s="27">
        <v>13820000</v>
      </c>
      <c r="H6" s="27">
        <v>11962346</v>
      </c>
      <c r="I6" s="27">
        <v>3282577</v>
      </c>
      <c r="J6" s="435"/>
    </row>
    <row r="7" spans="1:10" ht="22.5" customHeight="1" x14ac:dyDescent="0.25">
      <c r="A7" s="25" t="s">
        <v>376</v>
      </c>
      <c r="B7" s="26" t="s">
        <v>455</v>
      </c>
      <c r="C7" s="27"/>
      <c r="D7" s="27"/>
      <c r="E7" s="27"/>
      <c r="F7" s="26" t="s">
        <v>408</v>
      </c>
      <c r="G7" s="27">
        <v>113422000</v>
      </c>
      <c r="H7" s="27">
        <v>113422000</v>
      </c>
      <c r="I7" s="27">
        <v>69618739</v>
      </c>
      <c r="J7" s="435"/>
    </row>
    <row r="8" spans="1:10" ht="12.9" customHeight="1" thickBot="1" x14ac:dyDescent="0.3">
      <c r="A8" s="25" t="s">
        <v>370</v>
      </c>
      <c r="B8" s="26"/>
      <c r="C8" s="27"/>
      <c r="D8" s="27"/>
      <c r="E8" s="27"/>
      <c r="F8" s="26" t="s">
        <v>456</v>
      </c>
      <c r="G8" s="27">
        <v>347000</v>
      </c>
      <c r="H8" s="27">
        <v>347000</v>
      </c>
      <c r="I8" s="27">
        <v>0</v>
      </c>
      <c r="J8" s="435"/>
    </row>
    <row r="9" spans="1:10" ht="15.9" customHeight="1" thickBot="1" x14ac:dyDescent="0.3">
      <c r="A9" s="29" t="s">
        <v>371</v>
      </c>
      <c r="B9" s="30" t="s">
        <v>457</v>
      </c>
      <c r="C9" s="31">
        <f>SUM(C6:C8)</f>
        <v>0</v>
      </c>
      <c r="D9" s="31">
        <f>SUM(D6:D8)</f>
        <v>44228431</v>
      </c>
      <c r="E9" s="31">
        <f>SUM(E6:E8)</f>
        <v>44228431</v>
      </c>
      <c r="F9" s="30" t="s">
        <v>458</v>
      </c>
      <c r="G9" s="140">
        <f>SUM(G6:G8)</f>
        <v>127589000</v>
      </c>
      <c r="H9" s="140">
        <f>SUM(H6:H8)</f>
        <v>125731346</v>
      </c>
      <c r="I9" s="140">
        <f>SUM(I6:I8)</f>
        <v>72901316</v>
      </c>
      <c r="J9" s="435"/>
    </row>
    <row r="10" spans="1:10" ht="12.9" customHeight="1" thickBot="1" x14ac:dyDescent="0.3">
      <c r="A10" s="40" t="s">
        <v>372</v>
      </c>
      <c r="B10" s="41" t="s">
        <v>459</v>
      </c>
      <c r="C10" s="42"/>
      <c r="D10" s="42"/>
      <c r="E10" s="42"/>
      <c r="F10" s="35" t="s">
        <v>460</v>
      </c>
      <c r="G10" s="141"/>
      <c r="H10" s="141"/>
      <c r="I10" s="141"/>
      <c r="J10" s="435"/>
    </row>
    <row r="11" spans="1:10" ht="21.75" customHeight="1" thickBot="1" x14ac:dyDescent="0.3">
      <c r="A11" s="29" t="s">
        <v>380</v>
      </c>
      <c r="B11" s="30" t="s">
        <v>461</v>
      </c>
      <c r="C11" s="31">
        <f>SUM(C10)</f>
        <v>0</v>
      </c>
      <c r="D11" s="31"/>
      <c r="E11" s="31"/>
      <c r="F11" s="30" t="s">
        <v>462</v>
      </c>
      <c r="G11" s="140">
        <f>SUM(G10)</f>
        <v>0</v>
      </c>
      <c r="H11" s="140"/>
      <c r="I11" s="140"/>
      <c r="J11" s="435"/>
    </row>
    <row r="12" spans="1:10" ht="18" customHeight="1" thickBot="1" x14ac:dyDescent="0.3">
      <c r="A12" s="29" t="s">
        <v>381</v>
      </c>
      <c r="B12" s="37" t="s">
        <v>449</v>
      </c>
      <c r="C12" s="31">
        <f>SUM(C9,C11)</f>
        <v>0</v>
      </c>
      <c r="D12" s="31"/>
      <c r="E12" s="31"/>
      <c r="F12" s="37" t="s">
        <v>452</v>
      </c>
      <c r="G12" s="140">
        <f>SUM(G9,G11)</f>
        <v>127589000</v>
      </c>
      <c r="H12" s="140">
        <f>SUM(H9,H11)</f>
        <v>125731346</v>
      </c>
      <c r="I12" s="140">
        <f>SUM(I9,I11)</f>
        <v>72901316</v>
      </c>
      <c r="J12" s="435"/>
    </row>
    <row r="13" spans="1:10" ht="13.8" thickBot="1" x14ac:dyDescent="0.3">
      <c r="A13" s="29" t="s">
        <v>382</v>
      </c>
      <c r="B13" s="38" t="s">
        <v>450</v>
      </c>
      <c r="C13" s="39">
        <f>SUM(C9:C12)</f>
        <v>0</v>
      </c>
      <c r="D13" s="39">
        <f>SUM(D9:D12)</f>
        <v>44228431</v>
      </c>
      <c r="E13" s="39">
        <f>SUM(E9:E12)</f>
        <v>44228431</v>
      </c>
      <c r="F13" s="38" t="s">
        <v>453</v>
      </c>
      <c r="G13" s="93">
        <f>SUM(G12)</f>
        <v>127589000</v>
      </c>
      <c r="H13" s="93">
        <f>SUM(H12)</f>
        <v>125731346</v>
      </c>
      <c r="I13" s="93">
        <f>SUM(I12)</f>
        <v>72901316</v>
      </c>
      <c r="J13" s="435"/>
    </row>
    <row r="14" spans="1:10" ht="13.8" thickBot="1" x14ac:dyDescent="0.3">
      <c r="A14" s="29" t="s">
        <v>383</v>
      </c>
      <c r="B14" s="38" t="s">
        <v>401</v>
      </c>
      <c r="C14" s="39">
        <f>IF(C9-G9&lt;0,G9-C9,"-")</f>
        <v>127589000</v>
      </c>
      <c r="D14" s="39">
        <f>IF(D9-H9&lt;0,H9-D9,"-")</f>
        <v>81502915</v>
      </c>
      <c r="E14" s="39">
        <f>IF(E9-I9&lt;0,I9-E9,"-")</f>
        <v>28672885</v>
      </c>
      <c r="F14" s="38" t="s">
        <v>402</v>
      </c>
      <c r="G14" s="93" t="str">
        <f>IF(C9-G9&gt;0,C9-G9,"-")</f>
        <v>-</v>
      </c>
      <c r="H14" s="93" t="str">
        <f>IF(D9-H9&gt;0,D9-H9,"-")</f>
        <v>-</v>
      </c>
      <c r="I14" s="93" t="str">
        <f>IF(E9-I9&gt;0,E9-I9,"-")</f>
        <v>-</v>
      </c>
      <c r="J14" s="435"/>
    </row>
    <row r="15" spans="1:10" ht="13.8" thickBot="1" x14ac:dyDescent="0.3">
      <c r="A15" s="29" t="s">
        <v>384</v>
      </c>
      <c r="B15" s="38" t="s">
        <v>404</v>
      </c>
      <c r="C15" s="39">
        <f>IF(C9+C10-G12&lt;0,G12-(C9+C10),"-")</f>
        <v>127589000</v>
      </c>
      <c r="D15" s="39">
        <f>IF(D9+D10-H12&lt;0,H12-(D9+D10),"-")</f>
        <v>81502915</v>
      </c>
      <c r="E15" s="39">
        <f>IF(E9+E10-I12&lt;0,I12-(E9+E10),"-")</f>
        <v>28672885</v>
      </c>
      <c r="F15" s="38" t="s">
        <v>405</v>
      </c>
      <c r="G15" s="93" t="str">
        <f>IF(C9+C10-G12&gt;0,C9+C10-G12,"-")</f>
        <v>-</v>
      </c>
      <c r="H15" s="93" t="str">
        <f>IF(D9+D10-H12&gt;0,D9+D10-H12,"-")</f>
        <v>-</v>
      </c>
      <c r="I15" s="93" t="str">
        <f>IF(E9+E10-I12&gt;0,E9+E10-I12,"-")</f>
        <v>-</v>
      </c>
      <c r="J15" s="435"/>
    </row>
  </sheetData>
  <mergeCells count="2">
    <mergeCell ref="A3:A4"/>
    <mergeCell ref="J1:J15"/>
  </mergeCells>
  <phoneticPr fontId="24" type="noConversion"/>
  <printOptions horizontalCentered="1"/>
  <pageMargins left="0.78740157480314965" right="0.78740157480314965" top="0.47244094488188981" bottom="0.78740157480314965" header="0.47244094488188981" footer="0.78740157480314965"/>
  <pageSetup paperSize="8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Normal="100" workbookViewId="0">
      <selection activeCell="A2" sqref="A2:B2"/>
    </sheetView>
  </sheetViews>
  <sheetFormatPr defaultColWidth="8" defaultRowHeight="13.2" x14ac:dyDescent="0.25"/>
  <cols>
    <col min="1" max="1" width="42.33203125" style="219" bestFit="1" customWidth="1"/>
    <col min="2" max="2" width="13.44140625" style="207" customWidth="1"/>
    <col min="3" max="3" width="14" style="207" customWidth="1"/>
    <col min="4" max="4" width="15.44140625" style="207" customWidth="1"/>
    <col min="5" max="7" width="14.33203125" style="207" customWidth="1"/>
    <col min="8" max="8" width="16.109375" style="208" customWidth="1"/>
    <col min="9" max="10" width="11" style="207" customWidth="1"/>
    <col min="11" max="11" width="11.88671875" style="207" customWidth="1"/>
    <col min="12" max="16384" width="8" style="207"/>
  </cols>
  <sheetData>
    <row r="1" spans="1:8" ht="25.5" customHeight="1" x14ac:dyDescent="0.25">
      <c r="A1" s="436" t="s">
        <v>463</v>
      </c>
      <c r="B1" s="436"/>
      <c r="C1" s="436"/>
      <c r="D1" s="436"/>
      <c r="E1" s="436"/>
      <c r="F1" s="436"/>
      <c r="G1" s="436"/>
      <c r="H1" s="436"/>
    </row>
    <row r="2" spans="1:8" ht="22.5" customHeight="1" x14ac:dyDescent="0.3">
      <c r="A2" s="437" t="s">
        <v>765</v>
      </c>
      <c r="B2" s="437"/>
      <c r="C2" s="208"/>
      <c r="D2" s="208"/>
      <c r="E2" s="208"/>
      <c r="F2" s="208"/>
      <c r="G2" s="208"/>
      <c r="H2" s="209" t="s">
        <v>607</v>
      </c>
    </row>
    <row r="3" spans="1:8" s="210" customFormat="1" ht="44.25" customHeight="1" x14ac:dyDescent="0.25">
      <c r="A3" s="147" t="s">
        <v>413</v>
      </c>
      <c r="B3" s="147" t="s">
        <v>414</v>
      </c>
      <c r="C3" s="147" t="s">
        <v>415</v>
      </c>
      <c r="D3" s="147" t="s">
        <v>581</v>
      </c>
      <c r="E3" s="147" t="s">
        <v>593</v>
      </c>
      <c r="F3" s="147" t="s">
        <v>594</v>
      </c>
      <c r="G3" s="147" t="s">
        <v>613</v>
      </c>
      <c r="H3" s="147" t="s">
        <v>580</v>
      </c>
    </row>
    <row r="4" spans="1:8" s="208" customFormat="1" ht="12" customHeight="1" x14ac:dyDescent="0.25">
      <c r="A4" s="211">
        <v>1</v>
      </c>
      <c r="B4" s="211">
        <v>2</v>
      </c>
      <c r="C4" s="211">
        <v>3</v>
      </c>
      <c r="D4" s="211">
        <v>4</v>
      </c>
      <c r="E4" s="211">
        <v>5</v>
      </c>
      <c r="F4" s="211">
        <v>6</v>
      </c>
      <c r="G4" s="211"/>
      <c r="H4" s="211" t="s">
        <v>595</v>
      </c>
    </row>
    <row r="5" spans="1:8" ht="15.9" customHeight="1" x14ac:dyDescent="0.25">
      <c r="A5" s="212" t="s">
        <v>522</v>
      </c>
      <c r="B5" s="109"/>
      <c r="C5" s="110"/>
      <c r="D5" s="109"/>
      <c r="E5" s="109"/>
      <c r="F5" s="109"/>
      <c r="G5" s="109"/>
      <c r="H5" s="213">
        <f t="shared" ref="H5:H35" si="0">B5-D5-E5</f>
        <v>0</v>
      </c>
    </row>
    <row r="6" spans="1:8" ht="15.9" customHeight="1" x14ac:dyDescent="0.25">
      <c r="A6" s="109" t="s">
        <v>589</v>
      </c>
      <c r="B6" s="109">
        <v>500000</v>
      </c>
      <c r="C6" s="110">
        <v>2016</v>
      </c>
      <c r="D6" s="109"/>
      <c r="E6" s="109">
        <v>500000</v>
      </c>
      <c r="F6" s="109">
        <v>500000</v>
      </c>
      <c r="G6" s="109">
        <v>205165</v>
      </c>
      <c r="H6" s="213">
        <f t="shared" si="0"/>
        <v>0</v>
      </c>
    </row>
    <row r="7" spans="1:8" ht="15.9" customHeight="1" x14ac:dyDescent="0.25">
      <c r="A7" s="109" t="s">
        <v>562</v>
      </c>
      <c r="B7" s="109">
        <v>300000</v>
      </c>
      <c r="C7" s="110">
        <v>2016</v>
      </c>
      <c r="D7" s="109"/>
      <c r="E7" s="109">
        <v>300000</v>
      </c>
      <c r="F7" s="109">
        <v>300000</v>
      </c>
      <c r="G7" s="109"/>
      <c r="H7" s="213">
        <f t="shared" si="0"/>
        <v>0</v>
      </c>
    </row>
    <row r="8" spans="1:8" ht="15.9" customHeight="1" x14ac:dyDescent="0.25">
      <c r="A8" s="109" t="s">
        <v>590</v>
      </c>
      <c r="B8" s="109">
        <v>100000</v>
      </c>
      <c r="C8" s="110">
        <v>2016</v>
      </c>
      <c r="D8" s="109"/>
      <c r="E8" s="109">
        <v>100000</v>
      </c>
      <c r="F8" s="109">
        <v>100000</v>
      </c>
      <c r="G8" s="109"/>
      <c r="H8" s="213">
        <f t="shared" si="0"/>
        <v>0</v>
      </c>
    </row>
    <row r="9" spans="1:8" ht="15.9" customHeight="1" x14ac:dyDescent="0.25">
      <c r="A9" s="109" t="s">
        <v>557</v>
      </c>
      <c r="B9" s="109">
        <v>804000</v>
      </c>
      <c r="C9" s="110">
        <v>2016</v>
      </c>
      <c r="D9" s="109"/>
      <c r="E9" s="109">
        <v>804000</v>
      </c>
      <c r="F9" s="109">
        <v>804000</v>
      </c>
      <c r="G9" s="109"/>
      <c r="H9" s="213">
        <f t="shared" si="0"/>
        <v>0</v>
      </c>
    </row>
    <row r="10" spans="1:8" ht="15.9" customHeight="1" x14ac:dyDescent="0.25">
      <c r="A10" s="109" t="s">
        <v>558</v>
      </c>
      <c r="B10" s="109">
        <v>2000000</v>
      </c>
      <c r="C10" s="110">
        <v>2016</v>
      </c>
      <c r="D10" s="109"/>
      <c r="E10" s="109">
        <v>2000000</v>
      </c>
      <c r="F10" s="109">
        <v>2000000</v>
      </c>
      <c r="G10" s="109"/>
      <c r="H10" s="213">
        <f t="shared" si="0"/>
        <v>0</v>
      </c>
    </row>
    <row r="11" spans="1:8" ht="15.9" customHeight="1" x14ac:dyDescent="0.25">
      <c r="A11" s="109" t="s">
        <v>620</v>
      </c>
      <c r="B11" s="109"/>
      <c r="C11" s="110"/>
      <c r="D11" s="109"/>
      <c r="E11" s="109"/>
      <c r="F11" s="109"/>
      <c r="G11" s="109">
        <v>17315</v>
      </c>
      <c r="H11" s="213"/>
    </row>
    <row r="12" spans="1:8" ht="15.9" customHeight="1" x14ac:dyDescent="0.25">
      <c r="A12" s="109" t="s">
        <v>621</v>
      </c>
      <c r="B12" s="109"/>
      <c r="C12" s="110"/>
      <c r="D12" s="109"/>
      <c r="E12" s="109"/>
      <c r="F12" s="109"/>
      <c r="G12" s="109">
        <v>21217</v>
      </c>
      <c r="H12" s="213"/>
    </row>
    <row r="13" spans="1:8" ht="15.9" customHeight="1" x14ac:dyDescent="0.25">
      <c r="A13" s="109" t="s">
        <v>559</v>
      </c>
      <c r="B13" s="109">
        <v>236000</v>
      </c>
      <c r="C13" s="110">
        <v>2016</v>
      </c>
      <c r="D13" s="109"/>
      <c r="E13" s="109">
        <v>236000</v>
      </c>
      <c r="F13" s="109">
        <v>236000</v>
      </c>
      <c r="G13" s="109">
        <v>190913</v>
      </c>
      <c r="H13" s="213">
        <f t="shared" si="0"/>
        <v>0</v>
      </c>
    </row>
    <row r="14" spans="1:8" ht="15.9" customHeight="1" x14ac:dyDescent="0.25">
      <c r="A14" s="109" t="s">
        <v>560</v>
      </c>
      <c r="B14" s="109">
        <v>1000000</v>
      </c>
      <c r="C14" s="110">
        <v>2016</v>
      </c>
      <c r="D14" s="109"/>
      <c r="E14" s="109">
        <v>1000000</v>
      </c>
      <c r="F14" s="109">
        <v>1000000</v>
      </c>
      <c r="G14" s="109"/>
      <c r="H14" s="213">
        <f t="shared" si="0"/>
        <v>0</v>
      </c>
    </row>
    <row r="15" spans="1:8" ht="27" customHeight="1" x14ac:dyDescent="0.25">
      <c r="A15" s="109" t="s">
        <v>617</v>
      </c>
      <c r="B15" s="109">
        <v>300000</v>
      </c>
      <c r="C15" s="110">
        <v>2016</v>
      </c>
      <c r="D15" s="109"/>
      <c r="E15" s="109">
        <v>300000</v>
      </c>
      <c r="F15" s="109">
        <v>300000</v>
      </c>
      <c r="G15" s="109">
        <v>87444</v>
      </c>
      <c r="H15" s="213">
        <f t="shared" si="0"/>
        <v>0</v>
      </c>
    </row>
    <row r="16" spans="1:8" ht="15.9" customHeight="1" x14ac:dyDescent="0.25">
      <c r="A16" s="109" t="s">
        <v>615</v>
      </c>
      <c r="B16" s="109">
        <v>0</v>
      </c>
      <c r="C16" s="110"/>
      <c r="D16" s="109"/>
      <c r="E16" s="109">
        <v>0</v>
      </c>
      <c r="F16" s="109"/>
      <c r="G16" s="109">
        <v>28346</v>
      </c>
      <c r="H16" s="213">
        <f t="shared" si="0"/>
        <v>0</v>
      </c>
    </row>
    <row r="17" spans="1:8" ht="15.9" customHeight="1" x14ac:dyDescent="0.25">
      <c r="A17" s="109" t="s">
        <v>616</v>
      </c>
      <c r="B17" s="109">
        <v>472000</v>
      </c>
      <c r="C17" s="110">
        <v>2016</v>
      </c>
      <c r="D17" s="109"/>
      <c r="E17" s="109">
        <v>472000</v>
      </c>
      <c r="F17" s="109">
        <v>472000</v>
      </c>
      <c r="G17" s="109">
        <v>183460</v>
      </c>
      <c r="H17" s="213">
        <f t="shared" si="0"/>
        <v>0</v>
      </c>
    </row>
    <row r="18" spans="1:8" ht="15.9" customHeight="1" x14ac:dyDescent="0.25">
      <c r="A18" s="109" t="s">
        <v>561</v>
      </c>
      <c r="B18" s="109">
        <v>1969000</v>
      </c>
      <c r="C18" s="110">
        <v>2016</v>
      </c>
      <c r="D18" s="109"/>
      <c r="E18" s="109">
        <v>1969000</v>
      </c>
      <c r="F18" s="109">
        <v>1969000</v>
      </c>
      <c r="G18" s="109">
        <v>1502402</v>
      </c>
      <c r="H18" s="213">
        <f t="shared" si="0"/>
        <v>0</v>
      </c>
    </row>
    <row r="19" spans="1:8" ht="15.9" customHeight="1" x14ac:dyDescent="0.25">
      <c r="A19" s="214" t="s">
        <v>563</v>
      </c>
      <c r="B19" s="109">
        <v>30000</v>
      </c>
      <c r="C19" s="110">
        <v>2016</v>
      </c>
      <c r="D19" s="109"/>
      <c r="E19" s="109">
        <v>30000</v>
      </c>
      <c r="F19" s="109">
        <v>30000</v>
      </c>
      <c r="G19" s="109"/>
      <c r="H19" s="213">
        <f t="shared" si="0"/>
        <v>0</v>
      </c>
    </row>
    <row r="20" spans="1:8" ht="15.9" customHeight="1" x14ac:dyDescent="0.25">
      <c r="A20" s="212" t="s">
        <v>567</v>
      </c>
      <c r="B20" s="206">
        <f>SUM(B6:B19)</f>
        <v>7711000</v>
      </c>
      <c r="C20" s="109"/>
      <c r="D20" s="109">
        <f>SUM(D6:D19)</f>
        <v>0</v>
      </c>
      <c r="E20" s="206">
        <f>SUM(E6:E19)</f>
        <v>7711000</v>
      </c>
      <c r="F20" s="206">
        <f>SUM(F6:F19)</f>
        <v>7711000</v>
      </c>
      <c r="G20" s="206">
        <f>SUM(G6:G19)</f>
        <v>2236262</v>
      </c>
      <c r="H20" s="206">
        <f>SUM(H6:H19)</f>
        <v>0</v>
      </c>
    </row>
    <row r="21" spans="1:8" ht="15.9" customHeight="1" x14ac:dyDescent="0.25">
      <c r="A21" s="212" t="s">
        <v>564</v>
      </c>
      <c r="B21" s="109"/>
      <c r="C21" s="110"/>
      <c r="D21" s="109"/>
      <c r="E21" s="109"/>
      <c r="F21" s="109"/>
      <c r="G21" s="109"/>
      <c r="H21" s="213">
        <f t="shared" si="0"/>
        <v>0</v>
      </c>
    </row>
    <row r="22" spans="1:8" ht="15.9" customHeight="1" x14ac:dyDescent="0.25">
      <c r="A22" s="214" t="s">
        <v>619</v>
      </c>
      <c r="B22" s="109">
        <v>50000</v>
      </c>
      <c r="C22" s="110">
        <v>2016</v>
      </c>
      <c r="D22" s="109"/>
      <c r="E22" s="109">
        <v>50000</v>
      </c>
      <c r="F22" s="109">
        <v>50000</v>
      </c>
      <c r="G22" s="109">
        <v>57165</v>
      </c>
      <c r="H22" s="213">
        <f t="shared" si="0"/>
        <v>0</v>
      </c>
    </row>
    <row r="23" spans="1:8" ht="15.9" customHeight="1" x14ac:dyDescent="0.25">
      <c r="A23" s="214" t="s">
        <v>565</v>
      </c>
      <c r="B23" s="109">
        <v>94000</v>
      </c>
      <c r="C23" s="110">
        <v>2016</v>
      </c>
      <c r="D23" s="109"/>
      <c r="E23" s="109">
        <v>94000</v>
      </c>
      <c r="F23" s="109">
        <v>94000</v>
      </c>
      <c r="G23" s="109"/>
      <c r="H23" s="213">
        <f t="shared" si="0"/>
        <v>0</v>
      </c>
    </row>
    <row r="24" spans="1:8" ht="15.9" customHeight="1" x14ac:dyDescent="0.25">
      <c r="A24" s="214" t="s">
        <v>618</v>
      </c>
      <c r="B24" s="109"/>
      <c r="C24" s="110"/>
      <c r="D24" s="109"/>
      <c r="E24" s="109"/>
      <c r="F24" s="109"/>
      <c r="G24" s="109">
        <v>114950</v>
      </c>
      <c r="H24" s="213"/>
    </row>
    <row r="25" spans="1:8" ht="15.9" customHeight="1" x14ac:dyDescent="0.25">
      <c r="A25" s="214" t="s">
        <v>566</v>
      </c>
      <c r="B25" s="109">
        <v>740000</v>
      </c>
      <c r="C25" s="110">
        <v>2016</v>
      </c>
      <c r="D25" s="109"/>
      <c r="E25" s="109">
        <v>740000</v>
      </c>
      <c r="F25" s="109">
        <v>740000</v>
      </c>
      <c r="G25" s="109">
        <v>173400</v>
      </c>
      <c r="H25" s="213">
        <f t="shared" si="0"/>
        <v>0</v>
      </c>
    </row>
    <row r="26" spans="1:8" ht="15.9" customHeight="1" x14ac:dyDescent="0.25">
      <c r="A26" s="212" t="s">
        <v>567</v>
      </c>
      <c r="B26" s="206">
        <f>SUM(B22:B25)</f>
        <v>884000</v>
      </c>
      <c r="C26" s="206"/>
      <c r="D26" s="206">
        <f>SUM(D22:D25)</f>
        <v>0</v>
      </c>
      <c r="E26" s="206">
        <f>SUM(E22:E25)</f>
        <v>884000</v>
      </c>
      <c r="F26" s="206">
        <f>SUM(F22:F25)</f>
        <v>884000</v>
      </c>
      <c r="G26" s="206">
        <f>SUM(G22:G25)</f>
        <v>345515</v>
      </c>
      <c r="H26" s="213">
        <f t="shared" si="0"/>
        <v>0</v>
      </c>
    </row>
    <row r="27" spans="1:8" ht="15.9" customHeight="1" x14ac:dyDescent="0.25">
      <c r="A27" s="212" t="s">
        <v>568</v>
      </c>
      <c r="B27" s="109">
        <v>130000</v>
      </c>
      <c r="C27" s="110">
        <v>2016</v>
      </c>
      <c r="D27" s="109"/>
      <c r="E27" s="109">
        <v>130000</v>
      </c>
      <c r="F27" s="109">
        <v>130000</v>
      </c>
      <c r="G27" s="109"/>
      <c r="H27" s="213">
        <f t="shared" si="0"/>
        <v>0</v>
      </c>
    </row>
    <row r="28" spans="1:8" s="215" customFormat="1" ht="15.9" customHeight="1" x14ac:dyDescent="0.25">
      <c r="A28" s="212" t="s">
        <v>567</v>
      </c>
      <c r="B28" s="206">
        <f>SUM(B27)</f>
        <v>130000</v>
      </c>
      <c r="C28" s="206"/>
      <c r="D28" s="206">
        <f>SUM(D27)</f>
        <v>0</v>
      </c>
      <c r="E28" s="206">
        <f>SUM(E27)</f>
        <v>130000</v>
      </c>
      <c r="F28" s="206">
        <f>SUM(F27)</f>
        <v>130000</v>
      </c>
      <c r="G28" s="206">
        <f>SUM(G27)</f>
        <v>0</v>
      </c>
      <c r="H28" s="158">
        <f t="shared" si="0"/>
        <v>0</v>
      </c>
    </row>
    <row r="29" spans="1:8" ht="15.9" customHeight="1" x14ac:dyDescent="0.25">
      <c r="A29" s="212" t="s">
        <v>569</v>
      </c>
      <c r="B29" s="109"/>
      <c r="C29" s="110"/>
      <c r="D29" s="109"/>
      <c r="E29" s="109"/>
      <c r="F29" s="109"/>
      <c r="G29" s="109"/>
      <c r="H29" s="158">
        <f t="shared" si="0"/>
        <v>0</v>
      </c>
    </row>
    <row r="30" spans="1:8" ht="15.9" customHeight="1" x14ac:dyDescent="0.25">
      <c r="A30" s="214" t="s">
        <v>570</v>
      </c>
      <c r="B30" s="109">
        <v>1500000</v>
      </c>
      <c r="C30" s="110">
        <v>2016</v>
      </c>
      <c r="D30" s="109"/>
      <c r="E30" s="109">
        <v>1500000</v>
      </c>
      <c r="F30" s="109">
        <v>1500000</v>
      </c>
      <c r="G30" s="109"/>
      <c r="H30" s="158">
        <f t="shared" si="0"/>
        <v>0</v>
      </c>
    </row>
    <row r="31" spans="1:8" ht="15.9" customHeight="1" x14ac:dyDescent="0.25">
      <c r="A31" s="214" t="s">
        <v>571</v>
      </c>
      <c r="B31" s="109">
        <v>158000</v>
      </c>
      <c r="C31" s="110">
        <v>2016</v>
      </c>
      <c r="D31" s="109"/>
      <c r="E31" s="109">
        <v>158000</v>
      </c>
      <c r="F31" s="109">
        <v>158000</v>
      </c>
      <c r="G31" s="109"/>
      <c r="H31" s="158">
        <f t="shared" si="0"/>
        <v>0</v>
      </c>
    </row>
    <row r="32" spans="1:8" ht="15.9" customHeight="1" x14ac:dyDescent="0.25">
      <c r="A32" s="214" t="s">
        <v>591</v>
      </c>
      <c r="B32" s="109">
        <v>500000</v>
      </c>
      <c r="C32" s="110">
        <v>2016</v>
      </c>
      <c r="D32" s="109"/>
      <c r="E32" s="109">
        <v>500000</v>
      </c>
      <c r="F32" s="109">
        <v>500000</v>
      </c>
      <c r="G32" s="109"/>
      <c r="H32" s="158">
        <f t="shared" si="0"/>
        <v>0</v>
      </c>
    </row>
    <row r="33" spans="1:8" s="215" customFormat="1" ht="15.9" customHeight="1" x14ac:dyDescent="0.25">
      <c r="A33" s="212" t="s">
        <v>567</v>
      </c>
      <c r="B33" s="206">
        <f>SUM(B30:B32)</f>
        <v>2158000</v>
      </c>
      <c r="C33" s="206"/>
      <c r="D33" s="206">
        <f>SUM(D30:D32)</f>
        <v>0</v>
      </c>
      <c r="E33" s="206">
        <f>SUM(E30:E32)</f>
        <v>2158000</v>
      </c>
      <c r="F33" s="206">
        <f>SUM(F30:F32)</f>
        <v>2158000</v>
      </c>
      <c r="G33" s="206"/>
      <c r="H33" s="158">
        <f t="shared" si="0"/>
        <v>0</v>
      </c>
    </row>
    <row r="34" spans="1:8" s="215" customFormat="1" ht="27" customHeight="1" x14ac:dyDescent="0.25">
      <c r="A34" s="212" t="s">
        <v>572</v>
      </c>
      <c r="B34" s="206">
        <v>2937000</v>
      </c>
      <c r="C34" s="206">
        <v>2016</v>
      </c>
      <c r="D34" s="206"/>
      <c r="E34" s="206">
        <v>2937000</v>
      </c>
      <c r="F34" s="206">
        <v>2937000</v>
      </c>
      <c r="G34" s="206">
        <v>700800</v>
      </c>
      <c r="H34" s="158" t="s">
        <v>622</v>
      </c>
    </row>
    <row r="35" spans="1:8" s="218" customFormat="1" ht="18" customHeight="1" x14ac:dyDescent="0.25">
      <c r="A35" s="216" t="s">
        <v>416</v>
      </c>
      <c r="B35" s="217">
        <f>SUM(B20,B26,B28,B33,B34)</f>
        <v>13820000</v>
      </c>
      <c r="C35" s="217"/>
      <c r="D35" s="217">
        <f>SUM(D20,D26,D28,D33,D34)</f>
        <v>0</v>
      </c>
      <c r="E35" s="217">
        <f>SUM(E20,E26,E28,E33,E34)</f>
        <v>13820000</v>
      </c>
      <c r="F35" s="217">
        <f>SUM(F20,F26,F28,F33,F34)</f>
        <v>13820000</v>
      </c>
      <c r="G35" s="217">
        <f>SUM(G20,G26,G28,G33,G34)</f>
        <v>3282577</v>
      </c>
      <c r="H35" s="158">
        <f t="shared" si="0"/>
        <v>0</v>
      </c>
    </row>
  </sheetData>
  <mergeCells count="2">
    <mergeCell ref="A1:H1"/>
    <mergeCell ref="A2:B2"/>
  </mergeCells>
  <phoneticPr fontId="24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7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A2" sqref="A2:B2"/>
    </sheetView>
  </sheetViews>
  <sheetFormatPr defaultColWidth="8" defaultRowHeight="13.2" x14ac:dyDescent="0.25"/>
  <cols>
    <col min="1" max="1" width="52" style="50" customWidth="1"/>
    <col min="2" max="2" width="13.44140625" style="43" customWidth="1"/>
    <col min="3" max="3" width="14" style="43" customWidth="1"/>
    <col min="4" max="4" width="15.44140625" style="43" customWidth="1"/>
    <col min="5" max="7" width="14.33203125" style="43" customWidth="1"/>
    <col min="8" max="8" width="16.109375" style="43" customWidth="1"/>
    <col min="9" max="10" width="11" style="43" customWidth="1"/>
    <col min="11" max="11" width="11.88671875" style="43" customWidth="1"/>
    <col min="12" max="16384" width="8" style="43"/>
  </cols>
  <sheetData>
    <row r="1" spans="1:8" ht="24.75" customHeight="1" x14ac:dyDescent="0.25">
      <c r="A1" s="438" t="s">
        <v>417</v>
      </c>
      <c r="B1" s="438"/>
      <c r="C1" s="438"/>
      <c r="D1" s="438"/>
      <c r="E1" s="438"/>
      <c r="F1" s="438"/>
      <c r="G1" s="438"/>
      <c r="H1" s="438"/>
    </row>
    <row r="2" spans="1:8" ht="23.25" customHeight="1" thickBot="1" x14ac:dyDescent="0.35">
      <c r="A2" s="439" t="s">
        <v>766</v>
      </c>
      <c r="B2" s="439"/>
      <c r="C2" s="8"/>
      <c r="D2" s="8"/>
      <c r="E2" s="8"/>
      <c r="F2" s="8"/>
      <c r="G2" s="8"/>
      <c r="H2" s="44" t="s">
        <v>607</v>
      </c>
    </row>
    <row r="3" spans="1:8" s="45" customFormat="1" ht="48.75" customHeight="1" thickBot="1" x14ac:dyDescent="0.3">
      <c r="A3" s="15" t="s">
        <v>418</v>
      </c>
      <c r="B3" s="16" t="s">
        <v>414</v>
      </c>
      <c r="C3" s="16" t="s">
        <v>415</v>
      </c>
      <c r="D3" s="16" t="s">
        <v>579</v>
      </c>
      <c r="E3" s="16" t="s">
        <v>593</v>
      </c>
      <c r="F3" s="142" t="s">
        <v>596</v>
      </c>
      <c r="G3" s="142" t="s">
        <v>613</v>
      </c>
      <c r="H3" s="17" t="s">
        <v>577</v>
      </c>
    </row>
    <row r="4" spans="1:8" s="8" customFormat="1" ht="15" customHeight="1" thickBot="1" x14ac:dyDescent="0.3">
      <c r="A4" s="46">
        <v>1</v>
      </c>
      <c r="B4" s="47">
        <v>2</v>
      </c>
      <c r="C4" s="47">
        <v>3</v>
      </c>
      <c r="D4" s="47">
        <v>4</v>
      </c>
      <c r="E4" s="47">
        <v>5</v>
      </c>
      <c r="F4" s="238">
        <v>6</v>
      </c>
      <c r="G4" s="238"/>
      <c r="H4" s="48">
        <v>7</v>
      </c>
    </row>
    <row r="5" spans="1:8" ht="15.9" customHeight="1" x14ac:dyDescent="0.25">
      <c r="A5" s="205" t="s">
        <v>523</v>
      </c>
      <c r="B5" s="109"/>
      <c r="C5" s="110"/>
      <c r="D5" s="109"/>
      <c r="E5" s="109"/>
      <c r="F5" s="239"/>
      <c r="G5" s="239"/>
      <c r="H5" s="111">
        <f t="shared" ref="H5:H23" si="0">B5-D5-E5</f>
        <v>0</v>
      </c>
    </row>
    <row r="6" spans="1:8" ht="15.9" customHeight="1" x14ac:dyDescent="0.25">
      <c r="A6" s="108" t="s">
        <v>573</v>
      </c>
      <c r="B6" s="109">
        <v>50159000</v>
      </c>
      <c r="C6" s="110"/>
      <c r="D6" s="109"/>
      <c r="E6" s="109">
        <v>50159000</v>
      </c>
      <c r="F6" s="109">
        <v>50159000</v>
      </c>
      <c r="G6" s="239">
        <v>51289240</v>
      </c>
      <c r="H6" s="111">
        <f t="shared" si="0"/>
        <v>0</v>
      </c>
    </row>
    <row r="7" spans="1:8" ht="15.9" customHeight="1" x14ac:dyDescent="0.25">
      <c r="A7" s="108" t="s">
        <v>574</v>
      </c>
      <c r="B7" s="109">
        <v>1969000</v>
      </c>
      <c r="C7" s="110"/>
      <c r="D7" s="109"/>
      <c r="E7" s="109">
        <v>1969000</v>
      </c>
      <c r="F7" s="109">
        <v>1969000</v>
      </c>
      <c r="G7" s="239"/>
      <c r="H7" s="111">
        <f t="shared" si="0"/>
        <v>0</v>
      </c>
    </row>
    <row r="8" spans="1:8" ht="15.9" customHeight="1" x14ac:dyDescent="0.25">
      <c r="A8" s="108" t="s">
        <v>575</v>
      </c>
      <c r="B8" s="109">
        <v>300000</v>
      </c>
      <c r="C8" s="110"/>
      <c r="D8" s="109"/>
      <c r="E8" s="109">
        <v>300000</v>
      </c>
      <c r="F8" s="109">
        <v>300000</v>
      </c>
      <c r="G8" s="239"/>
      <c r="H8" s="111">
        <f t="shared" si="0"/>
        <v>0</v>
      </c>
    </row>
    <row r="9" spans="1:8" ht="15.9" customHeight="1" x14ac:dyDescent="0.25">
      <c r="A9" s="108" t="s">
        <v>576</v>
      </c>
      <c r="B9" s="109">
        <v>36880000</v>
      </c>
      <c r="C9" s="110"/>
      <c r="D9" s="109"/>
      <c r="E9" s="109">
        <v>36880000</v>
      </c>
      <c r="F9" s="109">
        <v>36880000</v>
      </c>
      <c r="G9" s="239">
        <v>4104955</v>
      </c>
      <c r="H9" s="111">
        <f t="shared" si="0"/>
        <v>0</v>
      </c>
    </row>
    <row r="10" spans="1:8" ht="15.9" customHeight="1" x14ac:dyDescent="0.25">
      <c r="A10" s="205" t="s">
        <v>578</v>
      </c>
      <c r="B10" s="109">
        <v>24114000</v>
      </c>
      <c r="C10" s="110"/>
      <c r="D10" s="109"/>
      <c r="E10" s="109">
        <v>24114000</v>
      </c>
      <c r="F10" s="109">
        <v>24114000</v>
      </c>
      <c r="G10" s="239">
        <v>14224544</v>
      </c>
      <c r="H10" s="111">
        <f t="shared" si="0"/>
        <v>0</v>
      </c>
    </row>
    <row r="11" spans="1:8" ht="15.9" customHeight="1" x14ac:dyDescent="0.25">
      <c r="A11" s="108"/>
      <c r="B11" s="109"/>
      <c r="C11" s="110"/>
      <c r="D11" s="109"/>
      <c r="E11" s="109"/>
      <c r="F11" s="239"/>
      <c r="G11" s="239"/>
      <c r="H11" s="111">
        <f t="shared" si="0"/>
        <v>0</v>
      </c>
    </row>
    <row r="12" spans="1:8" ht="15.9" customHeight="1" x14ac:dyDescent="0.25">
      <c r="A12" s="108"/>
      <c r="B12" s="109"/>
      <c r="C12" s="110"/>
      <c r="D12" s="109"/>
      <c r="E12" s="109"/>
      <c r="F12" s="239"/>
      <c r="G12" s="239"/>
      <c r="H12" s="111">
        <f t="shared" si="0"/>
        <v>0</v>
      </c>
    </row>
    <row r="13" spans="1:8" ht="15.9" customHeight="1" x14ac:dyDescent="0.25">
      <c r="A13" s="108"/>
      <c r="B13" s="109"/>
      <c r="C13" s="110"/>
      <c r="D13" s="109"/>
      <c r="E13" s="109"/>
      <c r="F13" s="239"/>
      <c r="G13" s="239"/>
      <c r="H13" s="111">
        <f t="shared" si="0"/>
        <v>0</v>
      </c>
    </row>
    <row r="14" spans="1:8" ht="15.9" customHeight="1" x14ac:dyDescent="0.25">
      <c r="A14" s="108"/>
      <c r="B14" s="109"/>
      <c r="C14" s="110"/>
      <c r="D14" s="109"/>
      <c r="E14" s="109"/>
      <c r="F14" s="239"/>
      <c r="G14" s="239"/>
      <c r="H14" s="111">
        <f t="shared" si="0"/>
        <v>0</v>
      </c>
    </row>
    <row r="15" spans="1:8" ht="15.9" customHeight="1" x14ac:dyDescent="0.25">
      <c r="A15" s="108"/>
      <c r="B15" s="109"/>
      <c r="C15" s="110"/>
      <c r="D15" s="109"/>
      <c r="E15" s="109"/>
      <c r="F15" s="239"/>
      <c r="G15" s="239"/>
      <c r="H15" s="111">
        <f t="shared" si="0"/>
        <v>0</v>
      </c>
    </row>
    <row r="16" spans="1:8" ht="15.9" customHeight="1" x14ac:dyDescent="0.25">
      <c r="A16" s="108"/>
      <c r="B16" s="109"/>
      <c r="C16" s="110"/>
      <c r="D16" s="109"/>
      <c r="E16" s="109"/>
      <c r="F16" s="239"/>
      <c r="G16" s="239"/>
      <c r="H16" s="111">
        <f t="shared" si="0"/>
        <v>0</v>
      </c>
    </row>
    <row r="17" spans="1:8" ht="15.9" customHeight="1" x14ac:dyDescent="0.25">
      <c r="A17" s="108"/>
      <c r="B17" s="109"/>
      <c r="C17" s="110"/>
      <c r="D17" s="109"/>
      <c r="E17" s="109"/>
      <c r="F17" s="239"/>
      <c r="G17" s="239"/>
      <c r="H17" s="111">
        <f t="shared" si="0"/>
        <v>0</v>
      </c>
    </row>
    <row r="18" spans="1:8" ht="15.9" customHeight="1" x14ac:dyDescent="0.25">
      <c r="A18" s="108"/>
      <c r="B18" s="109"/>
      <c r="C18" s="110"/>
      <c r="D18" s="109"/>
      <c r="E18" s="109"/>
      <c r="F18" s="239"/>
      <c r="G18" s="239"/>
      <c r="H18" s="111">
        <f t="shared" si="0"/>
        <v>0</v>
      </c>
    </row>
    <row r="19" spans="1:8" ht="15.9" customHeight="1" x14ac:dyDescent="0.25">
      <c r="A19" s="108"/>
      <c r="B19" s="109"/>
      <c r="C19" s="110"/>
      <c r="D19" s="109"/>
      <c r="E19" s="109"/>
      <c r="F19" s="239"/>
      <c r="G19" s="239"/>
      <c r="H19" s="111">
        <f t="shared" si="0"/>
        <v>0</v>
      </c>
    </row>
    <row r="20" spans="1:8" ht="15.9" customHeight="1" x14ac:dyDescent="0.25">
      <c r="A20" s="108"/>
      <c r="B20" s="109"/>
      <c r="C20" s="110"/>
      <c r="D20" s="109"/>
      <c r="E20" s="109"/>
      <c r="F20" s="239"/>
      <c r="G20" s="239"/>
      <c r="H20" s="111">
        <f t="shared" si="0"/>
        <v>0</v>
      </c>
    </row>
    <row r="21" spans="1:8" ht="15.9" customHeight="1" x14ac:dyDescent="0.25">
      <c r="A21" s="108"/>
      <c r="B21" s="109"/>
      <c r="C21" s="110"/>
      <c r="D21" s="109"/>
      <c r="E21" s="109"/>
      <c r="F21" s="239"/>
      <c r="G21" s="239"/>
      <c r="H21" s="111">
        <f t="shared" si="0"/>
        <v>0</v>
      </c>
    </row>
    <row r="22" spans="1:8" ht="15.9" customHeight="1" x14ac:dyDescent="0.25">
      <c r="A22" s="108"/>
      <c r="B22" s="109"/>
      <c r="C22" s="110"/>
      <c r="D22" s="109"/>
      <c r="E22" s="109"/>
      <c r="F22" s="239"/>
      <c r="G22" s="239"/>
      <c r="H22" s="111">
        <f t="shared" si="0"/>
        <v>0</v>
      </c>
    </row>
    <row r="23" spans="1:8" ht="15.9" customHeight="1" thickBot="1" x14ac:dyDescent="0.3">
      <c r="A23" s="112"/>
      <c r="B23" s="113"/>
      <c r="C23" s="113"/>
      <c r="D23" s="113"/>
      <c r="E23" s="113"/>
      <c r="F23" s="240"/>
      <c r="G23" s="240"/>
      <c r="H23" s="114">
        <f t="shared" si="0"/>
        <v>0</v>
      </c>
    </row>
    <row r="24" spans="1:8" s="49" customFormat="1" ht="18" customHeight="1" thickBot="1" x14ac:dyDescent="0.3">
      <c r="A24" s="115" t="s">
        <v>416</v>
      </c>
      <c r="B24" s="116">
        <f>SUM(B5:B23)</f>
        <v>113422000</v>
      </c>
      <c r="C24" s="117"/>
      <c r="D24" s="116">
        <f>SUM(D5:D23)</f>
        <v>0</v>
      </c>
      <c r="E24" s="116">
        <f>SUM(E5:E23)</f>
        <v>113422000</v>
      </c>
      <c r="F24" s="116">
        <f>SUM(F5:F23)</f>
        <v>113422000</v>
      </c>
      <c r="G24" s="116">
        <f>SUM(G5:G23)</f>
        <v>69618739</v>
      </c>
      <c r="H24" s="118">
        <f>SUM(H5:H23)</f>
        <v>0</v>
      </c>
    </row>
  </sheetData>
  <mergeCells count="2">
    <mergeCell ref="A1:H1"/>
    <mergeCell ref="A2:B2"/>
  </mergeCells>
  <phoneticPr fontId="24" type="noConversion"/>
  <printOptions horizontalCentered="1"/>
  <pageMargins left="0.78740157480314965" right="0.78740157480314965" top="1.2204724409448819" bottom="0.98425196850393704" header="0.78740157480314965" footer="0.78740157480314965"/>
  <pageSetup paperSize="8" scale="9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zoomScaleNormal="100" workbookViewId="0">
      <selection activeCell="B2" sqref="B2"/>
    </sheetView>
  </sheetViews>
  <sheetFormatPr defaultColWidth="8" defaultRowHeight="15.6" x14ac:dyDescent="0.3"/>
  <cols>
    <col min="1" max="1" width="4.109375" style="52" customWidth="1"/>
    <col min="2" max="2" width="27.44140625" style="51" bestFit="1" customWidth="1"/>
    <col min="3" max="4" width="8.88671875" style="51" customWidth="1"/>
    <col min="5" max="5" width="9.5546875" style="51" customWidth="1"/>
    <col min="6" max="6" width="9.109375" style="51" customWidth="1"/>
    <col min="7" max="7" width="8.88671875" style="51" customWidth="1"/>
    <col min="8" max="8" width="9.109375" style="51" customWidth="1"/>
    <col min="9" max="9" width="9.44140625" style="51" customWidth="1"/>
    <col min="10" max="10" width="8.5546875" style="51" customWidth="1"/>
    <col min="11" max="11" width="9.88671875" style="51" customWidth="1"/>
    <col min="12" max="12" width="8.88671875" style="51" customWidth="1"/>
    <col min="13" max="13" width="10.33203125" style="51" customWidth="1"/>
    <col min="14" max="14" width="9.109375" style="51" customWidth="1"/>
    <col min="15" max="15" width="10.88671875" style="52" customWidth="1"/>
    <col min="16" max="16384" width="8" style="51"/>
  </cols>
  <sheetData>
    <row r="1" spans="1:15" ht="31.5" customHeight="1" x14ac:dyDescent="0.3">
      <c r="A1" s="443" t="s">
        <v>588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</row>
    <row r="2" spans="1:15" ht="16.2" thickBot="1" x14ac:dyDescent="0.35">
      <c r="B2" s="82" t="s">
        <v>767</v>
      </c>
      <c r="O2" s="53" t="s">
        <v>607</v>
      </c>
    </row>
    <row r="3" spans="1:15" s="52" customFormat="1" ht="26.1" customHeight="1" thickBot="1" x14ac:dyDescent="0.35">
      <c r="A3" s="54" t="s">
        <v>421</v>
      </c>
      <c r="B3" s="55" t="s">
        <v>369</v>
      </c>
      <c r="C3" s="55" t="s">
        <v>422</v>
      </c>
      <c r="D3" s="55" t="s">
        <v>423</v>
      </c>
      <c r="E3" s="55" t="s">
        <v>424</v>
      </c>
      <c r="F3" s="55" t="s">
        <v>425</v>
      </c>
      <c r="G3" s="55" t="s">
        <v>426</v>
      </c>
      <c r="H3" s="55" t="s">
        <v>427</v>
      </c>
      <c r="I3" s="55" t="s">
        <v>428</v>
      </c>
      <c r="J3" s="55" t="s">
        <v>429</v>
      </c>
      <c r="K3" s="55" t="s">
        <v>430</v>
      </c>
      <c r="L3" s="55" t="s">
        <v>431</v>
      </c>
      <c r="M3" s="55" t="s">
        <v>432</v>
      </c>
      <c r="N3" s="55" t="s">
        <v>433</v>
      </c>
      <c r="O3" s="56" t="s">
        <v>420</v>
      </c>
    </row>
    <row r="4" spans="1:15" s="58" customFormat="1" ht="15" customHeight="1" thickBot="1" x14ac:dyDescent="0.3">
      <c r="A4" s="57" t="s">
        <v>373</v>
      </c>
      <c r="B4" s="440" t="s">
        <v>367</v>
      </c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2"/>
    </row>
    <row r="5" spans="1:15" s="58" customFormat="1" ht="15" customHeight="1" x14ac:dyDescent="0.25">
      <c r="A5" s="59" t="s">
        <v>376</v>
      </c>
      <c r="B5" s="60" t="s">
        <v>464</v>
      </c>
      <c r="C5" s="61">
        <v>8258381</v>
      </c>
      <c r="D5" s="61">
        <v>8259381</v>
      </c>
      <c r="E5" s="61">
        <v>8259381</v>
      </c>
      <c r="F5" s="61">
        <v>8259381</v>
      </c>
      <c r="G5" s="61">
        <v>8259382</v>
      </c>
      <c r="H5" s="61">
        <v>8259382</v>
      </c>
      <c r="I5" s="251">
        <v>8056535</v>
      </c>
      <c r="J5" s="251">
        <v>8056535</v>
      </c>
      <c r="K5" s="251">
        <v>8056534</v>
      </c>
      <c r="L5" s="251">
        <v>8459976</v>
      </c>
      <c r="M5" s="251">
        <v>8459976</v>
      </c>
      <c r="N5" s="251">
        <v>8459975</v>
      </c>
      <c r="O5" s="65">
        <f t="shared" ref="O5:O13" si="0">SUM(C5:N5)</f>
        <v>99104819</v>
      </c>
    </row>
    <row r="6" spans="1:15" s="66" customFormat="1" ht="14.1" customHeight="1" x14ac:dyDescent="0.25">
      <c r="A6" s="62" t="s">
        <v>370</v>
      </c>
      <c r="B6" s="63" t="s">
        <v>465</v>
      </c>
      <c r="C6" s="64">
        <v>585000</v>
      </c>
      <c r="D6" s="64">
        <v>585000</v>
      </c>
      <c r="E6" s="64">
        <v>585000</v>
      </c>
      <c r="F6" s="64">
        <v>585000</v>
      </c>
      <c r="G6" s="64">
        <v>585000</v>
      </c>
      <c r="H6" s="64">
        <v>585000</v>
      </c>
      <c r="I6" s="252">
        <v>585000</v>
      </c>
      <c r="J6" s="252">
        <v>585000</v>
      </c>
      <c r="K6" s="252">
        <v>1177892</v>
      </c>
      <c r="L6" s="252">
        <v>704767</v>
      </c>
      <c r="M6" s="252">
        <v>704767</v>
      </c>
      <c r="N6" s="252">
        <v>703767</v>
      </c>
      <c r="O6" s="65">
        <f t="shared" si="0"/>
        <v>7971193</v>
      </c>
    </row>
    <row r="7" spans="1:15" s="66" customFormat="1" x14ac:dyDescent="0.25">
      <c r="A7" s="62" t="s">
        <v>371</v>
      </c>
      <c r="B7" s="67" t="s">
        <v>374</v>
      </c>
      <c r="C7" s="68"/>
      <c r="D7" s="68"/>
      <c r="E7" s="68">
        <v>33075000</v>
      </c>
      <c r="F7" s="68"/>
      <c r="G7" s="68"/>
      <c r="H7" s="68"/>
      <c r="I7" s="253"/>
      <c r="J7" s="253"/>
      <c r="K7" s="253">
        <v>33075000</v>
      </c>
      <c r="L7" s="253"/>
      <c r="M7" s="253"/>
      <c r="N7" s="253"/>
      <c r="O7" s="65">
        <f t="shared" si="0"/>
        <v>66150000</v>
      </c>
    </row>
    <row r="8" spans="1:15" s="66" customFormat="1" ht="14.1" customHeight="1" x14ac:dyDescent="0.25">
      <c r="A8" s="62" t="s">
        <v>372</v>
      </c>
      <c r="B8" s="63" t="s">
        <v>445</v>
      </c>
      <c r="C8" s="64">
        <v>7069000</v>
      </c>
      <c r="D8" s="64">
        <v>1243000</v>
      </c>
      <c r="E8" s="64">
        <v>1243000</v>
      </c>
      <c r="F8" s="64">
        <v>1243000</v>
      </c>
      <c r="G8" s="64">
        <v>1243000</v>
      </c>
      <c r="H8" s="64">
        <v>1243000</v>
      </c>
      <c r="I8" s="252">
        <v>1359995</v>
      </c>
      <c r="J8" s="252">
        <v>1359995</v>
      </c>
      <c r="K8" s="252">
        <v>1359994</v>
      </c>
      <c r="L8" s="252">
        <v>316186</v>
      </c>
      <c r="M8" s="252">
        <v>316186</v>
      </c>
      <c r="N8" s="252">
        <v>317186</v>
      </c>
      <c r="O8" s="65">
        <f t="shared" si="0"/>
        <v>18313542</v>
      </c>
    </row>
    <row r="9" spans="1:15" s="66" customFormat="1" ht="14.1" customHeight="1" x14ac:dyDescent="0.25">
      <c r="A9" s="62" t="s">
        <v>380</v>
      </c>
      <c r="B9" s="63" t="s">
        <v>466</v>
      </c>
      <c r="C9" s="64"/>
      <c r="D9" s="64"/>
      <c r="E9" s="64"/>
      <c r="F9" s="64"/>
      <c r="G9" s="64"/>
      <c r="H9" s="64"/>
      <c r="I9" s="252"/>
      <c r="J9" s="252"/>
      <c r="K9" s="252"/>
      <c r="L9" s="252">
        <v>1070000</v>
      </c>
      <c r="M9" s="252"/>
      <c r="N9" s="252"/>
      <c r="O9" s="65">
        <f t="shared" si="0"/>
        <v>1070000</v>
      </c>
    </row>
    <row r="10" spans="1:15" s="66" customFormat="1" ht="14.1" customHeight="1" x14ac:dyDescent="0.25">
      <c r="A10" s="62" t="s">
        <v>381</v>
      </c>
      <c r="B10" s="63" t="s">
        <v>447</v>
      </c>
      <c r="C10" s="64">
        <v>21949147</v>
      </c>
      <c r="D10" s="64">
        <v>21949147</v>
      </c>
      <c r="E10" s="64">
        <v>21949147</v>
      </c>
      <c r="F10" s="64">
        <v>21949146</v>
      </c>
      <c r="G10" s="64">
        <v>21949146</v>
      </c>
      <c r="H10" s="64">
        <v>21949146</v>
      </c>
      <c r="I10" s="252">
        <v>22874713</v>
      </c>
      <c r="J10" s="252">
        <v>22875713</v>
      </c>
      <c r="K10" s="252">
        <v>22875713</v>
      </c>
      <c r="L10" s="252">
        <v>17394205</v>
      </c>
      <c r="M10" s="252">
        <v>17394205</v>
      </c>
      <c r="N10" s="252">
        <v>17394205</v>
      </c>
      <c r="O10" s="65">
        <f t="shared" si="0"/>
        <v>252503633</v>
      </c>
    </row>
    <row r="11" spans="1:15" s="66" customFormat="1" ht="14.1" customHeight="1" x14ac:dyDescent="0.25">
      <c r="A11" s="59" t="s">
        <v>382</v>
      </c>
      <c r="B11" s="60" t="s">
        <v>467</v>
      </c>
      <c r="C11" s="61"/>
      <c r="D11" s="61"/>
      <c r="E11" s="61"/>
      <c r="F11" s="61"/>
      <c r="G11" s="61"/>
      <c r="H11" s="61"/>
      <c r="I11" s="251"/>
      <c r="J11" s="251"/>
      <c r="K11" s="251"/>
      <c r="L11" s="251"/>
      <c r="M11" s="251"/>
      <c r="N11" s="251">
        <v>44228431</v>
      </c>
      <c r="O11" s="65">
        <f t="shared" si="0"/>
        <v>44228431</v>
      </c>
    </row>
    <row r="12" spans="1:15" s="66" customFormat="1" ht="14.1" customHeight="1" thickBot="1" x14ac:dyDescent="0.3">
      <c r="A12" s="59" t="s">
        <v>383</v>
      </c>
      <c r="B12" s="60" t="s">
        <v>468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251">
        <v>0</v>
      </c>
      <c r="J12" s="251">
        <v>0</v>
      </c>
      <c r="K12" s="251">
        <v>0</v>
      </c>
      <c r="L12" s="251">
        <v>0</v>
      </c>
      <c r="M12" s="251">
        <v>0</v>
      </c>
      <c r="N12" s="251">
        <v>0</v>
      </c>
      <c r="O12" s="65">
        <f t="shared" si="0"/>
        <v>0</v>
      </c>
    </row>
    <row r="13" spans="1:15" s="58" customFormat="1" ht="15.9" customHeight="1" thickBot="1" x14ac:dyDescent="0.3">
      <c r="A13" s="57" t="s">
        <v>385</v>
      </c>
      <c r="B13" s="71" t="s">
        <v>434</v>
      </c>
      <c r="C13" s="72">
        <f>SUM(C5:C12)</f>
        <v>37861528</v>
      </c>
      <c r="D13" s="72">
        <f t="shared" ref="D13:N13" si="1">SUM(D5:D12)</f>
        <v>32036528</v>
      </c>
      <c r="E13" s="72">
        <f t="shared" si="1"/>
        <v>65111528</v>
      </c>
      <c r="F13" s="72">
        <f t="shared" si="1"/>
        <v>32036527</v>
      </c>
      <c r="G13" s="72">
        <f t="shared" si="1"/>
        <v>32036528</v>
      </c>
      <c r="H13" s="72">
        <f t="shared" si="1"/>
        <v>32036528</v>
      </c>
      <c r="I13" s="254">
        <f t="shared" si="1"/>
        <v>32876243</v>
      </c>
      <c r="J13" s="254">
        <f t="shared" si="1"/>
        <v>32877243</v>
      </c>
      <c r="K13" s="254">
        <f t="shared" si="1"/>
        <v>66545133</v>
      </c>
      <c r="L13" s="254">
        <f t="shared" si="1"/>
        <v>27945134</v>
      </c>
      <c r="M13" s="254">
        <f t="shared" si="1"/>
        <v>26875134</v>
      </c>
      <c r="N13" s="254">
        <f t="shared" si="1"/>
        <v>71103564</v>
      </c>
      <c r="O13" s="65">
        <f t="shared" si="0"/>
        <v>489341618</v>
      </c>
    </row>
    <row r="14" spans="1:15" s="58" customFormat="1" ht="15" customHeight="1" thickBot="1" x14ac:dyDescent="0.3">
      <c r="A14" s="57" t="s">
        <v>386</v>
      </c>
      <c r="B14" s="440" t="s">
        <v>368</v>
      </c>
      <c r="C14" s="441"/>
      <c r="D14" s="441"/>
      <c r="E14" s="441"/>
      <c r="F14" s="441"/>
      <c r="G14" s="441"/>
      <c r="H14" s="441"/>
      <c r="I14" s="441"/>
      <c r="J14" s="441"/>
      <c r="K14" s="441"/>
      <c r="L14" s="441"/>
      <c r="M14" s="441"/>
      <c r="N14" s="441"/>
      <c r="O14" s="442"/>
    </row>
    <row r="15" spans="1:15" s="66" customFormat="1" ht="14.1" customHeight="1" x14ac:dyDescent="0.25">
      <c r="A15" s="74" t="s">
        <v>387</v>
      </c>
      <c r="B15" s="75" t="s">
        <v>375</v>
      </c>
      <c r="C15" s="68">
        <v>6744782</v>
      </c>
      <c r="D15" s="68">
        <v>6744782</v>
      </c>
      <c r="E15" s="68">
        <v>6744782</v>
      </c>
      <c r="F15" s="68">
        <v>6744782</v>
      </c>
      <c r="G15" s="68">
        <v>6744783</v>
      </c>
      <c r="H15" s="68">
        <v>6744783</v>
      </c>
      <c r="I15" s="253">
        <v>6823243</v>
      </c>
      <c r="J15" s="253">
        <v>6823243</v>
      </c>
      <c r="K15" s="253">
        <v>6822242</v>
      </c>
      <c r="L15" s="253">
        <v>5734764</v>
      </c>
      <c r="M15" s="253">
        <v>5734764</v>
      </c>
      <c r="N15" s="253">
        <v>5734764</v>
      </c>
      <c r="O15" s="69">
        <f>SUM(C15:N15)</f>
        <v>78141714</v>
      </c>
    </row>
    <row r="16" spans="1:15" s="66" customFormat="1" ht="27" customHeight="1" x14ac:dyDescent="0.25">
      <c r="A16" s="62" t="s">
        <v>388</v>
      </c>
      <c r="B16" s="70" t="s">
        <v>377</v>
      </c>
      <c r="C16" s="64">
        <v>1832034</v>
      </c>
      <c r="D16" s="64">
        <v>1832034</v>
      </c>
      <c r="E16" s="64">
        <v>1832034</v>
      </c>
      <c r="F16" s="64">
        <v>1832034</v>
      </c>
      <c r="G16" s="64">
        <v>1832034</v>
      </c>
      <c r="H16" s="64">
        <v>1832034</v>
      </c>
      <c r="I16" s="252">
        <v>1880356</v>
      </c>
      <c r="J16" s="252">
        <v>1880356</v>
      </c>
      <c r="K16" s="252">
        <v>1880356</v>
      </c>
      <c r="L16" s="252">
        <v>1568501</v>
      </c>
      <c r="M16" s="252">
        <v>1568501</v>
      </c>
      <c r="N16" s="252">
        <v>1568501</v>
      </c>
      <c r="O16" s="69">
        <f t="shared" ref="O16:O23" si="2">SUM(C16:N16)</f>
        <v>21338775</v>
      </c>
    </row>
    <row r="17" spans="1:15" s="66" customFormat="1" ht="14.1" customHeight="1" x14ac:dyDescent="0.25">
      <c r="A17" s="62" t="s">
        <v>389</v>
      </c>
      <c r="B17" s="63" t="s">
        <v>435</v>
      </c>
      <c r="C17" s="64">
        <v>7370000</v>
      </c>
      <c r="D17" s="64">
        <v>7374000</v>
      </c>
      <c r="E17" s="64">
        <v>7374000</v>
      </c>
      <c r="F17" s="64">
        <v>7374000</v>
      </c>
      <c r="G17" s="64">
        <v>7374000</v>
      </c>
      <c r="H17" s="64">
        <v>7374000</v>
      </c>
      <c r="I17" s="252">
        <v>7402989</v>
      </c>
      <c r="J17" s="252">
        <v>7402990</v>
      </c>
      <c r="K17" s="252">
        <v>7402990</v>
      </c>
      <c r="L17" s="252">
        <v>5846543</v>
      </c>
      <c r="M17" s="252">
        <v>5846543</v>
      </c>
      <c r="N17" s="252">
        <v>5846543</v>
      </c>
      <c r="O17" s="69">
        <f t="shared" si="2"/>
        <v>83988598</v>
      </c>
    </row>
    <row r="18" spans="1:15" s="66" customFormat="1" ht="14.1" customHeight="1" x14ac:dyDescent="0.25">
      <c r="A18" s="62" t="s">
        <v>391</v>
      </c>
      <c r="B18" s="63" t="s">
        <v>436</v>
      </c>
      <c r="C18" s="64">
        <v>1998308</v>
      </c>
      <c r="D18" s="64">
        <v>1998308</v>
      </c>
      <c r="E18" s="64">
        <v>1998308</v>
      </c>
      <c r="F18" s="64">
        <v>1998308</v>
      </c>
      <c r="G18" s="64">
        <v>1998308</v>
      </c>
      <c r="H18" s="64">
        <v>1992308</v>
      </c>
      <c r="I18" s="252">
        <v>2573906</v>
      </c>
      <c r="J18" s="252">
        <v>2574905</v>
      </c>
      <c r="K18" s="252">
        <v>2574905</v>
      </c>
      <c r="L18" s="252">
        <v>21225516</v>
      </c>
      <c r="M18" s="252">
        <v>21225516</v>
      </c>
      <c r="N18" s="252">
        <v>21225517</v>
      </c>
      <c r="O18" s="69">
        <f t="shared" si="2"/>
        <v>83384113</v>
      </c>
    </row>
    <row r="19" spans="1:15" s="66" customFormat="1" ht="14.1" customHeight="1" x14ac:dyDescent="0.25">
      <c r="A19" s="62" t="s">
        <v>392</v>
      </c>
      <c r="B19" s="63" t="s">
        <v>407</v>
      </c>
      <c r="C19" s="64"/>
      <c r="D19" s="64"/>
      <c r="E19" s="64"/>
      <c r="F19" s="64">
        <v>3455000</v>
      </c>
      <c r="G19" s="64">
        <v>2835782</v>
      </c>
      <c r="H19" s="64">
        <v>2835782</v>
      </c>
      <c r="I19" s="252">
        <v>2835782</v>
      </c>
      <c r="J19" s="252"/>
      <c r="K19" s="252"/>
      <c r="L19" s="252"/>
      <c r="M19" s="252"/>
      <c r="N19" s="252"/>
      <c r="O19" s="69">
        <f t="shared" si="2"/>
        <v>11962346</v>
      </c>
    </row>
    <row r="20" spans="1:15" s="66" customFormat="1" x14ac:dyDescent="0.25">
      <c r="A20" s="62" t="s">
        <v>393</v>
      </c>
      <c r="B20" s="70" t="s">
        <v>408</v>
      </c>
      <c r="C20" s="64"/>
      <c r="D20" s="64"/>
      <c r="E20" s="64"/>
      <c r="F20" s="64"/>
      <c r="G20" s="64"/>
      <c r="H20" s="64">
        <v>56711000</v>
      </c>
      <c r="I20" s="252">
        <v>56711000</v>
      </c>
      <c r="J20" s="252"/>
      <c r="K20" s="252"/>
      <c r="L20" s="252"/>
      <c r="M20" s="252"/>
      <c r="N20" s="252"/>
      <c r="O20" s="69">
        <f t="shared" si="2"/>
        <v>113422000</v>
      </c>
    </row>
    <row r="21" spans="1:15" s="66" customFormat="1" ht="14.1" customHeight="1" x14ac:dyDescent="0.25">
      <c r="A21" s="62" t="s">
        <v>394</v>
      </c>
      <c r="B21" s="63" t="s">
        <v>456</v>
      </c>
      <c r="C21" s="64">
        <v>87000</v>
      </c>
      <c r="D21" s="64"/>
      <c r="E21" s="64"/>
      <c r="F21" s="64">
        <v>87000</v>
      </c>
      <c r="G21" s="64"/>
      <c r="H21" s="64"/>
      <c r="I21" s="252">
        <v>87000</v>
      </c>
      <c r="J21" s="252"/>
      <c r="K21" s="252"/>
      <c r="L21" s="252">
        <v>86000</v>
      </c>
      <c r="M21" s="252"/>
      <c r="N21" s="252"/>
      <c r="O21" s="69">
        <f t="shared" si="2"/>
        <v>347000</v>
      </c>
    </row>
    <row r="22" spans="1:15" s="66" customFormat="1" ht="14.1" customHeight="1" x14ac:dyDescent="0.25">
      <c r="A22" s="62" t="s">
        <v>397</v>
      </c>
      <c r="B22" s="63" t="s">
        <v>451</v>
      </c>
      <c r="C22" s="64">
        <v>9827903</v>
      </c>
      <c r="D22" s="64">
        <v>9827903</v>
      </c>
      <c r="E22" s="64">
        <v>9827903</v>
      </c>
      <c r="F22" s="64">
        <v>9827903</v>
      </c>
      <c r="G22" s="64">
        <v>9827903</v>
      </c>
      <c r="H22" s="64">
        <v>9824906</v>
      </c>
      <c r="I22" s="252">
        <v>9160379</v>
      </c>
      <c r="J22" s="252">
        <v>9160379</v>
      </c>
      <c r="K22" s="252">
        <v>9160380</v>
      </c>
      <c r="L22" s="252">
        <v>2772238</v>
      </c>
      <c r="M22" s="252">
        <v>2772238</v>
      </c>
      <c r="N22" s="252">
        <v>2772237</v>
      </c>
      <c r="O22" s="69">
        <f t="shared" si="2"/>
        <v>94762272</v>
      </c>
    </row>
    <row r="23" spans="1:15" s="66" customFormat="1" ht="14.1" customHeight="1" thickBot="1" x14ac:dyDescent="0.3">
      <c r="A23" s="59" t="s">
        <v>398</v>
      </c>
      <c r="B23" s="60" t="s">
        <v>506</v>
      </c>
      <c r="C23" s="61">
        <v>113000</v>
      </c>
      <c r="D23" s="61">
        <v>113000</v>
      </c>
      <c r="E23" s="61">
        <v>113000</v>
      </c>
      <c r="F23" s="61">
        <v>113000</v>
      </c>
      <c r="G23" s="61">
        <v>113000</v>
      </c>
      <c r="H23" s="61">
        <v>113000</v>
      </c>
      <c r="I23" s="251">
        <v>113000</v>
      </c>
      <c r="J23" s="251">
        <v>113000</v>
      </c>
      <c r="K23" s="251">
        <v>113000</v>
      </c>
      <c r="L23" s="251">
        <v>326267</v>
      </c>
      <c r="M23" s="251">
        <v>326267</v>
      </c>
      <c r="N23" s="251">
        <v>325266</v>
      </c>
      <c r="O23" s="69">
        <f t="shared" si="2"/>
        <v>1994800</v>
      </c>
    </row>
    <row r="24" spans="1:15" s="58" customFormat="1" ht="15.9" customHeight="1" thickBot="1" x14ac:dyDescent="0.3">
      <c r="A24" s="76" t="s">
        <v>399</v>
      </c>
      <c r="B24" s="71" t="s">
        <v>437</v>
      </c>
      <c r="C24" s="72">
        <f t="shared" ref="C24:N24" si="3">SUM(C15:C23)</f>
        <v>27973027</v>
      </c>
      <c r="D24" s="72">
        <f t="shared" si="3"/>
        <v>27890027</v>
      </c>
      <c r="E24" s="72">
        <f t="shared" si="3"/>
        <v>27890027</v>
      </c>
      <c r="F24" s="72">
        <f t="shared" si="3"/>
        <v>31432027</v>
      </c>
      <c r="G24" s="72">
        <f t="shared" si="3"/>
        <v>30725810</v>
      </c>
      <c r="H24" s="72">
        <f t="shared" si="3"/>
        <v>87427813</v>
      </c>
      <c r="I24" s="254">
        <f t="shared" si="3"/>
        <v>87587655</v>
      </c>
      <c r="J24" s="254">
        <f t="shared" si="3"/>
        <v>27954873</v>
      </c>
      <c r="K24" s="254">
        <f t="shared" si="3"/>
        <v>27953873</v>
      </c>
      <c r="L24" s="254">
        <f t="shared" si="3"/>
        <v>37559829</v>
      </c>
      <c r="M24" s="254">
        <f t="shared" si="3"/>
        <v>37473829</v>
      </c>
      <c r="N24" s="254">
        <f t="shared" si="3"/>
        <v>37472828</v>
      </c>
      <c r="O24" s="73">
        <f>SUM(O15:O23)</f>
        <v>489341618</v>
      </c>
    </row>
    <row r="25" spans="1:15" ht="16.2" thickBot="1" x14ac:dyDescent="0.35">
      <c r="A25" s="76" t="s">
        <v>400</v>
      </c>
      <c r="B25" s="77" t="s">
        <v>438</v>
      </c>
      <c r="C25" s="78">
        <f t="shared" ref="C25:O25" si="4">C13-C24</f>
        <v>9888501</v>
      </c>
      <c r="D25" s="78">
        <f t="shared" si="4"/>
        <v>4146501</v>
      </c>
      <c r="E25" s="78">
        <f t="shared" si="4"/>
        <v>37221501</v>
      </c>
      <c r="F25" s="78">
        <f t="shared" si="4"/>
        <v>604500</v>
      </c>
      <c r="G25" s="78">
        <f t="shared" si="4"/>
        <v>1310718</v>
      </c>
      <c r="H25" s="78">
        <f t="shared" si="4"/>
        <v>-55391285</v>
      </c>
      <c r="I25" s="255">
        <f t="shared" si="4"/>
        <v>-54711412</v>
      </c>
      <c r="J25" s="255">
        <f t="shared" si="4"/>
        <v>4922370</v>
      </c>
      <c r="K25" s="255">
        <f t="shared" si="4"/>
        <v>38591260</v>
      </c>
      <c r="L25" s="255">
        <f t="shared" si="4"/>
        <v>-9614695</v>
      </c>
      <c r="M25" s="255">
        <f t="shared" si="4"/>
        <v>-10598695</v>
      </c>
      <c r="N25" s="255">
        <f t="shared" si="4"/>
        <v>33630736</v>
      </c>
      <c r="O25" s="79">
        <f t="shared" si="4"/>
        <v>0</v>
      </c>
    </row>
    <row r="26" spans="1:15" x14ac:dyDescent="0.3">
      <c r="A26" s="80"/>
    </row>
    <row r="27" spans="1:15" x14ac:dyDescent="0.3">
      <c r="B27" s="81"/>
      <c r="C27" s="82"/>
      <c r="D27" s="82"/>
      <c r="O27" s="51"/>
    </row>
    <row r="28" spans="1:15" x14ac:dyDescent="0.3">
      <c r="O28" s="51"/>
    </row>
    <row r="29" spans="1:15" x14ac:dyDescent="0.3">
      <c r="O29" s="51"/>
    </row>
    <row r="30" spans="1:15" x14ac:dyDescent="0.3">
      <c r="O30" s="51"/>
    </row>
    <row r="31" spans="1:15" x14ac:dyDescent="0.3">
      <c r="O31" s="51"/>
    </row>
    <row r="32" spans="1:15" x14ac:dyDescent="0.3">
      <c r="O32" s="51"/>
    </row>
    <row r="33" spans="15:15" x14ac:dyDescent="0.3">
      <c r="O33" s="51"/>
    </row>
    <row r="34" spans="15:15" x14ac:dyDescent="0.3">
      <c r="O34" s="51"/>
    </row>
    <row r="35" spans="15:15" x14ac:dyDescent="0.3">
      <c r="O35" s="51"/>
    </row>
    <row r="36" spans="15:15" x14ac:dyDescent="0.3">
      <c r="O36" s="51"/>
    </row>
    <row r="37" spans="15:15" x14ac:dyDescent="0.3">
      <c r="O37" s="51"/>
    </row>
    <row r="38" spans="15:15" x14ac:dyDescent="0.3">
      <c r="O38" s="51"/>
    </row>
    <row r="39" spans="15:15" x14ac:dyDescent="0.3">
      <c r="O39" s="51"/>
    </row>
    <row r="40" spans="15:15" x14ac:dyDescent="0.3">
      <c r="O40" s="51"/>
    </row>
    <row r="41" spans="15:15" x14ac:dyDescent="0.3">
      <c r="O41" s="51"/>
    </row>
    <row r="42" spans="15:15" x14ac:dyDescent="0.3">
      <c r="O42" s="51"/>
    </row>
    <row r="43" spans="15:15" x14ac:dyDescent="0.3">
      <c r="O43" s="51"/>
    </row>
    <row r="44" spans="15:15" x14ac:dyDescent="0.3">
      <c r="O44" s="51"/>
    </row>
    <row r="45" spans="15:15" x14ac:dyDescent="0.3">
      <c r="O45" s="51"/>
    </row>
    <row r="46" spans="15:15" x14ac:dyDescent="0.3">
      <c r="O46" s="51"/>
    </row>
    <row r="47" spans="15:15" x14ac:dyDescent="0.3">
      <c r="O47" s="51"/>
    </row>
    <row r="48" spans="15:15" x14ac:dyDescent="0.3">
      <c r="O48" s="51"/>
    </row>
    <row r="49" spans="15:15" x14ac:dyDescent="0.3">
      <c r="O49" s="51"/>
    </row>
    <row r="50" spans="15:15" x14ac:dyDescent="0.3">
      <c r="O50" s="51"/>
    </row>
    <row r="51" spans="15:15" x14ac:dyDescent="0.3">
      <c r="O51" s="51"/>
    </row>
    <row r="52" spans="15:15" x14ac:dyDescent="0.3">
      <c r="O52" s="51"/>
    </row>
    <row r="53" spans="15:15" x14ac:dyDescent="0.3">
      <c r="O53" s="51"/>
    </row>
    <row r="54" spans="15:15" x14ac:dyDescent="0.3">
      <c r="O54" s="51"/>
    </row>
    <row r="55" spans="15:15" x14ac:dyDescent="0.3">
      <c r="O55" s="51"/>
    </row>
    <row r="56" spans="15:15" x14ac:dyDescent="0.3">
      <c r="O56" s="51"/>
    </row>
    <row r="57" spans="15:15" x14ac:dyDescent="0.3">
      <c r="O57" s="51"/>
    </row>
    <row r="58" spans="15:15" x14ac:dyDescent="0.3">
      <c r="O58" s="51"/>
    </row>
    <row r="59" spans="15:15" x14ac:dyDescent="0.3">
      <c r="O59" s="51"/>
    </row>
    <row r="60" spans="15:15" x14ac:dyDescent="0.3">
      <c r="O60" s="51"/>
    </row>
    <row r="61" spans="15:15" x14ac:dyDescent="0.3">
      <c r="O61" s="51"/>
    </row>
    <row r="62" spans="15:15" x14ac:dyDescent="0.3">
      <c r="O62" s="51"/>
    </row>
    <row r="63" spans="15:15" x14ac:dyDescent="0.3">
      <c r="O63" s="51"/>
    </row>
    <row r="64" spans="15:15" x14ac:dyDescent="0.3">
      <c r="O64" s="51"/>
    </row>
    <row r="65" spans="15:15" x14ac:dyDescent="0.3">
      <c r="O65" s="51"/>
    </row>
    <row r="66" spans="15:15" x14ac:dyDescent="0.3">
      <c r="O66" s="51"/>
    </row>
    <row r="67" spans="15:15" x14ac:dyDescent="0.3">
      <c r="O67" s="51"/>
    </row>
    <row r="68" spans="15:15" x14ac:dyDescent="0.3">
      <c r="O68" s="51"/>
    </row>
    <row r="69" spans="15:15" x14ac:dyDescent="0.3">
      <c r="O69" s="51"/>
    </row>
    <row r="70" spans="15:15" x14ac:dyDescent="0.3">
      <c r="O70" s="51"/>
    </row>
    <row r="71" spans="15:15" x14ac:dyDescent="0.3">
      <c r="O71" s="51"/>
    </row>
    <row r="72" spans="15:15" x14ac:dyDescent="0.3">
      <c r="O72" s="51"/>
    </row>
    <row r="73" spans="15:15" x14ac:dyDescent="0.3">
      <c r="O73" s="51"/>
    </row>
    <row r="74" spans="15:15" x14ac:dyDescent="0.3">
      <c r="O74" s="51"/>
    </row>
    <row r="75" spans="15:15" x14ac:dyDescent="0.3">
      <c r="O75" s="51"/>
    </row>
    <row r="76" spans="15:15" x14ac:dyDescent="0.3">
      <c r="O76" s="51"/>
    </row>
    <row r="77" spans="15:15" x14ac:dyDescent="0.3">
      <c r="O77" s="51"/>
    </row>
    <row r="78" spans="15:15" x14ac:dyDescent="0.3">
      <c r="O78" s="51"/>
    </row>
    <row r="79" spans="15:15" x14ac:dyDescent="0.3">
      <c r="O79" s="51"/>
    </row>
    <row r="80" spans="15:15" x14ac:dyDescent="0.3">
      <c r="O80" s="51"/>
    </row>
  </sheetData>
  <mergeCells count="3">
    <mergeCell ref="B4:O4"/>
    <mergeCell ref="B14:O14"/>
    <mergeCell ref="A1:O1"/>
  </mergeCells>
  <phoneticPr fontId="24" type="noConversion"/>
  <printOptions horizontalCentered="1"/>
  <pageMargins left="0.78740157480314965" right="0.78740157480314965" top="1.0629921259842521" bottom="0.98425196850393704" header="0.78740157480314965" footer="0.78740157480314965"/>
  <pageSetup paperSize="8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Normal="100" workbookViewId="0">
      <selection activeCell="J5" sqref="J4:J5"/>
    </sheetView>
  </sheetViews>
  <sheetFormatPr defaultColWidth="8" defaultRowHeight="13.2" x14ac:dyDescent="0.25"/>
  <cols>
    <col min="1" max="1" width="5.6640625" style="83" customWidth="1"/>
    <col min="2" max="2" width="37.109375" style="83" customWidth="1"/>
    <col min="3" max="4" width="12.6640625" style="83" customWidth="1"/>
    <col min="5" max="5" width="14.33203125" style="220" customWidth="1"/>
    <col min="6" max="16384" width="8" style="83"/>
  </cols>
  <sheetData>
    <row r="1" spans="1:5" ht="45" customHeight="1" x14ac:dyDescent="0.3">
      <c r="A1" s="447" t="s">
        <v>582</v>
      </c>
      <c r="B1" s="447"/>
      <c r="C1" s="447"/>
      <c r="D1" s="257"/>
    </row>
    <row r="2" spans="1:5" ht="17.25" customHeight="1" x14ac:dyDescent="0.3">
      <c r="A2" s="447" t="s">
        <v>768</v>
      </c>
      <c r="B2" s="447"/>
      <c r="C2" s="447"/>
      <c r="D2" s="257"/>
    </row>
    <row r="3" spans="1:5" ht="13.8" thickBot="1" x14ac:dyDescent="0.3">
      <c r="A3" s="84"/>
      <c r="B3" s="84"/>
      <c r="C3" s="124" t="s">
        <v>607</v>
      </c>
      <c r="D3" s="124"/>
    </row>
    <row r="4" spans="1:5" ht="42.75" customHeight="1" thickBot="1" x14ac:dyDescent="0.3">
      <c r="A4" s="85" t="s">
        <v>366</v>
      </c>
      <c r="B4" s="86" t="s">
        <v>439</v>
      </c>
      <c r="C4" s="87" t="s">
        <v>519</v>
      </c>
      <c r="D4" s="87" t="s">
        <v>520</v>
      </c>
      <c r="E4" s="87" t="s">
        <v>623</v>
      </c>
    </row>
    <row r="5" spans="1:5" ht="15.9" customHeight="1" thickBot="1" x14ac:dyDescent="0.3">
      <c r="A5" s="119" t="s">
        <v>373</v>
      </c>
      <c r="B5" s="120" t="s">
        <v>624</v>
      </c>
      <c r="C5" s="221">
        <v>350000</v>
      </c>
      <c r="D5" s="221">
        <v>350000</v>
      </c>
      <c r="E5" s="221">
        <v>350000</v>
      </c>
    </row>
    <row r="6" spans="1:5" ht="15.9" customHeight="1" thickBot="1" x14ac:dyDescent="0.3">
      <c r="A6" s="119" t="s">
        <v>376</v>
      </c>
      <c r="B6" s="121" t="s">
        <v>507</v>
      </c>
      <c r="C6" s="221">
        <v>300000</v>
      </c>
      <c r="D6" s="221">
        <v>300000</v>
      </c>
      <c r="E6" s="221">
        <v>300000</v>
      </c>
    </row>
    <row r="7" spans="1:5" ht="15.9" customHeight="1" thickBot="1" x14ac:dyDescent="0.3">
      <c r="A7" s="119" t="s">
        <v>370</v>
      </c>
      <c r="B7" s="121" t="s">
        <v>508</v>
      </c>
      <c r="C7" s="221">
        <v>220000</v>
      </c>
      <c r="D7" s="221">
        <v>220000</v>
      </c>
      <c r="E7" s="221">
        <v>220000</v>
      </c>
    </row>
    <row r="8" spans="1:5" ht="15.9" customHeight="1" thickBot="1" x14ac:dyDescent="0.3">
      <c r="A8" s="119" t="s">
        <v>372</v>
      </c>
      <c r="B8" s="121" t="s">
        <v>509</v>
      </c>
      <c r="C8" s="221">
        <v>50000</v>
      </c>
      <c r="D8" s="221">
        <v>50000</v>
      </c>
      <c r="E8" s="221">
        <v>50000</v>
      </c>
    </row>
    <row r="9" spans="1:5" ht="15.9" customHeight="1" thickBot="1" x14ac:dyDescent="0.3">
      <c r="A9" s="119" t="s">
        <v>380</v>
      </c>
      <c r="B9" s="121" t="s">
        <v>510</v>
      </c>
      <c r="C9" s="221">
        <v>50000</v>
      </c>
      <c r="D9" s="221">
        <v>50000</v>
      </c>
      <c r="E9" s="221">
        <v>50000</v>
      </c>
    </row>
    <row r="10" spans="1:5" ht="15.9" customHeight="1" thickBot="1" x14ac:dyDescent="0.3">
      <c r="A10" s="119" t="s">
        <v>381</v>
      </c>
      <c r="B10" s="121" t="s">
        <v>511</v>
      </c>
      <c r="C10" s="221">
        <v>100000</v>
      </c>
      <c r="D10" s="221">
        <v>100000</v>
      </c>
      <c r="E10" s="221">
        <v>100000</v>
      </c>
    </row>
    <row r="11" spans="1:5" ht="15.9" customHeight="1" thickBot="1" x14ac:dyDescent="0.3">
      <c r="A11" s="119" t="s">
        <v>383</v>
      </c>
      <c r="B11" s="121" t="s">
        <v>512</v>
      </c>
      <c r="C11" s="221">
        <v>1200000</v>
      </c>
      <c r="D11" s="221">
        <v>1200000</v>
      </c>
      <c r="E11" s="221">
        <v>1200000</v>
      </c>
    </row>
    <row r="12" spans="1:5" ht="15.9" customHeight="1" thickBot="1" x14ac:dyDescent="0.3">
      <c r="A12" s="119" t="s">
        <v>384</v>
      </c>
      <c r="B12" s="121" t="s">
        <v>515</v>
      </c>
      <c r="C12" s="221">
        <v>200000</v>
      </c>
      <c r="D12" s="221">
        <v>200000</v>
      </c>
      <c r="E12" s="221">
        <v>200000</v>
      </c>
    </row>
    <row r="13" spans="1:5" ht="15.9" customHeight="1" thickBot="1" x14ac:dyDescent="0.3">
      <c r="A13" s="119" t="s">
        <v>385</v>
      </c>
      <c r="B13" s="121" t="s">
        <v>583</v>
      </c>
      <c r="C13" s="221">
        <v>100000</v>
      </c>
      <c r="D13" s="221">
        <v>100000</v>
      </c>
      <c r="E13" s="221"/>
    </row>
    <row r="14" spans="1:5" ht="15.9" customHeight="1" thickBot="1" x14ac:dyDescent="0.3">
      <c r="A14" s="119" t="s">
        <v>386</v>
      </c>
      <c r="B14" s="121"/>
      <c r="C14" s="221"/>
      <c r="D14" s="221"/>
      <c r="E14" s="221"/>
    </row>
    <row r="15" spans="1:5" ht="15.9" customHeight="1" thickBot="1" x14ac:dyDescent="0.3">
      <c r="A15" s="119" t="s">
        <v>387</v>
      </c>
      <c r="B15" s="121"/>
      <c r="C15" s="221"/>
      <c r="D15" s="221"/>
      <c r="E15" s="221"/>
    </row>
    <row r="16" spans="1:5" ht="15.9" customHeight="1" thickBot="1" x14ac:dyDescent="0.3">
      <c r="A16" s="119" t="s">
        <v>388</v>
      </c>
      <c r="B16" s="121"/>
      <c r="C16" s="221"/>
      <c r="D16" s="221"/>
      <c r="E16" s="221"/>
    </row>
    <row r="17" spans="1:5" ht="15.9" customHeight="1" thickBot="1" x14ac:dyDescent="0.3">
      <c r="A17" s="119" t="s">
        <v>389</v>
      </c>
      <c r="B17" s="121"/>
      <c r="C17" s="221"/>
      <c r="D17" s="221"/>
      <c r="E17" s="221"/>
    </row>
    <row r="18" spans="1:5" ht="15.9" customHeight="1" thickBot="1" x14ac:dyDescent="0.3">
      <c r="A18" s="119" t="s">
        <v>390</v>
      </c>
      <c r="B18" s="121"/>
      <c r="C18" s="221"/>
      <c r="D18" s="221"/>
      <c r="E18" s="221"/>
    </row>
    <row r="19" spans="1:5" ht="15.9" customHeight="1" thickBot="1" x14ac:dyDescent="0.3">
      <c r="A19" s="119" t="s">
        <v>391</v>
      </c>
      <c r="B19" s="121"/>
      <c r="C19" s="221"/>
      <c r="D19" s="221"/>
      <c r="E19" s="221"/>
    </row>
    <row r="20" spans="1:5" ht="15.9" customHeight="1" thickBot="1" x14ac:dyDescent="0.3">
      <c r="A20" s="119" t="s">
        <v>392</v>
      </c>
      <c r="B20" s="121"/>
      <c r="C20" s="221"/>
      <c r="D20" s="221"/>
      <c r="E20" s="221"/>
    </row>
    <row r="21" spans="1:5" ht="15.9" customHeight="1" thickBot="1" x14ac:dyDescent="0.3">
      <c r="A21" s="119" t="s">
        <v>393</v>
      </c>
      <c r="B21" s="121"/>
      <c r="C21" s="221"/>
      <c r="D21" s="221"/>
      <c r="E21" s="221"/>
    </row>
    <row r="22" spans="1:5" ht="15.9" customHeight="1" thickBot="1" x14ac:dyDescent="0.3">
      <c r="A22" s="119" t="s">
        <v>394</v>
      </c>
      <c r="B22" s="121"/>
      <c r="C22" s="221"/>
      <c r="D22" s="221"/>
      <c r="E22" s="221"/>
    </row>
    <row r="23" spans="1:5" ht="15.9" customHeight="1" thickBot="1" x14ac:dyDescent="0.3">
      <c r="A23" s="119" t="s">
        <v>395</v>
      </c>
      <c r="B23" s="121"/>
      <c r="C23" s="221"/>
      <c r="D23" s="221"/>
      <c r="E23" s="221"/>
    </row>
    <row r="24" spans="1:5" ht="15.9" customHeight="1" thickBot="1" x14ac:dyDescent="0.3">
      <c r="A24" s="119" t="s">
        <v>396</v>
      </c>
      <c r="B24" s="121"/>
      <c r="C24" s="221"/>
      <c r="D24" s="221"/>
      <c r="E24" s="221"/>
    </row>
    <row r="25" spans="1:5" ht="15.9" customHeight="1" thickBot="1" x14ac:dyDescent="0.3">
      <c r="A25" s="119" t="s">
        <v>397</v>
      </c>
      <c r="B25" s="121"/>
      <c r="C25" s="221"/>
      <c r="D25" s="221"/>
      <c r="E25" s="221"/>
    </row>
    <row r="26" spans="1:5" ht="15.9" customHeight="1" thickBot="1" x14ac:dyDescent="0.3">
      <c r="A26" s="119" t="s">
        <v>398</v>
      </c>
      <c r="B26" s="121"/>
      <c r="C26" s="221"/>
      <c r="D26" s="221"/>
      <c r="E26" s="221"/>
    </row>
    <row r="27" spans="1:5" ht="15.9" customHeight="1" thickBot="1" x14ac:dyDescent="0.3">
      <c r="A27" s="119" t="s">
        <v>399</v>
      </c>
      <c r="B27" s="121"/>
      <c r="C27" s="221"/>
      <c r="D27" s="221"/>
      <c r="E27" s="221"/>
    </row>
    <row r="28" spans="1:5" ht="15.9" customHeight="1" thickBot="1" x14ac:dyDescent="0.3">
      <c r="A28" s="119" t="s">
        <v>400</v>
      </c>
      <c r="B28" s="121"/>
      <c r="C28" s="221"/>
      <c r="D28" s="221"/>
      <c r="E28" s="221"/>
    </row>
    <row r="29" spans="1:5" ht="15.9" customHeight="1" thickBot="1" x14ac:dyDescent="0.3">
      <c r="A29" s="119" t="s">
        <v>403</v>
      </c>
      <c r="B29" s="121"/>
      <c r="C29" s="221"/>
      <c r="D29" s="221"/>
      <c r="E29" s="221"/>
    </row>
    <row r="30" spans="1:5" ht="15.9" customHeight="1" thickBot="1" x14ac:dyDescent="0.3">
      <c r="A30" s="119" t="s">
        <v>409</v>
      </c>
      <c r="B30" s="121"/>
      <c r="C30" s="221"/>
      <c r="D30" s="221"/>
      <c r="E30" s="221"/>
    </row>
    <row r="31" spans="1:5" ht="15.9" customHeight="1" thickBot="1" x14ac:dyDescent="0.3">
      <c r="A31" s="119" t="s">
        <v>410</v>
      </c>
      <c r="B31" s="121"/>
      <c r="C31" s="221"/>
      <c r="D31" s="221"/>
      <c r="E31" s="221"/>
    </row>
    <row r="32" spans="1:5" ht="15.9" customHeight="1" thickBot="1" x14ac:dyDescent="0.3">
      <c r="A32" s="119" t="s">
        <v>411</v>
      </c>
      <c r="B32" s="121"/>
      <c r="C32" s="221"/>
      <c r="D32" s="221"/>
      <c r="E32" s="221"/>
    </row>
    <row r="33" spans="1:5" ht="15.9" customHeight="1" thickBot="1" x14ac:dyDescent="0.3">
      <c r="A33" s="119" t="s">
        <v>412</v>
      </c>
      <c r="B33" s="121"/>
      <c r="C33" s="221"/>
      <c r="D33" s="221"/>
      <c r="E33" s="221"/>
    </row>
    <row r="34" spans="1:5" ht="15.9" customHeight="1" thickBot="1" x14ac:dyDescent="0.3">
      <c r="A34" s="119" t="s">
        <v>440</v>
      </c>
      <c r="B34" s="121"/>
      <c r="C34" s="221"/>
      <c r="D34" s="221"/>
      <c r="E34" s="221"/>
    </row>
    <row r="35" spans="1:5" ht="15.9" customHeight="1" thickBot="1" x14ac:dyDescent="0.3">
      <c r="A35" s="122" t="s">
        <v>441</v>
      </c>
      <c r="B35" s="123"/>
      <c r="C35" s="221"/>
      <c r="D35" s="221"/>
      <c r="E35" s="221"/>
    </row>
    <row r="36" spans="1:5" ht="15.9" customHeight="1" thickBot="1" x14ac:dyDescent="0.3">
      <c r="A36" s="445" t="s">
        <v>420</v>
      </c>
      <c r="B36" s="446"/>
      <c r="C36" s="88">
        <f>SUM(C5:C35)</f>
        <v>2570000</v>
      </c>
      <c r="D36" s="88">
        <f>SUM(D5:D35)</f>
        <v>2570000</v>
      </c>
      <c r="E36" s="88">
        <f>SUM(E5:E35)</f>
        <v>2470000</v>
      </c>
    </row>
    <row r="37" spans="1:5" x14ac:dyDescent="0.25">
      <c r="A37" s="83" t="s">
        <v>442</v>
      </c>
    </row>
  </sheetData>
  <mergeCells count="3">
    <mergeCell ref="A36:B36"/>
    <mergeCell ref="A1:C1"/>
    <mergeCell ref="A2:C2"/>
  </mergeCells>
  <phoneticPr fontId="34" type="noConversion"/>
  <conditionalFormatting sqref="C36:E36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számú tájékoztató tábla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2"/>
  <sheetViews>
    <sheetView workbookViewId="0">
      <selection activeCell="F1" sqref="F1:I1"/>
    </sheetView>
  </sheetViews>
  <sheetFormatPr defaultColWidth="8" defaultRowHeight="13.2" x14ac:dyDescent="0.25"/>
  <cols>
    <col min="1" max="1" width="5.88671875" style="8" customWidth="1"/>
    <col min="2" max="2" width="47.33203125" style="11" customWidth="1"/>
    <col min="3" max="4" width="16" style="11" customWidth="1"/>
    <col min="5" max="5" width="14" style="8" customWidth="1"/>
    <col min="6" max="6" width="47.33203125" style="8" customWidth="1"/>
    <col min="7" max="8" width="18.88671875" style="8" customWidth="1"/>
    <col min="9" max="9" width="14" style="8" customWidth="1"/>
    <col min="10" max="10" width="4.109375" style="8" customWidth="1"/>
    <col min="11" max="16384" width="8" style="8"/>
  </cols>
  <sheetData>
    <row r="1" spans="1:10" x14ac:dyDescent="0.25">
      <c r="F1" s="450" t="s">
        <v>769</v>
      </c>
      <c r="G1" s="450"/>
      <c r="H1" s="450"/>
      <c r="I1" s="450"/>
    </row>
    <row r="2" spans="1:10" ht="25.5" customHeight="1" x14ac:dyDescent="0.25">
      <c r="B2" s="94" t="s">
        <v>584</v>
      </c>
      <c r="C2" s="94"/>
      <c r="D2" s="94"/>
      <c r="E2" s="95"/>
      <c r="F2" s="95"/>
      <c r="G2" s="95"/>
      <c r="H2" s="95"/>
      <c r="I2" s="95"/>
      <c r="J2" s="435"/>
    </row>
    <row r="3" spans="1:10" ht="14.4" thickBot="1" x14ac:dyDescent="0.3">
      <c r="B3" s="439" t="s">
        <v>545</v>
      </c>
      <c r="C3" s="439"/>
      <c r="D3" s="439"/>
      <c r="E3" s="439"/>
      <c r="F3" s="439"/>
      <c r="G3" s="246"/>
      <c r="H3" s="246"/>
      <c r="I3" s="161" t="s">
        <v>599</v>
      </c>
      <c r="J3" s="435"/>
    </row>
    <row r="4" spans="1:10" ht="18" customHeight="1" thickBot="1" x14ac:dyDescent="0.3">
      <c r="A4" s="448" t="s">
        <v>366</v>
      </c>
      <c r="B4" s="13" t="s">
        <v>367</v>
      </c>
      <c r="C4" s="233"/>
      <c r="D4" s="233"/>
      <c r="E4" s="14"/>
      <c r="F4" s="13" t="s">
        <v>368</v>
      </c>
      <c r="G4" s="233"/>
      <c r="H4" s="233"/>
      <c r="I4" s="14"/>
      <c r="J4" s="435"/>
    </row>
    <row r="5" spans="1:10" s="18" customFormat="1" ht="35.25" customHeight="1" thickBot="1" x14ac:dyDescent="0.3">
      <c r="A5" s="449"/>
      <c r="B5" s="15" t="s">
        <v>369</v>
      </c>
      <c r="C5" s="241" t="s">
        <v>597</v>
      </c>
      <c r="D5" s="16" t="s">
        <v>594</v>
      </c>
      <c r="E5" s="16" t="s">
        <v>613</v>
      </c>
      <c r="F5" s="15" t="s">
        <v>369</v>
      </c>
      <c r="G5" s="241" t="s">
        <v>597</v>
      </c>
      <c r="H5" s="16" t="s">
        <v>594</v>
      </c>
      <c r="I5" s="16" t="s">
        <v>613</v>
      </c>
      <c r="J5" s="435"/>
    </row>
    <row r="6" spans="1:10" ht="12.9" customHeight="1" x14ac:dyDescent="0.25">
      <c r="A6" s="22" t="s">
        <v>373</v>
      </c>
      <c r="B6" s="23" t="s">
        <v>443</v>
      </c>
      <c r="C6" s="234"/>
      <c r="D6" s="24">
        <v>0</v>
      </c>
      <c r="E6" s="24">
        <v>0</v>
      </c>
      <c r="F6" s="23" t="s">
        <v>375</v>
      </c>
      <c r="G6" s="24">
        <v>2213000</v>
      </c>
      <c r="H6" s="24">
        <v>2213000</v>
      </c>
      <c r="I6" s="24">
        <v>2351240</v>
      </c>
      <c r="J6" s="435"/>
    </row>
    <row r="7" spans="1:10" ht="12.9" customHeight="1" x14ac:dyDescent="0.25">
      <c r="A7" s="25" t="s">
        <v>376</v>
      </c>
      <c r="B7" s="26" t="s">
        <v>444</v>
      </c>
      <c r="C7" s="235"/>
      <c r="D7" s="27"/>
      <c r="E7" s="27"/>
      <c r="F7" s="26" t="s">
        <v>377</v>
      </c>
      <c r="G7" s="27">
        <v>611000</v>
      </c>
      <c r="H7" s="27">
        <v>611000</v>
      </c>
      <c r="I7" s="27">
        <v>616896</v>
      </c>
      <c r="J7" s="435"/>
    </row>
    <row r="8" spans="1:10" ht="12.9" customHeight="1" x14ac:dyDescent="0.25">
      <c r="A8" s="25" t="s">
        <v>370</v>
      </c>
      <c r="B8" s="26" t="s">
        <v>374</v>
      </c>
      <c r="C8" s="235"/>
      <c r="D8" s="27">
        <v>0</v>
      </c>
      <c r="E8" s="27">
        <v>0</v>
      </c>
      <c r="F8" s="26" t="s">
        <v>378</v>
      </c>
      <c r="G8" s="27">
        <v>4674000</v>
      </c>
      <c r="H8" s="27">
        <v>4674000</v>
      </c>
      <c r="I8" s="27">
        <v>3257854</v>
      </c>
      <c r="J8" s="435"/>
    </row>
    <row r="9" spans="1:10" ht="12.9" customHeight="1" x14ac:dyDescent="0.25">
      <c r="A9" s="25" t="s">
        <v>371</v>
      </c>
      <c r="B9" s="28" t="s">
        <v>445</v>
      </c>
      <c r="C9" s="242"/>
      <c r="D9" s="27"/>
      <c r="E9" s="27"/>
      <c r="F9" s="26" t="s">
        <v>379</v>
      </c>
      <c r="G9" s="27">
        <v>2570000</v>
      </c>
      <c r="H9" s="27">
        <v>2570000</v>
      </c>
      <c r="I9" s="27">
        <v>1179320</v>
      </c>
      <c r="J9" s="435"/>
    </row>
    <row r="10" spans="1:10" ht="12.9" customHeight="1" x14ac:dyDescent="0.25">
      <c r="A10" s="25" t="s">
        <v>372</v>
      </c>
      <c r="B10" s="26" t="s">
        <v>446</v>
      </c>
      <c r="C10" s="235"/>
      <c r="D10" s="27"/>
      <c r="E10" s="27"/>
      <c r="F10" s="26" t="s">
        <v>448</v>
      </c>
      <c r="G10" s="27"/>
      <c r="H10" s="27"/>
      <c r="I10" s="27"/>
      <c r="J10" s="435"/>
    </row>
    <row r="11" spans="1:10" ht="12.9" customHeight="1" thickBot="1" x14ac:dyDescent="0.3">
      <c r="A11" s="32" t="s">
        <v>380</v>
      </c>
      <c r="B11" s="33" t="s">
        <v>447</v>
      </c>
      <c r="C11" s="243"/>
      <c r="D11" s="34"/>
      <c r="E11" s="34"/>
      <c r="F11" s="35" t="s">
        <v>451</v>
      </c>
      <c r="G11" s="151"/>
      <c r="H11" s="151"/>
      <c r="I11" s="151"/>
      <c r="J11" s="435"/>
    </row>
    <row r="12" spans="1:10" s="156" customFormat="1" ht="13.8" thickBot="1" x14ac:dyDescent="0.3">
      <c r="A12" s="29" t="s">
        <v>381</v>
      </c>
      <c r="B12" s="38" t="s">
        <v>469</v>
      </c>
      <c r="C12" s="237"/>
      <c r="D12" s="39">
        <f>SUM(D6:D11)</f>
        <v>0</v>
      </c>
      <c r="E12" s="39">
        <f>SUM(E6:E11)</f>
        <v>0</v>
      </c>
      <c r="F12" s="38" t="s">
        <v>471</v>
      </c>
      <c r="G12" s="159">
        <f>SUM(G6:G11)</f>
        <v>10068000</v>
      </c>
      <c r="H12" s="159">
        <f>SUM(H6:H11)</f>
        <v>10068000</v>
      </c>
      <c r="I12" s="159">
        <f>SUM(I6:I11)</f>
        <v>7405310</v>
      </c>
      <c r="J12" s="435"/>
    </row>
    <row r="13" spans="1:10" x14ac:dyDescent="0.25">
      <c r="A13" s="40" t="s">
        <v>382</v>
      </c>
      <c r="B13" s="23" t="s">
        <v>454</v>
      </c>
      <c r="C13" s="234"/>
      <c r="D13" s="24"/>
      <c r="E13" s="24"/>
      <c r="F13" s="23" t="s">
        <v>407</v>
      </c>
      <c r="G13" s="24">
        <v>1016000</v>
      </c>
      <c r="H13" s="24">
        <v>1016000</v>
      </c>
      <c r="I13" s="24">
        <v>145200</v>
      </c>
    </row>
    <row r="14" spans="1:10" x14ac:dyDescent="0.25">
      <c r="A14" s="36" t="s">
        <v>383</v>
      </c>
      <c r="B14" s="26" t="s">
        <v>455</v>
      </c>
      <c r="C14" s="235"/>
      <c r="D14" s="27"/>
      <c r="E14" s="27"/>
      <c r="F14" s="26" t="s">
        <v>408</v>
      </c>
      <c r="G14" s="27"/>
      <c r="H14" s="27"/>
      <c r="I14" s="27"/>
    </row>
    <row r="15" spans="1:10" x14ac:dyDescent="0.25">
      <c r="A15" s="36" t="s">
        <v>384</v>
      </c>
      <c r="B15" s="41" t="s">
        <v>459</v>
      </c>
      <c r="C15" s="236"/>
      <c r="D15" s="27"/>
      <c r="E15" s="27"/>
      <c r="F15" s="26" t="s">
        <v>456</v>
      </c>
      <c r="G15" s="27"/>
      <c r="H15" s="27"/>
      <c r="I15" s="27"/>
    </row>
    <row r="16" spans="1:10" ht="13.8" thickBot="1" x14ac:dyDescent="0.3">
      <c r="A16" s="40" t="s">
        <v>385</v>
      </c>
      <c r="B16" s="41"/>
      <c r="C16" s="236"/>
      <c r="D16" s="42"/>
      <c r="E16" s="42"/>
      <c r="F16" s="35" t="s">
        <v>460</v>
      </c>
      <c r="G16" s="153"/>
      <c r="H16" s="153"/>
      <c r="I16" s="153"/>
    </row>
    <row r="17" spans="1:93" s="156" customFormat="1" x14ac:dyDescent="0.25">
      <c r="A17" s="89">
        <v>12</v>
      </c>
      <c r="B17" s="91" t="s">
        <v>470</v>
      </c>
      <c r="C17" s="244"/>
      <c r="D17" s="92">
        <f>SUM(D13:D15)</f>
        <v>0</v>
      </c>
      <c r="E17" s="92">
        <f>SUM(E13:E15)</f>
        <v>0</v>
      </c>
      <c r="F17" s="91" t="s">
        <v>472</v>
      </c>
      <c r="G17" s="160">
        <f>SUM(G13:G16)</f>
        <v>1016000</v>
      </c>
      <c r="H17" s="160">
        <f>SUM(H13:H16)</f>
        <v>1016000</v>
      </c>
      <c r="I17" s="160">
        <f>SUM(I13:I16)</f>
        <v>145200</v>
      </c>
    </row>
    <row r="18" spans="1:93" s="158" customFormat="1" x14ac:dyDescent="0.25">
      <c r="A18" s="90" t="s">
        <v>387</v>
      </c>
      <c r="B18" s="90" t="s">
        <v>159</v>
      </c>
      <c r="C18" s="90"/>
      <c r="D18" s="93">
        <f>SUM(D12,D17)</f>
        <v>0</v>
      </c>
      <c r="E18" s="93">
        <f>SUM(E12,E17)</f>
        <v>0</v>
      </c>
      <c r="F18" s="90" t="s">
        <v>473</v>
      </c>
      <c r="G18" s="93">
        <f>SUM(G12,G17)</f>
        <v>11084000</v>
      </c>
      <c r="H18" s="93">
        <f>SUM(H12,H17)</f>
        <v>11084000</v>
      </c>
      <c r="I18" s="93">
        <f>SUM(I12,I17)</f>
        <v>7550510</v>
      </c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</row>
    <row r="19" spans="1:93" ht="14.4" thickBot="1" x14ac:dyDescent="0.3">
      <c r="B19" s="439" t="s">
        <v>475</v>
      </c>
      <c r="C19" s="439"/>
      <c r="D19" s="439"/>
      <c r="E19" s="439"/>
      <c r="F19" s="439"/>
      <c r="G19" s="246"/>
      <c r="H19" s="246"/>
      <c r="I19" s="161" t="s">
        <v>599</v>
      </c>
    </row>
    <row r="20" spans="1:93" ht="18" customHeight="1" thickBot="1" x14ac:dyDescent="0.3">
      <c r="A20" s="448" t="s">
        <v>366</v>
      </c>
      <c r="B20" s="13" t="s">
        <v>367</v>
      </c>
      <c r="C20" s="233"/>
      <c r="D20" s="233"/>
      <c r="E20" s="14"/>
      <c r="F20" s="13" t="s">
        <v>368</v>
      </c>
      <c r="G20" s="233"/>
      <c r="H20" s="233"/>
      <c r="I20" s="14"/>
    </row>
    <row r="21" spans="1:93" s="18" customFormat="1" ht="34.5" customHeight="1" thickBot="1" x14ac:dyDescent="0.3">
      <c r="A21" s="449"/>
      <c r="B21" s="15" t="s">
        <v>369</v>
      </c>
      <c r="C21" s="241" t="s">
        <v>597</v>
      </c>
      <c r="D21" s="16" t="s">
        <v>594</v>
      </c>
      <c r="E21" s="16" t="s">
        <v>613</v>
      </c>
      <c r="F21" s="15" t="s">
        <v>369</v>
      </c>
      <c r="G21" s="241" t="s">
        <v>597</v>
      </c>
      <c r="H21" s="16" t="s">
        <v>600</v>
      </c>
      <c r="I21" s="16" t="s">
        <v>613</v>
      </c>
      <c r="J21" s="8"/>
    </row>
    <row r="22" spans="1:93" ht="12.9" customHeight="1" x14ac:dyDescent="0.25">
      <c r="A22" s="22" t="s">
        <v>373</v>
      </c>
      <c r="B22" s="23" t="s">
        <v>443</v>
      </c>
      <c r="C22" s="125">
        <v>96011000</v>
      </c>
      <c r="D22" s="125">
        <v>99104819</v>
      </c>
      <c r="E22" s="125">
        <v>99104819</v>
      </c>
      <c r="F22" s="23" t="s">
        <v>375</v>
      </c>
      <c r="G22" s="125">
        <v>5176000</v>
      </c>
      <c r="H22" s="125">
        <v>7823714</v>
      </c>
      <c r="I22" s="125">
        <v>7403221</v>
      </c>
    </row>
    <row r="23" spans="1:93" ht="12.9" customHeight="1" x14ac:dyDescent="0.25">
      <c r="A23" s="25" t="s">
        <v>376</v>
      </c>
      <c r="B23" s="26" t="s">
        <v>444</v>
      </c>
      <c r="C23" s="126">
        <v>7019000</v>
      </c>
      <c r="D23" s="126">
        <v>7303200</v>
      </c>
      <c r="E23" s="126">
        <v>16589892</v>
      </c>
      <c r="F23" s="26" t="s">
        <v>377</v>
      </c>
      <c r="G23" s="126">
        <v>1443000</v>
      </c>
      <c r="H23" s="126">
        <v>1857125</v>
      </c>
      <c r="I23" s="126">
        <v>1729854</v>
      </c>
    </row>
    <row r="24" spans="1:93" ht="12.9" customHeight="1" x14ac:dyDescent="0.25">
      <c r="A24" s="25" t="s">
        <v>370</v>
      </c>
      <c r="B24" s="26" t="s">
        <v>374</v>
      </c>
      <c r="C24" s="126">
        <v>66150000</v>
      </c>
      <c r="D24" s="126">
        <v>66150000</v>
      </c>
      <c r="E24" s="126">
        <v>92216203</v>
      </c>
      <c r="F24" s="26" t="s">
        <v>378</v>
      </c>
      <c r="G24" s="126">
        <v>49338000</v>
      </c>
      <c r="H24" s="126">
        <v>54254426</v>
      </c>
      <c r="I24" s="126">
        <v>26624200</v>
      </c>
    </row>
    <row r="25" spans="1:93" ht="12.9" customHeight="1" x14ac:dyDescent="0.25">
      <c r="A25" s="25" t="s">
        <v>371</v>
      </c>
      <c r="B25" s="28" t="s">
        <v>445</v>
      </c>
      <c r="C25" s="126">
        <v>4010000</v>
      </c>
      <c r="D25" s="126">
        <v>5694098</v>
      </c>
      <c r="E25" s="126">
        <v>8554925</v>
      </c>
      <c r="F25" s="26" t="s">
        <v>379</v>
      </c>
      <c r="G25" s="126">
        <v>26763000</v>
      </c>
      <c r="H25" s="126">
        <v>80814113</v>
      </c>
      <c r="I25" s="126">
        <v>6425254</v>
      </c>
    </row>
    <row r="26" spans="1:93" ht="12.9" customHeight="1" x14ac:dyDescent="0.25">
      <c r="A26" s="25" t="s">
        <v>372</v>
      </c>
      <c r="B26" s="26" t="s">
        <v>446</v>
      </c>
      <c r="C26" s="126"/>
      <c r="D26" s="126">
        <v>1070000</v>
      </c>
      <c r="E26" s="126">
        <v>1070000</v>
      </c>
      <c r="F26" s="26" t="s">
        <v>448</v>
      </c>
      <c r="G26" s="126">
        <v>14000000</v>
      </c>
      <c r="H26" s="126">
        <v>68041753</v>
      </c>
      <c r="I26" s="126"/>
    </row>
    <row r="27" spans="1:93" ht="12.9" customHeight="1" x14ac:dyDescent="0.25">
      <c r="A27" s="32" t="s">
        <v>380</v>
      </c>
      <c r="B27" s="33" t="s">
        <v>447</v>
      </c>
      <c r="C27" s="128">
        <v>163172000</v>
      </c>
      <c r="D27" s="128">
        <v>160769902</v>
      </c>
      <c r="E27" s="128">
        <v>160769902</v>
      </c>
      <c r="F27" s="35" t="s">
        <v>451</v>
      </c>
      <c r="G27" s="162">
        <v>109473000</v>
      </c>
      <c r="H27" s="162">
        <v>94762272</v>
      </c>
      <c r="I27" s="162">
        <v>94762272</v>
      </c>
    </row>
    <row r="28" spans="1:93" ht="12.9" customHeight="1" x14ac:dyDescent="0.25">
      <c r="A28" s="32"/>
      <c r="B28" s="33"/>
      <c r="C28" s="131"/>
      <c r="D28" s="131"/>
      <c r="E28" s="131"/>
      <c r="F28" s="33" t="s">
        <v>506</v>
      </c>
      <c r="G28" s="163">
        <v>1355000</v>
      </c>
      <c r="H28" s="163">
        <v>1994800</v>
      </c>
      <c r="I28" s="163">
        <v>1179320</v>
      </c>
    </row>
    <row r="29" spans="1:93" ht="12.9" customHeight="1" thickBot="1" x14ac:dyDescent="0.3">
      <c r="A29" s="32"/>
      <c r="B29" s="33"/>
      <c r="C29" s="131"/>
      <c r="D29" s="131"/>
      <c r="E29" s="131"/>
      <c r="F29" s="33"/>
      <c r="G29" s="163"/>
      <c r="H29" s="163"/>
      <c r="I29" s="163"/>
    </row>
    <row r="30" spans="1:93" s="156" customFormat="1" ht="13.8" thickBot="1" x14ac:dyDescent="0.3">
      <c r="A30" s="29" t="s">
        <v>381</v>
      </c>
      <c r="B30" s="38" t="s">
        <v>469</v>
      </c>
      <c r="C30" s="39">
        <f>SUM(C22:C29)</f>
        <v>336362000</v>
      </c>
      <c r="D30" s="39">
        <f>SUM(D22:D29)</f>
        <v>340092019</v>
      </c>
      <c r="E30" s="39">
        <f>SUM(E22:E29)</f>
        <v>378305741</v>
      </c>
      <c r="F30" s="38" t="s">
        <v>471</v>
      </c>
      <c r="G30" s="159">
        <f>SUM(G22:G25,G27,G28,G29)</f>
        <v>193548000</v>
      </c>
      <c r="H30" s="159">
        <f>SUM(H22:H25,H27,H28,H29)</f>
        <v>241506450</v>
      </c>
      <c r="I30" s="159">
        <f>SUM(I22:I25,I27,I28,I29)</f>
        <v>138124121</v>
      </c>
    </row>
    <row r="31" spans="1:93" x14ac:dyDescent="0.25">
      <c r="A31" s="40" t="s">
        <v>382</v>
      </c>
      <c r="B31" s="23" t="s">
        <v>454</v>
      </c>
      <c r="C31" s="125"/>
      <c r="D31" s="125">
        <v>44228431</v>
      </c>
      <c r="E31" s="125">
        <v>44228431</v>
      </c>
      <c r="F31" s="23" t="s">
        <v>407</v>
      </c>
      <c r="G31" s="125">
        <v>8219000</v>
      </c>
      <c r="H31" s="125">
        <v>8219000</v>
      </c>
      <c r="I31" s="125">
        <v>473627</v>
      </c>
    </row>
    <row r="32" spans="1:93" x14ac:dyDescent="0.25">
      <c r="A32" s="36" t="s">
        <v>383</v>
      </c>
      <c r="B32" s="26" t="s">
        <v>455</v>
      </c>
      <c r="C32" s="126"/>
      <c r="D32" s="126"/>
      <c r="E32" s="126"/>
      <c r="F32" s="26" t="s">
        <v>408</v>
      </c>
      <c r="G32" s="126">
        <v>113422000</v>
      </c>
      <c r="H32" s="126">
        <v>113422000</v>
      </c>
      <c r="I32" s="126">
        <v>69618739</v>
      </c>
    </row>
    <row r="33" spans="1:93" x14ac:dyDescent="0.25">
      <c r="A33" s="36" t="s">
        <v>384</v>
      </c>
      <c r="B33" s="41" t="s">
        <v>459</v>
      </c>
      <c r="C33" s="126"/>
      <c r="D33" s="126"/>
      <c r="E33" s="126"/>
      <c r="F33" s="26" t="s">
        <v>456</v>
      </c>
      <c r="G33" s="126">
        <v>347000</v>
      </c>
      <c r="H33" s="126">
        <v>347000</v>
      </c>
      <c r="I33" s="126"/>
    </row>
    <row r="34" spans="1:93" ht="13.8" thickBot="1" x14ac:dyDescent="0.3">
      <c r="A34" s="40" t="s">
        <v>385</v>
      </c>
      <c r="B34" s="41"/>
      <c r="C34" s="127"/>
      <c r="D34" s="127"/>
      <c r="E34" s="127"/>
      <c r="F34" s="35" t="s">
        <v>460</v>
      </c>
      <c r="G34" s="125"/>
      <c r="H34" s="125"/>
      <c r="I34" s="125"/>
    </row>
    <row r="35" spans="1:93" s="156" customFormat="1" x14ac:dyDescent="0.25">
      <c r="A35" s="89">
        <v>12</v>
      </c>
      <c r="B35" s="91" t="s">
        <v>470</v>
      </c>
      <c r="C35" s="92">
        <f>SUM(C31:C34)</f>
        <v>0</v>
      </c>
      <c r="D35" s="92">
        <f>SUM(D31:D34)</f>
        <v>44228431</v>
      </c>
      <c r="E35" s="92">
        <f>SUM(E31:E34)</f>
        <v>44228431</v>
      </c>
      <c r="F35" s="91" t="s">
        <v>472</v>
      </c>
      <c r="G35" s="160">
        <f>SUM(G31:G34)</f>
        <v>121988000</v>
      </c>
      <c r="H35" s="160">
        <f>SUM(H31:H34)</f>
        <v>121988000</v>
      </c>
      <c r="I35" s="160">
        <f>SUM(I31:I34)</f>
        <v>70092366</v>
      </c>
    </row>
    <row r="36" spans="1:93" s="158" customFormat="1" x14ac:dyDescent="0.25">
      <c r="A36" s="90" t="s">
        <v>387</v>
      </c>
      <c r="B36" s="90" t="s">
        <v>159</v>
      </c>
      <c r="C36" s="93">
        <f>SUM(C30,C35)</f>
        <v>336362000</v>
      </c>
      <c r="D36" s="93">
        <f>SUM(D30,D35)</f>
        <v>384320450</v>
      </c>
      <c r="E36" s="93">
        <f>SUM(E30,E35)</f>
        <v>422534172</v>
      </c>
      <c r="F36" s="90" t="s">
        <v>473</v>
      </c>
      <c r="G36" s="93">
        <f>SUM(G30,G35)</f>
        <v>315536000</v>
      </c>
      <c r="H36" s="93">
        <f>SUM(H30,H35)</f>
        <v>363494450</v>
      </c>
      <c r="I36" s="93">
        <f>SUM(I30,I35)</f>
        <v>208216487</v>
      </c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</row>
    <row r="37" spans="1:93" ht="14.4" thickBot="1" x14ac:dyDescent="0.3">
      <c r="B37" s="439" t="s">
        <v>546</v>
      </c>
      <c r="C37" s="439"/>
      <c r="D37" s="439"/>
      <c r="E37" s="439"/>
      <c r="F37" s="439"/>
      <c r="G37" s="246"/>
      <c r="H37" s="246"/>
      <c r="I37" s="161" t="s">
        <v>599</v>
      </c>
    </row>
    <row r="38" spans="1:93" ht="13.8" thickBot="1" x14ac:dyDescent="0.3">
      <c r="A38" s="448" t="s">
        <v>366</v>
      </c>
      <c r="B38" s="13" t="s">
        <v>367</v>
      </c>
      <c r="C38" s="233"/>
      <c r="D38" s="233"/>
      <c r="E38" s="14"/>
      <c r="F38" s="13" t="s">
        <v>368</v>
      </c>
      <c r="G38" s="233"/>
      <c r="H38" s="233"/>
      <c r="I38" s="14"/>
    </row>
    <row r="39" spans="1:93" ht="23.4" thickBot="1" x14ac:dyDescent="0.3">
      <c r="A39" s="449"/>
      <c r="B39" s="15" t="s">
        <v>369</v>
      </c>
      <c r="C39" s="241" t="s">
        <v>597</v>
      </c>
      <c r="D39" s="16" t="s">
        <v>594</v>
      </c>
      <c r="E39" s="16" t="s">
        <v>613</v>
      </c>
      <c r="F39" s="15" t="s">
        <v>369</v>
      </c>
      <c r="G39" s="241" t="s">
        <v>597</v>
      </c>
      <c r="H39" s="16" t="s">
        <v>600</v>
      </c>
      <c r="I39" s="16" t="s">
        <v>613</v>
      </c>
    </row>
    <row r="40" spans="1:93" x14ac:dyDescent="0.25">
      <c r="A40" s="22" t="s">
        <v>373</v>
      </c>
      <c r="B40" s="23" t="s">
        <v>443</v>
      </c>
      <c r="C40" s="234"/>
      <c r="D40" s="234"/>
      <c r="E40" s="24"/>
      <c r="F40" s="23" t="s">
        <v>375</v>
      </c>
      <c r="G40" s="24">
        <v>7782000</v>
      </c>
      <c r="H40" s="24">
        <v>7782000</v>
      </c>
      <c r="I40" s="24">
        <v>7843107</v>
      </c>
    </row>
    <row r="41" spans="1:93" x14ac:dyDescent="0.25">
      <c r="A41" s="25" t="s">
        <v>376</v>
      </c>
      <c r="B41" s="26" t="s">
        <v>444</v>
      </c>
      <c r="C41" s="235"/>
      <c r="D41" s="235"/>
      <c r="E41" s="27"/>
      <c r="F41" s="26" t="s">
        <v>377</v>
      </c>
      <c r="G41" s="27">
        <v>1960000</v>
      </c>
      <c r="H41" s="27">
        <v>1960000</v>
      </c>
      <c r="I41" s="27">
        <v>2079375</v>
      </c>
    </row>
    <row r="42" spans="1:93" x14ac:dyDescent="0.25">
      <c r="A42" s="25" t="s">
        <v>370</v>
      </c>
      <c r="B42" s="26" t="s">
        <v>374</v>
      </c>
      <c r="C42" s="235"/>
      <c r="D42" s="235"/>
      <c r="E42" s="27"/>
      <c r="F42" s="26" t="s">
        <v>378</v>
      </c>
      <c r="G42" s="27"/>
      <c r="H42" s="27"/>
      <c r="I42" s="27"/>
    </row>
    <row r="43" spans="1:93" x14ac:dyDescent="0.25">
      <c r="A43" s="25" t="s">
        <v>371</v>
      </c>
      <c r="B43" s="28" t="s">
        <v>445</v>
      </c>
      <c r="C43" s="242"/>
      <c r="D43" s="242"/>
      <c r="E43" s="27"/>
      <c r="F43" s="26" t="s">
        <v>379</v>
      </c>
      <c r="G43" s="27"/>
      <c r="H43" s="27"/>
      <c r="I43" s="27"/>
    </row>
    <row r="44" spans="1:93" x14ac:dyDescent="0.25">
      <c r="A44" s="25" t="s">
        <v>372</v>
      </c>
      <c r="B44" s="26" t="s">
        <v>446</v>
      </c>
      <c r="C44" s="235"/>
      <c r="D44" s="235"/>
      <c r="E44" s="27"/>
      <c r="F44" s="26" t="s">
        <v>448</v>
      </c>
      <c r="G44" s="27"/>
      <c r="H44" s="27"/>
      <c r="I44" s="27"/>
    </row>
    <row r="45" spans="1:93" ht="13.8" thickBot="1" x14ac:dyDescent="0.3">
      <c r="A45" s="32" t="s">
        <v>380</v>
      </c>
      <c r="B45" s="33" t="s">
        <v>447</v>
      </c>
      <c r="C45" s="243"/>
      <c r="D45" s="243"/>
      <c r="E45" s="34"/>
      <c r="F45" s="35" t="s">
        <v>451</v>
      </c>
      <c r="G45" s="151"/>
      <c r="H45" s="151"/>
      <c r="I45" s="151"/>
    </row>
    <row r="46" spans="1:93" s="156" customFormat="1" ht="13.8" thickBot="1" x14ac:dyDescent="0.3">
      <c r="A46" s="29" t="s">
        <v>381</v>
      </c>
      <c r="B46" s="38" t="s">
        <v>469</v>
      </c>
      <c r="C46" s="237"/>
      <c r="D46" s="237"/>
      <c r="E46" s="39">
        <f>SUM(E40:E45)</f>
        <v>0</v>
      </c>
      <c r="F46" s="38" t="s">
        <v>471</v>
      </c>
      <c r="G46" s="159">
        <f>SUM(G40:G45)</f>
        <v>9742000</v>
      </c>
      <c r="H46" s="159">
        <f>SUM(H40:H45)</f>
        <v>9742000</v>
      </c>
      <c r="I46" s="159">
        <f>SUM(I40:I45)</f>
        <v>9922482</v>
      </c>
    </row>
    <row r="47" spans="1:93" x14ac:dyDescent="0.25">
      <c r="A47" s="40" t="s">
        <v>382</v>
      </c>
      <c r="B47" s="23" t="s">
        <v>454</v>
      </c>
      <c r="C47" s="234"/>
      <c r="D47" s="234"/>
      <c r="E47" s="24"/>
      <c r="F47" s="23" t="s">
        <v>407</v>
      </c>
      <c r="G47" s="24"/>
      <c r="H47" s="24"/>
      <c r="I47" s="24"/>
    </row>
    <row r="48" spans="1:93" x14ac:dyDescent="0.25">
      <c r="A48" s="36" t="s">
        <v>383</v>
      </c>
      <c r="B48" s="26" t="s">
        <v>455</v>
      </c>
      <c r="C48" s="235"/>
      <c r="D48" s="235"/>
      <c r="E48" s="27"/>
      <c r="F48" s="26" t="s">
        <v>408</v>
      </c>
      <c r="G48" s="27"/>
      <c r="H48" s="27"/>
      <c r="I48" s="27"/>
    </row>
    <row r="49" spans="1:9" x14ac:dyDescent="0.25">
      <c r="A49" s="36" t="s">
        <v>384</v>
      </c>
      <c r="B49" s="41" t="s">
        <v>459</v>
      </c>
      <c r="C49" s="236"/>
      <c r="D49" s="236"/>
      <c r="E49" s="27"/>
      <c r="F49" s="26" t="s">
        <v>456</v>
      </c>
      <c r="G49" s="27"/>
      <c r="H49" s="27"/>
      <c r="I49" s="27"/>
    </row>
    <row r="50" spans="1:9" ht="13.8" thickBot="1" x14ac:dyDescent="0.3">
      <c r="A50" s="40" t="s">
        <v>385</v>
      </c>
      <c r="B50" s="41"/>
      <c r="C50" s="236"/>
      <c r="D50" s="236"/>
      <c r="E50" s="42"/>
      <c r="F50" s="35" t="s">
        <v>460</v>
      </c>
      <c r="G50" s="153"/>
      <c r="H50" s="153"/>
      <c r="I50" s="153"/>
    </row>
    <row r="51" spans="1:9" s="156" customFormat="1" x14ac:dyDescent="0.25">
      <c r="A51" s="89">
        <v>12</v>
      </c>
      <c r="B51" s="91" t="s">
        <v>470</v>
      </c>
      <c r="C51" s="244"/>
      <c r="D51" s="244"/>
      <c r="E51" s="92">
        <f>SUM(E47:E50)</f>
        <v>0</v>
      </c>
      <c r="F51" s="91" t="s">
        <v>472</v>
      </c>
      <c r="G51" s="160">
        <f>SUM(G47:G50)</f>
        <v>0</v>
      </c>
      <c r="H51" s="160"/>
      <c r="I51" s="160"/>
    </row>
    <row r="52" spans="1:9" s="156" customFormat="1" x14ac:dyDescent="0.25">
      <c r="A52" s="90" t="s">
        <v>387</v>
      </c>
      <c r="B52" s="90" t="s">
        <v>159</v>
      </c>
      <c r="C52" s="90"/>
      <c r="D52" s="90"/>
      <c r="E52" s="93">
        <f>SUM(E46,E51)</f>
        <v>0</v>
      </c>
      <c r="F52" s="90" t="s">
        <v>473</v>
      </c>
      <c r="G52" s="93">
        <f>SUM(G46,G51)</f>
        <v>9742000</v>
      </c>
      <c r="H52" s="93">
        <f>SUM(H46,H51)</f>
        <v>9742000</v>
      </c>
      <c r="I52" s="93">
        <f>SUM(I46,I51)</f>
        <v>9922482</v>
      </c>
    </row>
  </sheetData>
  <mergeCells count="8">
    <mergeCell ref="A38:A39"/>
    <mergeCell ref="A4:A5"/>
    <mergeCell ref="F1:I1"/>
    <mergeCell ref="J2:J12"/>
    <mergeCell ref="B3:F3"/>
    <mergeCell ref="B19:F19"/>
    <mergeCell ref="B37:F37"/>
    <mergeCell ref="A20:A21"/>
  </mergeCells>
  <phoneticPr fontId="23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1.1melléklet</vt:lpstr>
      <vt:lpstr>1.melléklet</vt:lpstr>
      <vt:lpstr>2.melléklet</vt:lpstr>
      <vt:lpstr>3.melléklet</vt:lpstr>
      <vt:lpstr>4.melléklet</vt:lpstr>
      <vt:lpstr>5.melléklet</vt:lpstr>
      <vt:lpstr>6.melléklet</vt:lpstr>
      <vt:lpstr>7.melléklet</vt:lpstr>
      <vt:lpstr>8. melléklet</vt:lpstr>
      <vt:lpstr>8.1 melléklet</vt:lpstr>
      <vt:lpstr>8.2melléklet</vt:lpstr>
      <vt:lpstr>9.melléklet</vt:lpstr>
      <vt:lpstr>   kkjk</vt:lpstr>
      <vt:lpstr>10.melléklet</vt:lpstr>
      <vt:lpstr>11. melléklet</vt:lpstr>
      <vt:lpstr>12.melléklet</vt:lpstr>
      <vt:lpstr>13. melléklet</vt:lpstr>
    </vt:vector>
  </TitlesOfParts>
  <Company>Polgármesteri  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Bőny</dc:creator>
  <cp:lastModifiedBy>Hivatal</cp:lastModifiedBy>
  <cp:lastPrinted>2017-05-12T07:19:17Z</cp:lastPrinted>
  <dcterms:created xsi:type="dcterms:W3CDTF">2014-01-23T09:02:17Z</dcterms:created>
  <dcterms:modified xsi:type="dcterms:W3CDTF">2017-05-24T11:30:43Z</dcterms:modified>
</cp:coreProperties>
</file>