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-165" windowWidth="15480" windowHeight="4290" tabRatio="740" firstSheet="2" activeTab="4"/>
  </bookViews>
  <sheets>
    <sheet name=" címrend" sheetId="31" r:id="rId1"/>
    <sheet name="bevételek ÉS KIADÁSOK ÖSSZ" sheetId="15" r:id="rId2"/>
    <sheet name="kiadások összesítése" sheetId="21" r:id="rId3"/>
    <sheet name=" MÉRLEG" sheetId="25" r:id="rId4"/>
    <sheet name="ASZK" sheetId="36" r:id="rId5"/>
    <sheet name="Köznevelési intézmény" sheetId="35" r:id="rId6"/>
    <sheet name="hivatal" sheetId="41" r:id="rId7"/>
    <sheet name="önk" sheetId="19" r:id="rId8"/>
    <sheet name="segélyek" sheetId="33" r:id="rId9"/>
    <sheet name="társ szervek tám." sheetId="29" r:id="rId10"/>
    <sheet name="álláshely" sheetId="24" r:id="rId11"/>
    <sheet name="könyvtár, mh" sheetId="37" r:id="rId12"/>
    <sheet name="FELHALMOZÁSI" sheetId="43" r:id="rId13"/>
    <sheet name="KÖTELEZETTSÉGEK" sheetId="26" r:id="rId14"/>
    <sheet name="12.sz.melléklet" sheetId="13" r:id="rId15"/>
    <sheet name="EI felh ütemterv" sheetId="28" r:id="rId16"/>
    <sheet name="adósságkel." sheetId="34" r:id="rId17"/>
    <sheet name="KÖZVETETT TÁMOG." sheetId="44" r:id="rId18"/>
  </sheets>
  <definedNames>
    <definedName name="Z_8902DB62_A5E3_4FA3_A292_C64AA690A194_.wvu.PrintArea" localSheetId="1" hidden="1">'bevételek ÉS KIADÁSOK ÖSSZ'!$A$1:$C$30</definedName>
    <definedName name="Z_8902DB62_A5E3_4FA3_A292_C64AA690A194_.wvu.Rows" localSheetId="1" hidden="1">'bevételek ÉS KIADÁSOK ÖSSZ'!$28:$28</definedName>
  </definedNames>
  <calcPr calcId="124519"/>
  <customWorkbookViews>
    <customWorkbookView name="Forgács Sándorné - Egyéni látvány" guid="{424DBE20-F259-11D5-8EFB-004F4C047473}" mergeInterval="0" personalView="1" maximized="1" windowWidth="796" windowHeight="383" tabRatio="740" activeSheetId="1"/>
  </customWorkbookViews>
</workbook>
</file>

<file path=xl/calcChain.xml><?xml version="1.0" encoding="utf-8"?>
<calcChain xmlns="http://schemas.openxmlformats.org/spreadsheetml/2006/main">
  <c r="C10" i="15"/>
  <c r="H15" i="43"/>
  <c r="B16" i="25"/>
  <c r="D27"/>
  <c r="B26"/>
  <c r="B24"/>
  <c r="B25"/>
  <c r="B27"/>
  <c r="E15" i="43"/>
  <c r="D12" i="25"/>
  <c r="B13"/>
  <c r="B12"/>
  <c r="D13" i="41"/>
  <c r="C21" i="15"/>
  <c r="J22" i="19"/>
  <c r="H22" s="1"/>
  <c r="I22" s="1"/>
  <c r="J23"/>
  <c r="H23" s="1"/>
  <c r="I23" s="1"/>
  <c r="F12" i="41"/>
  <c r="E25" i="36"/>
  <c r="E26"/>
  <c r="E24"/>
  <c r="E21"/>
  <c r="E22"/>
  <c r="E20"/>
  <c r="E17"/>
  <c r="E18"/>
  <c r="E16"/>
  <c r="E13"/>
  <c r="E14"/>
  <c r="E12"/>
  <c r="E9"/>
  <c r="E10"/>
  <c r="E8"/>
  <c r="E6"/>
  <c r="E5"/>
  <c r="J6" i="19"/>
  <c r="H6" s="1"/>
  <c r="I6" s="1"/>
  <c r="J7"/>
  <c r="H7" s="1"/>
  <c r="I7" s="1"/>
  <c r="M26"/>
  <c r="H7" i="43"/>
  <c r="H16"/>
  <c r="D24" i="25"/>
  <c r="E7" i="43"/>
  <c r="E16" s="1"/>
  <c r="J13" i="41"/>
  <c r="G12"/>
  <c r="I13"/>
  <c r="H13"/>
  <c r="C26" i="29"/>
  <c r="D25" i="25"/>
  <c r="J7" i="44"/>
  <c r="J8"/>
  <c r="H8" i="26"/>
  <c r="F8"/>
  <c r="E8"/>
  <c r="D8"/>
  <c r="C8"/>
  <c r="O35" i="19"/>
  <c r="H13" i="21" s="1"/>
  <c r="H15" s="1"/>
  <c r="D11" i="25" s="1"/>
  <c r="J8" i="19"/>
  <c r="H8" s="1"/>
  <c r="I8" s="1"/>
  <c r="J9"/>
  <c r="H9" s="1"/>
  <c r="I9" s="1"/>
  <c r="J10"/>
  <c r="H10" s="1"/>
  <c r="I10" s="1"/>
  <c r="J11"/>
  <c r="H11" s="1"/>
  <c r="I11" s="1"/>
  <c r="J12"/>
  <c r="H12" s="1"/>
  <c r="I12" s="1"/>
  <c r="J13"/>
  <c r="H13" s="1"/>
  <c r="I13" s="1"/>
  <c r="J14"/>
  <c r="J16"/>
  <c r="H16" s="1"/>
  <c r="I16" s="1"/>
  <c r="J17"/>
  <c r="H17" s="1"/>
  <c r="I17" s="1"/>
  <c r="J18"/>
  <c r="H18" s="1"/>
  <c r="I18" s="1"/>
  <c r="J19"/>
  <c r="H19" s="1"/>
  <c r="I19" s="1"/>
  <c r="J20"/>
  <c r="H20" s="1"/>
  <c r="I20" s="1"/>
  <c r="J21"/>
  <c r="H21" s="1"/>
  <c r="I21" s="1"/>
  <c r="J24"/>
  <c r="H24" s="1"/>
  <c r="I24" s="1"/>
  <c r="J25"/>
  <c r="H25" s="1"/>
  <c r="I25" s="1"/>
  <c r="J27"/>
  <c r="H27" s="1"/>
  <c r="I27" s="1"/>
  <c r="J28"/>
  <c r="H28" s="1"/>
  <c r="I28" s="1"/>
  <c r="J29"/>
  <c r="H29" s="1"/>
  <c r="I29" s="1"/>
  <c r="J30"/>
  <c r="H30" s="1"/>
  <c r="I30" s="1"/>
  <c r="J31"/>
  <c r="H31" s="1"/>
  <c r="I31" s="1"/>
  <c r="J32"/>
  <c r="H32" s="1"/>
  <c r="I32" s="1"/>
  <c r="J33"/>
  <c r="H33" s="1"/>
  <c r="I33" s="1"/>
  <c r="J34"/>
  <c r="H34" s="1"/>
  <c r="I34" s="1"/>
  <c r="J5"/>
  <c r="H5" s="1"/>
  <c r="I5" s="1"/>
  <c r="F14" i="28"/>
  <c r="G14"/>
  <c r="H14"/>
  <c r="I14"/>
  <c r="J14"/>
  <c r="K14"/>
  <c r="L14"/>
  <c r="M14"/>
  <c r="N14"/>
  <c r="O14"/>
  <c r="P14"/>
  <c r="Q22"/>
  <c r="E9" i="35"/>
  <c r="C17" i="34"/>
  <c r="E63" i="24"/>
  <c r="E56"/>
  <c r="E53"/>
  <c r="F8" i="36"/>
  <c r="C6" i="15"/>
  <c r="B11" i="25" s="1"/>
  <c r="C14" i="19"/>
  <c r="M15"/>
  <c r="J15" s="1"/>
  <c r="G10" i="41"/>
  <c r="E10" s="1"/>
  <c r="F10" s="1"/>
  <c r="E20" i="24"/>
  <c r="E44"/>
  <c r="E39"/>
  <c r="E36"/>
  <c r="G35" i="19"/>
  <c r="E9" i="24"/>
  <c r="E5"/>
  <c r="F35" i="19"/>
  <c r="D35"/>
  <c r="C7" i="15" s="1"/>
  <c r="K35" i="19"/>
  <c r="C13" i="21" s="1"/>
  <c r="L35" i="19"/>
  <c r="D13" i="21" s="1"/>
  <c r="E35" i="19"/>
  <c r="F5" i="41"/>
  <c r="G5"/>
  <c r="F6"/>
  <c r="G6"/>
  <c r="F7"/>
  <c r="G7"/>
  <c r="C8"/>
  <c r="D8"/>
  <c r="D14" s="1"/>
  <c r="E8"/>
  <c r="G8"/>
  <c r="H8"/>
  <c r="I8"/>
  <c r="J8"/>
  <c r="K8"/>
  <c r="G9"/>
  <c r="E9" s="1"/>
  <c r="F11"/>
  <c r="G11"/>
  <c r="G13" s="1"/>
  <c r="G14" s="1"/>
  <c r="C13"/>
  <c r="K13"/>
  <c r="H14"/>
  <c r="C12" i="21" s="1"/>
  <c r="J14" i="41"/>
  <c r="E12" i="21" s="1"/>
  <c r="F5" i="36"/>
  <c r="F6"/>
  <c r="F9"/>
  <c r="F10"/>
  <c r="F12"/>
  <c r="F13"/>
  <c r="F14"/>
  <c r="F16"/>
  <c r="F17"/>
  <c r="F18"/>
  <c r="F20"/>
  <c r="F21"/>
  <c r="F22"/>
  <c r="F29"/>
  <c r="F30"/>
  <c r="F31"/>
  <c r="F25"/>
  <c r="F26"/>
  <c r="F24"/>
  <c r="D7"/>
  <c r="G7"/>
  <c r="H7"/>
  <c r="I7"/>
  <c r="J7"/>
  <c r="C7"/>
  <c r="D14" i="35"/>
  <c r="G14"/>
  <c r="H14"/>
  <c r="I14"/>
  <c r="J14"/>
  <c r="C14"/>
  <c r="D11"/>
  <c r="G11"/>
  <c r="H11"/>
  <c r="I11"/>
  <c r="J11"/>
  <c r="C11"/>
  <c r="D7"/>
  <c r="G7"/>
  <c r="H7"/>
  <c r="I7"/>
  <c r="J7"/>
  <c r="C7"/>
  <c r="F5"/>
  <c r="D27" i="36"/>
  <c r="E27"/>
  <c r="F27"/>
  <c r="G27"/>
  <c r="H27"/>
  <c r="I27"/>
  <c r="J27"/>
  <c r="C27"/>
  <c r="D23"/>
  <c r="G23"/>
  <c r="H23"/>
  <c r="I23"/>
  <c r="J23"/>
  <c r="C23"/>
  <c r="D19"/>
  <c r="G19"/>
  <c r="H19"/>
  <c r="I19"/>
  <c r="J19"/>
  <c r="C19"/>
  <c r="D15"/>
  <c r="G15"/>
  <c r="H15"/>
  <c r="I15"/>
  <c r="J15"/>
  <c r="C15"/>
  <c r="D11"/>
  <c r="G11"/>
  <c r="H11"/>
  <c r="I11"/>
  <c r="J11"/>
  <c r="C11"/>
  <c r="E28" i="24"/>
  <c r="E35"/>
  <c r="E30"/>
  <c r="F10" i="35"/>
  <c r="E10"/>
  <c r="F6"/>
  <c r="E6"/>
  <c r="F12"/>
  <c r="F13"/>
  <c r="E13"/>
  <c r="F8"/>
  <c r="F9"/>
  <c r="F14" i="37"/>
  <c r="E14"/>
  <c r="F13"/>
  <c r="E13"/>
  <c r="F12"/>
  <c r="E12"/>
  <c r="F11"/>
  <c r="E11"/>
  <c r="F10"/>
  <c r="E10"/>
  <c r="E15"/>
  <c r="K15"/>
  <c r="J15"/>
  <c r="I15"/>
  <c r="E9" i="21"/>
  <c r="H15" i="37"/>
  <c r="D9" i="21"/>
  <c r="G15" i="37"/>
  <c r="C9" i="21"/>
  <c r="F9" s="1"/>
  <c r="F15" i="37"/>
  <c r="D15"/>
  <c r="C15"/>
  <c r="E21" i="24"/>
  <c r="F8" i="37"/>
  <c r="E8"/>
  <c r="F7"/>
  <c r="E7"/>
  <c r="F6"/>
  <c r="E6"/>
  <c r="E9" s="1"/>
  <c r="E16" s="1"/>
  <c r="K9"/>
  <c r="K16" s="1"/>
  <c r="J9"/>
  <c r="J16" s="1"/>
  <c r="I9"/>
  <c r="E10" i="21" s="1"/>
  <c r="H9" i="37"/>
  <c r="D10" i="21" s="1"/>
  <c r="G9" i="37"/>
  <c r="C10" i="21" s="1"/>
  <c r="F10" s="1"/>
  <c r="F9" i="37"/>
  <c r="F16" s="1"/>
  <c r="D9"/>
  <c r="D16" s="1"/>
  <c r="C9"/>
  <c r="C16" s="1"/>
  <c r="E31" i="36"/>
  <c r="E30"/>
  <c r="E29"/>
  <c r="F23"/>
  <c r="E23"/>
  <c r="F19"/>
  <c r="E19"/>
  <c r="F11"/>
  <c r="F16" i="35"/>
  <c r="E16"/>
  <c r="G11" i="26"/>
  <c r="C8" i="34"/>
  <c r="D8" s="1"/>
  <c r="G32"/>
  <c r="G31"/>
  <c r="G30"/>
  <c r="G29"/>
  <c r="G28"/>
  <c r="G27"/>
  <c r="G26"/>
  <c r="F25"/>
  <c r="E25"/>
  <c r="D25"/>
  <c r="C25"/>
  <c r="G25"/>
  <c r="G24"/>
  <c r="G23"/>
  <c r="G22"/>
  <c r="G21"/>
  <c r="G20"/>
  <c r="G19"/>
  <c r="G18"/>
  <c r="F17"/>
  <c r="F33" s="1"/>
  <c r="E17"/>
  <c r="E33" s="1"/>
  <c r="D17"/>
  <c r="D33" s="1"/>
  <c r="C33"/>
  <c r="G14"/>
  <c r="G13"/>
  <c r="G12"/>
  <c r="D9"/>
  <c r="B26" i="29"/>
  <c r="C17" i="33"/>
  <c r="C19" s="1"/>
  <c r="Q21" i="28"/>
  <c r="H7" i="26"/>
  <c r="Q15" i="28"/>
  <c r="Q20"/>
  <c r="F23"/>
  <c r="G23"/>
  <c r="H23"/>
  <c r="I23"/>
  <c r="J23"/>
  <c r="K23"/>
  <c r="L23"/>
  <c r="M23"/>
  <c r="N23"/>
  <c r="O23"/>
  <c r="P23"/>
  <c r="F24"/>
  <c r="G24"/>
  <c r="H24"/>
  <c r="I24"/>
  <c r="J24"/>
  <c r="K24"/>
  <c r="L24"/>
  <c r="M24"/>
  <c r="N24"/>
  <c r="O24"/>
  <c r="P24"/>
  <c r="C10" i="26"/>
  <c r="D10"/>
  <c r="D11" s="1"/>
  <c r="E10"/>
  <c r="E11" s="1"/>
  <c r="F10"/>
  <c r="F11"/>
  <c r="H10"/>
  <c r="H11"/>
  <c r="E84" i="24"/>
  <c r="E70"/>
  <c r="E69"/>
  <c r="E66"/>
  <c r="E60"/>
  <c r="E59"/>
  <c r="E49"/>
  <c r="E71" s="1"/>
  <c r="E29"/>
  <c r="E27"/>
  <c r="E26"/>
  <c r="E22"/>
  <c r="E78"/>
  <c r="E76"/>
  <c r="E75"/>
  <c r="E72"/>
  <c r="E18"/>
  <c r="E15"/>
  <c r="E11"/>
  <c r="D21" i="28"/>
  <c r="P35" i="19"/>
  <c r="E9" i="34"/>
  <c r="F9" s="1"/>
  <c r="G9" s="1"/>
  <c r="E10"/>
  <c r="F10" s="1"/>
  <c r="G17"/>
  <c r="D11"/>
  <c r="E11"/>
  <c r="F11" s="1"/>
  <c r="G11" s="1"/>
  <c r="E5" i="35"/>
  <c r="E7"/>
  <c r="E15" i="36"/>
  <c r="F15"/>
  <c r="F28" s="1"/>
  <c r="F32" s="1"/>
  <c r="I16" i="37"/>
  <c r="H16"/>
  <c r="G16"/>
  <c r="Q10" i="28"/>
  <c r="E11" i="36"/>
  <c r="E7"/>
  <c r="F7"/>
  <c r="I28"/>
  <c r="I32" s="1"/>
  <c r="E11" i="21" s="1"/>
  <c r="J28" i="36"/>
  <c r="J32" s="1"/>
  <c r="H28"/>
  <c r="H32" s="1"/>
  <c r="D11" i="21" s="1"/>
  <c r="G28" i="36"/>
  <c r="G32"/>
  <c r="C11" i="21" s="1"/>
  <c r="C22" i="15"/>
  <c r="C18" s="1"/>
  <c r="I15" i="35"/>
  <c r="I17" s="1"/>
  <c r="E8" i="21" s="1"/>
  <c r="E8" i="35"/>
  <c r="J15"/>
  <c r="J17" s="1"/>
  <c r="D15"/>
  <c r="D17" s="1"/>
  <c r="E11"/>
  <c r="C28" i="36"/>
  <c r="C32"/>
  <c r="D28"/>
  <c r="D32"/>
  <c r="M35" i="19"/>
  <c r="E13" i="21" s="1"/>
  <c r="D29" i="25"/>
  <c r="I14" i="41"/>
  <c r="D12" i="21" s="1"/>
  <c r="E12" i="35"/>
  <c r="E14"/>
  <c r="E15" s="1"/>
  <c r="E17" s="1"/>
  <c r="F14"/>
  <c r="F11"/>
  <c r="F15" s="1"/>
  <c r="F17" s="1"/>
  <c r="H15"/>
  <c r="H17"/>
  <c r="D8" i="21" s="1"/>
  <c r="G15" i="35"/>
  <c r="G17" s="1"/>
  <c r="C8" i="21" s="1"/>
  <c r="F7" i="35"/>
  <c r="C14" i="41"/>
  <c r="F8"/>
  <c r="E28" i="36"/>
  <c r="E32"/>
  <c r="B9" i="25"/>
  <c r="D12" i="28"/>
  <c r="E12" s="1"/>
  <c r="Q12" s="1"/>
  <c r="B29" i="25" l="1"/>
  <c r="N26" i="19"/>
  <c r="N35" s="1"/>
  <c r="G13" i="21" s="1"/>
  <c r="G15" s="1"/>
  <c r="D19" i="28" s="1"/>
  <c r="E19" s="1"/>
  <c r="Q19" s="1"/>
  <c r="C15" i="35"/>
  <c r="C17" s="1"/>
  <c r="D15" i="21"/>
  <c r="D17" i="28" s="1"/>
  <c r="E17" s="1"/>
  <c r="Q17" s="1"/>
  <c r="F12" i="21"/>
  <c r="C15" i="34"/>
  <c r="C16" s="1"/>
  <c r="C34" s="1"/>
  <c r="C15" i="21"/>
  <c r="F8"/>
  <c r="B10" i="25"/>
  <c r="D11" i="28"/>
  <c r="E11" s="1"/>
  <c r="Q11" s="1"/>
  <c r="E80" i="24"/>
  <c r="E81"/>
  <c r="E82"/>
  <c r="E79"/>
  <c r="E13" i="41"/>
  <c r="E14" s="1"/>
  <c r="F9"/>
  <c r="F13" s="1"/>
  <c r="F14" s="1"/>
  <c r="B8" i="25"/>
  <c r="D10" i="28"/>
  <c r="H15" i="19"/>
  <c r="I15" s="1"/>
  <c r="D8" i="25"/>
  <c r="F11" i="21"/>
  <c r="G33" i="34"/>
  <c r="H14" i="19"/>
  <c r="I14" s="1"/>
  <c r="J26"/>
  <c r="H26" s="1"/>
  <c r="I26" s="1"/>
  <c r="G10" i="34"/>
  <c r="C35" i="19"/>
  <c r="C5" i="15" s="1"/>
  <c r="D10" i="25"/>
  <c r="D7"/>
  <c r="D16" i="28"/>
  <c r="H35" i="19"/>
  <c r="E15" i="21"/>
  <c r="F13"/>
  <c r="E8" i="34"/>
  <c r="D15"/>
  <c r="F15" i="21" l="1"/>
  <c r="I8" s="1"/>
  <c r="C30" i="15"/>
  <c r="B7" i="25"/>
  <c r="B15" s="1"/>
  <c r="D9" i="28"/>
  <c r="I35" i="19"/>
  <c r="J35"/>
  <c r="C31" i="15"/>
  <c r="C35" s="1"/>
  <c r="D16" i="34"/>
  <c r="D9" i="25"/>
  <c r="D18" i="28"/>
  <c r="E18" s="1"/>
  <c r="Q18" s="1"/>
  <c r="E9"/>
  <c r="E16"/>
  <c r="E15" i="34"/>
  <c r="E16" s="1"/>
  <c r="E34" s="1"/>
  <c r="F8"/>
  <c r="F15" s="1"/>
  <c r="F16" s="1"/>
  <c r="F34" s="1"/>
  <c r="D15" i="25"/>
  <c r="D23" i="28" l="1"/>
  <c r="D13"/>
  <c r="D14" s="1"/>
  <c r="C34" i="15"/>
  <c r="G15" i="34"/>
  <c r="G8"/>
  <c r="Q16" i="28"/>
  <c r="Q23" s="1"/>
  <c r="E23"/>
  <c r="Q9"/>
  <c r="Q14" s="1"/>
  <c r="Q24" s="1"/>
  <c r="E14"/>
  <c r="E24" s="1"/>
  <c r="G16" i="34"/>
  <c r="D34"/>
  <c r="G34" s="1"/>
</calcChain>
</file>

<file path=xl/sharedStrings.xml><?xml version="1.0" encoding="utf-8"?>
<sst xmlns="http://schemas.openxmlformats.org/spreadsheetml/2006/main" count="822" uniqueCount="592">
  <si>
    <t>Sor-szám</t>
  </si>
  <si>
    <t>Megnevezés</t>
  </si>
  <si>
    <t>BEVÉTELEK</t>
  </si>
  <si>
    <t>1.</t>
  </si>
  <si>
    <t>Működési célú hitel</t>
  </si>
  <si>
    <t>Intézmény megnevezése</t>
  </si>
  <si>
    <t>Személyi jellegű</t>
  </si>
  <si>
    <t>Dologi jellegű</t>
  </si>
  <si>
    <t>Kiadás összesen</t>
  </si>
  <si>
    <t>Kelemen László Művelődési Ház</t>
  </si>
  <si>
    <t>Városi Könyvtár</t>
  </si>
  <si>
    <t>Normatív hozzájárulások</t>
  </si>
  <si>
    <t>Összesen</t>
  </si>
  <si>
    <t>Köztemető-fenntartás és működtetés</t>
  </si>
  <si>
    <t>Város- községgazd. m.n.s. szolg.</t>
  </si>
  <si>
    <t>Közutak, hidak, alagu. üzem., fenntartása</t>
  </si>
  <si>
    <t>M.n.s. egyéb szárazf. személyszáll. alapt.</t>
  </si>
  <si>
    <t>Könyvtári szolgáltatások alapt.</t>
  </si>
  <si>
    <t>Közművelődési int., közösségi színt.műk</t>
  </si>
  <si>
    <t>Közművelődési tev. és tám. alapt.</t>
  </si>
  <si>
    <t>Kulturális műsorok, rend.,kiáll.szerv.</t>
  </si>
  <si>
    <t>Fizikoterápiás szolgáltatás</t>
  </si>
  <si>
    <t>Család- és nővédelmi eü. gond.</t>
  </si>
  <si>
    <t>Gyermekjólét</t>
  </si>
  <si>
    <t>Családsegítés</t>
  </si>
  <si>
    <t>Könyvtári áll. feltárása, megőrz., véd.</t>
  </si>
  <si>
    <t>Könyvtári állom. gyarapít., nyilvánt.</t>
  </si>
  <si>
    <t>Egyéb m.n.s közösségi,társ.tev.tám.</t>
  </si>
  <si>
    <t>Nem lakóingatlan bérbeadása, üzemelt.</t>
  </si>
  <si>
    <t>Bölcsődei ellátás</t>
  </si>
  <si>
    <t xml:space="preserve">Lét-   szám </t>
  </si>
  <si>
    <t>Működési kiadásból</t>
  </si>
  <si>
    <t>Bevétel összesen</t>
  </si>
  <si>
    <t>Működési célú bevételek</t>
  </si>
  <si>
    <t>Dologi kiadás</t>
  </si>
  <si>
    <t>Munkaadót terhelő járulék</t>
  </si>
  <si>
    <t>Személyi</t>
  </si>
  <si>
    <t>Sportlétesítmények működt. és fejl.</t>
  </si>
  <si>
    <t>Múzeumi kiállítási tevékenység</t>
  </si>
  <si>
    <t>Ifjúsági- egészségügyi gondozás</t>
  </si>
  <si>
    <t>Ár- és belvízvéd. összefüggő tev.</t>
  </si>
  <si>
    <t>Közvilágítás</t>
  </si>
  <si>
    <t>Kiemelt állami és önk. rendezvények</t>
  </si>
  <si>
    <t>Építményüzemeltetés</t>
  </si>
  <si>
    <t>Nem lakóingatlan bérbead., üzem.</t>
  </si>
  <si>
    <t>Lakóingatlan bérbeadása, üzemeltetése</t>
  </si>
  <si>
    <t>Eü és más fertőzővesz. hulladék begyűjt., száll., átrak.</t>
  </si>
  <si>
    <t>Munkaadót terhelő</t>
  </si>
  <si>
    <t>Működési kiadás</t>
  </si>
  <si>
    <t>Hosszú időtartamú közfoglalkoztatás</t>
  </si>
  <si>
    <t>Egyéb közfoglalkoztatás</t>
  </si>
  <si>
    <t>Átadott p.e</t>
  </si>
  <si>
    <t>Civil szervezetek működtetése</t>
  </si>
  <si>
    <t>E Ft</t>
  </si>
  <si>
    <t>Helyi adókból:  - iparűzési adó</t>
  </si>
  <si>
    <t xml:space="preserve">                      - gépjármű adó</t>
  </si>
  <si>
    <t>Önkormányzatok sajátos működési bevétele</t>
  </si>
  <si>
    <t>Műkdési célú pe. átvétel non-profit szervtől</t>
  </si>
  <si>
    <t xml:space="preserve"> - TB alapból</t>
  </si>
  <si>
    <t>Támogatásértékű bevételek összesen</t>
  </si>
  <si>
    <t xml:space="preserve">Létszám </t>
  </si>
  <si>
    <t>szociális ellátások</t>
  </si>
  <si>
    <t>Személyi kiadások</t>
  </si>
  <si>
    <t>Bevételek</t>
  </si>
  <si>
    <t>Működési kiadások</t>
  </si>
  <si>
    <t>Út, autópálya építése</t>
  </si>
  <si>
    <t>Lakó- és nem lakóingatlan építése</t>
  </si>
  <si>
    <t xml:space="preserve">M.adót terhelő </t>
  </si>
  <si>
    <t>Feladat megnevezés</t>
  </si>
  <si>
    <t>álláshely megnevezése</t>
  </si>
  <si>
    <t>összesen</t>
  </si>
  <si>
    <t>tagintézményvezető</t>
  </si>
  <si>
    <t>dajka</t>
  </si>
  <si>
    <t>Ambrózfalvi Óvodai Tagintézmény</t>
  </si>
  <si>
    <t>Királyhegyesi Óvodai Tagintézmény</t>
  </si>
  <si>
    <t>Csanádpalotai Bölcsődei Tagintézmény</t>
  </si>
  <si>
    <t>gondozónő</t>
  </si>
  <si>
    <t>vezető</t>
  </si>
  <si>
    <t>pénztáros-ügyintéző</t>
  </si>
  <si>
    <t>kisegítő</t>
  </si>
  <si>
    <t>Kelemen László Művelődési Ház összesen</t>
  </si>
  <si>
    <t>segédkönyvtáros</t>
  </si>
  <si>
    <t>Városi Könyvtár összesen</t>
  </si>
  <si>
    <t>jegyző</t>
  </si>
  <si>
    <t>közalkalmazott</t>
  </si>
  <si>
    <t>Város, községgazdálkodás</t>
  </si>
  <si>
    <t>Intézmény vezető</t>
  </si>
  <si>
    <t>Gyermekjóléti szolgálat</t>
  </si>
  <si>
    <t>CSSK vezető</t>
  </si>
  <si>
    <t>családgondozó</t>
  </si>
  <si>
    <t>Nappali ellátás Csanádpalota</t>
  </si>
  <si>
    <t>klub vezető</t>
  </si>
  <si>
    <t>Házi gondozás Csanádpalota</t>
  </si>
  <si>
    <t>Nappali ellátás Csanádalberti</t>
  </si>
  <si>
    <t>Házi gondozás Csanádalberti</t>
  </si>
  <si>
    <t>Házi gondozás Királyhegyes</t>
  </si>
  <si>
    <t>Nappali ellátás Nagyér</t>
  </si>
  <si>
    <t>Nappali ellátás Pitvaros</t>
  </si>
  <si>
    <t>Házi gondozás Pitvaros</t>
  </si>
  <si>
    <t>Naplemente gondozóház</t>
  </si>
  <si>
    <t>részegységvezető</t>
  </si>
  <si>
    <t>Védőnői szolgálat</t>
  </si>
  <si>
    <t>védőnő</t>
  </si>
  <si>
    <t>szakaszisztens</t>
  </si>
  <si>
    <t>Alapszolgáltalási Központ és Gyermekjóléti Központ összesen</t>
  </si>
  <si>
    <t>Közfoglalkoztatottak éves létszám-előirányzata</t>
  </si>
  <si>
    <t xml:space="preserve">Összesen közfoglalkoztatottak </t>
  </si>
  <si>
    <t>Polgármesteri Hivatal Igazgatás összesen</t>
  </si>
  <si>
    <t>Felhalmozási hitel törlesztés</t>
  </si>
  <si>
    <t>Véglegesen átvett pénzeszközök</t>
  </si>
  <si>
    <t>Eredeti</t>
  </si>
  <si>
    <t>KIADÁSOK</t>
  </si>
  <si>
    <t>Többlet</t>
  </si>
  <si>
    <t>Hiány</t>
  </si>
  <si>
    <t>Társadalom- és szociálpolitikai juttatások</t>
  </si>
  <si>
    <t xml:space="preserve">Dologi kiadások </t>
  </si>
  <si>
    <t>Támogatásértékű bevételek</t>
  </si>
  <si>
    <t>Munkaadókat terhelő járulékok</t>
  </si>
  <si>
    <t>Személyi juttatások</t>
  </si>
  <si>
    <t>MINDÖSSZESEN:</t>
  </si>
  <si>
    <t>FELHALMOZÁSI CÉLÚ KÖTELEZETTSÉGEK ÖSSZESEN</t>
  </si>
  <si>
    <t>Lejárat éve</t>
  </si>
  <si>
    <t>Kötelezettség vállalás éve</t>
  </si>
  <si>
    <t>Kötelezettség jogcíme</t>
  </si>
  <si>
    <t>Sorszám</t>
  </si>
  <si>
    <t>Kiadások összesen</t>
  </si>
  <si>
    <t>Átadott pénzeszk.</t>
  </si>
  <si>
    <t>Társ.- szoc.pol. juttatások</t>
  </si>
  <si>
    <t>Dologi kiadások</t>
  </si>
  <si>
    <t>Munkaadói járulék</t>
  </si>
  <si>
    <t>Kiadások</t>
  </si>
  <si>
    <t>Bevételek összesen</t>
  </si>
  <si>
    <t>Normatív támogatás és átengedett központi adó</t>
  </si>
  <si>
    <t>Átvett pénzeszközök</t>
  </si>
  <si>
    <t>Önk. sajátos műk. bevételei</t>
  </si>
  <si>
    <t>Saját intézményi bevételek</t>
  </si>
  <si>
    <t>december</t>
  </si>
  <si>
    <t xml:space="preserve">november </t>
  </si>
  <si>
    <t>október</t>
  </si>
  <si>
    <t>szeptember</t>
  </si>
  <si>
    <t>augusztus</t>
  </si>
  <si>
    <t>július</t>
  </si>
  <si>
    <t>június</t>
  </si>
  <si>
    <t>május</t>
  </si>
  <si>
    <t>április</t>
  </si>
  <si>
    <t>március</t>
  </si>
  <si>
    <t>február</t>
  </si>
  <si>
    <t>január</t>
  </si>
  <si>
    <t xml:space="preserve">eredeti előirányzat </t>
  </si>
  <si>
    <t>Önkormányzat sajátos bevételei, átengedett központi adók</t>
  </si>
  <si>
    <t>Felhalmozási kiadások</t>
  </si>
  <si>
    <t>Naplemente Idősek Gondozóháza</t>
  </si>
  <si>
    <t>Házi gondozás Nagyér</t>
  </si>
  <si>
    <t>Intézményi saját bevételek</t>
  </si>
  <si>
    <t>Társadalmi szerveknek átadott pénzeszközök összesen</t>
  </si>
  <si>
    <t xml:space="preserve">      - Kelemen László Amatőr Színjátszócsoport</t>
  </si>
  <si>
    <t xml:space="preserve">      - "Csibész" </t>
  </si>
  <si>
    <t xml:space="preserve">      -  Gold Fire Mozgáskultúra és Tánc Egyesület</t>
  </si>
  <si>
    <t xml:space="preserve">      - Cspalotai Motorosok</t>
  </si>
  <si>
    <t xml:space="preserve">      - Marosvidék Baráti Társaság</t>
  </si>
  <si>
    <t xml:space="preserve">      - Nyugdíjas Klub</t>
  </si>
  <si>
    <t xml:space="preserve">      - Cspalotai Honismereti Kör</t>
  </si>
  <si>
    <t xml:space="preserve">      - Százszorszép Faluszépítő Egyesület</t>
  </si>
  <si>
    <t xml:space="preserve">      -  Galamb-és Kisállattenyésztők</t>
  </si>
  <si>
    <t xml:space="preserve">      - Deszki nagycsal. Csanádpalotai csop.</t>
  </si>
  <si>
    <t xml:space="preserve">      - Magyar Vöröskereszt helyi csop.</t>
  </si>
  <si>
    <t xml:space="preserve">      - Mozgáskorl.csanádpalotai csoportja</t>
  </si>
  <si>
    <t xml:space="preserve">      - "Egészséges Életért és szebb körny</t>
  </si>
  <si>
    <t xml:space="preserve">      - Csanádpalotai Futball Club</t>
  </si>
  <si>
    <t xml:space="preserve">      - Csanádpalotai Horgászegyesület</t>
  </si>
  <si>
    <t xml:space="preserve">      - Csanádpalota Lovas Egyesület</t>
  </si>
  <si>
    <t xml:space="preserve">      - Csanádpalota Polgárőr Egyesület</t>
  </si>
  <si>
    <t>Átadott pénzeszköz államháztartáson kívül</t>
  </si>
  <si>
    <t>6</t>
  </si>
  <si>
    <t>5</t>
  </si>
  <si>
    <t>4</t>
  </si>
  <si>
    <t>3</t>
  </si>
  <si>
    <t>2</t>
  </si>
  <si>
    <t>1</t>
  </si>
  <si>
    <t>Egészségügyi és más fertőzésveszélyes hulladék begyűjtése, szállítása, átrakása</t>
  </si>
  <si>
    <t>11</t>
  </si>
  <si>
    <t>Család- és nővédelmi egészségügyi gondozás</t>
  </si>
  <si>
    <t>10</t>
  </si>
  <si>
    <t>9</t>
  </si>
  <si>
    <t>8</t>
  </si>
  <si>
    <t>7</t>
  </si>
  <si>
    <t>Alapszolgáltatási Központ és Gyermekjóléti Szolgálat</t>
  </si>
  <si>
    <t>MEGNEVEZÉS</t>
  </si>
  <si>
    <t>ALCÍM</t>
  </si>
  <si>
    <t>CÍM</t>
  </si>
  <si>
    <t>Önkormányzatok, valamint többcélú kistérségi társulások elszámolásai</t>
  </si>
  <si>
    <t>Köztemetés</t>
  </si>
  <si>
    <t>Közgyógyellátás</t>
  </si>
  <si>
    <t>Rendkívüli gyermekvédelmi támogatás</t>
  </si>
  <si>
    <t>Temetési segély</t>
  </si>
  <si>
    <t>Átmeneti segély</t>
  </si>
  <si>
    <t>Ifjúsági-egészségügyi gondozás</t>
  </si>
  <si>
    <t>Ár-és belvízvédelemmel összefüggő tevékenységek</t>
  </si>
  <si>
    <t>Önkormányzatok máshová nem sorolható nemzetközi kapcsolatai</t>
  </si>
  <si>
    <t>Város- közsgégazdálkodási máshová nem sorolható szolgáltatások</t>
  </si>
  <si>
    <t>Kiemelt állami és önkormányzati rendezvények</t>
  </si>
  <si>
    <t>Nem lakóingatlan bérbeadása, üzemeltetése</t>
  </si>
  <si>
    <t>Közutak, hidak, alagutak üzemeltetése, fenntartása</t>
  </si>
  <si>
    <t>Folyadék szállítására szolgáló közmű építése</t>
  </si>
  <si>
    <t>Lakó- és nem lakóépület építése, felújítása</t>
  </si>
  <si>
    <t>Gyermekjóléti szolgáltatás</t>
  </si>
  <si>
    <t>Könyvtári állomány feltárása, megőrzése, védelme</t>
  </si>
  <si>
    <t>Könyvtári állomány gyarapítása, nyilvántartása</t>
  </si>
  <si>
    <t>Kulturális műsorok, rendezvények, kiállítások szervezése</t>
  </si>
  <si>
    <t>Egyéb máshová nem sorolható közösségi, társadalmi tevékenységek támogatása</t>
  </si>
  <si>
    <t>CÍM ÉS ALCÍMREND</t>
  </si>
  <si>
    <t>Közművelődési tevékenységek és támogatásuk</t>
  </si>
  <si>
    <t xml:space="preserve">Közművelődési intézmények, közösségi színterek működtetése </t>
  </si>
  <si>
    <t xml:space="preserve">Könyvtári szolgáltatások </t>
  </si>
  <si>
    <t>Lakásfenntartási támog. norm. alapon</t>
  </si>
  <si>
    <t xml:space="preserve">      - Egyéb civil szerv támogatása</t>
  </si>
  <si>
    <t>Irányítószervtől kapott támogatások</t>
  </si>
  <si>
    <t>Csanádpalota Városi Önkormányzat</t>
  </si>
  <si>
    <t>Máshová nem sorolható egyéb szárazföldi személyszállítás</t>
  </si>
  <si>
    <t>Zöldterület-kezelés</t>
  </si>
  <si>
    <t>Közösségi, társadalmi tevékenységek (IKSZT)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</si>
  <si>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</si>
  <si>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</si>
  <si>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</si>
  <si>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</si>
  <si>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</si>
  <si>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</si>
  <si>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</si>
  <si>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</si>
  <si>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</si>
  <si>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</si>
  <si>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</si>
  <si>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</si>
  <si>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</si>
  <si>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</si>
  <si>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</si>
  <si>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</si>
  <si>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</si>
  <si>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Önk. sajátos műk. bev (saját bevétel, átengedett adók)</t>
  </si>
  <si>
    <t xml:space="preserve"> - Mezőgazdasági és Vidékfejl. Hivataltól (IKSZT)</t>
  </si>
  <si>
    <t>IKSZT ügyintéző</t>
  </si>
  <si>
    <t>Kiadások mindösszesen</t>
  </si>
  <si>
    <t>Társadalmi, szociálpoli-tikai támogatások</t>
  </si>
  <si>
    <t>Kiadás mindösszesen</t>
  </si>
  <si>
    <t>CÍM, ALCÍM</t>
  </si>
  <si>
    <t>Csanádpalota</t>
  </si>
  <si>
    <t>Intézm. tev. bev.</t>
  </si>
  <si>
    <t>Cím, alcím</t>
  </si>
  <si>
    <t>Aktív korúak ellátása foglalkoztatást  helyett.  támog.</t>
  </si>
  <si>
    <t>Társadalmi- szociálpolitikai támogatások összesen</t>
  </si>
  <si>
    <t>Közösségi, társadalmi tevékenységek (Mtv. alá tartozó)</t>
  </si>
  <si>
    <t>Önkormányzat saját bevételei</t>
  </si>
  <si>
    <t>Költségvetési támogatások</t>
  </si>
  <si>
    <t>Ezer forintban!</t>
  </si>
  <si>
    <t>Saját bevétel és adósságot keletkeztető ügyletből eredő fizetési kötelezettség összegei</t>
  </si>
  <si>
    <t>ÖSSZESEN
7=(3+4+5+6)</t>
  </si>
  <si>
    <t xml:space="preserve">2013. </t>
  </si>
  <si>
    <t xml:space="preserve">2014. </t>
  </si>
  <si>
    <t>Helyi adók</t>
  </si>
  <si>
    <t>01</t>
  </si>
  <si>
    <t>Osztalék, koncessziós díjak</t>
  </si>
  <si>
    <t>02</t>
  </si>
  <si>
    <t>Díjak, pótlékok, bírságok</t>
  </si>
  <si>
    <t>03</t>
  </si>
  <si>
    <t>Tárgyi eszközök, immateriális javak, vagyoni értékű jog értékesítése, vagyonhasznosításból származó bevétel</t>
  </si>
  <si>
    <t>04</t>
  </si>
  <si>
    <t>Részvények, részesedések értékesítése</t>
  </si>
  <si>
    <t>05</t>
  </si>
  <si>
    <t>Vállalatértékesítésből, privatizációból származó bevételek</t>
  </si>
  <si>
    <t>06</t>
  </si>
  <si>
    <t>Kezességvállalással kapcsolatos megtérülés</t>
  </si>
  <si>
    <t>07</t>
  </si>
  <si>
    <t>Saját bevételek (01+… .+07)</t>
  </si>
  <si>
    <t>08</t>
  </si>
  <si>
    <t xml:space="preserve">Saját bevételek  (08. sor)  50%-a </t>
  </si>
  <si>
    <t>09</t>
  </si>
  <si>
    <t>Előző év(ek)ben keletkezett tárgyévi fizetési kötelezettség (11+…..+17)</t>
  </si>
  <si>
    <t>Felvett, átvállalt hitel és annak tőketartozása</t>
  </si>
  <si>
    <t>Felvett, átvállalt kölcsön és annak tőketartozása</t>
  </si>
  <si>
    <t>Hitelviszonyt megtestesítő értékpapír</t>
  </si>
  <si>
    <t>Adott váltó</t>
  </si>
  <si>
    <t>Pénzügyi lízing</t>
  </si>
  <si>
    <t>Halasztott fizetés</t>
  </si>
  <si>
    <t>Kezességvállalásból eredő fizetési kötelezettség</t>
  </si>
  <si>
    <t>Tárgyévben keletkezett, illetve keletkező, tárgyévet terhelő fizetési kötelezettség (19+…..+25)</t>
  </si>
  <si>
    <t>Fizetési kötelezettség összesen (10+18)</t>
  </si>
  <si>
    <t>Fizetési kötelezettséggel csökkentett saját bevétel (09-26)</t>
  </si>
  <si>
    <t>Csanádpalota Város Önkormányzata adósságot keletkeztető ügyleteiből eredő fizetési kötelezettségeinek bemutatása</t>
  </si>
  <si>
    <t>CSANÁDPALOTA VÁROS ÖNKORMÁNYZATÁNAK TÖBB ÉVES KIHATÁSSAL JÁRÓ KÖTELEZETTSÉGEI (E Ft)</t>
  </si>
  <si>
    <t>Napsugár Óvoda és Bölcsőde T.C.K.I.K.I</t>
  </si>
  <si>
    <t>óvodapedagógus</t>
  </si>
  <si>
    <t>Hivatal Nagylak</t>
  </si>
  <si>
    <t>Napsugár Óvoda és Bölcsőde T. K. I. K. I.</t>
  </si>
  <si>
    <t>óvoda pedagógusok munkáját közvetlenül segítők</t>
  </si>
  <si>
    <t>Napsugár Óvodai Tagi. óvoda pedagógusok</t>
  </si>
  <si>
    <t>Királyhegyesi  Óvodai Tagi. óvoda pedagógusok</t>
  </si>
  <si>
    <t>Ambrózfalvi Egys Óvoda-Bölcs. Tagi. óvoda pedagógusok</t>
  </si>
  <si>
    <t>óvoda pedagógusok munkáját közvetlenül segítők (08.31-ig 4 fő 09.01-től +2 fő)</t>
  </si>
  <si>
    <t>Összesen óvodai nevelés</t>
  </si>
  <si>
    <t>gondozónő egységes óvoda-bölcsőde miatt</t>
  </si>
  <si>
    <r>
      <rPr>
        <b/>
        <sz val="8"/>
        <rFont val="Arial CE"/>
        <charset val="238"/>
      </rPr>
      <t>intézményvezető</t>
    </r>
    <r>
      <rPr>
        <sz val="8"/>
        <rFont val="Arial CE"/>
        <family val="2"/>
        <charset val="238"/>
      </rPr>
      <t xml:space="preserve"> (Napsugár Óvodai Tagintézmény vezetője egyben), óvodapedagógus</t>
    </r>
  </si>
  <si>
    <t>intézményvezető helyettes, óvodapedagógus</t>
  </si>
  <si>
    <t>tagintézményvezető, óvodapedagógus</t>
  </si>
  <si>
    <t>gondozó</t>
  </si>
  <si>
    <t>2013.09.01-től óvodatitkár</t>
  </si>
  <si>
    <t>2013. 09.01-től kisegítő</t>
  </si>
  <si>
    <t>aljegyző</t>
  </si>
  <si>
    <t>Polgármesteri Hivatal 2013.04.30-ig</t>
  </si>
  <si>
    <t>nappali ellátás</t>
  </si>
  <si>
    <t>házigondozás</t>
  </si>
  <si>
    <t>szoc étkeztetés</t>
  </si>
  <si>
    <t>Csanádalberti</t>
  </si>
  <si>
    <t>Királyhegyes</t>
  </si>
  <si>
    <t>Nagyér</t>
  </si>
  <si>
    <t>Pitvaros</t>
  </si>
  <si>
    <t>CSANÁDPALOTA ÖSSZESEN</t>
  </si>
  <si>
    <t>KIRÁLYHEGYES ÖSSZESEN</t>
  </si>
  <si>
    <t>AMBRÓZFALVA ÖSSZESEN</t>
  </si>
  <si>
    <t>CSALÁDSEGÍTŐ KÖZPONT ÖSSZ.</t>
  </si>
  <si>
    <t>Polgármesteri Hivatal körjegyzőségi feladatokkal 04.30-ig</t>
  </si>
  <si>
    <t>Hivatal Ambrózfalva 02.28-ig</t>
  </si>
  <si>
    <t>körjegyzőségi településtől átvett bevétel</t>
  </si>
  <si>
    <t>CSANÁDPALOTA VÁROSI ÖNKORMÁNYZAT 2013. ÉVI BEVÉTELEI ÉS KIADÁSAI ( E Ft)</t>
  </si>
  <si>
    <t>Önk. kv-i tám  (normatíva)</t>
  </si>
  <si>
    <t>Hivatal</t>
  </si>
  <si>
    <t>elkülönült állami alapoktól, OEP-től átvett bevételek</t>
  </si>
  <si>
    <t>CSANÁDPALOTA VÁROSI ÖNKORMÁNYZAT ÉS KÖLTSÉGVETÉSI SZERVEI 2013. ÉVI  ÖSSZESÍTETT BEVÉTELEI</t>
  </si>
  <si>
    <t>INTÉZMÉNY MINDÖSSZESEN</t>
  </si>
  <si>
    <t>Feladat megnevezése</t>
  </si>
  <si>
    <t>Szociális alapfeladatok összesen</t>
  </si>
  <si>
    <t>KÖZMŰVELŐDÉSI INTÉZMÉNYEK MINDÖSSZESEN</t>
  </si>
  <si>
    <t>VÁROSI KÖNYVTÁR, KELEMEN LÁSZLÓ MŰVELŐDÉSI HÁZ 2013. ÉVI BEVÉTELEI ÉS KIADÁSAI</t>
  </si>
  <si>
    <t>HIVATAL MINDÖSSZESEN</t>
  </si>
  <si>
    <t>Bölcsődei étkeztetés</t>
  </si>
  <si>
    <t>Gyermekétkeztetés óvoda iskola</t>
  </si>
  <si>
    <t>Csanádpalota Városi Önkormányzat 2013.05.01-től</t>
  </si>
  <si>
    <t>Napsugár Óvodai Tagintézmény és székhely óvoda Csanádpalota</t>
  </si>
  <si>
    <t>Önkormányzat</t>
  </si>
  <si>
    <t>Fizikoterápia</t>
  </si>
  <si>
    <t>Csanádpalota Városi Önkormányzat 2013.01.01-től 01.31.-ig</t>
  </si>
  <si>
    <t>Csanádpalota Városi Önkormányzat 2013.02.01-től 04.30.-ig</t>
  </si>
  <si>
    <t>Csanádpalota Városi Önkormányzat mindösszesen 2013. 01.01.-től 01.31-ig</t>
  </si>
  <si>
    <t>Csanádpalota Városi Önkormányzat mindösszesen 2013. 02.01.-től 04.30.-ig</t>
  </si>
  <si>
    <t>Csanádpalota Városi Önkormányzat mindösszesen 2013. 05.01.-től</t>
  </si>
  <si>
    <t>Alapszolgáltatási központ és gyermekjóléti szolgálat</t>
  </si>
  <si>
    <t>Napsugár Óvoda és Bölcsőde T. K. I. K. I. 08.31.-ig összesen</t>
  </si>
  <si>
    <t>Napsugár Óvoda és Bölcsőde T. K. I. K. I. 09.01.-től összesen</t>
  </si>
  <si>
    <t>Út, autópálya építése (Kpút építő társulásnak működési kiadásokra átadott)</t>
  </si>
  <si>
    <t>Önkormányzat és intézményei saját bevételei</t>
  </si>
  <si>
    <t>Alapszolgáltatási központ és gyermekjóléti szolgálat társulási önkormányzatoktól</t>
  </si>
  <si>
    <t>Körjegyzőségtől</t>
  </si>
  <si>
    <t>Iskolai, óvodai étkeztetésre önkormányzatoktól</t>
  </si>
  <si>
    <t>Óvodai nevelési feladatokra</t>
  </si>
  <si>
    <t xml:space="preserve"> - Munkaügyi Központtól</t>
  </si>
  <si>
    <t xml:space="preserve"> - Helyi önkormányzatoktól</t>
  </si>
  <si>
    <t>ÖNKORMÁNYZAT MINDÖSSZESEN</t>
  </si>
  <si>
    <t>Önkormányzati jogalkotás Csp</t>
  </si>
  <si>
    <t>Nem lakóingatlan bérbead., üzem. Iskola működtetési hj, iskola caminusa nem lakó ing-ok bérleti díjbevételéből</t>
  </si>
  <si>
    <t>Kulturális műsorok szervezése (zenekarvezetés)</t>
  </si>
  <si>
    <t>Egyéb önk. pénzbeli elltásások Bursa Hungarica</t>
  </si>
  <si>
    <t>Csanádpalota Város Önkormányzatának 2013. évi társadalmi-, szociálpolitikai támogatásai</t>
  </si>
  <si>
    <t>Társadalmi-, szociálpol. támogatások ….. számú melléklet alapján felosztva</t>
  </si>
  <si>
    <t>más településtől/ ÁHT-n kívülről átvett</t>
  </si>
  <si>
    <t>Aktív korúak ellátása rszs.</t>
  </si>
  <si>
    <t>Alapszolgáltalási Központ és Gyermekjóléti Központ</t>
  </si>
  <si>
    <t>Csanádpalota Városi Önkormányzat mindösszesen 2013. 09.01.-től</t>
  </si>
  <si>
    <t>CSANÁDPALOTA VÁROS ÖNKORMÁNYZATA ÉS KÖLTSÉGVETÉSI SZERVEI 2013. ÉVI ENGEDÉLYEZETT ÁLLÁSHELYEINEK MEGHATÁROZÁSA</t>
  </si>
  <si>
    <t xml:space="preserve">2015. </t>
  </si>
  <si>
    <t>2016.</t>
  </si>
  <si>
    <t>Napsugár Óvoda és Bölcsőde Többcélú Közös Igazgatású Köznevelési Intézmény</t>
  </si>
  <si>
    <t>Napsugár Óvodai Tagintézmény Csanádpalota</t>
  </si>
  <si>
    <t>Ambrózfalvi Egységes Óvoda-Bölcsődei Tagintézmény</t>
  </si>
  <si>
    <t>Bölcsődei Tagintézmény Csanádpalota</t>
  </si>
  <si>
    <t>Szociális alapszolgáltatás Csanádpalota</t>
  </si>
  <si>
    <t xml:space="preserve">nappali ellátás </t>
  </si>
  <si>
    <t>szociális étkeztetés</t>
  </si>
  <si>
    <t>Szociális alapszolgáltatás Csanádalberti</t>
  </si>
  <si>
    <t>Szociális alapszolgáltatás Királyhegyes</t>
  </si>
  <si>
    <t>Szociális alapszolgáltatás Nagyér</t>
  </si>
  <si>
    <t>Szociális alapszolgáltatás Pitvaros</t>
  </si>
  <si>
    <t>Nem lakóingatlan bérbead., üzem. iskola működtetési hj</t>
  </si>
  <si>
    <t xml:space="preserve">Társadalmi-, szociálpol. támogatások </t>
  </si>
  <si>
    <t>Kulturális műsorok szervezése</t>
  </si>
  <si>
    <t>Csanádpalotai Közös Önkormányzati Hivatal</t>
  </si>
  <si>
    <t>2014. után lejáratig</t>
  </si>
  <si>
    <t>nincs</t>
  </si>
  <si>
    <t>2013. évi előirányzatok</t>
  </si>
  <si>
    <t>CSANÁDPALOTA VÁROSI ÖNKORMÁNYZAT, JOGI SZEMÉLYISÉGŰ TÁRSULÁSAI, KÖLTSÉGVETÉSI SZERVEI 2013. ÉVI  ÖSSZESÍTETT ELŐIRÁNYZAT FELHASZNÁLÁSI ÜTEMTERVE ( E Ft)</t>
  </si>
  <si>
    <t>átadott pénzeszközök</t>
  </si>
  <si>
    <t>Átadott pénzeszközök</t>
  </si>
  <si>
    <t>Működési célú hitel igénybevétele</t>
  </si>
  <si>
    <t xml:space="preserve">Támogatásértékű átadott pénzeszközök </t>
  </si>
  <si>
    <t>álláshely</t>
  </si>
  <si>
    <t>1.1</t>
  </si>
  <si>
    <t>1.2</t>
  </si>
  <si>
    <t>1.3.1</t>
  </si>
  <si>
    <t>1.3.2</t>
  </si>
  <si>
    <t>1.3.3</t>
  </si>
  <si>
    <t>1.4.1</t>
  </si>
  <si>
    <t>1.4.2</t>
  </si>
  <si>
    <t>1.4.3</t>
  </si>
  <si>
    <t>1.5.1</t>
  </si>
  <si>
    <t>1.5.2</t>
  </si>
  <si>
    <t>1.5.3</t>
  </si>
  <si>
    <t>1.6.1</t>
  </si>
  <si>
    <t>1.6.2</t>
  </si>
  <si>
    <t>1.6.3</t>
  </si>
  <si>
    <t>1.7.1</t>
  </si>
  <si>
    <t>1.7.2</t>
  </si>
  <si>
    <t>1.7.3</t>
  </si>
  <si>
    <t>1.8</t>
  </si>
  <si>
    <t>1.9</t>
  </si>
  <si>
    <t>1.10</t>
  </si>
  <si>
    <t>2.1</t>
  </si>
  <si>
    <t>2.3</t>
  </si>
  <si>
    <t>2.2</t>
  </si>
  <si>
    <t>2.4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</si>
  <si>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</si>
  <si>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</si>
  <si>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</si>
  <si>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</si>
  <si>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</si>
  <si>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</si>
  <si>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</si>
  <si>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</si>
  <si>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</si>
  <si>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</si>
  <si>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4.12</t>
  </si>
  <si>
    <t>4.13</t>
  </si>
  <si>
    <t>4.14</t>
  </si>
  <si>
    <t>4.15</t>
  </si>
  <si>
    <t>4.16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</si>
  <si>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</si>
  <si>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</si>
  <si>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</si>
  <si>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</si>
  <si>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</si>
  <si>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</si>
  <si>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</si>
  <si>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</si>
  <si>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</si>
  <si>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</si>
  <si>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</si>
  <si>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</si>
  <si>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14</t>
  </si>
  <si>
    <t>Csanádpalota Városi Önkormányzat 4. Cím 23. Alcím alatti, 2013. évi társadalmi szerveknek nyújtott támogatások felosztása ( E Ft)</t>
  </si>
  <si>
    <t>5.1</t>
  </si>
  <si>
    <t>5.2</t>
  </si>
  <si>
    <t>5.3</t>
  </si>
  <si>
    <t>6.1</t>
  </si>
  <si>
    <t>6.2</t>
  </si>
  <si>
    <t>6.3</t>
  </si>
  <si>
    <t>6.4</t>
  </si>
  <si>
    <t>6.5</t>
  </si>
  <si>
    <t>MŰKÖDÉSI CÉLÚ KÖTELEZETTSÉGEK ÖSSZESEN</t>
  </si>
  <si>
    <t>Összesen:</t>
  </si>
  <si>
    <t>Beruházás összesen</t>
  </si>
  <si>
    <t>Önkormányzat nem intézményi feladatok</t>
  </si>
  <si>
    <t>Felújítás összesen</t>
  </si>
  <si>
    <t>Felújítás</t>
  </si>
  <si>
    <t>Összeg</t>
  </si>
  <si>
    <t>Kiadási jogcím</t>
  </si>
  <si>
    <t>Alcím</t>
  </si>
  <si>
    <t xml:space="preserve">Cím </t>
  </si>
  <si>
    <t>egyéb nyújtott kedvezmény , kölcsön elengedés</t>
  </si>
  <si>
    <t>gépjárműadónál biztosított kedvezmény mentesség</t>
  </si>
  <si>
    <t>iparűzési adónál biztosított kedvezmény mentesség</t>
  </si>
  <si>
    <t>lakosság részére lakásépítési, -felújítási kölcsön elengedése</t>
  </si>
  <si>
    <t>ellátottak térítési díjának méltányossági alapon történő elengedése</t>
  </si>
  <si>
    <t>eFt</t>
  </si>
  <si>
    <t>összeg eFt</t>
  </si>
  <si>
    <t>jogcím</t>
  </si>
  <si>
    <t>mérték %</t>
  </si>
  <si>
    <t xml:space="preserve">A támogatás kedvezményezettje </t>
  </si>
  <si>
    <t>Egyéb</t>
  </si>
  <si>
    <t>Adókedvezmény</t>
  </si>
  <si>
    <t>Adóelengedés</t>
  </si>
  <si>
    <t>CSANÁDPALOTA VÁROS ÖNKORMÁNYZATA 2013. ÉVI FELHALMOZÁSI KIADÁSAI FELADATONKÉNT, CÉLONKÉNT</t>
  </si>
  <si>
    <t>Felújítási, beruházási cél, felhalmozási feladat megnevezése</t>
  </si>
  <si>
    <t>Bevételi jogcím</t>
  </si>
  <si>
    <t>Víziközmű Társulattól átvett pénzeszkö</t>
  </si>
  <si>
    <t>Saját bevétel</t>
  </si>
  <si>
    <t xml:space="preserve">Folyadék szállít. szolg.közmű ép. </t>
  </si>
  <si>
    <t>Szennyvíz csatornázási beruházás</t>
  </si>
  <si>
    <t>CSANÁDPALOTA VÁROS ÖNKORMÁNYZATA ÁLTAL NYÚJTOTT 2013. ÉVI KÖZVETETT TÁMOGATÁSOK</t>
  </si>
  <si>
    <t>CSANÁDPALOTA VÁROS ÖNKORMÁNYZATÁNAK, KÖLTSÉGVETÉSI SZERVEINEK 2013. ÉVI ÖSSZESÍTETT MŰKÖDÉSI CÉLÚ BEVÉTELEI ÉS KIADÁSAI MÉRLEGSZERŰ KIMUTATÁSA (E Ft)</t>
  </si>
  <si>
    <t>CSANÁDPALOTA VÁROS ÖNKORMÁNYZATÁNAK, KÖLTSÉGVETÉSI SZERVEINEK 2013. ÉVI ÖSSZESÍTETT FELHALMOZÁSI CÉLÚ BEVÉTELEI ÉS KIADÁSAI MÉRLEGSZERŰ KIMUTATÁSA (E Ft)</t>
  </si>
  <si>
    <t>EU-s támogatások</t>
  </si>
  <si>
    <t>Felújítási kiadások</t>
  </si>
  <si>
    <t>Beruházási kiadások</t>
  </si>
  <si>
    <t>Átvett bevételek</t>
  </si>
  <si>
    <t>EU-s támogatás</t>
  </si>
  <si>
    <t>Közös Önkormányzati Hivatal Csp</t>
  </si>
  <si>
    <t>Közös Önkormányzati Hivatal Nagylak</t>
  </si>
  <si>
    <t>CSANÁDPALOTAI KÖZÖS ÖNKORMÁNYZATI HIVATAL 2013. ÉVI BEVÉTELEI ÉS KIADÁSAI</t>
  </si>
  <si>
    <t>Közös Önkormányzati Hivatal Csanádpalota 2013.05.01-től</t>
  </si>
  <si>
    <t>Közös Önkormányzati Hivatal összesen</t>
  </si>
  <si>
    <t>Folyadék szállít. szolg.közmű ép. ( KEOP 1.2.0/2F/09-2010-0072 környezetvédelmi alap)</t>
  </si>
  <si>
    <t>Működési kiadások mindösszesen</t>
  </si>
  <si>
    <t>Működési bevételek mindösszesen</t>
  </si>
  <si>
    <t>Felhalmozási bevételek mindösszesen</t>
  </si>
  <si>
    <t>Felhalmozási kiadások mindösszesen</t>
  </si>
  <si>
    <t>CSANÁDPALOTA VÁROSI ÖNKORMÁNYZAT ÉS KÖLTSÉGVETÉSI SZERVEI 2013. ÉVI  ÖSSZESÍTETT MŰKÖDÉSI KIADÁSAI (E Ft)</t>
  </si>
  <si>
    <t>Mindösszesen bevétel</t>
  </si>
  <si>
    <t>Mindösszesen kiadás</t>
  </si>
  <si>
    <t>köztisztviselő Csanádpalota székhely</t>
  </si>
  <si>
    <t>köztisztviselő Ambrózfalvi kirendeltség</t>
  </si>
  <si>
    <t>köztisztviselő Nagylaki kirendeltség</t>
  </si>
  <si>
    <t>hivatalsegéd  (Mtv. alá tart.) Ambrózfalvi kirendelts.</t>
  </si>
  <si>
    <t>polgármester Csanádpalota</t>
  </si>
  <si>
    <t xml:space="preserve">      - Helytörténeti Kör Csanádpalota</t>
  </si>
  <si>
    <t>Működőképesség megőrzését szolgáló póttámogatás</t>
  </si>
  <si>
    <t>Működőképesség megőrzését szolgáló kiegészítő támogatás</t>
  </si>
  <si>
    <t>1. melléklet a 8/2013. (II. 14.) önkormányzati rendelethez</t>
  </si>
  <si>
    <t>12. melléklet a 8/2013. (II. 14.) önkormányzati rendelethez</t>
  </si>
  <si>
    <t>13. melléklet a 8/2013. (II. 14.) önkormányzati rendelethez</t>
  </si>
  <si>
    <t>14. melléklet a 8/2013. (II. 14.) önkormányzati rendelethez</t>
  </si>
  <si>
    <t>15. melléklet a 8/2013 (II.14.)  önkormányzati rendelethez</t>
  </si>
  <si>
    <t>Közös Önkormányzati Hivatal 03.01-től</t>
  </si>
  <si>
    <t xml:space="preserve">Önk m.n.s nemz. kapcs. </t>
  </si>
  <si>
    <t>Polgártmesteri Hivatal energetikai korszerűsítés támogatás megérkezése</t>
  </si>
  <si>
    <t>Támogatás</t>
  </si>
  <si>
    <t>Tartalék</t>
  </si>
  <si>
    <t>Út autópálya építés</t>
  </si>
  <si>
    <t>LICS út létrehozása támogatásának megérkezése</t>
  </si>
  <si>
    <t>LICS úthitel törlesztés</t>
  </si>
  <si>
    <t>2012. évi áfa visszatérülése</t>
  </si>
  <si>
    <t>Munkaügyi KP támogatás eszköz vásárlására</t>
  </si>
  <si>
    <t>Start munkaprogram keretében eszközök vásárlása</t>
  </si>
  <si>
    <t>Óvodáztatási támogatás</t>
  </si>
  <si>
    <t>Időskorúak járadéka</t>
  </si>
  <si>
    <t>DOLOGI KIADÁSOK ÖSSZESEN</t>
  </si>
  <si>
    <t>Hivatal Csanádpalota 02.28-ig</t>
  </si>
  <si>
    <t>Irányítószervtől kapott támogatás</t>
  </si>
  <si>
    <t>Intézm. Tev., átvett bev.</t>
  </si>
  <si>
    <t>4.17</t>
  </si>
  <si>
    <t xml:space="preserve">Önk., valamint többc. kist. társ. elsz. </t>
  </si>
  <si>
    <t>NAPSUGÁR ÓVODA ÉS BÖLCSŐDE TÖBBCÉLÚ KÖZÖS IGAZGATÁSÚ KÖZNEVELÉSI INTÉZMÉNY 2013. JÚNIUS 30-IG A BEVÉTELEI ÉS KIADÁSAI</t>
  </si>
  <si>
    <t>ALAPSZOLGÁLTATÁSI KÖZPONT ÉS GYERMEKJÓLÉTI SZOLGÁLAT 2013. JÚNIUS 30-IG A BEVÉTELEI ÉS KIADÁSAI</t>
  </si>
  <si>
    <t>Irányító szervként átadott támogatás</t>
  </si>
  <si>
    <t>Központosított támogatás</t>
  </si>
  <si>
    <t>Egyéb központi támogatás</t>
  </si>
  <si>
    <t>EU-s pályázati működési célú támogatások</t>
  </si>
  <si>
    <t>Működési célú pénzmaradvány igénybevétele</t>
  </si>
  <si>
    <t>Társulásoknak átadott önkormányzatnak érkező intézményi normatíva</t>
  </si>
  <si>
    <t>Működési pénzmaradvány</t>
  </si>
  <si>
    <t>Pénzmaradvány</t>
  </si>
  <si>
    <t>Pénzmaradvány igénybevétele</t>
  </si>
  <si>
    <t>2012. évi pénzmaradvány</t>
  </si>
  <si>
    <t>földterület vásárlás</t>
  </si>
  <si>
    <t>Finanszírozási műveletek (CSALI, Start hitelek törlesztése)</t>
  </si>
  <si>
    <t>Szerkezetátalakítási tartalékból támogatás gyerekétkeztetésre</t>
  </si>
  <si>
    <t>Szerkezetátalakítási tartalékból támogatás beszámítás visszapótlás</t>
  </si>
  <si>
    <t>Szerkezetátalakítási tartalékból támogatás gyerekjólét, bölcsőde</t>
  </si>
  <si>
    <t>Működési pályázati bevétel</t>
  </si>
  <si>
    <t>Részvények vásárlása (Alföld-Víz Zrt, Békés-Manifest Kft)</t>
  </si>
  <si>
    <r>
      <rPr>
        <sz val="8"/>
        <rFont val="Arial CE"/>
        <charset val="238"/>
      </rPr>
      <t>1</t>
    </r>
    <r>
      <rPr>
        <sz val="10"/>
        <rFont val="Arial CE"/>
        <charset val="238"/>
      </rPr>
      <t xml:space="preserve"> Módosította a 18/2013. (VI. 27.) ÖR. rendelet 2. §-a. Hatályos 2013. július 1-től.</t>
    </r>
  </si>
  <si>
    <r>
      <rPr>
        <sz val="8"/>
        <rFont val="Arial CE"/>
        <charset val="238"/>
      </rPr>
      <t>2</t>
    </r>
    <r>
      <rPr>
        <sz val="10"/>
        <rFont val="Arial CE"/>
        <charset val="238"/>
      </rPr>
      <t xml:space="preserve"> Módosította a 19/2013. (VIII. 29.) ÖR. rendelet 2. §-a. Hatályos 2013. augusztus 30-tól.</t>
    </r>
  </si>
  <si>
    <r>
      <rPr>
        <sz val="8"/>
        <rFont val="Arial CE"/>
        <charset val="238"/>
      </rPr>
      <t>3</t>
    </r>
    <r>
      <rPr>
        <sz val="10"/>
        <rFont val="Arial CE"/>
        <charset val="238"/>
      </rPr>
      <t xml:space="preserve"> Módosította a 18/2013. (VI. 27.) ÖR. rendelet 3. §-a. Hatályos 2013. július 1-től.</t>
    </r>
  </si>
  <si>
    <r>
      <rPr>
        <sz val="8"/>
        <rFont val="Arial CE"/>
        <charset val="238"/>
      </rPr>
      <t xml:space="preserve">4 </t>
    </r>
    <r>
      <rPr>
        <sz val="10"/>
        <rFont val="Arial CE"/>
        <charset val="238"/>
      </rPr>
      <t>Módosította a 19/2013. (VIII. 29.) ÖR. rendelet 3. §-a. Hatályos 2013. augusztus 30-tól.</t>
    </r>
  </si>
  <si>
    <r>
      <rPr>
        <sz val="8"/>
        <rFont val="Arial CE"/>
        <charset val="238"/>
      </rPr>
      <t>5</t>
    </r>
    <r>
      <rPr>
        <sz val="10"/>
        <rFont val="Arial CE"/>
        <charset val="238"/>
      </rPr>
      <t xml:space="preserve"> Módosította a 18/2013. (VI. 27.) ÖR. rendelet 4. §-a. Hatályos 2013. július 1-től.</t>
    </r>
  </si>
  <si>
    <r>
      <rPr>
        <sz val="8"/>
        <rFont val="Arial CE"/>
        <charset val="238"/>
      </rPr>
      <t xml:space="preserve">6 </t>
    </r>
    <r>
      <rPr>
        <sz val="10"/>
        <rFont val="Arial CE"/>
        <charset val="238"/>
      </rPr>
      <t>Módosította a 19/2013. (VIII. 29.) ÖR. rendelet 4. §-a. Hatályos 2013. augusztus 30-tól.</t>
    </r>
  </si>
  <si>
    <r>
      <rPr>
        <sz val="8"/>
        <rFont val="Arial CE"/>
        <charset val="238"/>
      </rPr>
      <t xml:space="preserve">13 </t>
    </r>
    <r>
      <rPr>
        <sz val="10"/>
        <rFont val="Arial CE"/>
        <charset val="238"/>
      </rPr>
      <t>Módosította a 19/2013. (VIII. 29.) ÖR. rendelet 8. §-a. Hatályos 2013. augusztus 30-tól.</t>
    </r>
  </si>
  <si>
    <r>
      <rPr>
        <sz val="8"/>
        <rFont val="Arial CE"/>
        <charset val="238"/>
      </rPr>
      <t xml:space="preserve">14 </t>
    </r>
    <r>
      <rPr>
        <sz val="10"/>
        <rFont val="Arial CE"/>
        <charset val="238"/>
      </rPr>
      <t>Módosította a 19/2013. (VIII. 29.) ÖR. rendelet 9. §-a. Hatályos 2013. augusztus 30-tól.</t>
    </r>
  </si>
  <si>
    <r>
      <rPr>
        <sz val="8"/>
        <rFont val="Arial CE"/>
        <charset val="238"/>
      </rPr>
      <t xml:space="preserve">18 </t>
    </r>
    <r>
      <rPr>
        <sz val="10"/>
        <rFont val="Arial CE"/>
        <charset val="238"/>
      </rPr>
      <t>Módosította a 19/2013. (VIII. 29.) ÖR. rendelet 12. §-a. Hatályos 2013. augusztus 30-tól.</t>
    </r>
  </si>
  <si>
    <r>
      <rPr>
        <sz val="8"/>
        <rFont val="Arial CE"/>
        <charset val="238"/>
      </rPr>
      <t>9 10</t>
    </r>
    <r>
      <rPr>
        <sz val="9"/>
        <rFont val="Arial CE"/>
        <charset val="238"/>
      </rPr>
      <t xml:space="preserve"> 6. melléklet a 8/2013. (II.14.) önkormányzati rendelethez</t>
    </r>
  </si>
  <si>
    <r>
      <t xml:space="preserve">9 </t>
    </r>
    <r>
      <rPr>
        <sz val="10"/>
        <rFont val="Arial CE"/>
        <charset val="238"/>
      </rPr>
      <t>Módosította a 18/2013. (VI. 27.) ÖR. rendelet 6. §-a. Hatályos 2013. július 1-től.</t>
    </r>
  </si>
  <si>
    <r>
      <rPr>
        <sz val="8"/>
        <rFont val="Arial CE"/>
        <charset val="238"/>
      </rPr>
      <t xml:space="preserve">10 </t>
    </r>
    <r>
      <rPr>
        <sz val="10"/>
        <rFont val="Arial CE"/>
        <charset val="238"/>
      </rPr>
      <t>Módosította a 19/2013. (VIII. 29.) ÖR. rendelet 6. §-a. Hatályos 2013. augusztus 30-tól.</t>
    </r>
  </si>
  <si>
    <r>
      <rPr>
        <sz val="8"/>
        <rFont val="Arial CE"/>
        <charset val="238"/>
      </rPr>
      <t xml:space="preserve">7 8 </t>
    </r>
    <r>
      <rPr>
        <sz val="9"/>
        <rFont val="Arial CE"/>
        <charset val="238"/>
      </rPr>
      <t>5. melléklet a 8/2013. (II. 14.) önkormányzati rendelethez</t>
    </r>
  </si>
  <si>
    <r>
      <t xml:space="preserve">7 </t>
    </r>
    <r>
      <rPr>
        <sz val="10"/>
        <rFont val="Arial CE"/>
        <charset val="238"/>
      </rPr>
      <t>Módosította a 18/2013. (VI. 27.) ÖR. rendelet 5. §-a. Hatályos 2013. július 1-től.</t>
    </r>
  </si>
  <si>
    <r>
      <rPr>
        <sz val="8"/>
        <rFont val="Arial CE"/>
        <charset val="238"/>
      </rPr>
      <t xml:space="preserve">8 </t>
    </r>
    <r>
      <rPr>
        <sz val="10"/>
        <rFont val="Arial CE"/>
        <charset val="238"/>
      </rPr>
      <t>Módosította a 19/2013. (VIII. 29.) ÖR. rendelet 5. §-a. Hatályos 2013. augusztus 30-tól.</t>
    </r>
  </si>
  <si>
    <r>
      <rPr>
        <sz val="8"/>
        <rFont val="Arial CE"/>
        <charset val="238"/>
      </rPr>
      <t>11 12</t>
    </r>
    <r>
      <rPr>
        <sz val="10"/>
        <rFont val="Arial CE"/>
        <charset val="238"/>
      </rPr>
      <t xml:space="preserve"> 7. melléklet a 8/2013. (II. 14.) önkormányzati rendelethez</t>
    </r>
  </si>
  <si>
    <r>
      <rPr>
        <sz val="8"/>
        <rFont val="Arial CE"/>
        <charset val="238"/>
      </rPr>
      <t>11</t>
    </r>
    <r>
      <rPr>
        <sz val="10"/>
        <rFont val="Arial CE"/>
        <charset val="238"/>
      </rPr>
      <t xml:space="preserve"> Módosította a 18/2013. (VI. 27.) ÖR. rendelet 7. §-a. Hatályos 2013. július 1-től.</t>
    </r>
  </si>
  <si>
    <r>
      <rPr>
        <sz val="8"/>
        <rFont val="Arial CE"/>
        <charset val="238"/>
      </rPr>
      <t xml:space="preserve">12 </t>
    </r>
    <r>
      <rPr>
        <sz val="10"/>
        <rFont val="Arial CE"/>
        <charset val="238"/>
      </rPr>
      <t>Módosította a 19/2013. (VIII. 29.) ÖR. rendelet 7. §-a. Hatályos 2013. augusztus 30-tól.</t>
    </r>
  </si>
  <si>
    <r>
      <rPr>
        <sz val="8"/>
        <rFont val="Arial CE"/>
        <charset val="238"/>
      </rPr>
      <t>15</t>
    </r>
    <r>
      <rPr>
        <sz val="10"/>
        <rFont val="Arial CE"/>
        <charset val="238"/>
      </rPr>
      <t xml:space="preserve"> 8./b melléklet a 8/2013. (II.14.) önkormányzati rendelethez</t>
    </r>
  </si>
  <si>
    <r>
      <rPr>
        <sz val="8"/>
        <rFont val="Arial CE"/>
        <charset val="238"/>
      </rPr>
      <t xml:space="preserve">15 </t>
    </r>
    <r>
      <rPr>
        <sz val="10"/>
        <rFont val="Arial CE"/>
        <charset val="238"/>
      </rPr>
      <t>Módosította a 19/2013. (VIII. 29.) ÖR. rendelet 10. §-a. Hatályos 2013. augusztus 30-tól.</t>
    </r>
  </si>
  <si>
    <r>
      <rPr>
        <sz val="8"/>
        <rFont val="Arial CE"/>
        <charset val="238"/>
      </rPr>
      <t>16</t>
    </r>
    <r>
      <rPr>
        <sz val="9"/>
        <rFont val="Arial CE"/>
        <charset val="238"/>
      </rPr>
      <t xml:space="preserve"> 9. melléklet a 8/2013. (II. 14.) önkormányzati rendelethez</t>
    </r>
  </si>
  <si>
    <r>
      <rPr>
        <sz val="8"/>
        <rFont val="Arial CE"/>
        <charset val="238"/>
      </rPr>
      <t xml:space="preserve">16 </t>
    </r>
    <r>
      <rPr>
        <sz val="10"/>
        <rFont val="Arial CE"/>
        <charset val="238"/>
      </rPr>
      <t>Módosította a 19/2013. (VIII. 29.) ÖR. rendelet 11. §-a. Hatályos 2013. augusztus 30-tól.</t>
    </r>
  </si>
  <si>
    <r>
      <rPr>
        <sz val="8"/>
        <rFont val="Arial CE"/>
        <charset val="238"/>
      </rPr>
      <t>17</t>
    </r>
    <r>
      <rPr>
        <sz val="10"/>
        <rFont val="Arial CE"/>
        <charset val="238"/>
      </rPr>
      <t xml:space="preserve"> Módosította a 18/2013. (VI. 27.) ÖR. rendelet 8. §-a. Hatályos 2013. július 1-től.</t>
    </r>
  </si>
  <si>
    <r>
      <rPr>
        <sz val="8"/>
        <rFont val="Arial CE"/>
        <charset val="238"/>
      </rPr>
      <t>19</t>
    </r>
    <r>
      <rPr>
        <sz val="10"/>
        <rFont val="Arial CE"/>
        <charset val="238"/>
      </rPr>
      <t xml:space="preserve"> Módosította a 23/2013. (XI. 28.) ÖR. rendelet 2. §-a. Hatályos 2013. december 1-től.</t>
    </r>
  </si>
  <si>
    <r>
      <rPr>
        <sz val="8"/>
        <rFont val="Arial CE"/>
        <charset val="238"/>
      </rPr>
      <t>1 2 19</t>
    </r>
    <r>
      <rPr>
        <sz val="10"/>
        <rFont val="Arial CE"/>
        <charset val="238"/>
      </rPr>
      <t xml:space="preserve"> 2. melléklet a 8/2013. (II. 14.) önkormányzati rendelethez</t>
    </r>
  </si>
  <si>
    <r>
      <rPr>
        <sz val="8"/>
        <rFont val="Arial CE"/>
        <charset val="238"/>
      </rPr>
      <t>20</t>
    </r>
    <r>
      <rPr>
        <sz val="10"/>
        <rFont val="Arial CE"/>
        <charset val="238"/>
      </rPr>
      <t xml:space="preserve"> Módosította a 23/2013. (XI. 28.) ÖR. rendelet 3. §-a. Hatályos 2013. december 1-től.</t>
    </r>
  </si>
  <si>
    <r>
      <rPr>
        <sz val="8"/>
        <rFont val="Arial CE"/>
        <charset val="238"/>
      </rPr>
      <t>3 4</t>
    </r>
    <r>
      <rPr>
        <sz val="10"/>
        <rFont val="Arial CE"/>
        <charset val="238"/>
      </rPr>
      <t xml:space="preserve"> </t>
    </r>
    <r>
      <rPr>
        <sz val="8"/>
        <rFont val="Arial CE"/>
        <charset val="238"/>
      </rPr>
      <t xml:space="preserve">20 </t>
    </r>
    <r>
      <rPr>
        <sz val="10"/>
        <rFont val="Arial CE"/>
        <charset val="238"/>
      </rPr>
      <t>3. melléklet a 8/2013. (II. 14.) önkormányzati rendelethez</t>
    </r>
  </si>
  <si>
    <r>
      <rPr>
        <sz val="8"/>
        <rFont val="Arial CE"/>
        <charset val="238"/>
      </rPr>
      <t>21</t>
    </r>
    <r>
      <rPr>
        <sz val="10"/>
        <rFont val="Arial CE"/>
        <charset val="238"/>
      </rPr>
      <t xml:space="preserve"> Módosította a 23/2013. (XI. 28.) ÖR. rendelet 4. §-a. Hatályos 2013. december 1-től.</t>
    </r>
  </si>
  <si>
    <r>
      <rPr>
        <sz val="8"/>
        <rFont val="Arial CE"/>
        <charset val="238"/>
      </rPr>
      <t xml:space="preserve">5 6 21 </t>
    </r>
    <r>
      <rPr>
        <sz val="10"/>
        <rFont val="Arial CE"/>
        <charset val="238"/>
      </rPr>
      <t>4. melléklet a 8/2013. (II. 14.) önkormányzati rendelethez</t>
    </r>
  </si>
  <si>
    <r>
      <rPr>
        <sz val="8"/>
        <rFont val="Arial CE"/>
        <charset val="238"/>
      </rPr>
      <t>22</t>
    </r>
    <r>
      <rPr>
        <sz val="10"/>
        <rFont val="Arial CE"/>
        <charset val="238"/>
      </rPr>
      <t xml:space="preserve"> Módosította a 23/2013. (XI. 28.) ÖR. rendelet 5. §-a. Hatályos 2013. december 1-től.</t>
    </r>
  </si>
  <si>
    <r>
      <rPr>
        <sz val="8"/>
        <rFont val="Arial CE"/>
        <charset val="238"/>
      </rPr>
      <t xml:space="preserve">13 22 </t>
    </r>
    <r>
      <rPr>
        <sz val="10"/>
        <rFont val="Arial CE"/>
        <charset val="238"/>
      </rPr>
      <t>8. melléklet a 8/2013. (II.14.) önkormányzati rendelethez</t>
    </r>
  </si>
  <si>
    <r>
      <rPr>
        <sz val="8"/>
        <rFont val="Arial CE"/>
        <charset val="238"/>
      </rPr>
      <t>23</t>
    </r>
    <r>
      <rPr>
        <sz val="10"/>
        <rFont val="Arial CE"/>
        <charset val="238"/>
      </rPr>
      <t xml:space="preserve"> Módosította a 23/2013. (XI. 28.) ÖR. rendelet 6. §-a. Hatályos 2013. december 1-től.</t>
    </r>
  </si>
  <si>
    <r>
      <rPr>
        <sz val="8"/>
        <rFont val="Arial CE"/>
        <charset val="238"/>
      </rPr>
      <t xml:space="preserve">14 23 </t>
    </r>
    <r>
      <rPr>
        <sz val="10"/>
        <rFont val="Arial CE"/>
        <charset val="238"/>
      </rPr>
      <t>8./a melléklet a 8/2013. (II. 14.) önkormányzati rendelethez</t>
    </r>
  </si>
  <si>
    <r>
      <rPr>
        <sz val="8"/>
        <rFont val="Arial CE"/>
        <charset val="238"/>
      </rPr>
      <t>24</t>
    </r>
    <r>
      <rPr>
        <sz val="10"/>
        <rFont val="Arial CE"/>
        <charset val="238"/>
      </rPr>
      <t xml:space="preserve"> Módosította a 23/2013. (XI. 28.) ÖR. rendelet 7. §-a. Hatályos 2013. december 1-től.</t>
    </r>
  </si>
  <si>
    <r>
      <rPr>
        <sz val="8"/>
        <rFont val="Arial CE"/>
        <charset val="238"/>
      </rPr>
      <t xml:space="preserve">18 24 </t>
    </r>
    <r>
      <rPr>
        <sz val="10"/>
        <rFont val="Arial CE"/>
        <charset val="238"/>
      </rPr>
      <t>11. melléklet a 8/2013. (II. 14.) önkormányzati rendelethez</t>
    </r>
  </si>
  <si>
    <r>
      <rPr>
        <sz val="8"/>
        <rFont val="Arial CE"/>
        <charset val="238"/>
      </rPr>
      <t>17</t>
    </r>
    <r>
      <rPr>
        <sz val="10"/>
        <rFont val="Arial CE"/>
        <charset val="238"/>
      </rPr>
      <t xml:space="preserve"> 10. melléklet a 8/2013. (II. 14.) önkormányzati rendelethez</t>
    </r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</si>
</sst>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  <numFmt numFmtId="166" formatCode="#,##0.00_ ;\-#,##0.00\ "/>
  </numFmts>
  <fonts count="63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b/>
      <sz val="8"/>
      <color indexed="8"/>
      <name val="Arial CE"/>
      <charset val="238"/>
    </font>
    <font>
      <b/>
      <sz val="11"/>
      <name val="Arial CE"/>
      <charset val="238"/>
    </font>
    <font>
      <b/>
      <i/>
      <sz val="8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8"/>
      <name val="Lucida Sans Unicode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u/>
      <sz val="8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 CE"/>
      <charset val="238"/>
    </font>
    <font>
      <sz val="11"/>
      <name val="Arial CE"/>
      <charset val="238"/>
    </font>
    <font>
      <b/>
      <sz val="9"/>
      <name val="Arial CE"/>
      <charset val="238"/>
    </font>
    <font>
      <b/>
      <i/>
      <sz val="9"/>
      <name val="Arial"/>
      <family val="2"/>
      <charset val="238"/>
    </font>
    <font>
      <i/>
      <sz val="8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1"/>
      <color indexed="8"/>
      <name val="Arial CE"/>
      <charset val="238"/>
    </font>
    <font>
      <b/>
      <i/>
      <sz val="9"/>
      <name val="Arial CE"/>
      <charset val="238"/>
    </font>
    <font>
      <b/>
      <i/>
      <sz val="10"/>
      <name val="Arial CE"/>
      <charset val="238"/>
    </font>
    <font>
      <i/>
      <sz val="9"/>
      <name val="Arial CE"/>
      <charset val="238"/>
    </font>
    <font>
      <b/>
      <i/>
      <sz val="11"/>
      <name val="Arial CE"/>
      <charset val="238"/>
    </font>
    <font>
      <b/>
      <sz val="14"/>
      <name val="Arial CE"/>
      <charset val="238"/>
    </font>
    <font>
      <sz val="10"/>
      <name val="Lucida Sans Unicod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10"/>
      <color theme="1"/>
      <name val="Arial CE"/>
      <charset val="238"/>
    </font>
    <font>
      <sz val="12"/>
      <color theme="1"/>
      <name val="Arial CE"/>
      <charset val="238"/>
    </font>
    <font>
      <b/>
      <i/>
      <sz val="10"/>
      <color theme="1"/>
      <name val="Arial CE"/>
      <charset val="238"/>
    </font>
    <font>
      <i/>
      <sz val="9"/>
      <color theme="1"/>
      <name val="Arial CE"/>
      <charset val="238"/>
    </font>
    <font>
      <b/>
      <sz val="11"/>
      <color rgb="FFFF0000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8"/>
      </patternFill>
    </fill>
    <fill>
      <patternFill patternType="gray125">
        <fgColor indexed="8"/>
      </patternFill>
    </fill>
    <fill>
      <patternFill patternType="lightUp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5" fillId="0" borderId="0"/>
    <xf numFmtId="0" fontId="15" fillId="0" borderId="0"/>
    <xf numFmtId="0" fontId="8" fillId="0" borderId="0"/>
    <xf numFmtId="0" fontId="31" fillId="0" borderId="0"/>
    <xf numFmtId="0" fontId="8" fillId="0" borderId="0"/>
    <xf numFmtId="0" fontId="8" fillId="0" borderId="0"/>
  </cellStyleXfs>
  <cellXfs count="744">
    <xf numFmtId="0" fontId="0" fillId="0" borderId="0" xfId="0"/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0" fillId="0" borderId="0" xfId="0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7" fillId="0" borderId="0" xfId="0" applyFont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164" fontId="0" fillId="0" borderId="0" xfId="0" applyNumberFormat="1"/>
    <xf numFmtId="0" fontId="9" fillId="0" borderId="1" xfId="0" applyFont="1" applyBorder="1" applyAlignment="1">
      <alignment wrapText="1"/>
    </xf>
    <xf numFmtId="164" fontId="2" fillId="0" borderId="1" xfId="2" applyNumberFormat="1" applyFont="1" applyBorder="1"/>
    <xf numFmtId="164" fontId="0" fillId="0" borderId="1" xfId="2" applyNumberFormat="1" applyFont="1" applyBorder="1"/>
    <xf numFmtId="164" fontId="9" fillId="0" borderId="0" xfId="0" applyNumberFormat="1" applyFont="1"/>
    <xf numFmtId="164" fontId="10" fillId="0" borderId="0" xfId="0" applyNumberFormat="1" applyFont="1"/>
    <xf numFmtId="0" fontId="54" fillId="0" borderId="0" xfId="0" applyFont="1"/>
    <xf numFmtId="164" fontId="54" fillId="0" borderId="0" xfId="0" applyNumberFormat="1" applyFont="1"/>
    <xf numFmtId="0" fontId="55" fillId="0" borderId="0" xfId="0" applyFont="1"/>
    <xf numFmtId="0" fontId="10" fillId="0" borderId="3" xfId="0" applyFont="1" applyBorder="1" applyAlignment="1">
      <alignment horizontal="center" wrapText="1"/>
    </xf>
    <xf numFmtId="0" fontId="9" fillId="0" borderId="0" xfId="0" applyFont="1" applyBorder="1"/>
    <xf numFmtId="164" fontId="9" fillId="0" borderId="0" xfId="2" applyNumberFormat="1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64" fontId="5" fillId="0" borderId="0" xfId="2" applyNumberFormat="1" applyFont="1" applyBorder="1" applyAlignment="1">
      <alignment horizontal="right"/>
    </xf>
    <xf numFmtId="164" fontId="8" fillId="0" borderId="0" xfId="2" applyNumberFormat="1" applyFon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0" fontId="2" fillId="0" borderId="0" xfId="0" applyFont="1" applyBorder="1" applyAlignment="1"/>
    <xf numFmtId="3" fontId="5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164" fontId="10" fillId="0" borderId="0" xfId="2" applyNumberFormat="1" applyFont="1" applyBorder="1" applyAlignment="1">
      <alignment horizontal="right"/>
    </xf>
    <xf numFmtId="3" fontId="10" fillId="2" borderId="1" xfId="2" applyNumberFormat="1" applyFont="1" applyFill="1" applyBorder="1" applyAlignment="1">
      <alignment horizontal="right"/>
    </xf>
    <xf numFmtId="2" fontId="9" fillId="0" borderId="1" xfId="2" applyNumberFormat="1" applyFont="1" applyBorder="1" applyAlignment="1">
      <alignment horizontal="right"/>
    </xf>
    <xf numFmtId="3" fontId="9" fillId="0" borderId="1" xfId="2" applyNumberFormat="1" applyFont="1" applyBorder="1" applyAlignment="1">
      <alignment horizontal="right"/>
    </xf>
    <xf numFmtId="3" fontId="10" fillId="3" borderId="1" xfId="2" applyNumberFormat="1" applyFont="1" applyFill="1" applyBorder="1" applyAlignment="1">
      <alignment horizontal="right"/>
    </xf>
    <xf numFmtId="2" fontId="10" fillId="0" borderId="1" xfId="2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164" fontId="3" fillId="0" borderId="1" xfId="2" applyNumberFormat="1" applyFont="1" applyBorder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0" xfId="0" applyFont="1" applyAlignment="1">
      <alignment horizontal="center"/>
    </xf>
    <xf numFmtId="164" fontId="56" fillId="0" borderId="0" xfId="0" applyNumberFormat="1" applyFont="1"/>
    <xf numFmtId="0" fontId="57" fillId="0" borderId="0" xfId="0" applyFont="1"/>
    <xf numFmtId="0" fontId="13" fillId="0" borderId="0" xfId="0" applyFont="1"/>
    <xf numFmtId="165" fontId="5" fillId="0" borderId="1" xfId="2" applyNumberFormat="1" applyFont="1" applyBorder="1" applyAlignment="1">
      <alignment horizontal="right"/>
    </xf>
    <xf numFmtId="3" fontId="9" fillId="0" borderId="1" xfId="2" applyNumberFormat="1" applyFont="1" applyFill="1" applyBorder="1" applyAlignment="1">
      <alignment horizontal="right"/>
    </xf>
    <xf numFmtId="3" fontId="9" fillId="0" borderId="4" xfId="2" applyNumberFormat="1" applyFont="1" applyBorder="1" applyAlignment="1">
      <alignment horizontal="right"/>
    </xf>
    <xf numFmtId="3" fontId="9" fillId="3" borderId="4" xfId="2" applyNumberFormat="1" applyFont="1" applyFill="1" applyBorder="1" applyAlignment="1">
      <alignment horizontal="right"/>
    </xf>
    <xf numFmtId="2" fontId="5" fillId="0" borderId="1" xfId="2" applyNumberFormat="1" applyFont="1" applyBorder="1" applyAlignment="1">
      <alignment horizontal="right"/>
    </xf>
    <xf numFmtId="164" fontId="0" fillId="0" borderId="1" xfId="2" applyNumberFormat="1" applyFont="1" applyBorder="1" applyAlignment="1"/>
    <xf numFmtId="3" fontId="10" fillId="8" borderId="1" xfId="0" applyNumberFormat="1" applyFont="1" applyFill="1" applyBorder="1" applyAlignment="1">
      <alignment horizontal="right"/>
    </xf>
    <xf numFmtId="4" fontId="10" fillId="8" borderId="1" xfId="2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center" textRotation="90" wrapText="1"/>
    </xf>
    <xf numFmtId="0" fontId="8" fillId="0" borderId="0" xfId="7"/>
    <xf numFmtId="0" fontId="8" fillId="0" borderId="0" xfId="7" applyFont="1" applyAlignment="1"/>
    <xf numFmtId="0" fontId="3" fillId="0" borderId="0" xfId="7" applyFont="1"/>
    <xf numFmtId="0" fontId="4" fillId="0" borderId="2" xfId="7" applyFont="1" applyBorder="1" applyAlignment="1">
      <alignment horizontal="center"/>
    </xf>
    <xf numFmtId="0" fontId="4" fillId="0" borderId="1" xfId="7" applyFont="1" applyBorder="1" applyAlignment="1">
      <alignment horizontal="center"/>
    </xf>
    <xf numFmtId="0" fontId="2" fillId="0" borderId="1" xfId="7" applyFont="1" applyBorder="1" applyAlignment="1">
      <alignment horizontal="center"/>
    </xf>
    <xf numFmtId="0" fontId="17" fillId="0" borderId="1" xfId="7" applyFont="1" applyBorder="1"/>
    <xf numFmtId="0" fontId="18" fillId="0" borderId="1" xfId="0" applyFont="1" applyBorder="1" applyAlignment="1">
      <alignment wrapText="1"/>
    </xf>
    <xf numFmtId="0" fontId="9" fillId="0" borderId="1" xfId="7" applyFont="1" applyBorder="1"/>
    <xf numFmtId="0" fontId="9" fillId="0" borderId="1" xfId="7" applyFont="1" applyBorder="1" applyAlignment="1">
      <alignment horizontal="center"/>
    </xf>
    <xf numFmtId="0" fontId="6" fillId="0" borderId="1" xfId="7" applyFont="1" applyBorder="1"/>
    <xf numFmtId="0" fontId="8" fillId="0" borderId="0" xfId="7" applyAlignment="1"/>
    <xf numFmtId="0" fontId="8" fillId="0" borderId="1" xfId="7" applyBorder="1" applyAlignment="1"/>
    <xf numFmtId="0" fontId="5" fillId="0" borderId="1" xfId="7" applyFont="1" applyBorder="1" applyAlignment="1"/>
    <xf numFmtId="0" fontId="17" fillId="0" borderId="1" xfId="7" applyFont="1" applyFill="1" applyBorder="1"/>
    <xf numFmtId="0" fontId="20" fillId="0" borderId="0" xfId="0" applyFont="1"/>
    <xf numFmtId="0" fontId="21" fillId="0" borderId="0" xfId="0" applyFont="1"/>
    <xf numFmtId="0" fontId="22" fillId="0" borderId="1" xfId="0" applyFont="1" applyBorder="1" applyAlignment="1">
      <alignment horizontal="center" wrapText="1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1" fontId="20" fillId="0" borderId="0" xfId="0" applyNumberFormat="1" applyFont="1"/>
    <xf numFmtId="1" fontId="22" fillId="0" borderId="2" xfId="2" applyNumberFormat="1" applyFont="1" applyBorder="1" applyAlignment="1">
      <alignment horizontal="right"/>
    </xf>
    <xf numFmtId="0" fontId="22" fillId="0" borderId="1" xfId="0" applyFont="1" applyBorder="1" applyAlignment="1">
      <alignment horizontal="left" wrapText="1"/>
    </xf>
    <xf numFmtId="1" fontId="23" fillId="0" borderId="1" xfId="2" applyNumberFormat="1" applyFont="1" applyBorder="1" applyAlignment="1">
      <alignment horizontal="right"/>
    </xf>
    <xf numFmtId="1" fontId="23" fillId="0" borderId="2" xfId="2" applyNumberFormat="1" applyFont="1" applyBorder="1" applyAlignment="1">
      <alignment horizontal="right"/>
    </xf>
    <xf numFmtId="0" fontId="21" fillId="0" borderId="1" xfId="0" applyFont="1" applyBorder="1" applyAlignment="1">
      <alignment horizontal="center" wrapText="1"/>
    </xf>
    <xf numFmtId="0" fontId="24" fillId="0" borderId="0" xfId="0" applyFont="1" applyAlignment="1"/>
    <xf numFmtId="0" fontId="24" fillId="0" borderId="0" xfId="0" applyFont="1" applyBorder="1" applyAlignment="1"/>
    <xf numFmtId="0" fontId="8" fillId="0" borderId="0" xfId="8"/>
    <xf numFmtId="0" fontId="8" fillId="0" borderId="0" xfId="8" applyBorder="1"/>
    <xf numFmtId="0" fontId="20" fillId="0" borderId="0" xfId="8" applyFont="1" applyBorder="1"/>
    <xf numFmtId="0" fontId="20" fillId="0" borderId="0" xfId="8" applyFont="1"/>
    <xf numFmtId="0" fontId="20" fillId="0" borderId="0" xfId="8" applyFont="1" applyAlignment="1">
      <alignment horizontal="center"/>
    </xf>
    <xf numFmtId="0" fontId="21" fillId="4" borderId="1" xfId="8" applyFont="1" applyFill="1" applyBorder="1"/>
    <xf numFmtId="0" fontId="21" fillId="0" borderId="1" xfId="8" applyFont="1" applyBorder="1" applyAlignment="1">
      <alignment horizontal="center"/>
    </xf>
    <xf numFmtId="0" fontId="20" fillId="0" borderId="1" xfId="8" applyFont="1" applyBorder="1"/>
    <xf numFmtId="0" fontId="21" fillId="0" borderId="1" xfId="8" applyFont="1" applyBorder="1"/>
    <xf numFmtId="0" fontId="21" fillId="5" borderId="1" xfId="8" applyFont="1" applyFill="1" applyBorder="1" applyAlignment="1">
      <alignment horizontal="center"/>
    </xf>
    <xf numFmtId="0" fontId="21" fillId="0" borderId="1" xfId="8" applyFont="1" applyBorder="1" applyAlignment="1">
      <alignment horizontal="center" wrapText="1"/>
    </xf>
    <xf numFmtId="0" fontId="24" fillId="0" borderId="0" xfId="8" applyFont="1" applyAlignment="1">
      <alignment horizontal="center"/>
    </xf>
    <xf numFmtId="0" fontId="25" fillId="0" borderId="0" xfId="8" applyFont="1" applyAlignment="1"/>
    <xf numFmtId="0" fontId="5" fillId="0" borderId="1" xfId="8" applyFont="1" applyBorder="1"/>
    <xf numFmtId="1" fontId="8" fillId="0" borderId="1" xfId="8" applyNumberFormat="1" applyBorder="1"/>
    <xf numFmtId="1" fontId="8" fillId="0" borderId="0" xfId="8" applyNumberFormat="1"/>
    <xf numFmtId="1" fontId="5" fillId="0" borderId="1" xfId="8" applyNumberFormat="1" applyFont="1" applyBorder="1"/>
    <xf numFmtId="1" fontId="2" fillId="0" borderId="1" xfId="8" applyNumberFormat="1" applyFont="1" applyBorder="1"/>
    <xf numFmtId="0" fontId="2" fillId="0" borderId="1" xfId="8" applyFont="1" applyBorder="1" applyAlignment="1"/>
    <xf numFmtId="0" fontId="8" fillId="0" borderId="0" xfId="8" applyFont="1"/>
    <xf numFmtId="1" fontId="8" fillId="0" borderId="1" xfId="8" applyNumberFormat="1" applyFont="1" applyBorder="1"/>
    <xf numFmtId="0" fontId="2" fillId="0" borderId="1" xfId="8" applyFont="1" applyBorder="1"/>
    <xf numFmtId="0" fontId="17" fillId="0" borderId="0" xfId="8" applyFont="1"/>
    <xf numFmtId="0" fontId="19" fillId="0" borderId="1" xfId="8" applyFont="1" applyBorder="1"/>
    <xf numFmtId="0" fontId="19" fillId="0" borderId="2" xfId="8" applyFont="1" applyBorder="1" applyAlignment="1">
      <alignment horizontal="center" wrapText="1"/>
    </xf>
    <xf numFmtId="0" fontId="22" fillId="0" borderId="2" xfId="0" applyFont="1" applyBorder="1" applyAlignment="1">
      <alignment wrapText="1"/>
    </xf>
    <xf numFmtId="0" fontId="22" fillId="0" borderId="4" xfId="0" applyFont="1" applyBorder="1" applyAlignment="1">
      <alignment wrapText="1"/>
    </xf>
    <xf numFmtId="1" fontId="23" fillId="0" borderId="5" xfId="2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10" fillId="0" borderId="0" xfId="0" applyFont="1" applyAlignment="1">
      <alignment horizontal="center" textRotation="90" wrapText="1"/>
    </xf>
    <xf numFmtId="3" fontId="9" fillId="0" borderId="0" xfId="0" applyNumberFormat="1" applyFont="1"/>
    <xf numFmtId="3" fontId="0" fillId="0" borderId="0" xfId="0" applyNumberFormat="1"/>
    <xf numFmtId="0" fontId="8" fillId="0" borderId="0" xfId="5"/>
    <xf numFmtId="0" fontId="5" fillId="0" borderId="0" xfId="5" applyFont="1"/>
    <xf numFmtId="3" fontId="5" fillId="0" borderId="1" xfId="5" applyNumberFormat="1" applyFont="1" applyBorder="1"/>
    <xf numFmtId="0" fontId="5" fillId="0" borderId="1" xfId="5" applyFont="1" applyBorder="1" applyAlignment="1">
      <alignment wrapText="1"/>
    </xf>
    <xf numFmtId="0" fontId="11" fillId="0" borderId="0" xfId="5" applyFont="1"/>
    <xf numFmtId="3" fontId="9" fillId="0" borderId="1" xfId="2" applyNumberFormat="1" applyFont="1" applyBorder="1"/>
    <xf numFmtId="0" fontId="9" fillId="0" borderId="1" xfId="5" applyFont="1" applyBorder="1" applyAlignment="1">
      <alignment wrapText="1"/>
    </xf>
    <xf numFmtId="0" fontId="14" fillId="0" borderId="0" xfId="5" applyFont="1"/>
    <xf numFmtId="3" fontId="14" fillId="0" borderId="1" xfId="2" applyNumberFormat="1" applyFont="1" applyBorder="1"/>
    <xf numFmtId="0" fontId="26" fillId="0" borderId="1" xfId="5" applyFont="1" applyBorder="1" applyAlignment="1">
      <alignment wrapText="1"/>
    </xf>
    <xf numFmtId="0" fontId="9" fillId="0" borderId="0" xfId="5" applyFont="1"/>
    <xf numFmtId="0" fontId="31" fillId="0" borderId="0" xfId="6"/>
    <xf numFmtId="0" fontId="28" fillId="0" borderId="0" xfId="6" applyFont="1" applyAlignment="1">
      <alignment horizontal="center"/>
    </xf>
    <xf numFmtId="0" fontId="31" fillId="0" borderId="0" xfId="6" applyAlignment="1">
      <alignment horizontal="left"/>
    </xf>
    <xf numFmtId="0" fontId="15" fillId="0" borderId="0" xfId="6" applyFont="1"/>
    <xf numFmtId="0" fontId="29" fillId="0" borderId="0" xfId="6" applyFont="1" applyAlignment="1">
      <alignment horizontal="center"/>
    </xf>
    <xf numFmtId="0" fontId="29" fillId="0" borderId="0" xfId="6" applyFont="1" applyAlignment="1">
      <alignment wrapText="1"/>
    </xf>
    <xf numFmtId="0" fontId="32" fillId="0" borderId="0" xfId="6" applyFont="1" applyAlignment="1">
      <alignment wrapText="1"/>
    </xf>
    <xf numFmtId="49" fontId="27" fillId="0" borderId="0" xfId="6" applyNumberFormat="1" applyFont="1" applyAlignment="1">
      <alignment horizontal="center"/>
    </xf>
    <xf numFmtId="49" fontId="30" fillId="0" borderId="0" xfId="6" applyNumberFormat="1" applyFont="1" applyAlignment="1">
      <alignment horizontal="center"/>
    </xf>
    <xf numFmtId="49" fontId="31" fillId="0" borderId="0" xfId="6" applyNumberFormat="1"/>
    <xf numFmtId="0" fontId="13" fillId="0" borderId="0" xfId="5" applyFont="1"/>
    <xf numFmtId="3" fontId="13" fillId="0" borderId="1" xfId="5" applyNumberFormat="1" applyFont="1" applyBorder="1"/>
    <xf numFmtId="0" fontId="13" fillId="0" borderId="1" xfId="5" applyFont="1" applyBorder="1" applyAlignment="1">
      <alignment wrapText="1"/>
    </xf>
    <xf numFmtId="3" fontId="33" fillId="0" borderId="1" xfId="5" applyNumberFormat="1" applyFont="1" applyFill="1" applyBorder="1"/>
    <xf numFmtId="3" fontId="33" fillId="0" borderId="1" xfId="5" applyNumberFormat="1" applyFont="1" applyBorder="1"/>
    <xf numFmtId="0" fontId="34" fillId="0" borderId="0" xfId="5" applyFont="1"/>
    <xf numFmtId="0" fontId="13" fillId="0" borderId="7" xfId="5" applyFont="1" applyBorder="1" applyAlignment="1">
      <alignment horizontal="center" wrapText="1"/>
    </xf>
    <xf numFmtId="0" fontId="13" fillId="0" borderId="8" xfId="5" applyFont="1" applyBorder="1" applyAlignment="1">
      <alignment horizontal="center"/>
    </xf>
    <xf numFmtId="0" fontId="5" fillId="0" borderId="0" xfId="5" applyFont="1" applyAlignment="1"/>
    <xf numFmtId="0" fontId="9" fillId="0" borderId="0" xfId="5" applyFont="1" applyAlignment="1">
      <alignment horizontal="left"/>
    </xf>
    <xf numFmtId="49" fontId="29" fillId="0" borderId="0" xfId="6" applyNumberFormat="1" applyFont="1" applyAlignment="1">
      <alignment horizontal="center"/>
    </xf>
    <xf numFmtId="0" fontId="37" fillId="0" borderId="0" xfId="6" applyFont="1"/>
    <xf numFmtId="49" fontId="37" fillId="0" borderId="0" xfId="6" applyNumberFormat="1" applyFont="1" applyAlignment="1">
      <alignment horizontal="center"/>
    </xf>
    <xf numFmtId="0" fontId="37" fillId="0" borderId="0" xfId="6" applyFont="1" applyAlignment="1">
      <alignment horizontal="left"/>
    </xf>
    <xf numFmtId="0" fontId="33" fillId="0" borderId="0" xfId="0" applyFont="1"/>
    <xf numFmtId="49" fontId="9" fillId="0" borderId="1" xfId="0" applyNumberFormat="1" applyFont="1" applyBorder="1" applyAlignment="1">
      <alignment horizontal="left"/>
    </xf>
    <xf numFmtId="0" fontId="33" fillId="0" borderId="2" xfId="5" applyFont="1" applyBorder="1"/>
    <xf numFmtId="49" fontId="9" fillId="0" borderId="1" xfId="5" applyNumberFormat="1" applyFont="1" applyBorder="1"/>
    <xf numFmtId="49" fontId="11" fillId="0" borderId="1" xfId="5" applyNumberFormat="1" applyFont="1" applyBorder="1"/>
    <xf numFmtId="0" fontId="13" fillId="0" borderId="1" xfId="5" applyFont="1" applyBorder="1"/>
    <xf numFmtId="0" fontId="0" fillId="0" borderId="0" xfId="0" applyAlignment="1">
      <alignment wrapText="1"/>
    </xf>
    <xf numFmtId="0" fontId="38" fillId="0" borderId="0" xfId="0" applyFont="1"/>
    <xf numFmtId="0" fontId="40" fillId="0" borderId="0" xfId="0" applyFont="1" applyAlignment="1">
      <alignment horizontal="right"/>
    </xf>
    <xf numFmtId="0" fontId="42" fillId="0" borderId="3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wrapText="1"/>
    </xf>
    <xf numFmtId="0" fontId="43" fillId="0" borderId="11" xfId="0" applyFont="1" applyBorder="1" applyAlignment="1">
      <alignment horizontal="center" wrapText="1"/>
    </xf>
    <xf numFmtId="0" fontId="43" fillId="0" borderId="12" xfId="0" applyFont="1" applyBorder="1" applyAlignment="1">
      <alignment horizontal="center" wrapText="1"/>
    </xf>
    <xf numFmtId="0" fontId="43" fillId="0" borderId="13" xfId="0" applyFont="1" applyBorder="1" applyAlignment="1">
      <alignment horizontal="center" wrapText="1"/>
    </xf>
    <xf numFmtId="0" fontId="43" fillId="0" borderId="14" xfId="0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horizontal="center" wrapText="1"/>
    </xf>
    <xf numFmtId="164" fontId="42" fillId="0" borderId="1" xfId="1" applyNumberFormat="1" applyFont="1" applyBorder="1" applyAlignment="1" applyProtection="1">
      <alignment horizontal="right" vertical="center" wrapText="1"/>
      <protection locked="0"/>
    </xf>
    <xf numFmtId="164" fontId="42" fillId="0" borderId="15" xfId="1" applyNumberFormat="1" applyFont="1" applyBorder="1" applyAlignment="1">
      <alignment horizontal="right" vertical="center" wrapText="1"/>
    </xf>
    <xf numFmtId="164" fontId="42" fillId="0" borderId="16" xfId="1" applyNumberFormat="1" applyFont="1" applyBorder="1" applyAlignment="1" applyProtection="1">
      <alignment horizontal="right" vertical="center" wrapText="1"/>
      <protection locked="0"/>
    </xf>
    <xf numFmtId="0" fontId="43" fillId="0" borderId="17" xfId="0" applyFont="1" applyBorder="1" applyAlignment="1">
      <alignment horizontal="left" vertical="center" wrapText="1"/>
    </xf>
    <xf numFmtId="49" fontId="43" fillId="0" borderId="18" xfId="0" applyNumberFormat="1" applyFont="1" applyBorder="1" applyAlignment="1">
      <alignment horizontal="center" wrapText="1"/>
    </xf>
    <xf numFmtId="164" fontId="42" fillId="0" borderId="18" xfId="1" applyNumberFormat="1" applyFont="1" applyBorder="1" applyAlignment="1" applyProtection="1">
      <alignment horizontal="right" vertical="center" wrapText="1"/>
      <protection locked="0"/>
    </xf>
    <xf numFmtId="164" fontId="42" fillId="0" borderId="19" xfId="1" applyNumberFormat="1" applyFont="1" applyBorder="1" applyAlignment="1" applyProtection="1">
      <alignment horizontal="right" vertical="center" wrapText="1"/>
      <protection locked="0"/>
    </xf>
    <xf numFmtId="164" fontId="42" fillId="0" borderId="20" xfId="1" applyNumberFormat="1" applyFont="1" applyBorder="1" applyAlignment="1">
      <alignment horizontal="right" vertical="center" wrapText="1"/>
    </xf>
    <xf numFmtId="0" fontId="42" fillId="0" borderId="21" xfId="0" applyFont="1" applyBorder="1" applyAlignment="1">
      <alignment horizontal="left" vertical="center" wrapText="1"/>
    </xf>
    <xf numFmtId="49" fontId="42" fillId="0" borderId="22" xfId="0" applyNumberFormat="1" applyFont="1" applyBorder="1" applyAlignment="1">
      <alignment horizontal="center" wrapText="1"/>
    </xf>
    <xf numFmtId="164" fontId="42" fillId="0" borderId="22" xfId="1" applyNumberFormat="1" applyFont="1" applyBorder="1" applyAlignment="1">
      <alignment horizontal="right" vertical="center" wrapText="1"/>
    </xf>
    <xf numFmtId="164" fontId="42" fillId="0" borderId="23" xfId="1" applyNumberFormat="1" applyFont="1" applyBorder="1" applyAlignment="1">
      <alignment horizontal="right" vertical="center" wrapText="1"/>
    </xf>
    <xf numFmtId="164" fontId="42" fillId="0" borderId="24" xfId="1" applyNumberFormat="1" applyFont="1" applyBorder="1" applyAlignment="1">
      <alignment horizontal="right" vertical="center" wrapText="1"/>
    </xf>
    <xf numFmtId="0" fontId="42" fillId="0" borderId="25" xfId="0" applyFont="1" applyBorder="1" applyAlignment="1">
      <alignment horizontal="left" vertical="center" wrapText="1"/>
    </xf>
    <xf numFmtId="49" fontId="42" fillId="0" borderId="26" xfId="0" applyNumberFormat="1" applyFont="1" applyBorder="1" applyAlignment="1">
      <alignment horizontal="center" wrapText="1"/>
    </xf>
    <xf numFmtId="164" fontId="42" fillId="0" borderId="26" xfId="1" applyNumberFormat="1" applyFont="1" applyBorder="1" applyAlignment="1">
      <alignment horizontal="right" vertical="center" wrapText="1"/>
    </xf>
    <xf numFmtId="164" fontId="42" fillId="0" borderId="27" xfId="1" applyNumberFormat="1" applyFont="1" applyBorder="1" applyAlignment="1">
      <alignment horizontal="right" vertical="center" wrapText="1"/>
    </xf>
    <xf numFmtId="0" fontId="42" fillId="0" borderId="22" xfId="0" applyFont="1" applyBorder="1" applyAlignment="1">
      <alignment horizontal="center" wrapText="1"/>
    </xf>
    <xf numFmtId="0" fontId="43" fillId="0" borderId="28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center" wrapText="1"/>
    </xf>
    <xf numFmtId="164" fontId="42" fillId="0" borderId="4" xfId="1" applyNumberFormat="1" applyFont="1" applyBorder="1" applyAlignment="1" applyProtection="1">
      <alignment horizontal="right" vertical="center" wrapText="1"/>
      <protection locked="0"/>
    </xf>
    <xf numFmtId="164" fontId="42" fillId="0" borderId="29" xfId="1" applyNumberFormat="1" applyFont="1" applyBorder="1" applyAlignment="1" applyProtection="1">
      <alignment horizontal="right" vertical="center" wrapText="1"/>
      <protection locked="0"/>
    </xf>
    <xf numFmtId="164" fontId="42" fillId="0" borderId="30" xfId="1" applyNumberFormat="1" applyFont="1" applyBorder="1" applyAlignment="1">
      <alignment horizontal="right" vertical="center" wrapText="1"/>
    </xf>
    <xf numFmtId="0" fontId="43" fillId="0" borderId="1" xfId="0" applyFont="1" applyBorder="1" applyAlignment="1">
      <alignment horizontal="center" wrapText="1"/>
    </xf>
    <xf numFmtId="0" fontId="43" fillId="0" borderId="18" xfId="0" applyFont="1" applyBorder="1" applyAlignment="1">
      <alignment horizontal="center" wrapText="1"/>
    </xf>
    <xf numFmtId="0" fontId="42" fillId="0" borderId="26" xfId="0" applyFont="1" applyBorder="1" applyAlignment="1">
      <alignment horizontal="center" wrapText="1"/>
    </xf>
    <xf numFmtId="164" fontId="42" fillId="0" borderId="31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9" fillId="0" borderId="1" xfId="0" applyFont="1" applyBorder="1"/>
    <xf numFmtId="0" fontId="17" fillId="0" borderId="18" xfId="7" applyFont="1" applyBorder="1" applyAlignment="1">
      <alignment horizontal="right" vertical="center"/>
    </xf>
    <xf numFmtId="0" fontId="9" fillId="0" borderId="18" xfId="7" applyFont="1" applyBorder="1" applyAlignment="1">
      <alignment horizontal="center"/>
    </xf>
    <xf numFmtId="0" fontId="56" fillId="0" borderId="0" xfId="0" applyFont="1"/>
    <xf numFmtId="0" fontId="11" fillId="9" borderId="2" xfId="0" applyFont="1" applyFill="1" applyBorder="1" applyAlignment="1">
      <alignment wrapText="1"/>
    </xf>
    <xf numFmtId="0" fontId="11" fillId="10" borderId="2" xfId="0" applyFont="1" applyFill="1" applyBorder="1" applyAlignment="1">
      <alignment wrapText="1"/>
    </xf>
    <xf numFmtId="3" fontId="9" fillId="11" borderId="1" xfId="2" applyNumberFormat="1" applyFont="1" applyFill="1" applyBorder="1" applyAlignment="1">
      <alignment horizontal="right"/>
    </xf>
    <xf numFmtId="0" fontId="11" fillId="11" borderId="2" xfId="0" applyFont="1" applyFill="1" applyBorder="1" applyAlignment="1">
      <alignment wrapText="1"/>
    </xf>
    <xf numFmtId="3" fontId="9" fillId="10" borderId="32" xfId="2" applyNumberFormat="1" applyFont="1" applyFill="1" applyBorder="1" applyAlignment="1">
      <alignment horizontal="right"/>
    </xf>
    <xf numFmtId="3" fontId="9" fillId="12" borderId="4" xfId="2" applyNumberFormat="1" applyFont="1" applyFill="1" applyBorder="1" applyAlignment="1">
      <alignment horizontal="right"/>
    </xf>
    <xf numFmtId="3" fontId="9" fillId="13" borderId="4" xfId="2" applyNumberFormat="1" applyFont="1" applyFill="1" applyBorder="1" applyAlignment="1">
      <alignment horizontal="right"/>
    </xf>
    <xf numFmtId="0" fontId="34" fillId="0" borderId="0" xfId="0" applyFont="1"/>
    <xf numFmtId="165" fontId="5" fillId="12" borderId="1" xfId="2" applyNumberFormat="1" applyFont="1" applyFill="1" applyBorder="1" applyAlignment="1">
      <alignment horizontal="right"/>
    </xf>
    <xf numFmtId="165" fontId="5" fillId="13" borderId="1" xfId="2" applyNumberFormat="1" applyFont="1" applyFill="1" applyBorder="1" applyAlignment="1">
      <alignment horizontal="right"/>
    </xf>
    <xf numFmtId="0" fontId="9" fillId="0" borderId="1" xfId="7" applyFont="1" applyBorder="1" applyAlignment="1">
      <alignment wrapText="1"/>
    </xf>
    <xf numFmtId="0" fontId="9" fillId="0" borderId="1" xfId="7" applyFont="1" applyFill="1" applyBorder="1"/>
    <xf numFmtId="0" fontId="2" fillId="12" borderId="1" xfId="7" applyFont="1" applyFill="1" applyBorder="1"/>
    <xf numFmtId="0" fontId="8" fillId="0" borderId="0" xfId="7" applyFont="1" applyFill="1" applyAlignment="1"/>
    <xf numFmtId="0" fontId="2" fillId="14" borderId="1" xfId="7" applyFont="1" applyFill="1" applyBorder="1"/>
    <xf numFmtId="0" fontId="58" fillId="0" borderId="0" xfId="0" applyFont="1"/>
    <xf numFmtId="3" fontId="45" fillId="2" borderId="1" xfId="2" applyNumberFormat="1" applyFont="1" applyFill="1" applyBorder="1" applyAlignment="1">
      <alignment horizontal="right"/>
    </xf>
    <xf numFmtId="0" fontId="11" fillId="10" borderId="33" xfId="0" applyFont="1" applyFill="1" applyBorder="1" applyAlignment="1">
      <alignment wrapText="1"/>
    </xf>
    <xf numFmtId="3" fontId="9" fillId="12" borderId="32" xfId="2" applyNumberFormat="1" applyFont="1" applyFill="1" applyBorder="1" applyAlignment="1">
      <alignment horizontal="right"/>
    </xf>
    <xf numFmtId="3" fontId="9" fillId="13" borderId="32" xfId="2" applyNumberFormat="1" applyFont="1" applyFill="1" applyBorder="1" applyAlignment="1">
      <alignment horizontal="right"/>
    </xf>
    <xf numFmtId="164" fontId="46" fillId="0" borderId="0" xfId="0" applyNumberFormat="1" applyFont="1"/>
    <xf numFmtId="0" fontId="46" fillId="0" borderId="0" xfId="0" applyFont="1"/>
    <xf numFmtId="0" fontId="13" fillId="8" borderId="5" xfId="0" applyFont="1" applyFill="1" applyBorder="1" applyAlignment="1">
      <alignment horizontal="left" wrapText="1"/>
    </xf>
    <xf numFmtId="0" fontId="13" fillId="8" borderId="5" xfId="0" applyFont="1" applyFill="1" applyBorder="1" applyAlignment="1">
      <alignment wrapText="1"/>
    </xf>
    <xf numFmtId="3" fontId="13" fillId="8" borderId="4" xfId="2" applyNumberFormat="1" applyFont="1" applyFill="1" applyBorder="1" applyAlignment="1">
      <alignment horizontal="right"/>
    </xf>
    <xf numFmtId="164" fontId="13" fillId="0" borderId="0" xfId="0" applyNumberFormat="1" applyFont="1"/>
    <xf numFmtId="3" fontId="9" fillId="11" borderId="4" xfId="2" applyNumberFormat="1" applyFont="1" applyFill="1" applyBorder="1" applyAlignment="1">
      <alignment horizontal="right"/>
    </xf>
    <xf numFmtId="3" fontId="9" fillId="9" borderId="4" xfId="2" applyNumberFormat="1" applyFont="1" applyFill="1" applyBorder="1" applyAlignment="1">
      <alignment horizontal="right"/>
    </xf>
    <xf numFmtId="0" fontId="59" fillId="0" borderId="0" xfId="0" applyFont="1"/>
    <xf numFmtId="0" fontId="5" fillId="15" borderId="1" xfId="0" applyFont="1" applyFill="1" applyBorder="1"/>
    <xf numFmtId="3" fontId="5" fillId="15" borderId="1" xfId="2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left" indent="2"/>
    </xf>
    <xf numFmtId="3" fontId="9" fillId="3" borderId="1" xfId="2" applyNumberFormat="1" applyFont="1" applyFill="1" applyBorder="1" applyAlignment="1">
      <alignment horizontal="right"/>
    </xf>
    <xf numFmtId="49" fontId="9" fillId="9" borderId="10" xfId="0" applyNumberFormat="1" applyFont="1" applyFill="1" applyBorder="1" applyAlignment="1">
      <alignment horizontal="left"/>
    </xf>
    <xf numFmtId="0" fontId="11" fillId="9" borderId="34" xfId="0" applyFont="1" applyFill="1" applyBorder="1"/>
    <xf numFmtId="3" fontId="9" fillId="9" borderId="11" xfId="2" applyNumberFormat="1" applyFont="1" applyFill="1" applyBorder="1" applyAlignment="1">
      <alignment horizontal="right"/>
    </xf>
    <xf numFmtId="3" fontId="9" fillId="12" borderId="11" xfId="2" applyNumberFormat="1" applyFont="1" applyFill="1" applyBorder="1" applyAlignment="1">
      <alignment horizontal="right"/>
    </xf>
    <xf numFmtId="3" fontId="9" fillId="13" borderId="11" xfId="2" applyNumberFormat="1" applyFont="1" applyFill="1" applyBorder="1" applyAlignment="1">
      <alignment horizontal="right"/>
    </xf>
    <xf numFmtId="4" fontId="9" fillId="9" borderId="35" xfId="2" applyNumberFormat="1" applyFont="1" applyFill="1" applyBorder="1" applyAlignment="1">
      <alignment horizontal="right"/>
    </xf>
    <xf numFmtId="49" fontId="9" fillId="9" borderId="14" xfId="0" applyNumberFormat="1" applyFont="1" applyFill="1" applyBorder="1" applyAlignment="1">
      <alignment horizontal="left"/>
    </xf>
    <xf numFmtId="4" fontId="9" fillId="9" borderId="36" xfId="2" applyNumberFormat="1" applyFont="1" applyFill="1" applyBorder="1" applyAlignment="1">
      <alignment horizontal="right"/>
    </xf>
    <xf numFmtId="49" fontId="9" fillId="10" borderId="10" xfId="0" applyNumberFormat="1" applyFont="1" applyFill="1" applyBorder="1" applyAlignment="1">
      <alignment horizontal="left"/>
    </xf>
    <xf numFmtId="0" fontId="11" fillId="10" borderId="34" xfId="0" applyFont="1" applyFill="1" applyBorder="1" applyAlignment="1">
      <alignment wrapText="1"/>
    </xf>
    <xf numFmtId="3" fontId="9" fillId="10" borderId="11" xfId="2" applyNumberFormat="1" applyFont="1" applyFill="1" applyBorder="1" applyAlignment="1">
      <alignment horizontal="right"/>
    </xf>
    <xf numFmtId="4" fontId="9" fillId="10" borderId="35" xfId="2" applyNumberFormat="1" applyFont="1" applyFill="1" applyBorder="1" applyAlignment="1">
      <alignment horizontal="right"/>
    </xf>
    <xf numFmtId="49" fontId="9" fillId="10" borderId="14" xfId="0" applyNumberFormat="1" applyFont="1" applyFill="1" applyBorder="1" applyAlignment="1">
      <alignment horizontal="left"/>
    </xf>
    <xf numFmtId="4" fontId="9" fillId="10" borderId="36" xfId="2" applyNumberFormat="1" applyFont="1" applyFill="1" applyBorder="1" applyAlignment="1">
      <alignment horizontal="right"/>
    </xf>
    <xf numFmtId="49" fontId="9" fillId="10" borderId="17" xfId="0" applyNumberFormat="1" applyFont="1" applyFill="1" applyBorder="1" applyAlignment="1">
      <alignment horizontal="left"/>
    </xf>
    <xf numFmtId="4" fontId="9" fillId="10" borderId="37" xfId="2" applyNumberFormat="1" applyFont="1" applyFill="1" applyBorder="1" applyAlignment="1">
      <alignment horizontal="right"/>
    </xf>
    <xf numFmtId="3" fontId="46" fillId="10" borderId="3" xfId="2" applyNumberFormat="1" applyFont="1" applyFill="1" applyBorder="1" applyAlignment="1">
      <alignment horizontal="right"/>
    </xf>
    <xf numFmtId="3" fontId="46" fillId="12" borderId="3" xfId="2" applyNumberFormat="1" applyFont="1" applyFill="1" applyBorder="1" applyAlignment="1">
      <alignment horizontal="right"/>
    </xf>
    <xf numFmtId="3" fontId="46" fillId="13" borderId="3" xfId="2" applyNumberFormat="1" applyFont="1" applyFill="1" applyBorder="1" applyAlignment="1">
      <alignment horizontal="right"/>
    </xf>
    <xf numFmtId="3" fontId="46" fillId="10" borderId="7" xfId="2" applyNumberFormat="1" applyFont="1" applyFill="1" applyBorder="1" applyAlignment="1">
      <alignment horizontal="right"/>
    </xf>
    <xf numFmtId="49" fontId="9" fillId="11" borderId="10" xfId="0" applyNumberFormat="1" applyFont="1" applyFill="1" applyBorder="1" applyAlignment="1">
      <alignment horizontal="left"/>
    </xf>
    <xf numFmtId="0" fontId="11" fillId="11" borderId="34" xfId="0" applyFont="1" applyFill="1" applyBorder="1"/>
    <xf numFmtId="3" fontId="9" fillId="11" borderId="11" xfId="2" applyNumberFormat="1" applyFont="1" applyFill="1" applyBorder="1" applyAlignment="1">
      <alignment horizontal="right"/>
    </xf>
    <xf numFmtId="4" fontId="9" fillId="11" borderId="35" xfId="2" applyNumberFormat="1" applyFont="1" applyFill="1" applyBorder="1" applyAlignment="1">
      <alignment horizontal="right"/>
    </xf>
    <xf numFmtId="49" fontId="9" fillId="11" borderId="14" xfId="0" applyNumberFormat="1" applyFont="1" applyFill="1" applyBorder="1" applyAlignment="1">
      <alignment horizontal="left"/>
    </xf>
    <xf numFmtId="4" fontId="9" fillId="11" borderId="36" xfId="2" applyNumberFormat="1" applyFont="1" applyFill="1" applyBorder="1" applyAlignment="1">
      <alignment horizontal="right"/>
    </xf>
    <xf numFmtId="3" fontId="46" fillId="11" borderId="3" xfId="2" applyNumberFormat="1" applyFont="1" applyFill="1" applyBorder="1" applyAlignment="1">
      <alignment horizontal="right"/>
    </xf>
    <xf numFmtId="3" fontId="46" fillId="11" borderId="7" xfId="2" applyNumberFormat="1" applyFont="1" applyFill="1" applyBorder="1" applyAlignment="1">
      <alignment horizontal="right"/>
    </xf>
    <xf numFmtId="3" fontId="10" fillId="16" borderId="32" xfId="2" applyNumberFormat="1" applyFont="1" applyFill="1" applyBorder="1" applyAlignment="1">
      <alignment horizontal="right"/>
    </xf>
    <xf numFmtId="3" fontId="10" fillId="12" borderId="32" xfId="2" applyNumberFormat="1" applyFont="1" applyFill="1" applyBorder="1" applyAlignment="1">
      <alignment horizontal="right"/>
    </xf>
    <xf numFmtId="3" fontId="10" fillId="13" borderId="32" xfId="2" applyNumberFormat="1" applyFont="1" applyFill="1" applyBorder="1" applyAlignment="1">
      <alignment horizontal="right"/>
    </xf>
    <xf numFmtId="0" fontId="46" fillId="15" borderId="1" xfId="0" applyFont="1" applyFill="1" applyBorder="1"/>
    <xf numFmtId="3" fontId="46" fillId="15" borderId="1" xfId="2" applyNumberFormat="1" applyFont="1" applyFill="1" applyBorder="1" applyAlignment="1">
      <alignment horizontal="right"/>
    </xf>
    <xf numFmtId="0" fontId="60" fillId="0" borderId="0" xfId="0" applyFont="1"/>
    <xf numFmtId="0" fontId="46" fillId="0" borderId="1" xfId="0" applyFont="1" applyBorder="1"/>
    <xf numFmtId="3" fontId="46" fillId="0" borderId="1" xfId="2" applyNumberFormat="1" applyFont="1" applyBorder="1" applyAlignment="1">
      <alignment horizontal="right"/>
    </xf>
    <xf numFmtId="3" fontId="46" fillId="0" borderId="1" xfId="2" applyNumberFormat="1" applyFont="1" applyFill="1" applyBorder="1" applyAlignment="1">
      <alignment horizontal="right"/>
    </xf>
    <xf numFmtId="3" fontId="46" fillId="2" borderId="1" xfId="2" applyNumberFormat="1" applyFont="1" applyFill="1" applyBorder="1" applyAlignment="1">
      <alignment horizontal="right"/>
    </xf>
    <xf numFmtId="3" fontId="46" fillId="3" borderId="1" xfId="2" applyNumberFormat="1" applyFont="1" applyFill="1" applyBorder="1" applyAlignment="1">
      <alignment horizontal="right"/>
    </xf>
    <xf numFmtId="0" fontId="47" fillId="0" borderId="1" xfId="0" applyFont="1" applyBorder="1"/>
    <xf numFmtId="3" fontId="47" fillId="0" borderId="1" xfId="2" applyNumberFormat="1" applyFont="1" applyBorder="1" applyAlignment="1">
      <alignment horizontal="right"/>
    </xf>
    <xf numFmtId="3" fontId="47" fillId="2" borderId="1" xfId="2" applyNumberFormat="1" applyFont="1" applyFill="1" applyBorder="1" applyAlignment="1">
      <alignment horizontal="right"/>
    </xf>
    <xf numFmtId="3" fontId="47" fillId="3" borderId="1" xfId="2" applyNumberFormat="1" applyFont="1" applyFill="1" applyBorder="1" applyAlignment="1">
      <alignment horizontal="right"/>
    </xf>
    <xf numFmtId="0" fontId="61" fillId="0" borderId="0" xfId="0" applyFont="1"/>
    <xf numFmtId="3" fontId="47" fillId="0" borderId="1" xfId="2" applyNumberFormat="1" applyFont="1" applyFill="1" applyBorder="1" applyAlignment="1">
      <alignment horizontal="right"/>
    </xf>
    <xf numFmtId="49" fontId="35" fillId="0" borderId="0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wrapText="1"/>
    </xf>
    <xf numFmtId="165" fontId="13" fillId="17" borderId="1" xfId="2" applyNumberFormat="1" applyFont="1" applyFill="1" applyBorder="1" applyAlignment="1">
      <alignment horizontal="right"/>
    </xf>
    <xf numFmtId="0" fontId="13" fillId="17" borderId="1" xfId="5" applyFont="1" applyFill="1" applyBorder="1" applyAlignment="1">
      <alignment wrapText="1"/>
    </xf>
    <xf numFmtId="49" fontId="13" fillId="17" borderId="1" xfId="5" applyNumberFormat="1" applyFont="1" applyFill="1" applyBorder="1" applyAlignment="1">
      <alignment horizontal="left"/>
    </xf>
    <xf numFmtId="49" fontId="5" fillId="0" borderId="1" xfId="5" applyNumberFormat="1" applyFont="1" applyBorder="1" applyAlignment="1">
      <alignment horizontal="left"/>
    </xf>
    <xf numFmtId="166" fontId="13" fillId="17" borderId="1" xfId="2" applyNumberFormat="1" applyFont="1" applyFill="1" applyBorder="1" applyAlignment="1">
      <alignment horizontal="right"/>
    </xf>
    <xf numFmtId="0" fontId="10" fillId="0" borderId="0" xfId="5" applyFont="1"/>
    <xf numFmtId="0" fontId="10" fillId="0" borderId="1" xfId="5" applyFont="1" applyBorder="1" applyAlignment="1">
      <alignment horizontal="center" textRotation="90" wrapText="1"/>
    </xf>
    <xf numFmtId="0" fontId="10" fillId="0" borderId="1" xfId="5" applyFont="1" applyBorder="1" applyAlignment="1">
      <alignment textRotation="90" wrapText="1"/>
    </xf>
    <xf numFmtId="3" fontId="57" fillId="0" borderId="1" xfId="2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8" fillId="0" borderId="1" xfId="2" applyNumberFormat="1" applyFont="1" applyBorder="1" applyAlignment="1">
      <alignment horizontal="right"/>
    </xf>
    <xf numFmtId="3" fontId="0" fillId="0" borderId="1" xfId="2" applyNumberFormat="1" applyFont="1" applyBorder="1" applyAlignment="1">
      <alignment horizontal="right"/>
    </xf>
    <xf numFmtId="3" fontId="2" fillId="0" borderId="1" xfId="2" applyNumberFormat="1" applyFont="1" applyBorder="1" applyAlignment="1">
      <alignment horizontal="right"/>
    </xf>
    <xf numFmtId="0" fontId="0" fillId="0" borderId="0" xfId="0" applyFill="1" applyBorder="1" applyAlignment="1">
      <alignment wrapText="1"/>
    </xf>
    <xf numFmtId="0" fontId="9" fillId="0" borderId="16" xfId="7" applyFont="1" applyBorder="1"/>
    <xf numFmtId="0" fontId="0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3" fontId="5" fillId="0" borderId="1" xfId="0" applyNumberFormat="1" applyFont="1" applyBorder="1"/>
    <xf numFmtId="0" fontId="2" fillId="0" borderId="1" xfId="0" applyFont="1" applyBorder="1" applyAlignment="1"/>
    <xf numFmtId="3" fontId="2" fillId="0" borderId="1" xfId="0" applyNumberFormat="1" applyFont="1" applyBorder="1" applyAlignment="1"/>
    <xf numFmtId="3" fontId="8" fillId="0" borderId="1" xfId="2" applyNumberFormat="1" applyFont="1" applyFill="1" applyBorder="1" applyAlignment="1">
      <alignment horizontal="right"/>
    </xf>
    <xf numFmtId="3" fontId="0" fillId="0" borderId="1" xfId="2" applyNumberFormat="1" applyFont="1" applyFill="1" applyBorder="1" applyAlignment="1">
      <alignment horizontal="right"/>
    </xf>
    <xf numFmtId="3" fontId="11" fillId="0" borderId="1" xfId="2" applyNumberFormat="1" applyFont="1" applyFill="1" applyBorder="1" applyAlignment="1">
      <alignment horizontal="right"/>
    </xf>
    <xf numFmtId="49" fontId="13" fillId="0" borderId="21" xfId="0" applyNumberFormat="1" applyFont="1" applyBorder="1" applyAlignment="1">
      <alignment horizontal="left"/>
    </xf>
    <xf numFmtId="0" fontId="48" fillId="0" borderId="38" xfId="0" applyFont="1" applyBorder="1"/>
    <xf numFmtId="3" fontId="13" fillId="0" borderId="22" xfId="2" applyNumberFormat="1" applyFont="1" applyBorder="1" applyAlignment="1">
      <alignment horizontal="right"/>
    </xf>
    <xf numFmtId="3" fontId="13" fillId="12" borderId="22" xfId="2" applyNumberFormat="1" applyFont="1" applyFill="1" applyBorder="1" applyAlignment="1">
      <alignment horizontal="right"/>
    </xf>
    <xf numFmtId="3" fontId="13" fillId="13" borderId="22" xfId="2" applyNumberFormat="1" applyFont="1" applyFill="1" applyBorder="1" applyAlignment="1">
      <alignment horizontal="right"/>
    </xf>
    <xf numFmtId="3" fontId="13" fillId="0" borderId="22" xfId="2" applyNumberFormat="1" applyFont="1" applyFill="1" applyBorder="1" applyAlignment="1">
      <alignment horizontal="right"/>
    </xf>
    <xf numFmtId="4" fontId="13" fillId="0" borderId="39" xfId="2" applyNumberFormat="1" applyFont="1" applyFill="1" applyBorder="1" applyAlignment="1">
      <alignment horizontal="right"/>
    </xf>
    <xf numFmtId="164" fontId="62" fillId="0" borderId="0" xfId="0" applyNumberFormat="1" applyFont="1"/>
    <xf numFmtId="0" fontId="62" fillId="0" borderId="0" xfId="0" applyFont="1"/>
    <xf numFmtId="49" fontId="9" fillId="0" borderId="14" xfId="0" applyNumberFormat="1" applyFont="1" applyBorder="1" applyAlignment="1">
      <alignment horizontal="left"/>
    </xf>
    <xf numFmtId="3" fontId="46" fillId="16" borderId="1" xfId="2" applyNumberFormat="1" applyFont="1" applyFill="1" applyBorder="1" applyAlignment="1">
      <alignment horizontal="right"/>
    </xf>
    <xf numFmtId="0" fontId="11" fillId="0" borderId="1" xfId="0" applyFont="1" applyBorder="1"/>
    <xf numFmtId="0" fontId="10" fillId="17" borderId="1" xfId="0" applyFont="1" applyFill="1" applyBorder="1"/>
    <xf numFmtId="3" fontId="10" fillId="17" borderId="1" xfId="2" applyNumberFormat="1" applyFont="1" applyFill="1" applyBorder="1" applyAlignment="1">
      <alignment horizontal="right"/>
    </xf>
    <xf numFmtId="4" fontId="9" fillId="0" borderId="40" xfId="2" applyNumberFormat="1" applyFont="1" applyBorder="1" applyAlignment="1">
      <alignment horizontal="right"/>
    </xf>
    <xf numFmtId="49" fontId="10" fillId="17" borderId="14" xfId="0" applyNumberFormat="1" applyFont="1" applyFill="1" applyBorder="1" applyAlignment="1">
      <alignment horizontal="left"/>
    </xf>
    <xf numFmtId="4" fontId="10" fillId="17" borderId="40" xfId="2" applyNumberFormat="1" applyFont="1" applyFill="1" applyBorder="1" applyAlignment="1">
      <alignment horizontal="right"/>
    </xf>
    <xf numFmtId="3" fontId="10" fillId="8" borderId="3" xfId="2" applyNumberFormat="1" applyFont="1" applyFill="1" applyBorder="1" applyAlignment="1">
      <alignment horizontal="right"/>
    </xf>
    <xf numFmtId="3" fontId="10" fillId="8" borderId="7" xfId="2" applyNumberFormat="1" applyFont="1" applyFill="1" applyBorder="1" applyAlignment="1">
      <alignment horizontal="right"/>
    </xf>
    <xf numFmtId="49" fontId="9" fillId="0" borderId="28" xfId="0" applyNumberFormat="1" applyFont="1" applyBorder="1" applyAlignment="1">
      <alignment horizontal="left"/>
    </xf>
    <xf numFmtId="0" fontId="11" fillId="0" borderId="4" xfId="0" applyFont="1" applyBorder="1"/>
    <xf numFmtId="4" fontId="9" fillId="0" borderId="36" xfId="2" applyNumberFormat="1" applyFont="1" applyBorder="1" applyAlignment="1">
      <alignment horizontal="right"/>
    </xf>
    <xf numFmtId="49" fontId="10" fillId="17" borderId="41" xfId="0" applyNumberFormat="1" applyFont="1" applyFill="1" applyBorder="1" applyAlignment="1">
      <alignment horizontal="left"/>
    </xf>
    <xf numFmtId="0" fontId="10" fillId="17" borderId="3" xfId="0" applyFont="1" applyFill="1" applyBorder="1"/>
    <xf numFmtId="3" fontId="10" fillId="17" borderId="3" xfId="2" applyNumberFormat="1" applyFont="1" applyFill="1" applyBorder="1" applyAlignment="1">
      <alignment horizontal="right"/>
    </xf>
    <xf numFmtId="4" fontId="10" fillId="17" borderId="7" xfId="2" applyNumberFormat="1" applyFont="1" applyFill="1" applyBorder="1" applyAlignment="1">
      <alignment horizontal="right"/>
    </xf>
    <xf numFmtId="165" fontId="13" fillId="8" borderId="1" xfId="5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8" fillId="0" borderId="0" xfId="7" applyFont="1" applyAlignment="1">
      <alignment textRotation="90"/>
    </xf>
    <xf numFmtId="0" fontId="8" fillId="0" borderId="0" xfId="7" applyAlignment="1">
      <alignment textRotation="90"/>
    </xf>
    <xf numFmtId="0" fontId="17" fillId="11" borderId="1" xfId="7" applyFont="1" applyFill="1" applyBorder="1"/>
    <xf numFmtId="0" fontId="17" fillId="10" borderId="1" xfId="7" applyFont="1" applyFill="1" applyBorder="1"/>
    <xf numFmtId="0" fontId="17" fillId="18" borderId="1" xfId="7" applyFont="1" applyFill="1" applyBorder="1"/>
    <xf numFmtId="0" fontId="17" fillId="15" borderId="1" xfId="7" applyFont="1" applyFill="1" applyBorder="1"/>
    <xf numFmtId="0" fontId="19" fillId="15" borderId="1" xfId="7" applyFont="1" applyFill="1" applyBorder="1" applyAlignment="1">
      <alignment horizontal="center" vertical="center"/>
    </xf>
    <xf numFmtId="0" fontId="17" fillId="9" borderId="1" xfId="7" applyFont="1" applyFill="1" applyBorder="1"/>
    <xf numFmtId="0" fontId="17" fillId="19" borderId="1" xfId="7" applyFont="1" applyFill="1" applyBorder="1"/>
    <xf numFmtId="0" fontId="17" fillId="20" borderId="1" xfId="7" applyFont="1" applyFill="1" applyBorder="1"/>
    <xf numFmtId="0" fontId="19" fillId="20" borderId="1" xfId="7" applyFont="1" applyFill="1" applyBorder="1" applyAlignment="1">
      <alignment horizontal="center" vertical="center"/>
    </xf>
    <xf numFmtId="0" fontId="17" fillId="21" borderId="1" xfId="7" applyFont="1" applyFill="1" applyBorder="1"/>
    <xf numFmtId="0" fontId="19" fillId="21" borderId="1" xfId="7" applyFont="1" applyFill="1" applyBorder="1" applyAlignment="1">
      <alignment horizontal="center" vertical="center"/>
    </xf>
    <xf numFmtId="0" fontId="17" fillId="18" borderId="1" xfId="7" applyFont="1" applyFill="1" applyBorder="1" applyAlignment="1">
      <alignment vertical="center"/>
    </xf>
    <xf numFmtId="0" fontId="9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 applyFill="1" applyBorder="1"/>
    <xf numFmtId="164" fontId="9" fillId="0" borderId="0" xfId="2" applyNumberFormat="1" applyFont="1" applyFill="1" applyBorder="1"/>
    <xf numFmtId="0" fontId="11" fillId="0" borderId="1" xfId="0" applyFont="1" applyBorder="1" applyAlignment="1">
      <alignment horizontal="left" wrapText="1" indent="5"/>
    </xf>
    <xf numFmtId="0" fontId="11" fillId="0" borderId="1" xfId="0" applyFont="1" applyBorder="1" applyAlignment="1">
      <alignment horizontal="left" indent="5"/>
    </xf>
    <xf numFmtId="0" fontId="0" fillId="0" borderId="1" xfId="0" applyBorder="1" applyAlignment="1">
      <alignment horizontal="left" wrapText="1" indent="2"/>
    </xf>
    <xf numFmtId="3" fontId="57" fillId="0" borderId="1" xfId="2" applyNumberFormat="1" applyFont="1" applyFill="1" applyBorder="1" applyAlignment="1">
      <alignment horizontal="right"/>
    </xf>
    <xf numFmtId="2" fontId="10" fillId="0" borderId="1" xfId="2" applyNumberFormat="1" applyFont="1" applyFill="1" applyBorder="1" applyAlignment="1">
      <alignment horizontal="right"/>
    </xf>
    <xf numFmtId="2" fontId="9" fillId="0" borderId="1" xfId="2" applyNumberFormat="1" applyFont="1" applyFill="1" applyBorder="1" applyAlignment="1">
      <alignment horizontal="right"/>
    </xf>
    <xf numFmtId="0" fontId="31" fillId="0" borderId="0" xfId="6" applyAlignment="1">
      <alignment horizontal="left" wrapText="1"/>
    </xf>
    <xf numFmtId="0" fontId="0" fillId="0" borderId="0" xfId="5" applyFont="1"/>
    <xf numFmtId="0" fontId="5" fillId="19" borderId="1" xfId="7" applyFont="1" applyFill="1" applyBorder="1"/>
    <xf numFmtId="0" fontId="2" fillId="22" borderId="1" xfId="7" applyFont="1" applyFill="1" applyBorder="1"/>
    <xf numFmtId="0" fontId="37" fillId="0" borderId="0" xfId="6" applyFont="1" applyAlignment="1">
      <alignment horizontal="left" wrapText="1"/>
    </xf>
    <xf numFmtId="0" fontId="29" fillId="0" borderId="0" xfId="6" applyFont="1" applyAlignment="1">
      <alignment horizontal="left" wrapText="1"/>
    </xf>
    <xf numFmtId="0" fontId="29" fillId="0" borderId="0" xfId="6" applyFont="1" applyAlignment="1">
      <alignment horizontal="left"/>
    </xf>
    <xf numFmtId="0" fontId="51" fillId="0" borderId="0" xfId="6" applyFont="1" applyAlignment="1">
      <alignment horizontal="center"/>
    </xf>
    <xf numFmtId="49" fontId="51" fillId="0" borderId="0" xfId="6" applyNumberFormat="1" applyFont="1" applyAlignment="1">
      <alignment horizontal="center"/>
    </xf>
    <xf numFmtId="0" fontId="52" fillId="0" borderId="0" xfId="6" applyFont="1" applyAlignment="1">
      <alignment horizontal="left"/>
    </xf>
    <xf numFmtId="0" fontId="52" fillId="0" borderId="0" xfId="6" applyFont="1"/>
    <xf numFmtId="0" fontId="52" fillId="0" borderId="0" xfId="6" applyFont="1" applyAlignment="1">
      <alignment horizontal="left" wrapText="1"/>
    </xf>
    <xf numFmtId="49" fontId="36" fillId="0" borderId="0" xfId="6" applyNumberFormat="1" applyFont="1" applyAlignment="1">
      <alignment horizontal="center"/>
    </xf>
    <xf numFmtId="0" fontId="51" fillId="0" borderId="0" xfId="6" applyFont="1" applyAlignment="1">
      <alignment horizontal="left" wrapText="1"/>
    </xf>
    <xf numFmtId="0" fontId="29" fillId="0" borderId="0" xfId="6" applyFont="1" applyAlignment="1"/>
    <xf numFmtId="49" fontId="51" fillId="0" borderId="0" xfId="6" applyNumberFormat="1" applyFont="1" applyAlignment="1">
      <alignment horizontal="center" vertical="top"/>
    </xf>
    <xf numFmtId="0" fontId="52" fillId="0" borderId="0" xfId="6" applyFont="1" applyAlignment="1">
      <alignment horizontal="left" vertical="top"/>
    </xf>
    <xf numFmtId="0" fontId="52" fillId="0" borderId="0" xfId="6" applyFont="1" applyAlignment="1">
      <alignment vertical="top"/>
    </xf>
    <xf numFmtId="3" fontId="9" fillId="10" borderId="4" xfId="2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center" textRotation="90" wrapText="1"/>
    </xf>
    <xf numFmtId="3" fontId="46" fillId="9" borderId="32" xfId="2" applyNumberFormat="1" applyFont="1" applyFill="1" applyBorder="1" applyAlignment="1">
      <alignment horizontal="right"/>
    </xf>
    <xf numFmtId="3" fontId="46" fillId="12" borderId="32" xfId="2" applyNumberFormat="1" applyFont="1" applyFill="1" applyBorder="1" applyAlignment="1">
      <alignment horizontal="right"/>
    </xf>
    <xf numFmtId="3" fontId="46" fillId="13" borderId="32" xfId="2" applyNumberFormat="1" applyFont="1" applyFill="1" applyBorder="1" applyAlignment="1">
      <alignment horizontal="right"/>
    </xf>
    <xf numFmtId="3" fontId="46" fillId="9" borderId="37" xfId="2" applyNumberFormat="1" applyFont="1" applyFill="1" applyBorder="1" applyAlignment="1">
      <alignment horizontal="right"/>
    </xf>
    <xf numFmtId="165" fontId="5" fillId="23" borderId="1" xfId="2" applyNumberFormat="1" applyFont="1" applyFill="1" applyBorder="1" applyAlignment="1">
      <alignment horizontal="right"/>
    </xf>
    <xf numFmtId="0" fontId="20" fillId="0" borderId="1" xfId="8" applyFont="1" applyBorder="1" applyAlignment="1">
      <alignment horizontal="right"/>
    </xf>
    <xf numFmtId="3" fontId="5" fillId="0" borderId="1" xfId="8" applyNumberFormat="1" applyFont="1" applyBorder="1"/>
    <xf numFmtId="3" fontId="6" fillId="8" borderId="1" xfId="2" applyNumberFormat="1" applyFont="1" applyFill="1" applyBorder="1" applyAlignment="1">
      <alignment horizontal="right"/>
    </xf>
    <xf numFmtId="49" fontId="47" fillId="0" borderId="1" xfId="0" applyNumberFormat="1" applyFont="1" applyBorder="1" applyAlignment="1">
      <alignment horizontal="left"/>
    </xf>
    <xf numFmtId="49" fontId="0" fillId="15" borderId="1" xfId="0" applyNumberFormat="1" applyFont="1" applyFill="1" applyBorder="1" applyAlignment="1"/>
    <xf numFmtId="49" fontId="46" fillId="15" borderId="1" xfId="0" applyNumberFormat="1" applyFont="1" applyFill="1" applyBorder="1" applyAlignment="1">
      <alignment horizontal="left"/>
    </xf>
    <xf numFmtId="49" fontId="46" fillId="0" borderId="1" xfId="0" applyNumberFormat="1" applyFont="1" applyBorder="1" applyAlignment="1">
      <alignment horizontal="left"/>
    </xf>
    <xf numFmtId="0" fontId="0" fillId="0" borderId="0" xfId="7" applyFont="1" applyAlignment="1"/>
    <xf numFmtId="49" fontId="33" fillId="0" borderId="0" xfId="0" applyNumberFormat="1" applyFont="1"/>
    <xf numFmtId="49" fontId="55" fillId="0" borderId="1" xfId="0" applyNumberFormat="1" applyFont="1" applyBorder="1"/>
    <xf numFmtId="49" fontId="9" fillId="0" borderId="0" xfId="0" applyNumberFormat="1" applyFont="1"/>
    <xf numFmtId="0" fontId="0" fillId="0" borderId="0" xfId="0" applyFill="1" applyBorder="1"/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3" fontId="8" fillId="0" borderId="1" xfId="8" applyNumberFormat="1" applyBorder="1"/>
    <xf numFmtId="0" fontId="8" fillId="0" borderId="1" xfId="8" applyBorder="1" applyAlignment="1">
      <alignment wrapText="1"/>
    </xf>
    <xf numFmtId="0" fontId="8" fillId="0" borderId="1" xfId="8" applyBorder="1"/>
    <xf numFmtId="0" fontId="51" fillId="0" borderId="1" xfId="8" applyFont="1" applyBorder="1"/>
    <xf numFmtId="0" fontId="8" fillId="0" borderId="1" xfId="8" applyFont="1" applyBorder="1" applyAlignment="1">
      <alignment wrapText="1"/>
    </xf>
    <xf numFmtId="0" fontId="5" fillId="0" borderId="1" xfId="8" applyFont="1" applyBorder="1" applyAlignment="1">
      <alignment horizontal="right"/>
    </xf>
    <xf numFmtId="0" fontId="53" fillId="0" borderId="0" xfId="8" applyFont="1"/>
    <xf numFmtId="0" fontId="10" fillId="0" borderId="2" xfId="0" applyFont="1" applyBorder="1" applyAlignment="1">
      <alignment horizontal="right"/>
    </xf>
    <xf numFmtId="3" fontId="6" fillId="0" borderId="1" xfId="0" applyNumberFormat="1" applyFont="1" applyBorder="1"/>
    <xf numFmtId="3" fontId="9" fillId="0" borderId="1" xfId="0" applyNumberFormat="1" applyFont="1" applyBorder="1"/>
    <xf numFmtId="3" fontId="10" fillId="0" borderId="1" xfId="0" applyNumberFormat="1" applyFont="1" applyBorder="1"/>
    <xf numFmtId="3" fontId="9" fillId="0" borderId="1" xfId="0" applyNumberFormat="1" applyFont="1" applyBorder="1" applyAlignment="1">
      <alignment vertical="center"/>
    </xf>
    <xf numFmtId="0" fontId="9" fillId="0" borderId="1" xfId="7" applyFont="1" applyBorder="1" applyAlignment="1">
      <alignment horizontal="right"/>
    </xf>
    <xf numFmtId="0" fontId="0" fillId="0" borderId="0" xfId="5" applyFont="1" applyAlignment="1">
      <alignment wrapText="1"/>
    </xf>
    <xf numFmtId="0" fontId="9" fillId="0" borderId="1" xfId="5" applyFont="1" applyFill="1" applyBorder="1" applyAlignment="1">
      <alignment wrapText="1"/>
    </xf>
    <xf numFmtId="3" fontId="9" fillId="0" borderId="4" xfId="0" applyNumberFormat="1" applyFont="1" applyBorder="1" applyAlignment="1">
      <alignment horizontal="right" vertical="center"/>
    </xf>
    <xf numFmtId="0" fontId="9" fillId="0" borderId="2" xfId="0" applyFont="1" applyBorder="1"/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 wrapText="1"/>
    </xf>
    <xf numFmtId="0" fontId="9" fillId="0" borderId="2" xfId="0" applyFont="1" applyFill="1" applyBorder="1" applyAlignment="1">
      <alignment wrapText="1"/>
    </xf>
    <xf numFmtId="0" fontId="5" fillId="0" borderId="1" xfId="5" applyFont="1" applyBorder="1"/>
    <xf numFmtId="3" fontId="13" fillId="0" borderId="23" xfId="2" applyNumberFormat="1" applyFont="1" applyBorder="1" applyAlignment="1">
      <alignment horizontal="center"/>
    </xf>
    <xf numFmtId="0" fontId="35" fillId="0" borderId="1" xfId="0" applyFont="1" applyBorder="1" applyAlignment="1">
      <alignment horizontal="left" wrapText="1"/>
    </xf>
    <xf numFmtId="3" fontId="35" fillId="0" borderId="1" xfId="0" applyNumberFormat="1" applyFont="1" applyBorder="1" applyAlignment="1"/>
    <xf numFmtId="0" fontId="35" fillId="0" borderId="0" xfId="0" applyFont="1"/>
    <xf numFmtId="0" fontId="0" fillId="0" borderId="16" xfId="0" applyBorder="1"/>
    <xf numFmtId="1" fontId="23" fillId="0" borderId="42" xfId="2" applyNumberFormat="1" applyFont="1" applyBorder="1" applyAlignment="1">
      <alignment horizontal="right"/>
    </xf>
    <xf numFmtId="0" fontId="22" fillId="0" borderId="1" xfId="0" applyFont="1" applyBorder="1" applyAlignment="1">
      <alignment horizontal="left" vertical="center" wrapText="1"/>
    </xf>
    <xf numFmtId="1" fontId="23" fillId="0" borderId="1" xfId="2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right" vertical="center"/>
    </xf>
    <xf numFmtId="3" fontId="14" fillId="0" borderId="0" xfId="0" applyNumberFormat="1" applyFont="1"/>
    <xf numFmtId="0" fontId="0" fillId="0" borderId="0" xfId="5" applyFont="1" applyAlignment="1">
      <alignment horizontal="left"/>
    </xf>
    <xf numFmtId="0" fontId="28" fillId="0" borderId="0" xfId="6" applyFont="1" applyAlignment="1">
      <alignment horizontal="center" wrapText="1"/>
    </xf>
    <xf numFmtId="0" fontId="29" fillId="0" borderId="0" xfId="6" applyFont="1" applyAlignment="1">
      <alignment horizontal="center" wrapText="1"/>
    </xf>
    <xf numFmtId="0" fontId="52" fillId="0" borderId="0" xfId="6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16" fillId="0" borderId="18" xfId="0" applyNumberFormat="1" applyFont="1" applyBorder="1" applyAlignment="1">
      <alignment horizontal="center" vertical="center"/>
    </xf>
    <xf numFmtId="164" fontId="16" fillId="0" borderId="32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0" fontId="0" fillId="0" borderId="4" xfId="0" applyBorder="1"/>
    <xf numFmtId="0" fontId="22" fillId="6" borderId="16" xfId="0" applyFont="1" applyFill="1" applyBorder="1" applyAlignment="1">
      <alignment horizontal="center" wrapText="1"/>
    </xf>
    <xf numFmtId="0" fontId="22" fillId="6" borderId="42" xfId="0" applyFont="1" applyFill="1" applyBorder="1" applyAlignment="1">
      <alignment horizont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1" fontId="23" fillId="0" borderId="18" xfId="2" applyNumberFormat="1" applyFont="1" applyBorder="1" applyAlignment="1">
      <alignment horizontal="right" vertical="center"/>
    </xf>
    <xf numFmtId="1" fontId="23" fillId="0" borderId="4" xfId="2" applyNumberFormat="1" applyFont="1" applyBorder="1" applyAlignment="1">
      <alignment horizontal="right" vertical="center"/>
    </xf>
    <xf numFmtId="0" fontId="2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1" fillId="0" borderId="1" xfId="0" applyFont="1" applyBorder="1" applyAlignment="1">
      <alignment horizontal="center"/>
    </xf>
    <xf numFmtId="0" fontId="22" fillId="0" borderId="18" xfId="0" applyFont="1" applyBorder="1" applyAlignment="1">
      <alignment horizontal="left" wrapText="1"/>
    </xf>
    <xf numFmtId="0" fontId="22" fillId="0" borderId="4" xfId="0" applyFont="1" applyBorder="1" applyAlignment="1">
      <alignment horizontal="left" wrapText="1"/>
    </xf>
    <xf numFmtId="1" fontId="23" fillId="0" borderId="18" xfId="2" applyNumberFormat="1" applyFont="1" applyBorder="1" applyAlignment="1">
      <alignment horizontal="right"/>
    </xf>
    <xf numFmtId="1" fontId="23" fillId="0" borderId="4" xfId="2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textRotation="90" wrapText="1"/>
    </xf>
    <xf numFmtId="0" fontId="49" fillId="0" borderId="1" xfId="0" applyFont="1" applyBorder="1" applyAlignment="1">
      <alignment horizontal="center" wrapText="1"/>
    </xf>
    <xf numFmtId="49" fontId="46" fillId="16" borderId="1" xfId="0" applyNumberFormat="1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3" fontId="9" fillId="11" borderId="43" xfId="2" applyNumberFormat="1" applyFont="1" applyFill="1" applyBorder="1" applyAlignment="1">
      <alignment horizontal="center"/>
    </xf>
    <xf numFmtId="3" fontId="9" fillId="11" borderId="4" xfId="2" applyNumberFormat="1" applyFont="1" applyFill="1" applyBorder="1" applyAlignment="1">
      <alignment horizontal="center"/>
    </xf>
    <xf numFmtId="49" fontId="9" fillId="0" borderId="44" xfId="0" applyNumberFormat="1" applyFont="1" applyBorder="1" applyAlignment="1">
      <alignment horizontal="center" wrapText="1"/>
    </xf>
    <xf numFmtId="49" fontId="9" fillId="0" borderId="25" xfId="0" applyNumberFormat="1" applyFont="1" applyBorder="1" applyAlignment="1">
      <alignment horizontal="center" wrapText="1"/>
    </xf>
    <xf numFmtId="3" fontId="9" fillId="11" borderId="43" xfId="2" applyNumberFormat="1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3" fontId="9" fillId="9" borderId="43" xfId="2" applyNumberFormat="1" applyFont="1" applyFill="1" applyBorder="1" applyAlignment="1">
      <alignment horizontal="right"/>
    </xf>
    <xf numFmtId="0" fontId="12" fillId="13" borderId="45" xfId="0" applyFont="1" applyFill="1" applyBorder="1" applyAlignment="1">
      <alignment horizontal="center" wrapText="1"/>
    </xf>
    <xf numFmtId="0" fontId="12" fillId="13" borderId="46" xfId="0" applyFont="1" applyFill="1" applyBorder="1" applyAlignment="1">
      <alignment horizontal="center" wrapText="1"/>
    </xf>
    <xf numFmtId="0" fontId="10" fillId="0" borderId="47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3" fontId="9" fillId="10" borderId="43" xfId="2" applyNumberFormat="1" applyFont="1" applyFill="1" applyBorder="1" applyAlignment="1">
      <alignment horizontal="right"/>
    </xf>
    <xf numFmtId="0" fontId="0" fillId="0" borderId="32" xfId="0" applyBorder="1" applyAlignment="1">
      <alignment horizontal="right"/>
    </xf>
    <xf numFmtId="0" fontId="14" fillId="16" borderId="48" xfId="0" applyFont="1" applyFill="1" applyBorder="1" applyAlignment="1">
      <alignment horizontal="center"/>
    </xf>
    <xf numFmtId="0" fontId="14" fillId="16" borderId="49" xfId="0" applyFont="1" applyFill="1" applyBorder="1" applyAlignment="1">
      <alignment horizontal="center"/>
    </xf>
    <xf numFmtId="0" fontId="10" fillId="12" borderId="45" xfId="0" applyFont="1" applyFill="1" applyBorder="1" applyAlignment="1">
      <alignment horizontal="center" wrapText="1"/>
    </xf>
    <xf numFmtId="0" fontId="10" fillId="12" borderId="46" xfId="0" applyFont="1" applyFill="1" applyBorder="1" applyAlignment="1">
      <alignment horizontal="center" wrapText="1"/>
    </xf>
    <xf numFmtId="49" fontId="46" fillId="11" borderId="41" xfId="0" applyNumberFormat="1" applyFont="1" applyFill="1" applyBorder="1" applyAlignment="1">
      <alignment horizontal="center"/>
    </xf>
    <xf numFmtId="49" fontId="46" fillId="11" borderId="3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43" xfId="0" applyFont="1" applyBorder="1" applyAlignment="1">
      <alignment horizontal="center" vertical="center" textRotation="90" wrapText="1"/>
    </xf>
    <xf numFmtId="0" fontId="10" fillId="0" borderId="26" xfId="0" applyFont="1" applyBorder="1" applyAlignment="1">
      <alignment horizontal="center" vertical="center" textRotation="90" wrapText="1"/>
    </xf>
    <xf numFmtId="0" fontId="49" fillId="0" borderId="0" xfId="0" applyFont="1" applyAlignment="1">
      <alignment horizontal="center" wrapText="1"/>
    </xf>
    <xf numFmtId="49" fontId="46" fillId="9" borderId="50" xfId="0" applyNumberFormat="1" applyFont="1" applyFill="1" applyBorder="1" applyAlignment="1">
      <alignment horizontal="center"/>
    </xf>
    <xf numFmtId="49" fontId="46" fillId="9" borderId="33" xfId="0" applyNumberFormat="1" applyFont="1" applyFill="1" applyBorder="1" applyAlignment="1">
      <alignment horizontal="center"/>
    </xf>
    <xf numFmtId="49" fontId="46" fillId="10" borderId="41" xfId="0" applyNumberFormat="1" applyFont="1" applyFill="1" applyBorder="1" applyAlignment="1">
      <alignment horizontal="center"/>
    </xf>
    <xf numFmtId="49" fontId="46" fillId="10" borderId="3" xfId="0" applyNumberFormat="1" applyFont="1" applyFill="1" applyBorder="1" applyAlignment="1">
      <alignment horizontal="center"/>
    </xf>
    <xf numFmtId="3" fontId="9" fillId="10" borderId="43" xfId="2" applyNumberFormat="1" applyFont="1" applyFill="1" applyBorder="1" applyAlignment="1">
      <alignment horizontal="center"/>
    </xf>
    <xf numFmtId="3" fontId="9" fillId="10" borderId="32" xfId="2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3" fontId="9" fillId="9" borderId="43" xfId="2" applyNumberFormat="1" applyFont="1" applyFill="1" applyBorder="1" applyAlignment="1">
      <alignment horizontal="center"/>
    </xf>
    <xf numFmtId="3" fontId="9" fillId="9" borderId="4" xfId="2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3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49" fillId="0" borderId="0" xfId="5" applyFont="1" applyAlignment="1">
      <alignment horizontal="center" wrapText="1"/>
    </xf>
    <xf numFmtId="0" fontId="10" fillId="0" borderId="1" xfId="5" applyFont="1" applyBorder="1" applyAlignment="1">
      <alignment horizontal="center"/>
    </xf>
    <xf numFmtId="0" fontId="10" fillId="0" borderId="1" xfId="5" applyFont="1" applyBorder="1" applyAlignment="1">
      <alignment horizontal="center" textRotation="90" wrapText="1"/>
    </xf>
    <xf numFmtId="0" fontId="10" fillId="0" borderId="1" xfId="5" applyFont="1" applyBorder="1" applyAlignment="1">
      <alignment horizontal="center" wrapText="1"/>
    </xf>
    <xf numFmtId="0" fontId="13" fillId="8" borderId="1" xfId="5" applyFont="1" applyFill="1" applyBorder="1" applyAlignment="1">
      <alignment horizontal="center" wrapText="1"/>
    </xf>
    <xf numFmtId="0" fontId="10" fillId="0" borderId="1" xfId="5" applyFont="1" applyBorder="1" applyAlignment="1">
      <alignment horizontal="center" textRotation="90"/>
    </xf>
    <xf numFmtId="0" fontId="13" fillId="0" borderId="1" xfId="5" applyFont="1" applyBorder="1" applyAlignment="1">
      <alignment horizontal="center" vertical="center" wrapText="1"/>
    </xf>
    <xf numFmtId="0" fontId="44" fillId="7" borderId="1" xfId="5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12" fillId="7" borderId="1" xfId="0" applyFont="1" applyFill="1" applyBorder="1" applyAlignment="1">
      <alignment horizontal="center" textRotation="90" wrapText="1"/>
    </xf>
    <xf numFmtId="0" fontId="10" fillId="0" borderId="18" xfId="0" applyFont="1" applyBorder="1" applyAlignment="1">
      <alignment horizontal="center" textRotation="90" wrapText="1"/>
    </xf>
    <xf numFmtId="0" fontId="10" fillId="0" borderId="4" xfId="0" applyFont="1" applyBorder="1" applyAlignment="1">
      <alignment horizontal="center" textRotation="90" wrapText="1"/>
    </xf>
    <xf numFmtId="0" fontId="9" fillId="0" borderId="16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0" fillId="0" borderId="19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3" fillId="0" borderId="34" xfId="5" applyFont="1" applyBorder="1" applyAlignment="1">
      <alignment horizontal="center"/>
    </xf>
    <xf numFmtId="0" fontId="13" fillId="0" borderId="53" xfId="5" applyFont="1" applyBorder="1" applyAlignment="1">
      <alignment horizontal="center"/>
    </xf>
    <xf numFmtId="0" fontId="5" fillId="0" borderId="54" xfId="5" applyFont="1" applyBorder="1" applyAlignment="1">
      <alignment horizontal="center" wrapText="1"/>
    </xf>
    <xf numFmtId="0" fontId="0" fillId="0" borderId="1" xfId="5" applyFont="1" applyBorder="1" applyAlignment="1">
      <alignment horizontal="center" wrapText="1"/>
    </xf>
    <xf numFmtId="0" fontId="8" fillId="0" borderId="1" xfId="5" applyFont="1" applyBorder="1" applyAlignment="1">
      <alignment horizontal="center" wrapText="1"/>
    </xf>
    <xf numFmtId="0" fontId="10" fillId="0" borderId="10" xfId="5" applyFont="1" applyBorder="1" applyAlignment="1">
      <alignment horizontal="center"/>
    </xf>
    <xf numFmtId="0" fontId="10" fillId="0" borderId="41" xfId="5" applyFont="1" applyBorder="1" applyAlignment="1">
      <alignment horizontal="center"/>
    </xf>
    <xf numFmtId="0" fontId="5" fillId="0" borderId="0" xfId="5" applyFont="1" applyAlignment="1">
      <alignment horizontal="center" wrapText="1"/>
    </xf>
    <xf numFmtId="0" fontId="0" fillId="0" borderId="0" xfId="5" applyFont="1" applyAlignment="1">
      <alignment horizontal="left"/>
    </xf>
    <xf numFmtId="0" fontId="1" fillId="0" borderId="0" xfId="5" applyFont="1" applyAlignment="1">
      <alignment horizontal="left"/>
    </xf>
    <xf numFmtId="0" fontId="10" fillId="0" borderId="55" xfId="5" applyFont="1" applyBorder="1" applyAlignment="1">
      <alignment horizontal="center" wrapText="1"/>
    </xf>
    <xf numFmtId="0" fontId="10" fillId="0" borderId="56" xfId="5" applyFont="1" applyBorder="1" applyAlignment="1">
      <alignment horizontal="center" wrapText="1"/>
    </xf>
    <xf numFmtId="0" fontId="19" fillId="0" borderId="18" xfId="7" applyFont="1" applyBorder="1" applyAlignment="1">
      <alignment horizontal="right" vertical="center"/>
    </xf>
    <xf numFmtId="0" fontId="19" fillId="0" borderId="32" xfId="7" applyFont="1" applyBorder="1" applyAlignment="1">
      <alignment horizontal="right" vertical="center"/>
    </xf>
    <xf numFmtId="0" fontId="19" fillId="0" borderId="4" xfId="7" applyFont="1" applyBorder="1" applyAlignment="1">
      <alignment horizontal="right" vertical="center"/>
    </xf>
    <xf numFmtId="0" fontId="5" fillId="0" borderId="16" xfId="7" applyFont="1" applyBorder="1" applyAlignment="1">
      <alignment horizontal="right"/>
    </xf>
    <xf numFmtId="0" fontId="5" fillId="0" borderId="42" xfId="7" applyFont="1" applyBorder="1" applyAlignment="1">
      <alignment horizontal="right"/>
    </xf>
    <xf numFmtId="0" fontId="5" fillId="0" borderId="2" xfId="7" applyFont="1" applyBorder="1" applyAlignment="1">
      <alignment horizontal="right"/>
    </xf>
    <xf numFmtId="0" fontId="2" fillId="12" borderId="16" xfId="7" applyFont="1" applyFill="1" applyBorder="1" applyAlignment="1">
      <alignment horizontal="right"/>
    </xf>
    <xf numFmtId="0" fontId="2" fillId="12" borderId="42" xfId="7" applyFont="1" applyFill="1" applyBorder="1" applyAlignment="1">
      <alignment horizontal="right"/>
    </xf>
    <xf numFmtId="0" fontId="2" fillId="12" borderId="2" xfId="7" applyFont="1" applyFill="1" applyBorder="1" applyAlignment="1">
      <alignment horizontal="right"/>
    </xf>
    <xf numFmtId="0" fontId="13" fillId="0" borderId="16" xfId="7" applyFont="1" applyBorder="1" applyAlignment="1">
      <alignment horizontal="left"/>
    </xf>
    <xf numFmtId="0" fontId="13" fillId="0" borderId="42" xfId="7" applyFont="1" applyBorder="1" applyAlignment="1">
      <alignment horizontal="left"/>
    </xf>
    <xf numFmtId="0" fontId="13" fillId="0" borderId="2" xfId="7" applyFont="1" applyBorder="1" applyAlignment="1">
      <alignment horizontal="left"/>
    </xf>
    <xf numFmtId="0" fontId="19" fillId="0" borderId="18" xfId="7" applyFont="1" applyBorder="1" applyAlignment="1">
      <alignment horizontal="left" vertical="center" wrapText="1"/>
    </xf>
    <xf numFmtId="0" fontId="19" fillId="0" borderId="4" xfId="7" applyFont="1" applyBorder="1" applyAlignment="1">
      <alignment horizontal="left" vertical="center" wrapText="1"/>
    </xf>
    <xf numFmtId="0" fontId="2" fillId="22" borderId="16" xfId="7" applyFont="1" applyFill="1" applyBorder="1" applyAlignment="1">
      <alignment horizontal="right"/>
    </xf>
    <xf numFmtId="0" fontId="2" fillId="22" borderId="42" xfId="7" applyFont="1" applyFill="1" applyBorder="1" applyAlignment="1">
      <alignment horizontal="right"/>
    </xf>
    <xf numFmtId="0" fontId="2" fillId="22" borderId="2" xfId="7" applyFont="1" applyFill="1" applyBorder="1" applyAlignment="1">
      <alignment horizontal="right"/>
    </xf>
    <xf numFmtId="0" fontId="17" fillId="18" borderId="18" xfId="7" applyFont="1" applyFill="1" applyBorder="1" applyAlignment="1">
      <alignment horizontal="left" vertical="center"/>
    </xf>
    <xf numFmtId="0" fontId="17" fillId="18" borderId="32" xfId="7" applyFont="1" applyFill="1" applyBorder="1" applyAlignment="1">
      <alignment horizontal="left" vertical="center"/>
    </xf>
    <xf numFmtId="0" fontId="17" fillId="18" borderId="4" xfId="7" applyFont="1" applyFill="1" applyBorder="1" applyAlignment="1">
      <alignment horizontal="left" vertical="center"/>
    </xf>
    <xf numFmtId="0" fontId="5" fillId="24" borderId="16" xfId="7" applyFont="1" applyFill="1" applyBorder="1" applyAlignment="1">
      <alignment horizontal="right"/>
    </xf>
    <xf numFmtId="0" fontId="5" fillId="24" borderId="42" xfId="7" applyFont="1" applyFill="1" applyBorder="1" applyAlignment="1">
      <alignment horizontal="right"/>
    </xf>
    <xf numFmtId="0" fontId="5" fillId="24" borderId="2" xfId="7" applyFont="1" applyFill="1" applyBorder="1" applyAlignment="1">
      <alignment horizontal="right"/>
    </xf>
    <xf numFmtId="0" fontId="2" fillId="14" borderId="16" xfId="7" applyFont="1" applyFill="1" applyBorder="1" applyAlignment="1">
      <alignment horizontal="right"/>
    </xf>
    <xf numFmtId="0" fontId="2" fillId="14" borderId="42" xfId="7" applyFont="1" applyFill="1" applyBorder="1" applyAlignment="1">
      <alignment horizontal="right"/>
    </xf>
    <xf numFmtId="0" fontId="2" fillId="14" borderId="2" xfId="7" applyFont="1" applyFill="1" applyBorder="1" applyAlignment="1">
      <alignment horizontal="right"/>
    </xf>
    <xf numFmtId="0" fontId="0" fillId="0" borderId="16" xfId="7" applyFont="1" applyBorder="1" applyAlignment="1">
      <alignment horizontal="left" vertical="center"/>
    </xf>
    <xf numFmtId="0" fontId="0" fillId="0" borderId="42" xfId="7" applyFont="1" applyBorder="1" applyAlignment="1">
      <alignment horizontal="left" vertical="center"/>
    </xf>
    <xf numFmtId="0" fontId="0" fillId="0" borderId="2" xfId="7" applyFont="1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0" xfId="7" applyFont="1" applyAlignment="1">
      <alignment horizontal="center" wrapText="1"/>
    </xf>
    <xf numFmtId="0" fontId="50" fillId="0" borderId="18" xfId="7" applyFont="1" applyBorder="1" applyAlignment="1">
      <alignment horizontal="left" vertical="center"/>
    </xf>
    <xf numFmtId="0" fontId="8" fillId="0" borderId="32" xfId="0" applyFont="1" applyBorder="1"/>
    <xf numFmtId="0" fontId="8" fillId="0" borderId="4" xfId="0" applyFont="1" applyBorder="1"/>
    <xf numFmtId="0" fontId="18" fillId="0" borderId="18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50" fillId="0" borderId="32" xfId="7" applyFont="1" applyBorder="1" applyAlignment="1">
      <alignment horizontal="left" vertical="center"/>
    </xf>
    <xf numFmtId="0" fontId="50" fillId="0" borderId="4" xfId="7" applyFont="1" applyBorder="1" applyAlignment="1">
      <alignment horizontal="left" vertical="center"/>
    </xf>
    <xf numFmtId="0" fontId="5" fillId="0" borderId="1" xfId="7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90" wrapText="1"/>
    </xf>
    <xf numFmtId="0" fontId="50" fillId="0" borderId="18" xfId="7" applyFont="1" applyBorder="1" applyAlignment="1">
      <alignment horizontal="center" vertical="center" wrapText="1"/>
    </xf>
    <xf numFmtId="0" fontId="50" fillId="0" borderId="32" xfId="7" applyFont="1" applyBorder="1" applyAlignment="1">
      <alignment horizontal="center" vertical="center" wrapText="1"/>
    </xf>
    <xf numFmtId="0" fontId="50" fillId="0" borderId="4" xfId="7" applyFont="1" applyBorder="1" applyAlignment="1">
      <alignment horizontal="center" vertical="center" wrapText="1"/>
    </xf>
    <xf numFmtId="0" fontId="50" fillId="0" borderId="18" xfId="0" applyFont="1" applyBorder="1" applyAlignment="1">
      <alignment horizontal="left" vertical="center" wrapText="1"/>
    </xf>
    <xf numFmtId="0" fontId="50" fillId="0" borderId="32" xfId="0" applyFont="1" applyBorder="1" applyAlignment="1">
      <alignment horizontal="left" vertical="center" wrapText="1"/>
    </xf>
    <xf numFmtId="0" fontId="6" fillId="0" borderId="1" xfId="7" applyFont="1" applyBorder="1" applyAlignment="1">
      <alignment horizontal="center" vertical="center" textRotation="90"/>
    </xf>
    <xf numFmtId="0" fontId="9" fillId="0" borderId="18" xfId="7" applyFont="1" applyBorder="1" applyAlignment="1">
      <alignment horizontal="center" vertical="center"/>
    </xf>
    <xf numFmtId="0" fontId="0" fillId="0" borderId="18" xfId="7" applyFont="1" applyBorder="1" applyAlignment="1">
      <alignment horizontal="left" vertical="center" wrapText="1"/>
    </xf>
    <xf numFmtId="0" fontId="8" fillId="0" borderId="32" xfId="7" applyFont="1" applyBorder="1" applyAlignment="1">
      <alignment horizontal="left" vertical="center" wrapText="1"/>
    </xf>
    <xf numFmtId="0" fontId="8" fillId="0" borderId="4" xfId="7" applyFont="1" applyBorder="1" applyAlignment="1">
      <alignment horizontal="left" vertical="center" wrapText="1"/>
    </xf>
    <xf numFmtId="0" fontId="9" fillId="0" borderId="18" xfId="7" applyFont="1" applyBorder="1" applyAlignment="1">
      <alignment horizontal="right" vertical="center"/>
    </xf>
    <xf numFmtId="0" fontId="9" fillId="0" borderId="32" xfId="7" applyFont="1" applyBorder="1" applyAlignment="1">
      <alignment horizontal="right" vertical="center"/>
    </xf>
    <xf numFmtId="0" fontId="9" fillId="0" borderId="4" xfId="7" applyFont="1" applyBorder="1" applyAlignment="1">
      <alignment horizontal="right" vertical="center"/>
    </xf>
    <xf numFmtId="0" fontId="5" fillId="12" borderId="16" xfId="0" applyFont="1" applyFill="1" applyBorder="1" applyAlignment="1">
      <alignment horizontal="right" wrapText="1"/>
    </xf>
    <xf numFmtId="0" fontId="5" fillId="12" borderId="42" xfId="0" applyFont="1" applyFill="1" applyBorder="1" applyAlignment="1">
      <alignment horizontal="right" wrapText="1"/>
    </xf>
    <xf numFmtId="0" fontId="5" fillId="12" borderId="2" xfId="0" applyFont="1" applyFill="1" applyBorder="1" applyAlignment="1">
      <alignment horizontal="right" wrapText="1"/>
    </xf>
    <xf numFmtId="0" fontId="19" fillId="24" borderId="18" xfId="7" applyFont="1" applyFill="1" applyBorder="1" applyAlignment="1">
      <alignment horizontal="center"/>
    </xf>
    <xf numFmtId="0" fontId="19" fillId="24" borderId="32" xfId="7" applyFont="1" applyFill="1" applyBorder="1" applyAlignment="1">
      <alignment horizontal="center"/>
    </xf>
    <xf numFmtId="0" fontId="19" fillId="24" borderId="4" xfId="7" applyFont="1" applyFill="1" applyBorder="1" applyAlignment="1">
      <alignment horizontal="center"/>
    </xf>
    <xf numFmtId="0" fontId="8" fillId="0" borderId="18" xfId="7" applyFont="1" applyBorder="1" applyAlignment="1">
      <alignment horizontal="left" vertical="center"/>
    </xf>
    <xf numFmtId="0" fontId="8" fillId="0" borderId="32" xfId="7" applyFont="1" applyBorder="1" applyAlignment="1">
      <alignment horizontal="left" vertical="center"/>
    </xf>
    <xf numFmtId="0" fontId="8" fillId="0" borderId="4" xfId="7" applyFont="1" applyBorder="1" applyAlignment="1">
      <alignment horizontal="left" vertical="center"/>
    </xf>
    <xf numFmtId="0" fontId="19" fillId="24" borderId="18" xfId="7" applyFont="1" applyFill="1" applyBorder="1" applyAlignment="1">
      <alignment horizontal="center" vertical="center"/>
    </xf>
    <xf numFmtId="0" fontId="19" fillId="24" borderId="32" xfId="7" applyFont="1" applyFill="1" applyBorder="1" applyAlignment="1">
      <alignment horizontal="center" vertical="center"/>
    </xf>
    <xf numFmtId="0" fontId="19" fillId="24" borderId="4" xfId="7" applyFont="1" applyFill="1" applyBorder="1" applyAlignment="1">
      <alignment horizontal="center" vertical="center"/>
    </xf>
    <xf numFmtId="0" fontId="6" fillId="0" borderId="18" xfId="7" applyFont="1" applyBorder="1" applyAlignment="1">
      <alignment horizontal="center" vertical="center" textRotation="90" wrapText="1"/>
    </xf>
    <xf numFmtId="0" fontId="6" fillId="0" borderId="32" xfId="7" applyFont="1" applyBorder="1" applyAlignment="1">
      <alignment horizontal="center" vertical="center" textRotation="90" wrapText="1"/>
    </xf>
    <xf numFmtId="0" fontId="6" fillId="0" borderId="4" xfId="7" applyFont="1" applyBorder="1" applyAlignment="1">
      <alignment horizontal="center" vertical="center" textRotation="90" wrapText="1"/>
    </xf>
    <xf numFmtId="0" fontId="35" fillId="0" borderId="1" xfId="7" applyFont="1" applyBorder="1" applyAlignment="1">
      <alignment horizontal="center" vertical="center" textRotation="90" wrapText="1"/>
    </xf>
    <xf numFmtId="0" fontId="5" fillId="0" borderId="1" xfId="7" applyFont="1" applyBorder="1" applyAlignment="1">
      <alignment horizontal="center" vertical="center" textRotation="90" wrapText="1"/>
    </xf>
    <xf numFmtId="0" fontId="5" fillId="19" borderId="16" xfId="7" applyFont="1" applyFill="1" applyBorder="1" applyAlignment="1">
      <alignment horizontal="right"/>
    </xf>
    <xf numFmtId="0" fontId="5" fillId="19" borderId="42" xfId="7" applyFont="1" applyFill="1" applyBorder="1" applyAlignment="1">
      <alignment horizontal="right"/>
    </xf>
    <xf numFmtId="0" fontId="5" fillId="19" borderId="2" xfId="7" applyFont="1" applyFill="1" applyBorder="1" applyAlignment="1">
      <alignment horizontal="right"/>
    </xf>
    <xf numFmtId="0" fontId="19" fillId="18" borderId="18" xfId="7" applyFont="1" applyFill="1" applyBorder="1" applyAlignment="1">
      <alignment horizontal="center" vertical="center"/>
    </xf>
    <xf numFmtId="0" fontId="19" fillId="18" borderId="32" xfId="7" applyFont="1" applyFill="1" applyBorder="1" applyAlignment="1">
      <alignment horizontal="center" vertical="center"/>
    </xf>
    <xf numFmtId="0" fontId="19" fillId="18" borderId="4" xfId="7" applyFont="1" applyFill="1" applyBorder="1" applyAlignment="1">
      <alignment horizontal="center" vertical="center"/>
    </xf>
    <xf numFmtId="0" fontId="17" fillId="19" borderId="18" xfId="7" applyFont="1" applyFill="1" applyBorder="1" applyAlignment="1">
      <alignment horizontal="left" vertical="center"/>
    </xf>
    <xf numFmtId="0" fontId="17" fillId="19" borderId="32" xfId="7" applyFont="1" applyFill="1" applyBorder="1" applyAlignment="1">
      <alignment horizontal="left" vertical="center"/>
    </xf>
    <xf numFmtId="0" fontId="17" fillId="18" borderId="18" xfId="7" applyFont="1" applyFill="1" applyBorder="1" applyAlignment="1">
      <alignment horizontal="right" vertical="center"/>
    </xf>
    <xf numFmtId="0" fontId="17" fillId="18" borderId="4" xfId="7" applyFont="1" applyFill="1" applyBorder="1" applyAlignment="1">
      <alignment horizontal="right" vertical="center"/>
    </xf>
    <xf numFmtId="0" fontId="17" fillId="9" borderId="18" xfId="7" applyFont="1" applyFill="1" applyBorder="1" applyAlignment="1">
      <alignment horizontal="left" vertical="center"/>
    </xf>
    <xf numFmtId="0" fontId="17" fillId="9" borderId="32" xfId="7" applyFont="1" applyFill="1" applyBorder="1" applyAlignment="1">
      <alignment horizontal="left" vertical="center"/>
    </xf>
    <xf numFmtId="0" fontId="17" fillId="11" borderId="18" xfId="7" applyFont="1" applyFill="1" applyBorder="1" applyAlignment="1">
      <alignment horizontal="left" vertical="center"/>
    </xf>
    <xf numFmtId="0" fontId="17" fillId="11" borderId="4" xfId="7" applyFont="1" applyFill="1" applyBorder="1" applyAlignment="1">
      <alignment horizontal="left" vertical="center"/>
    </xf>
    <xf numFmtId="0" fontId="17" fillId="10" borderId="18" xfId="7" applyFont="1" applyFill="1" applyBorder="1" applyAlignment="1">
      <alignment horizontal="left" vertical="center"/>
    </xf>
    <xf numFmtId="0" fontId="17" fillId="10" borderId="32" xfId="7" applyFont="1" applyFill="1" applyBorder="1" applyAlignment="1">
      <alignment horizontal="left" vertical="center"/>
    </xf>
    <xf numFmtId="0" fontId="17" fillId="10" borderId="4" xfId="7" applyFont="1" applyFill="1" applyBorder="1" applyAlignment="1">
      <alignment horizontal="left" vertical="center"/>
    </xf>
    <xf numFmtId="0" fontId="19" fillId="19" borderId="18" xfId="7" applyFont="1" applyFill="1" applyBorder="1" applyAlignment="1">
      <alignment horizontal="center" vertical="center"/>
    </xf>
    <xf numFmtId="0" fontId="19" fillId="19" borderId="32" xfId="7" applyFont="1" applyFill="1" applyBorder="1" applyAlignment="1">
      <alignment horizontal="center" vertical="center"/>
    </xf>
    <xf numFmtId="0" fontId="19" fillId="19" borderId="4" xfId="7" applyFont="1" applyFill="1" applyBorder="1" applyAlignment="1">
      <alignment horizontal="center" vertical="center"/>
    </xf>
    <xf numFmtId="0" fontId="19" fillId="9" borderId="18" xfId="7" applyFont="1" applyFill="1" applyBorder="1" applyAlignment="1">
      <alignment horizontal="center" vertical="center"/>
    </xf>
    <xf numFmtId="0" fontId="19" fillId="9" borderId="32" xfId="7" applyFont="1" applyFill="1" applyBorder="1" applyAlignment="1">
      <alignment horizontal="center" vertical="center"/>
    </xf>
    <xf numFmtId="0" fontId="19" fillId="9" borderId="4" xfId="7" applyFont="1" applyFill="1" applyBorder="1" applyAlignment="1">
      <alignment horizontal="center" vertical="center"/>
    </xf>
    <xf numFmtId="0" fontId="19" fillId="11" borderId="18" xfId="7" applyFont="1" applyFill="1" applyBorder="1" applyAlignment="1">
      <alignment horizontal="center" vertical="center"/>
    </xf>
    <xf numFmtId="0" fontId="19" fillId="11" borderId="32" xfId="7" applyFont="1" applyFill="1" applyBorder="1" applyAlignment="1">
      <alignment horizontal="center" vertical="center"/>
    </xf>
    <xf numFmtId="0" fontId="19" fillId="11" borderId="4" xfId="7" applyFont="1" applyFill="1" applyBorder="1" applyAlignment="1">
      <alignment horizontal="center" vertical="center"/>
    </xf>
    <xf numFmtId="0" fontId="19" fillId="10" borderId="18" xfId="7" applyFont="1" applyFill="1" applyBorder="1" applyAlignment="1">
      <alignment horizontal="center" vertical="center"/>
    </xf>
    <xf numFmtId="0" fontId="19" fillId="10" borderId="32" xfId="7" applyFont="1" applyFill="1" applyBorder="1" applyAlignment="1">
      <alignment horizontal="center" vertical="center"/>
    </xf>
    <xf numFmtId="0" fontId="19" fillId="10" borderId="4" xfId="7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8" borderId="57" xfId="0" applyFont="1" applyFill="1" applyBorder="1" applyAlignment="1">
      <alignment horizontal="center"/>
    </xf>
    <xf numFmtId="0" fontId="10" fillId="8" borderId="53" xfId="0" applyFont="1" applyFill="1" applyBorder="1" applyAlignment="1">
      <alignment horizontal="center"/>
    </xf>
    <xf numFmtId="49" fontId="9" fillId="0" borderId="10" xfId="0" applyNumberFormat="1" applyFont="1" applyBorder="1" applyAlignment="1">
      <alignment horizontal="center" wrapText="1"/>
    </xf>
    <xf numFmtId="49" fontId="9" fillId="0" borderId="14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1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0" fillId="0" borderId="4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9" fillId="0" borderId="1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1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4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18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3" fontId="9" fillId="0" borderId="18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24" fillId="0" borderId="0" xfId="8" applyFont="1" applyBorder="1" applyAlignment="1">
      <alignment horizontal="center"/>
    </xf>
    <xf numFmtId="0" fontId="21" fillId="0" borderId="1" xfId="8" applyFont="1" applyBorder="1" applyAlignment="1">
      <alignment horizontal="center" textRotation="90"/>
    </xf>
    <xf numFmtId="0" fontId="21" fillId="0" borderId="18" xfId="8" applyFont="1" applyBorder="1" applyAlignment="1">
      <alignment horizontal="center"/>
    </xf>
    <xf numFmtId="0" fontId="21" fillId="0" borderId="4" xfId="8" applyFont="1" applyBorder="1" applyAlignment="1">
      <alignment horizontal="center"/>
    </xf>
    <xf numFmtId="0" fontId="21" fillId="0" borderId="18" xfId="8" applyFont="1" applyBorder="1" applyAlignment="1">
      <alignment horizontal="center" wrapText="1"/>
    </xf>
    <xf numFmtId="0" fontId="21" fillId="0" borderId="4" xfId="8" applyFont="1" applyBorder="1" applyAlignment="1">
      <alignment horizontal="center" wrapText="1"/>
    </xf>
    <xf numFmtId="0" fontId="21" fillId="0" borderId="1" xfId="8" applyFont="1" applyBorder="1" applyAlignment="1">
      <alignment horizontal="center"/>
    </xf>
    <xf numFmtId="0" fontId="0" fillId="0" borderId="42" xfId="0" applyBorder="1"/>
    <xf numFmtId="0" fontId="0" fillId="0" borderId="2" xfId="0" applyBorder="1"/>
    <xf numFmtId="0" fontId="0" fillId="0" borderId="16" xfId="8" applyFont="1" applyBorder="1" applyAlignment="1">
      <alignment horizontal="left"/>
    </xf>
    <xf numFmtId="0" fontId="8" fillId="0" borderId="42" xfId="8" applyBorder="1" applyAlignment="1">
      <alignment horizontal="left"/>
    </xf>
    <xf numFmtId="0" fontId="8" fillId="0" borderId="2" xfId="8" applyBorder="1" applyAlignment="1">
      <alignment horizontal="left"/>
    </xf>
    <xf numFmtId="0" fontId="0" fillId="0" borderId="1" xfId="8" applyFont="1" applyBorder="1" applyAlignment="1"/>
    <xf numFmtId="0" fontId="8" fillId="0" borderId="1" xfId="8" applyBorder="1" applyAlignment="1"/>
    <xf numFmtId="0" fontId="8" fillId="0" borderId="1" xfId="8" applyFont="1" applyBorder="1" applyAlignment="1"/>
    <xf numFmtId="0" fontId="2" fillId="0" borderId="16" xfId="8" applyFont="1" applyBorder="1" applyAlignment="1">
      <alignment horizontal="center"/>
    </xf>
    <xf numFmtId="0" fontId="2" fillId="0" borderId="42" xfId="8" applyFont="1" applyBorder="1" applyAlignment="1">
      <alignment horizontal="center"/>
    </xf>
    <xf numFmtId="0" fontId="2" fillId="0" borderId="2" xfId="8" applyFont="1" applyBorder="1" applyAlignment="1">
      <alignment horizontal="center"/>
    </xf>
    <xf numFmtId="0" fontId="2" fillId="0" borderId="1" xfId="8" applyFont="1" applyBorder="1" applyAlignment="1"/>
    <xf numFmtId="0" fontId="53" fillId="0" borderId="1" xfId="8" applyFont="1" applyBorder="1" applyAlignment="1"/>
    <xf numFmtId="0" fontId="0" fillId="0" borderId="42" xfId="8" applyFont="1" applyBorder="1" applyAlignment="1">
      <alignment horizontal="left"/>
    </xf>
    <xf numFmtId="0" fontId="0" fillId="0" borderId="2" xfId="8" applyFont="1" applyBorder="1" applyAlignment="1">
      <alignment horizontal="left"/>
    </xf>
    <xf numFmtId="0" fontId="53" fillId="0" borderId="16" xfId="8" applyFont="1" applyBorder="1" applyAlignment="1">
      <alignment wrapText="1"/>
    </xf>
    <xf numFmtId="0" fontId="53" fillId="0" borderId="42" xfId="8" applyFont="1" applyBorder="1" applyAlignment="1">
      <alignment horizontal="center" wrapText="1"/>
    </xf>
    <xf numFmtId="0" fontId="53" fillId="0" borderId="2" xfId="8" applyFont="1" applyBorder="1" applyAlignment="1">
      <alignment horizontal="center" wrapText="1"/>
    </xf>
    <xf numFmtId="0" fontId="0" fillId="0" borderId="42" xfId="8" applyFont="1" applyBorder="1" applyAlignment="1">
      <alignment horizontal="center"/>
    </xf>
    <xf numFmtId="0" fontId="0" fillId="0" borderId="2" xfId="8" applyFont="1" applyBorder="1" applyAlignment="1">
      <alignment horizontal="center"/>
    </xf>
    <xf numFmtId="0" fontId="8" fillId="0" borderId="0" xfId="8" applyAlignment="1"/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9" fillId="0" borderId="0" xfId="0" applyFont="1" applyAlignment="1" applyProtection="1">
      <alignment horizontal="center" vertical="center" wrapText="1"/>
      <protection locked="0"/>
    </xf>
    <xf numFmtId="0" fontId="41" fillId="0" borderId="44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5" fillId="0" borderId="16" xfId="8" applyFont="1" applyBorder="1" applyAlignment="1">
      <alignment horizontal="center"/>
    </xf>
    <xf numFmtId="0" fontId="5" fillId="0" borderId="42" xfId="8" applyFont="1" applyBorder="1" applyAlignment="1">
      <alignment horizontal="center"/>
    </xf>
    <xf numFmtId="0" fontId="5" fillId="0" borderId="2" xfId="8" applyFont="1" applyBorder="1" applyAlignment="1">
      <alignment horizontal="center"/>
    </xf>
    <xf numFmtId="0" fontId="5" fillId="0" borderId="1" xfId="8" applyFont="1" applyBorder="1" applyAlignment="1">
      <alignment horizontal="center"/>
    </xf>
    <xf numFmtId="0" fontId="5" fillId="0" borderId="0" xfId="8" applyFont="1" applyBorder="1" applyAlignment="1">
      <alignment horizontal="center" wrapText="1"/>
    </xf>
  </cellXfs>
  <cellStyles count="9">
    <cellStyle name="Ezres" xfId="1" builtinId="3"/>
    <cellStyle name="Ezres 2" xfId="2"/>
    <cellStyle name="Normál" xfId="0" builtinId="0"/>
    <cellStyle name="Normál 2" xfId="3"/>
    <cellStyle name="Normál 2 2" xfId="4"/>
    <cellStyle name="Normál 2 3" xfId="5"/>
    <cellStyle name="Normál 2 4" xfId="6"/>
    <cellStyle name="Normál_13 önkorm.létszám" xfId="7"/>
    <cellStyle name="Normál_3.eredeti  2009. évi költségvetés 2-13 mell.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1"/>
  <sheetViews>
    <sheetView workbookViewId="0">
      <selection activeCell="D15" sqref="D15"/>
    </sheetView>
  </sheetViews>
  <sheetFormatPr defaultRowHeight="15.75"/>
  <cols>
    <col min="1" max="1" width="5.7109375" style="136" customWidth="1"/>
    <col min="2" max="2" width="6" style="142" customWidth="1"/>
    <col min="3" max="3" width="3.140625" style="367" customWidth="1"/>
    <col min="4" max="4" width="56.85546875" style="135" customWidth="1"/>
    <col min="5" max="16384" width="9.140625" style="135"/>
  </cols>
  <sheetData>
    <row r="1" spans="1:6" ht="12.75">
      <c r="A1" t="s">
        <v>513</v>
      </c>
    </row>
    <row r="2" spans="1:6" ht="18" customHeight="1">
      <c r="A2" s="439" t="s">
        <v>210</v>
      </c>
      <c r="B2" s="439"/>
      <c r="C2" s="439"/>
      <c r="D2" s="439"/>
      <c r="E2" s="141"/>
      <c r="F2" s="141"/>
    </row>
    <row r="3" spans="1:6" s="139" customFormat="1" ht="21" customHeight="1">
      <c r="A3" s="139" t="s">
        <v>189</v>
      </c>
      <c r="B3" s="143" t="s">
        <v>188</v>
      </c>
      <c r="C3" s="440" t="s">
        <v>187</v>
      </c>
      <c r="D3" s="440"/>
      <c r="E3" s="140"/>
      <c r="F3" s="140"/>
    </row>
    <row r="4" spans="1:6" s="138" customFormat="1" ht="15.75" customHeight="1">
      <c r="A4" s="139">
        <v>1</v>
      </c>
      <c r="B4" s="142"/>
      <c r="C4" s="373" t="s">
        <v>186</v>
      </c>
      <c r="D4" s="381"/>
      <c r="E4" s="140"/>
      <c r="F4" s="140"/>
    </row>
    <row r="5" spans="1:6" s="377" customFormat="1" ht="12">
      <c r="A5" s="374"/>
      <c r="B5" s="375">
        <v>1</v>
      </c>
      <c r="C5" s="376" t="s">
        <v>24</v>
      </c>
    </row>
    <row r="6" spans="1:6" s="377" customFormat="1" ht="12">
      <c r="A6" s="374"/>
      <c r="B6" s="375">
        <v>2</v>
      </c>
      <c r="C6" s="376" t="s">
        <v>205</v>
      </c>
    </row>
    <row r="7" spans="1:6" s="377" customFormat="1" ht="12">
      <c r="A7" s="374"/>
      <c r="B7" s="375">
        <v>3</v>
      </c>
      <c r="C7" s="376" t="s">
        <v>373</v>
      </c>
    </row>
    <row r="8" spans="1:6" s="156" customFormat="1" ht="11.25">
      <c r="B8" s="157"/>
      <c r="C8" s="371">
        <v>1</v>
      </c>
      <c r="D8" s="156" t="s">
        <v>374</v>
      </c>
    </row>
    <row r="9" spans="1:6" s="156" customFormat="1" ht="11.25">
      <c r="B9" s="157"/>
      <c r="C9" s="158">
        <v>2</v>
      </c>
      <c r="D9" s="156" t="s">
        <v>309</v>
      </c>
    </row>
    <row r="10" spans="1:6" s="156" customFormat="1" ht="11.25">
      <c r="B10" s="157"/>
      <c r="C10" s="158">
        <v>3</v>
      </c>
      <c r="D10" s="156" t="s">
        <v>375</v>
      </c>
    </row>
    <row r="11" spans="1:6" s="377" customFormat="1" ht="12">
      <c r="B11" s="375" t="s">
        <v>175</v>
      </c>
      <c r="C11" s="376" t="s">
        <v>376</v>
      </c>
    </row>
    <row r="12" spans="1:6" s="156" customFormat="1" ht="11.25">
      <c r="B12" s="157"/>
      <c r="C12" s="158">
        <v>1</v>
      </c>
      <c r="D12" s="156" t="s">
        <v>374</v>
      </c>
    </row>
    <row r="13" spans="1:6" s="156" customFormat="1" ht="11.25">
      <c r="B13" s="157"/>
      <c r="C13" s="158">
        <v>2</v>
      </c>
      <c r="D13" s="156" t="s">
        <v>309</v>
      </c>
    </row>
    <row r="14" spans="1:6" s="156" customFormat="1" ht="11.25">
      <c r="B14" s="157"/>
      <c r="C14" s="371">
        <v>3</v>
      </c>
      <c r="D14" s="156" t="s">
        <v>375</v>
      </c>
    </row>
    <row r="15" spans="1:6" s="377" customFormat="1" ht="12">
      <c r="B15" s="375" t="s">
        <v>174</v>
      </c>
      <c r="C15" s="376" t="s">
        <v>377</v>
      </c>
    </row>
    <row r="16" spans="1:6" s="156" customFormat="1" ht="11.25">
      <c r="B16" s="157"/>
      <c r="C16" s="158">
        <v>1</v>
      </c>
      <c r="D16" s="156" t="s">
        <v>374</v>
      </c>
    </row>
    <row r="17" spans="1:4" s="156" customFormat="1" ht="11.25">
      <c r="B17" s="157"/>
      <c r="C17" s="158">
        <v>2</v>
      </c>
      <c r="D17" s="156" t="s">
        <v>309</v>
      </c>
    </row>
    <row r="18" spans="1:4" s="156" customFormat="1" ht="11.25">
      <c r="B18" s="157"/>
      <c r="C18" s="371">
        <v>3</v>
      </c>
      <c r="D18" s="156" t="s">
        <v>375</v>
      </c>
    </row>
    <row r="19" spans="1:4" s="377" customFormat="1" ht="12">
      <c r="B19" s="375" t="s">
        <v>173</v>
      </c>
      <c r="C19" s="376" t="s">
        <v>378</v>
      </c>
    </row>
    <row r="20" spans="1:4" s="156" customFormat="1" ht="11.25">
      <c r="B20" s="157"/>
      <c r="C20" s="158">
        <v>1</v>
      </c>
      <c r="D20" s="156" t="s">
        <v>374</v>
      </c>
    </row>
    <row r="21" spans="1:4" s="156" customFormat="1" ht="11.25">
      <c r="B21" s="157"/>
      <c r="C21" s="158">
        <v>2</v>
      </c>
      <c r="D21" s="156" t="s">
        <v>309</v>
      </c>
    </row>
    <row r="22" spans="1:4" s="156" customFormat="1" ht="11.25">
      <c r="B22" s="157"/>
      <c r="C22" s="371">
        <v>3</v>
      </c>
      <c r="D22" s="156" t="s">
        <v>375</v>
      </c>
    </row>
    <row r="23" spans="1:4" s="377" customFormat="1" ht="12">
      <c r="B23" s="375" t="s">
        <v>185</v>
      </c>
      <c r="C23" s="376" t="s">
        <v>379</v>
      </c>
    </row>
    <row r="24" spans="1:4" s="156" customFormat="1" ht="11.25">
      <c r="B24" s="157"/>
      <c r="C24" s="158">
        <v>1</v>
      </c>
      <c r="D24" s="156" t="s">
        <v>374</v>
      </c>
    </row>
    <row r="25" spans="1:4" s="156" customFormat="1" ht="11.25">
      <c r="B25" s="157"/>
      <c r="C25" s="158">
        <v>2</v>
      </c>
      <c r="D25" s="156" t="s">
        <v>309</v>
      </c>
    </row>
    <row r="26" spans="1:4" s="156" customFormat="1" ht="11.25">
      <c r="B26" s="157"/>
      <c r="C26" s="371">
        <v>3</v>
      </c>
      <c r="D26" s="156" t="s">
        <v>375</v>
      </c>
    </row>
    <row r="27" spans="1:4" s="377" customFormat="1" ht="12">
      <c r="A27" s="374"/>
      <c r="B27" s="375" t="s">
        <v>184</v>
      </c>
      <c r="C27" s="376" t="s">
        <v>181</v>
      </c>
    </row>
    <row r="28" spans="1:4" s="377" customFormat="1" ht="12">
      <c r="A28" s="374"/>
      <c r="B28" s="375" t="s">
        <v>183</v>
      </c>
      <c r="C28" s="376" t="s">
        <v>21</v>
      </c>
    </row>
    <row r="29" spans="1:4" s="377" customFormat="1" ht="12">
      <c r="A29" s="374"/>
      <c r="B29" s="375" t="s">
        <v>182</v>
      </c>
      <c r="C29" s="376" t="s">
        <v>151</v>
      </c>
    </row>
    <row r="30" spans="1:4" s="138" customFormat="1" ht="12.75" customHeight="1">
      <c r="A30" s="139">
        <v>2</v>
      </c>
      <c r="B30" s="142"/>
      <c r="C30" s="381" t="s">
        <v>369</v>
      </c>
      <c r="D30" s="381"/>
    </row>
    <row r="31" spans="1:4" s="377" customFormat="1" ht="12">
      <c r="A31" s="374"/>
      <c r="B31" s="375">
        <v>1</v>
      </c>
      <c r="C31" s="376" t="s">
        <v>370</v>
      </c>
    </row>
    <row r="32" spans="1:4" s="377" customFormat="1" ht="12">
      <c r="A32" s="374"/>
      <c r="B32" s="375">
        <v>2</v>
      </c>
      <c r="C32" s="441" t="s">
        <v>371</v>
      </c>
      <c r="D32" s="441"/>
    </row>
    <row r="33" spans="1:6" s="377" customFormat="1" ht="12">
      <c r="A33" s="374"/>
      <c r="B33" s="375">
        <v>3</v>
      </c>
      <c r="C33" s="441" t="s">
        <v>74</v>
      </c>
      <c r="D33" s="441"/>
    </row>
    <row r="34" spans="1:6" s="377" customFormat="1" ht="12">
      <c r="A34" s="374"/>
      <c r="B34" s="375" t="s">
        <v>175</v>
      </c>
      <c r="C34" s="441" t="s">
        <v>372</v>
      </c>
      <c r="D34" s="441"/>
    </row>
    <row r="35" spans="1:6" s="138" customFormat="1" ht="15.75" customHeight="1">
      <c r="A35" s="139">
        <v>3</v>
      </c>
      <c r="B35" s="142"/>
      <c r="C35" s="373" t="s">
        <v>383</v>
      </c>
      <c r="D35" s="140"/>
      <c r="E35" s="140"/>
      <c r="F35" s="140"/>
    </row>
    <row r="36" spans="1:6" s="138" customFormat="1" ht="15.75" customHeight="1">
      <c r="A36" s="139">
        <v>4</v>
      </c>
      <c r="B36" s="142"/>
      <c r="C36" s="373" t="s">
        <v>217</v>
      </c>
      <c r="D36" s="372"/>
      <c r="E36" s="140"/>
      <c r="F36" s="140"/>
    </row>
    <row r="37" spans="1:6" s="377" customFormat="1" ht="12">
      <c r="A37" s="374"/>
      <c r="B37" s="375" t="s">
        <v>178</v>
      </c>
      <c r="C37" s="376" t="s">
        <v>179</v>
      </c>
    </row>
    <row r="38" spans="1:6" s="377" customFormat="1" ht="12">
      <c r="A38" s="374"/>
      <c r="B38" s="375" t="s">
        <v>177</v>
      </c>
      <c r="C38" s="376" t="s">
        <v>204</v>
      </c>
    </row>
    <row r="39" spans="1:6" s="377" customFormat="1" ht="12">
      <c r="A39" s="374"/>
      <c r="B39" s="375" t="s">
        <v>176</v>
      </c>
      <c r="C39" s="376" t="s">
        <v>65</v>
      </c>
    </row>
    <row r="40" spans="1:6" s="377" customFormat="1" ht="12">
      <c r="A40" s="374"/>
      <c r="B40" s="375" t="s">
        <v>175</v>
      </c>
      <c r="C40" s="376" t="s">
        <v>203</v>
      </c>
    </row>
    <row r="41" spans="1:6" s="377" customFormat="1" ht="12">
      <c r="A41" s="374"/>
      <c r="B41" s="375" t="s">
        <v>174</v>
      </c>
      <c r="C41" s="376" t="s">
        <v>218</v>
      </c>
    </row>
    <row r="42" spans="1:6" s="377" customFormat="1" ht="12">
      <c r="A42" s="374"/>
      <c r="B42" s="375" t="s">
        <v>173</v>
      </c>
      <c r="C42" s="376" t="s">
        <v>202</v>
      </c>
    </row>
    <row r="43" spans="1:6" s="377" customFormat="1" ht="12">
      <c r="B43" s="375" t="s">
        <v>185</v>
      </c>
      <c r="C43" s="376" t="s">
        <v>334</v>
      </c>
    </row>
    <row r="44" spans="1:6" s="377" customFormat="1" ht="12">
      <c r="B44" s="375" t="s">
        <v>184</v>
      </c>
      <c r="C44" s="376" t="s">
        <v>333</v>
      </c>
    </row>
    <row r="45" spans="1:6" s="377" customFormat="1" ht="12">
      <c r="B45" s="375" t="s">
        <v>183</v>
      </c>
      <c r="C45" s="376" t="s">
        <v>45</v>
      </c>
    </row>
    <row r="46" spans="1:6" s="377" customFormat="1" ht="12">
      <c r="B46" s="375" t="s">
        <v>182</v>
      </c>
      <c r="C46" s="376" t="s">
        <v>201</v>
      </c>
    </row>
    <row r="47" spans="1:6" s="377" customFormat="1" ht="12">
      <c r="B47" s="375" t="s">
        <v>180</v>
      </c>
      <c r="C47" s="376" t="s">
        <v>380</v>
      </c>
    </row>
    <row r="48" spans="1:6" s="377" customFormat="1" ht="12">
      <c r="B48" s="375" t="s">
        <v>221</v>
      </c>
      <c r="C48" s="376" t="s">
        <v>43</v>
      </c>
    </row>
    <row r="49" spans="2:4" s="377" customFormat="1" ht="12">
      <c r="B49" s="375" t="s">
        <v>222</v>
      </c>
      <c r="C49" s="376" t="s">
        <v>219</v>
      </c>
    </row>
    <row r="50" spans="2:4" s="377" customFormat="1" ht="12">
      <c r="B50" s="375" t="s">
        <v>444</v>
      </c>
      <c r="C50" s="376" t="s">
        <v>200</v>
      </c>
    </row>
    <row r="51" spans="2:4" s="377" customFormat="1" ht="12">
      <c r="B51" s="375" t="s">
        <v>223</v>
      </c>
      <c r="C51" s="376" t="s">
        <v>41</v>
      </c>
    </row>
    <row r="52" spans="2:4" s="377" customFormat="1" ht="12.75" customHeight="1">
      <c r="B52" s="375" t="s">
        <v>224</v>
      </c>
      <c r="C52" s="376" t="s">
        <v>199</v>
      </c>
    </row>
    <row r="53" spans="2:4" s="377" customFormat="1" ht="12">
      <c r="B53" s="375" t="s">
        <v>225</v>
      </c>
      <c r="C53" s="376" t="s">
        <v>190</v>
      </c>
      <c r="D53" s="376"/>
    </row>
    <row r="54" spans="2:4" s="377" customFormat="1" ht="12">
      <c r="B54" s="375" t="s">
        <v>226</v>
      </c>
      <c r="C54" s="376" t="s">
        <v>198</v>
      </c>
    </row>
    <row r="55" spans="2:4" s="377" customFormat="1" ht="12">
      <c r="B55" s="375" t="s">
        <v>227</v>
      </c>
      <c r="C55" s="376" t="s">
        <v>197</v>
      </c>
      <c r="D55" s="378"/>
    </row>
    <row r="56" spans="2:4" s="377" customFormat="1" ht="12">
      <c r="B56" s="375" t="s">
        <v>228</v>
      </c>
      <c r="C56" s="376" t="s">
        <v>196</v>
      </c>
    </row>
    <row r="57" spans="2:4" s="377" customFormat="1" ht="12">
      <c r="B57" s="375" t="s">
        <v>229</v>
      </c>
      <c r="C57" s="376" t="s">
        <v>381</v>
      </c>
    </row>
    <row r="58" spans="2:4" s="377" customFormat="1" ht="12">
      <c r="B58" s="375" t="s">
        <v>230</v>
      </c>
      <c r="C58" s="376" t="s">
        <v>52</v>
      </c>
    </row>
    <row r="59" spans="2:4" s="377" customFormat="1" ht="12">
      <c r="B59" s="375" t="s">
        <v>231</v>
      </c>
      <c r="C59" s="376" t="s">
        <v>382</v>
      </c>
    </row>
    <row r="60" spans="2:4" s="377" customFormat="1" ht="12">
      <c r="B60" s="375" t="s">
        <v>232</v>
      </c>
      <c r="C60" s="376" t="s">
        <v>49</v>
      </c>
    </row>
    <row r="61" spans="2:4" s="377" customFormat="1" ht="12">
      <c r="B61" s="375" t="s">
        <v>233</v>
      </c>
      <c r="C61" s="376" t="s">
        <v>50</v>
      </c>
    </row>
    <row r="62" spans="2:4" s="377" customFormat="1" ht="12">
      <c r="B62" s="375" t="s">
        <v>234</v>
      </c>
      <c r="C62" s="376" t="s">
        <v>38</v>
      </c>
    </row>
    <row r="63" spans="2:4" s="377" customFormat="1" ht="12">
      <c r="B63" s="375" t="s">
        <v>235</v>
      </c>
      <c r="C63" s="376" t="s">
        <v>37</v>
      </c>
    </row>
    <row r="64" spans="2:4" s="377" customFormat="1" ht="12">
      <c r="B64" s="375" t="s">
        <v>236</v>
      </c>
      <c r="C64" s="376" t="s">
        <v>220</v>
      </c>
    </row>
    <row r="65" spans="1:4" s="377" customFormat="1" ht="42" customHeight="1">
      <c r="B65" s="382" t="s">
        <v>237</v>
      </c>
      <c r="C65" s="383" t="s">
        <v>13</v>
      </c>
      <c r="D65" s="384"/>
    </row>
    <row r="66" spans="1:4" s="138" customFormat="1" ht="12.75">
      <c r="A66" s="139">
        <v>5</v>
      </c>
      <c r="B66" s="155"/>
      <c r="C66" s="373" t="s">
        <v>10</v>
      </c>
      <c r="D66" s="372"/>
    </row>
    <row r="67" spans="1:4" s="377" customFormat="1" ht="15.75" customHeight="1">
      <c r="A67" s="374"/>
      <c r="B67" s="379" t="s">
        <v>178</v>
      </c>
      <c r="C67" s="376" t="s">
        <v>207</v>
      </c>
    </row>
    <row r="68" spans="1:4" s="377" customFormat="1" ht="12">
      <c r="A68" s="374"/>
      <c r="B68" s="375" t="s">
        <v>177</v>
      </c>
      <c r="C68" s="376" t="s">
        <v>206</v>
      </c>
    </row>
    <row r="69" spans="1:4" s="377" customFormat="1" ht="12">
      <c r="A69" s="374"/>
      <c r="B69" s="375" t="s">
        <v>176</v>
      </c>
      <c r="C69" s="376" t="s">
        <v>213</v>
      </c>
    </row>
    <row r="70" spans="1:4" s="138" customFormat="1" ht="12.75">
      <c r="A70" s="139">
        <v>6</v>
      </c>
      <c r="B70" s="155"/>
      <c r="C70" s="373" t="s">
        <v>9</v>
      </c>
      <c r="D70" s="372"/>
    </row>
    <row r="71" spans="1:4" s="377" customFormat="1" ht="12">
      <c r="A71" s="374"/>
      <c r="B71" s="375" t="s">
        <v>178</v>
      </c>
      <c r="C71" s="376" t="s">
        <v>201</v>
      </c>
      <c r="D71" s="380"/>
    </row>
    <row r="72" spans="1:4" s="377" customFormat="1" ht="12">
      <c r="A72" s="374"/>
      <c r="B72" s="375" t="s">
        <v>177</v>
      </c>
      <c r="C72" s="376" t="s">
        <v>209</v>
      </c>
    </row>
    <row r="73" spans="1:4" s="377" customFormat="1" ht="12">
      <c r="A73" s="374"/>
      <c r="B73" s="379" t="s">
        <v>176</v>
      </c>
      <c r="C73" s="376" t="s">
        <v>208</v>
      </c>
    </row>
    <row r="74" spans="1:4" s="377" customFormat="1" ht="12">
      <c r="A74" s="374"/>
      <c r="B74" s="379" t="s">
        <v>175</v>
      </c>
      <c r="C74" s="441" t="s">
        <v>211</v>
      </c>
      <c r="D74" s="441"/>
    </row>
    <row r="75" spans="1:4" s="377" customFormat="1" ht="12">
      <c r="A75" s="374"/>
      <c r="B75" s="379" t="s">
        <v>174</v>
      </c>
      <c r="C75" s="441" t="s">
        <v>212</v>
      </c>
      <c r="D75" s="441"/>
    </row>
    <row r="102" spans="1:3" ht="12.75">
      <c r="A102" s="135"/>
      <c r="B102" s="144"/>
    </row>
    <row r="103" spans="1:3" ht="12.75">
      <c r="A103" s="135"/>
      <c r="B103" s="144"/>
    </row>
    <row r="104" spans="1:3" ht="12.75">
      <c r="A104" s="135"/>
      <c r="B104" s="144"/>
    </row>
    <row r="105" spans="1:3" ht="12.75">
      <c r="A105" s="135"/>
      <c r="B105" s="144"/>
      <c r="C105" s="137"/>
    </row>
    <row r="106" spans="1:3" ht="12.75">
      <c r="A106" s="135"/>
      <c r="B106" s="144"/>
      <c r="C106" s="137"/>
    </row>
    <row r="107" spans="1:3" ht="12.75">
      <c r="A107" s="135"/>
      <c r="B107" s="144"/>
      <c r="C107" s="137"/>
    </row>
    <row r="108" spans="1:3" ht="12.75">
      <c r="A108" s="135"/>
      <c r="B108" s="144"/>
      <c r="C108" s="137"/>
    </row>
    <row r="109" spans="1:3" ht="12.75">
      <c r="A109" s="135"/>
      <c r="B109" s="144"/>
      <c r="C109" s="137"/>
    </row>
    <row r="110" spans="1:3" ht="12.75">
      <c r="A110" s="135"/>
      <c r="B110" s="144"/>
      <c r="C110" s="137"/>
    </row>
    <row r="111" spans="1:3" ht="12.75">
      <c r="A111" s="135"/>
      <c r="B111" s="144"/>
      <c r="C111" s="137"/>
    </row>
    <row r="112" spans="1:3" ht="12.75">
      <c r="A112" s="135"/>
      <c r="B112" s="144"/>
      <c r="C112" s="137"/>
    </row>
    <row r="113" spans="1:3" ht="12.75">
      <c r="A113" s="135"/>
      <c r="B113" s="144"/>
      <c r="C113" s="137"/>
    </row>
    <row r="114" spans="1:3" ht="12.75">
      <c r="A114" s="135"/>
      <c r="B114" s="144"/>
      <c r="C114" s="137"/>
    </row>
    <row r="115" spans="1:3" ht="12.75">
      <c r="A115" s="135"/>
      <c r="B115" s="144"/>
      <c r="C115" s="137"/>
    </row>
    <row r="116" spans="1:3" ht="12.75">
      <c r="A116" s="135"/>
      <c r="B116" s="144"/>
      <c r="C116" s="137"/>
    </row>
    <row r="117" spans="1:3" ht="12.75">
      <c r="A117" s="135"/>
      <c r="B117" s="144"/>
      <c r="C117" s="137"/>
    </row>
    <row r="118" spans="1:3" ht="12.75">
      <c r="A118" s="135"/>
      <c r="B118" s="144"/>
      <c r="C118" s="137"/>
    </row>
    <row r="119" spans="1:3" ht="12.75">
      <c r="A119" s="135"/>
      <c r="B119" s="144"/>
      <c r="C119" s="137"/>
    </row>
    <row r="120" spans="1:3" ht="12.75">
      <c r="A120" s="135"/>
      <c r="B120" s="144"/>
      <c r="C120" s="137"/>
    </row>
    <row r="121" spans="1:3" ht="12.75">
      <c r="A121" s="135"/>
      <c r="B121" s="144"/>
      <c r="C121" s="137"/>
    </row>
    <row r="122" spans="1:3" ht="12.75">
      <c r="A122" s="135"/>
      <c r="B122" s="144"/>
      <c r="C122" s="137"/>
    </row>
    <row r="123" spans="1:3" ht="12.75">
      <c r="A123" s="135"/>
      <c r="B123" s="144"/>
      <c r="C123" s="137"/>
    </row>
    <row r="124" spans="1:3" ht="12.75">
      <c r="A124" s="135"/>
      <c r="B124" s="144"/>
      <c r="C124" s="137"/>
    </row>
    <row r="125" spans="1:3" ht="12.75">
      <c r="A125" s="135"/>
      <c r="B125" s="144"/>
      <c r="C125" s="137"/>
    </row>
    <row r="126" spans="1:3" ht="12.75">
      <c r="A126" s="135"/>
      <c r="B126" s="144"/>
      <c r="C126" s="137"/>
    </row>
    <row r="127" spans="1:3" ht="12.75">
      <c r="A127" s="135"/>
      <c r="B127" s="144"/>
      <c r="C127" s="137"/>
    </row>
    <row r="128" spans="1:3" ht="12.75">
      <c r="A128" s="135"/>
      <c r="B128" s="144"/>
      <c r="C128" s="137"/>
    </row>
    <row r="129" spans="1:3" ht="12.75">
      <c r="A129" s="135"/>
      <c r="B129" s="144"/>
      <c r="C129" s="137"/>
    </row>
    <row r="130" spans="1:3" ht="12.75">
      <c r="A130" s="135"/>
      <c r="B130" s="144"/>
      <c r="C130" s="137"/>
    </row>
    <row r="131" spans="1:3" ht="12.75">
      <c r="A131" s="135"/>
      <c r="B131" s="144"/>
      <c r="C131" s="137"/>
    </row>
    <row r="132" spans="1:3" ht="12.75">
      <c r="A132" s="135"/>
      <c r="B132" s="144"/>
      <c r="C132" s="137"/>
    </row>
    <row r="133" spans="1:3" ht="12.75">
      <c r="A133" s="135"/>
      <c r="B133" s="144"/>
      <c r="C133" s="137"/>
    </row>
    <row r="134" spans="1:3" ht="12.75">
      <c r="A134" s="135"/>
      <c r="B134" s="144"/>
      <c r="C134" s="137"/>
    </row>
    <row r="135" spans="1:3" ht="12.75">
      <c r="A135" s="135"/>
      <c r="B135" s="144"/>
      <c r="C135" s="137"/>
    </row>
    <row r="136" spans="1:3" ht="12.75">
      <c r="A136" s="135"/>
      <c r="B136" s="144"/>
      <c r="C136" s="137"/>
    </row>
    <row r="137" spans="1:3" ht="12.75">
      <c r="A137" s="135"/>
      <c r="B137" s="144"/>
      <c r="C137" s="137"/>
    </row>
    <row r="138" spans="1:3" ht="12.75">
      <c r="A138" s="135"/>
      <c r="B138" s="144"/>
      <c r="C138" s="137"/>
    </row>
    <row r="139" spans="1:3" ht="12.75">
      <c r="A139" s="135"/>
      <c r="B139" s="144"/>
      <c r="C139" s="137"/>
    </row>
    <row r="140" spans="1:3" ht="12.75">
      <c r="A140" s="135"/>
      <c r="B140" s="144"/>
      <c r="C140" s="137"/>
    </row>
    <row r="141" spans="1:3" ht="12.75">
      <c r="A141" s="135"/>
      <c r="B141" s="144"/>
      <c r="C141" s="137"/>
    </row>
    <row r="142" spans="1:3" ht="12.75">
      <c r="A142" s="135"/>
      <c r="B142" s="144"/>
      <c r="C142" s="137"/>
    </row>
    <row r="143" spans="1:3" ht="12.75">
      <c r="A143" s="135"/>
      <c r="B143" s="144"/>
      <c r="C143" s="137"/>
    </row>
    <row r="144" spans="1:3" ht="12.75">
      <c r="A144" s="135"/>
      <c r="B144" s="144"/>
      <c r="C144" s="137"/>
    </row>
    <row r="145" spans="1:3" ht="12.75">
      <c r="A145" s="135"/>
      <c r="B145" s="144"/>
      <c r="C145" s="137"/>
    </row>
    <row r="146" spans="1:3" ht="12.75">
      <c r="A146" s="135"/>
      <c r="B146" s="144"/>
      <c r="C146" s="137"/>
    </row>
    <row r="147" spans="1:3" ht="12.75">
      <c r="A147" s="135"/>
      <c r="B147" s="144"/>
      <c r="C147" s="137"/>
    </row>
    <row r="148" spans="1:3" ht="12.75">
      <c r="A148" s="135"/>
      <c r="B148" s="144"/>
      <c r="C148" s="137"/>
    </row>
    <row r="149" spans="1:3" ht="12.75">
      <c r="A149" s="135"/>
      <c r="B149" s="144"/>
      <c r="C149" s="137"/>
    </row>
    <row r="150" spans="1:3" ht="12.75">
      <c r="A150" s="135"/>
      <c r="B150" s="144"/>
      <c r="C150" s="137"/>
    </row>
    <row r="151" spans="1:3" ht="12.75">
      <c r="A151" s="135"/>
      <c r="B151" s="144"/>
      <c r="C151" s="137"/>
    </row>
    <row r="152" spans="1:3" ht="12.75">
      <c r="A152" s="135"/>
      <c r="B152" s="144"/>
      <c r="C152" s="137"/>
    </row>
    <row r="153" spans="1:3" ht="12.75">
      <c r="A153" s="135"/>
      <c r="B153" s="144"/>
      <c r="C153" s="137"/>
    </row>
    <row r="154" spans="1:3" ht="12.75">
      <c r="A154" s="135"/>
      <c r="B154" s="144"/>
      <c r="C154" s="137"/>
    </row>
    <row r="155" spans="1:3" ht="12.75">
      <c r="A155" s="135"/>
      <c r="B155" s="144"/>
      <c r="C155" s="137"/>
    </row>
    <row r="156" spans="1:3" ht="12.75">
      <c r="A156" s="135"/>
      <c r="B156" s="144"/>
      <c r="C156" s="137"/>
    </row>
    <row r="157" spans="1:3" ht="12.75">
      <c r="A157" s="135"/>
      <c r="B157" s="144"/>
      <c r="C157" s="137"/>
    </row>
    <row r="158" spans="1:3" ht="12.75">
      <c r="A158" s="135"/>
      <c r="B158" s="144"/>
      <c r="C158" s="137"/>
    </row>
    <row r="159" spans="1:3" ht="12.75">
      <c r="A159" s="135"/>
      <c r="B159" s="144"/>
      <c r="C159" s="137"/>
    </row>
    <row r="160" spans="1:3" ht="12.75">
      <c r="A160" s="135"/>
      <c r="B160" s="144"/>
      <c r="C160" s="137"/>
    </row>
    <row r="161" spans="1:3" ht="12.75">
      <c r="A161" s="135"/>
      <c r="B161" s="144"/>
      <c r="C161" s="137"/>
    </row>
    <row r="162" spans="1:3" ht="12.75">
      <c r="A162" s="135"/>
      <c r="B162" s="144"/>
      <c r="C162" s="137"/>
    </row>
    <row r="163" spans="1:3" ht="12.75">
      <c r="A163" s="135"/>
      <c r="B163" s="144"/>
      <c r="C163" s="137"/>
    </row>
    <row r="164" spans="1:3" ht="12.75">
      <c r="A164" s="135"/>
      <c r="B164" s="144"/>
      <c r="C164" s="137"/>
    </row>
    <row r="165" spans="1:3" ht="12.75">
      <c r="A165" s="135"/>
      <c r="B165" s="144"/>
      <c r="C165" s="137"/>
    </row>
    <row r="166" spans="1:3" ht="12.75">
      <c r="A166" s="135"/>
      <c r="B166" s="144"/>
      <c r="C166" s="137"/>
    </row>
    <row r="167" spans="1:3" ht="12.75">
      <c r="A167" s="135"/>
      <c r="B167" s="144"/>
      <c r="C167" s="137"/>
    </row>
    <row r="168" spans="1:3" ht="12.75">
      <c r="A168" s="135"/>
      <c r="B168" s="144"/>
      <c r="C168" s="137"/>
    </row>
    <row r="169" spans="1:3" ht="12.75">
      <c r="A169" s="135"/>
      <c r="B169" s="144"/>
      <c r="C169" s="137"/>
    </row>
    <row r="170" spans="1:3" ht="12.75">
      <c r="A170" s="135"/>
      <c r="B170" s="144"/>
      <c r="C170" s="137"/>
    </row>
    <row r="171" spans="1:3" ht="12.75">
      <c r="A171" s="135"/>
      <c r="B171" s="144"/>
      <c r="C171" s="137"/>
    </row>
    <row r="172" spans="1:3" ht="12.75">
      <c r="A172" s="135"/>
      <c r="B172" s="144"/>
      <c r="C172" s="137"/>
    </row>
    <row r="173" spans="1:3" ht="12.75">
      <c r="A173" s="135"/>
      <c r="B173" s="144"/>
      <c r="C173" s="137"/>
    </row>
    <row r="174" spans="1:3" ht="12.75">
      <c r="A174" s="135"/>
      <c r="B174" s="144"/>
      <c r="C174" s="137"/>
    </row>
    <row r="175" spans="1:3" ht="12.75">
      <c r="A175" s="135"/>
      <c r="B175" s="144"/>
      <c r="C175" s="137"/>
    </row>
    <row r="176" spans="1:3" ht="12.75">
      <c r="A176" s="135"/>
      <c r="B176" s="144"/>
      <c r="C176" s="137"/>
    </row>
    <row r="177" spans="1:3" ht="12.75">
      <c r="A177" s="135"/>
      <c r="B177" s="144"/>
      <c r="C177" s="137"/>
    </row>
    <row r="178" spans="1:3" ht="12.75">
      <c r="A178" s="135"/>
      <c r="B178" s="144"/>
      <c r="C178" s="137"/>
    </row>
    <row r="179" spans="1:3">
      <c r="C179" s="137"/>
    </row>
    <row r="180" spans="1:3">
      <c r="C180" s="137"/>
    </row>
    <row r="181" spans="1:3">
      <c r="C181" s="137"/>
    </row>
  </sheetData>
  <mergeCells count="7">
    <mergeCell ref="A2:D2"/>
    <mergeCell ref="C3:D3"/>
    <mergeCell ref="C33:D33"/>
    <mergeCell ref="C32:D32"/>
    <mergeCell ref="C75:D75"/>
    <mergeCell ref="C34:D34"/>
    <mergeCell ref="C74:D74"/>
  </mergeCells>
  <pageMargins left="0.4" right="0.27" top="0.2" bottom="0.2" header="0.17" footer="0.16"/>
  <pageSetup paperSize="9" orientation="portrait" r:id="rId1"/>
  <headerFooter alignWithMargins="0">
    <oddFooter xml:space="preserve">&amp;C&amp;P. oldal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activeCell="D28" sqref="D28"/>
    </sheetView>
  </sheetViews>
  <sheetFormatPr defaultRowHeight="12.75"/>
  <cols>
    <col min="1" max="1" width="43.140625" style="124" customWidth="1"/>
    <col min="2" max="2" width="10.28515625" style="125" customWidth="1"/>
    <col min="3" max="16384" width="9.140625" style="124"/>
  </cols>
  <sheetData>
    <row r="1" spans="1:3">
      <c r="A1" s="552" t="s">
        <v>574</v>
      </c>
      <c r="B1" s="553"/>
      <c r="C1" s="553"/>
    </row>
    <row r="2" spans="1:3" ht="44.25" customHeight="1">
      <c r="A2" s="551" t="s">
        <v>445</v>
      </c>
      <c r="B2" s="551"/>
    </row>
    <row r="3" spans="1:3" ht="13.5" thickBot="1">
      <c r="B3" s="124"/>
    </row>
    <row r="4" spans="1:3" s="134" customFormat="1" ht="11.25" customHeight="1">
      <c r="A4" s="549" t="s">
        <v>1</v>
      </c>
      <c r="B4" s="554">
        <v>2012</v>
      </c>
      <c r="C4" s="554">
        <v>2013</v>
      </c>
    </row>
    <row r="5" spans="1:3" s="134" customFormat="1" ht="12" thickBot="1">
      <c r="A5" s="550"/>
      <c r="B5" s="555"/>
      <c r="C5" s="555"/>
    </row>
    <row r="6" spans="1:3" s="131" customFormat="1" ht="10.5">
      <c r="A6" s="133" t="s">
        <v>172</v>
      </c>
      <c r="B6" s="132"/>
      <c r="C6" s="132"/>
    </row>
    <row r="7" spans="1:3" s="128" customFormat="1" ht="11.25">
      <c r="A7" s="420" t="s">
        <v>171</v>
      </c>
      <c r="B7" s="129">
        <v>150</v>
      </c>
      <c r="C7" s="129">
        <v>150</v>
      </c>
    </row>
    <row r="8" spans="1:3" s="128" customFormat="1" ht="11.25">
      <c r="A8" s="420" t="s">
        <v>170</v>
      </c>
      <c r="B8" s="129">
        <v>100</v>
      </c>
      <c r="C8" s="129">
        <v>100</v>
      </c>
    </row>
    <row r="9" spans="1:3" s="128" customFormat="1" ht="11.25">
      <c r="A9" s="420" t="s">
        <v>169</v>
      </c>
      <c r="B9" s="129">
        <v>100</v>
      </c>
      <c r="C9" s="129">
        <v>100</v>
      </c>
    </row>
    <row r="10" spans="1:3" s="128" customFormat="1" ht="11.25">
      <c r="A10" s="420" t="s">
        <v>168</v>
      </c>
      <c r="B10" s="129">
        <v>2900</v>
      </c>
      <c r="C10" s="129">
        <v>2530</v>
      </c>
    </row>
    <row r="11" spans="1:3" s="128" customFormat="1" ht="11.25">
      <c r="A11" s="420" t="s">
        <v>167</v>
      </c>
      <c r="B11" s="129">
        <v>0</v>
      </c>
      <c r="C11" s="129">
        <v>0</v>
      </c>
    </row>
    <row r="12" spans="1:3" s="128" customFormat="1" ht="11.25">
      <c r="A12" s="420" t="s">
        <v>166</v>
      </c>
      <c r="B12" s="129">
        <v>30</v>
      </c>
      <c r="C12" s="129">
        <v>30</v>
      </c>
    </row>
    <row r="13" spans="1:3" s="128" customFormat="1" ht="11.25">
      <c r="A13" s="420" t="s">
        <v>165</v>
      </c>
      <c r="B13" s="129">
        <v>50</v>
      </c>
      <c r="C13" s="129">
        <v>50</v>
      </c>
    </row>
    <row r="14" spans="1:3" s="128" customFormat="1" ht="11.25">
      <c r="A14" s="420" t="s">
        <v>164</v>
      </c>
      <c r="B14" s="129">
        <v>0</v>
      </c>
      <c r="C14" s="129">
        <v>0</v>
      </c>
    </row>
    <row r="15" spans="1:3" s="128" customFormat="1" ht="11.25">
      <c r="A15" s="420" t="s">
        <v>163</v>
      </c>
      <c r="B15" s="129">
        <v>0</v>
      </c>
      <c r="C15" s="129">
        <v>0</v>
      </c>
    </row>
    <row r="16" spans="1:3" s="128" customFormat="1" ht="11.25">
      <c r="A16" s="420" t="s">
        <v>162</v>
      </c>
      <c r="B16" s="129">
        <v>100</v>
      </c>
      <c r="C16" s="129">
        <v>100</v>
      </c>
    </row>
    <row r="17" spans="1:3" s="128" customFormat="1" ht="11.25">
      <c r="A17" s="420" t="s">
        <v>161</v>
      </c>
      <c r="B17" s="129">
        <v>50</v>
      </c>
      <c r="C17" s="129">
        <v>50</v>
      </c>
    </row>
    <row r="18" spans="1:3" s="128" customFormat="1" ht="11.25">
      <c r="A18" s="420" t="s">
        <v>160</v>
      </c>
      <c r="B18" s="129">
        <v>30</v>
      </c>
      <c r="C18" s="129">
        <v>30</v>
      </c>
    </row>
    <row r="19" spans="1:3" s="128" customFormat="1" ht="11.25">
      <c r="A19" s="420" t="s">
        <v>159</v>
      </c>
      <c r="B19" s="129">
        <v>20</v>
      </c>
      <c r="C19" s="129">
        <v>20</v>
      </c>
    </row>
    <row r="20" spans="1:3" s="128" customFormat="1" ht="11.25">
      <c r="A20" s="420" t="s">
        <v>158</v>
      </c>
      <c r="B20" s="129">
        <v>0</v>
      </c>
      <c r="C20" s="129">
        <v>0</v>
      </c>
    </row>
    <row r="21" spans="1:3" s="128" customFormat="1" ht="11.25">
      <c r="A21" s="420" t="s">
        <v>157</v>
      </c>
      <c r="B21" s="129">
        <v>150</v>
      </c>
      <c r="C21" s="129">
        <v>150</v>
      </c>
    </row>
    <row r="22" spans="1:3" s="128" customFormat="1" ht="11.25">
      <c r="A22" s="420" t="s">
        <v>156</v>
      </c>
      <c r="B22" s="129">
        <v>60</v>
      </c>
      <c r="C22" s="129">
        <v>60</v>
      </c>
    </row>
    <row r="23" spans="1:3" s="128" customFormat="1" ht="11.25">
      <c r="A23" s="130" t="s">
        <v>510</v>
      </c>
      <c r="B23" s="129">
        <v>30</v>
      </c>
      <c r="C23" s="129">
        <v>30</v>
      </c>
    </row>
    <row r="24" spans="1:3" s="128" customFormat="1" ht="11.25">
      <c r="A24" s="130" t="s">
        <v>155</v>
      </c>
      <c r="B24" s="129">
        <v>100</v>
      </c>
      <c r="C24" s="129">
        <v>100</v>
      </c>
    </row>
    <row r="25" spans="1:3" s="128" customFormat="1" ht="11.25">
      <c r="A25" s="130" t="s">
        <v>215</v>
      </c>
      <c r="B25" s="129">
        <v>100</v>
      </c>
      <c r="C25" s="129">
        <v>0</v>
      </c>
    </row>
    <row r="26" spans="1:3" s="125" customFormat="1" ht="25.5">
      <c r="A26" s="127" t="s">
        <v>154</v>
      </c>
      <c r="B26" s="126">
        <f>SUM(B7:B25)</f>
        <v>3970</v>
      </c>
      <c r="C26" s="126">
        <f>SUM(C7:C25)</f>
        <v>3500</v>
      </c>
    </row>
    <row r="30" spans="1:3">
      <c r="A30" t="s">
        <v>575</v>
      </c>
    </row>
  </sheetData>
  <mergeCells count="5">
    <mergeCell ref="A4:A5"/>
    <mergeCell ref="A2:B2"/>
    <mergeCell ref="A1:C1"/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V1565"/>
  <sheetViews>
    <sheetView workbookViewId="0">
      <selection activeCell="B3" sqref="B3:E3"/>
    </sheetView>
  </sheetViews>
  <sheetFormatPr defaultRowHeight="12.75"/>
  <cols>
    <col min="1" max="1" width="9.140625" style="64"/>
    <col min="2" max="2" width="39.85546875" style="63" customWidth="1"/>
    <col min="3" max="3" width="35.85546875" style="63" customWidth="1"/>
    <col min="4" max="4" width="8.42578125" style="63" customWidth="1"/>
    <col min="5" max="5" width="8.85546875" style="63" customWidth="1"/>
    <col min="6" max="16384" width="9.140625" style="64"/>
  </cols>
  <sheetData>
    <row r="1" spans="1:256">
      <c r="A1" s="399" t="s">
        <v>591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  <c r="AE1" s="399"/>
      <c r="AF1" s="399"/>
      <c r="AG1" s="399"/>
      <c r="AH1" s="399"/>
      <c r="AI1" s="399"/>
      <c r="AJ1" s="399"/>
      <c r="AK1" s="399"/>
      <c r="AL1" s="399"/>
      <c r="AM1" s="399"/>
      <c r="AN1" s="399"/>
      <c r="AO1" s="399"/>
      <c r="AP1" s="399"/>
      <c r="AQ1" s="399"/>
      <c r="AR1" s="399"/>
      <c r="AS1" s="399"/>
      <c r="AT1" s="399"/>
      <c r="AU1" s="399"/>
      <c r="AV1" s="399"/>
      <c r="AW1" s="399"/>
      <c r="AX1" s="399"/>
      <c r="AY1" s="399"/>
      <c r="AZ1" s="399"/>
      <c r="BA1" s="399"/>
      <c r="BB1" s="399"/>
      <c r="BC1" s="399"/>
      <c r="BD1" s="399"/>
      <c r="BE1" s="399"/>
      <c r="BF1" s="399"/>
      <c r="BG1" s="399"/>
      <c r="BH1" s="399"/>
      <c r="BI1" s="399"/>
      <c r="BJ1" s="399"/>
      <c r="BK1" s="399"/>
      <c r="BL1" s="399"/>
      <c r="BM1" s="399"/>
      <c r="BN1" s="399"/>
      <c r="BO1" s="399"/>
      <c r="BP1" s="399"/>
      <c r="BQ1" s="399"/>
      <c r="BR1" s="399"/>
      <c r="BS1" s="399"/>
      <c r="BT1" s="399"/>
      <c r="BU1" s="399"/>
      <c r="BV1" s="399"/>
      <c r="BW1" s="399"/>
      <c r="BX1" s="399"/>
      <c r="BY1" s="399"/>
      <c r="BZ1" s="399"/>
      <c r="CA1" s="399"/>
      <c r="CB1" s="399"/>
      <c r="CC1" s="399"/>
      <c r="CD1" s="399"/>
      <c r="CE1" s="399"/>
      <c r="CF1" s="399"/>
      <c r="CG1" s="399"/>
      <c r="CH1" s="399"/>
      <c r="CI1" s="399"/>
      <c r="CJ1" s="399"/>
      <c r="CK1" s="399"/>
      <c r="CL1" s="399"/>
      <c r="CM1" s="399"/>
      <c r="CN1" s="399"/>
      <c r="CO1" s="399"/>
      <c r="CP1" s="399"/>
      <c r="CQ1" s="399"/>
      <c r="CR1" s="399"/>
      <c r="CS1" s="399"/>
      <c r="CT1" s="399"/>
      <c r="CU1" s="399"/>
      <c r="CV1" s="399"/>
      <c r="CW1" s="399"/>
      <c r="CX1" s="399"/>
      <c r="CY1" s="399"/>
      <c r="CZ1" s="399"/>
      <c r="DA1" s="399"/>
      <c r="DB1" s="399"/>
      <c r="DC1" s="399"/>
      <c r="DD1" s="399"/>
      <c r="DE1" s="399"/>
      <c r="DF1" s="399"/>
      <c r="DG1" s="399"/>
      <c r="DH1" s="399"/>
      <c r="DI1" s="399"/>
      <c r="DJ1" s="399"/>
      <c r="DK1" s="399"/>
      <c r="DL1" s="399"/>
      <c r="DM1" s="399"/>
      <c r="DN1" s="399"/>
      <c r="DO1" s="399"/>
      <c r="DP1" s="399"/>
      <c r="DQ1" s="399"/>
      <c r="DR1" s="399"/>
      <c r="DS1" s="399"/>
      <c r="DT1" s="399"/>
      <c r="DU1" s="399"/>
      <c r="DV1" s="399"/>
      <c r="DW1" s="399"/>
      <c r="DX1" s="399"/>
      <c r="DY1" s="399"/>
      <c r="DZ1" s="399"/>
      <c r="EA1" s="399"/>
      <c r="EB1" s="399"/>
      <c r="EC1" s="399"/>
      <c r="ED1" s="399"/>
      <c r="EE1" s="399"/>
      <c r="EF1" s="399"/>
      <c r="EG1" s="399"/>
      <c r="EH1" s="399"/>
      <c r="EI1" s="399"/>
      <c r="EJ1" s="399"/>
      <c r="EK1" s="399"/>
      <c r="EL1" s="399"/>
      <c r="EM1" s="399"/>
      <c r="EN1" s="399"/>
      <c r="EO1" s="399"/>
      <c r="EP1" s="399"/>
      <c r="EQ1" s="399"/>
      <c r="ER1" s="399"/>
      <c r="ES1" s="399"/>
      <c r="ET1" s="399"/>
      <c r="EU1" s="399"/>
      <c r="EV1" s="399"/>
      <c r="EW1" s="399"/>
      <c r="EX1" s="399"/>
      <c r="EY1" s="399"/>
      <c r="EZ1" s="399"/>
      <c r="FA1" s="399"/>
      <c r="FB1" s="399"/>
      <c r="FC1" s="399"/>
      <c r="FD1" s="399"/>
      <c r="FE1" s="399"/>
      <c r="FF1" s="399"/>
      <c r="FG1" s="399"/>
      <c r="FH1" s="399"/>
      <c r="FI1" s="399"/>
      <c r="FJ1" s="399"/>
      <c r="FK1" s="399"/>
      <c r="FL1" s="399"/>
      <c r="FM1" s="399"/>
      <c r="FN1" s="399"/>
      <c r="FO1" s="399"/>
      <c r="FP1" s="399"/>
      <c r="FQ1" s="399"/>
      <c r="FR1" s="399"/>
      <c r="FS1" s="399"/>
      <c r="FT1" s="399"/>
      <c r="FU1" s="399"/>
      <c r="FV1" s="399"/>
      <c r="FW1" s="399"/>
      <c r="FX1" s="399"/>
      <c r="FY1" s="399"/>
      <c r="FZ1" s="399"/>
      <c r="GA1" s="399"/>
      <c r="GB1" s="399"/>
      <c r="GC1" s="399"/>
      <c r="GD1" s="399"/>
      <c r="GE1" s="399"/>
      <c r="GF1" s="399"/>
      <c r="GG1" s="399"/>
      <c r="GH1" s="399"/>
      <c r="GI1" s="399"/>
      <c r="GJ1" s="399"/>
      <c r="GK1" s="399"/>
      <c r="GL1" s="399"/>
      <c r="GM1" s="399"/>
      <c r="GN1" s="399"/>
      <c r="GO1" s="399"/>
      <c r="GP1" s="399"/>
      <c r="GQ1" s="399"/>
      <c r="GR1" s="399"/>
      <c r="GS1" s="399"/>
      <c r="GT1" s="399"/>
      <c r="GU1" s="399"/>
      <c r="GV1" s="399"/>
      <c r="GW1" s="399"/>
      <c r="GX1" s="399"/>
      <c r="GY1" s="399"/>
      <c r="GZ1" s="399"/>
      <c r="HA1" s="399"/>
      <c r="HB1" s="399"/>
      <c r="HC1" s="399"/>
      <c r="HD1" s="399"/>
      <c r="HE1" s="399"/>
      <c r="HF1" s="399"/>
      <c r="HG1" s="399"/>
      <c r="HH1" s="399"/>
      <c r="HI1" s="399"/>
      <c r="HJ1" s="399"/>
      <c r="HK1" s="399"/>
      <c r="HL1" s="399"/>
      <c r="HM1" s="399"/>
      <c r="HN1" s="399"/>
      <c r="HO1" s="399"/>
      <c r="HP1" s="399"/>
      <c r="HQ1" s="399"/>
      <c r="HR1" s="399"/>
      <c r="HS1" s="399"/>
      <c r="HT1" s="399"/>
      <c r="HU1" s="399"/>
      <c r="HV1" s="399"/>
      <c r="HW1" s="399"/>
      <c r="HX1" s="399"/>
      <c r="HY1" s="399"/>
      <c r="HZ1" s="399"/>
      <c r="IA1" s="399"/>
      <c r="IB1" s="399"/>
      <c r="IC1" s="399"/>
      <c r="ID1" s="399"/>
      <c r="IE1" s="399"/>
      <c r="IF1" s="399"/>
      <c r="IG1" s="399"/>
      <c r="IH1" s="399"/>
      <c r="II1" s="399"/>
      <c r="IJ1" s="399"/>
      <c r="IK1" s="399"/>
      <c r="IL1" s="399"/>
      <c r="IM1" s="399"/>
      <c r="IN1" s="399"/>
      <c r="IO1" s="399"/>
      <c r="IP1" s="399"/>
      <c r="IQ1" s="399"/>
      <c r="IR1" s="399"/>
      <c r="IS1" s="399"/>
      <c r="IT1" s="399"/>
      <c r="IU1" s="399"/>
      <c r="IV1" s="399"/>
    </row>
    <row r="2" spans="1:256" ht="15.75">
      <c r="B2"/>
      <c r="C2" s="65"/>
    </row>
    <row r="3" spans="1:256" ht="29.25" customHeight="1">
      <c r="B3" s="587" t="s">
        <v>366</v>
      </c>
      <c r="C3" s="587"/>
      <c r="D3" s="587"/>
      <c r="E3" s="587"/>
    </row>
    <row r="4" spans="1:256">
      <c r="A4" s="596" t="s">
        <v>68</v>
      </c>
      <c r="B4" s="596"/>
      <c r="C4" s="66" t="s">
        <v>69</v>
      </c>
      <c r="D4" s="67" t="s">
        <v>392</v>
      </c>
      <c r="E4" s="68" t="s">
        <v>70</v>
      </c>
    </row>
    <row r="5" spans="1:256" ht="23.25" customHeight="1">
      <c r="A5" s="597" t="s">
        <v>292</v>
      </c>
      <c r="B5" s="598" t="s">
        <v>336</v>
      </c>
      <c r="C5" s="218" t="s">
        <v>300</v>
      </c>
      <c r="D5" s="205">
        <v>1</v>
      </c>
      <c r="E5" s="72">
        <f>SUM(D5:D5)</f>
        <v>1</v>
      </c>
    </row>
    <row r="6" spans="1:256" ht="18" customHeight="1">
      <c r="A6" s="597"/>
      <c r="B6" s="599"/>
      <c r="C6" s="70" t="s">
        <v>301</v>
      </c>
      <c r="D6" s="71">
        <v>1</v>
      </c>
      <c r="E6" s="72">
        <v>1</v>
      </c>
    </row>
    <row r="7" spans="1:256" ht="13.5" customHeight="1">
      <c r="A7" s="597"/>
      <c r="B7" s="599"/>
      <c r="C7" s="70" t="s">
        <v>304</v>
      </c>
      <c r="D7" s="71">
        <v>1</v>
      </c>
      <c r="E7" s="206">
        <v>1</v>
      </c>
    </row>
    <row r="8" spans="1:256" ht="13.5">
      <c r="A8" s="597"/>
      <c r="B8" s="599"/>
      <c r="C8" s="70" t="s">
        <v>305</v>
      </c>
      <c r="D8" s="71">
        <v>1</v>
      </c>
      <c r="E8" s="206">
        <v>1</v>
      </c>
    </row>
    <row r="9" spans="1:256">
      <c r="A9" s="597"/>
      <c r="B9" s="599"/>
      <c r="C9" s="71" t="s">
        <v>290</v>
      </c>
      <c r="D9" s="71">
        <v>7</v>
      </c>
      <c r="E9" s="604">
        <f>SUM(D9:D10)</f>
        <v>11</v>
      </c>
    </row>
    <row r="10" spans="1:256">
      <c r="A10" s="597"/>
      <c r="B10" s="600"/>
      <c r="C10" s="71" t="s">
        <v>72</v>
      </c>
      <c r="D10" s="71">
        <v>4</v>
      </c>
      <c r="E10" s="461"/>
    </row>
    <row r="11" spans="1:256">
      <c r="A11" s="597"/>
      <c r="B11" s="588" t="s">
        <v>73</v>
      </c>
      <c r="C11" s="218" t="s">
        <v>302</v>
      </c>
      <c r="D11" s="71">
        <v>1</v>
      </c>
      <c r="E11" s="591">
        <f>SUM(D11:D14)</f>
        <v>4</v>
      </c>
    </row>
    <row r="12" spans="1:256">
      <c r="A12" s="597"/>
      <c r="B12" s="589"/>
      <c r="C12" s="71" t="s">
        <v>290</v>
      </c>
      <c r="D12" s="71">
        <v>1</v>
      </c>
      <c r="E12" s="592"/>
    </row>
    <row r="13" spans="1:256">
      <c r="A13" s="597"/>
      <c r="B13" s="589"/>
      <c r="C13" s="71" t="s">
        <v>72</v>
      </c>
      <c r="D13" s="71">
        <v>1</v>
      </c>
      <c r="E13" s="592"/>
    </row>
    <row r="14" spans="1:256">
      <c r="A14" s="597"/>
      <c r="B14" s="590"/>
      <c r="C14" s="219" t="s">
        <v>303</v>
      </c>
      <c r="D14" s="219">
        <v>1</v>
      </c>
      <c r="E14" s="593"/>
    </row>
    <row r="15" spans="1:256" ht="13.5">
      <c r="A15" s="597"/>
      <c r="B15" s="588" t="s">
        <v>74</v>
      </c>
      <c r="C15" s="70" t="s">
        <v>302</v>
      </c>
      <c r="D15" s="71">
        <v>1</v>
      </c>
      <c r="E15" s="591">
        <f>SUM(D15:D17)</f>
        <v>3</v>
      </c>
    </row>
    <row r="16" spans="1:256">
      <c r="A16" s="597"/>
      <c r="B16" s="594"/>
      <c r="C16" s="71" t="s">
        <v>290</v>
      </c>
      <c r="D16" s="71">
        <v>1</v>
      </c>
      <c r="E16" s="592"/>
    </row>
    <row r="17" spans="1:5">
      <c r="A17" s="597"/>
      <c r="B17" s="595"/>
      <c r="C17" s="219" t="s">
        <v>72</v>
      </c>
      <c r="D17" s="219">
        <v>1</v>
      </c>
      <c r="E17" s="593"/>
    </row>
    <row r="18" spans="1:5" ht="13.5">
      <c r="A18" s="597"/>
      <c r="B18" s="601" t="s">
        <v>75</v>
      </c>
      <c r="C18" s="70" t="s">
        <v>71</v>
      </c>
      <c r="D18" s="70">
        <v>1</v>
      </c>
      <c r="E18" s="591">
        <f>SUM(D18:D19)</f>
        <v>7</v>
      </c>
    </row>
    <row r="19" spans="1:5" ht="13.5" customHeight="1">
      <c r="A19" s="597"/>
      <c r="B19" s="602"/>
      <c r="C19" s="71" t="s">
        <v>76</v>
      </c>
      <c r="D19" s="71">
        <v>6</v>
      </c>
      <c r="E19" s="592"/>
    </row>
    <row r="20" spans="1:5" ht="21.75" customHeight="1">
      <c r="A20" s="597"/>
      <c r="B20" s="611" t="s">
        <v>345</v>
      </c>
      <c r="C20" s="612"/>
      <c r="D20" s="613"/>
      <c r="E20" s="220">
        <f>D5+D6+D9+D10+D11+D12+D13+D14+D15+D16+D17+D18+D19</f>
        <v>27</v>
      </c>
    </row>
    <row r="21" spans="1:5" ht="27" customHeight="1">
      <c r="A21" s="597"/>
      <c r="B21" s="611" t="s">
        <v>346</v>
      </c>
      <c r="C21" s="612"/>
      <c r="D21" s="613"/>
      <c r="E21" s="220">
        <f>SUM(D5:D19)</f>
        <v>29</v>
      </c>
    </row>
    <row r="22" spans="1:5">
      <c r="A22" s="603" t="s">
        <v>324</v>
      </c>
      <c r="B22" s="617" t="s">
        <v>307</v>
      </c>
      <c r="C22" s="69" t="s">
        <v>509</v>
      </c>
      <c r="D22" s="69">
        <v>1</v>
      </c>
      <c r="E22" s="608">
        <f>SUM(D22:D25)</f>
        <v>15</v>
      </c>
    </row>
    <row r="23" spans="1:5">
      <c r="A23" s="603"/>
      <c r="B23" s="618"/>
      <c r="C23" s="69" t="s">
        <v>83</v>
      </c>
      <c r="D23" s="69">
        <v>1</v>
      </c>
      <c r="E23" s="609"/>
    </row>
    <row r="24" spans="1:5">
      <c r="A24" s="603"/>
      <c r="B24" s="618"/>
      <c r="C24" s="69" t="s">
        <v>306</v>
      </c>
      <c r="D24" s="69">
        <v>1</v>
      </c>
      <c r="E24" s="609"/>
    </row>
    <row r="25" spans="1:5">
      <c r="A25" s="603"/>
      <c r="B25" s="618"/>
      <c r="C25" s="69" t="s">
        <v>505</v>
      </c>
      <c r="D25" s="69">
        <v>12</v>
      </c>
      <c r="E25" s="610"/>
    </row>
    <row r="26" spans="1:5">
      <c r="A26" s="603"/>
      <c r="B26" s="618"/>
      <c r="C26" s="69" t="s">
        <v>506</v>
      </c>
      <c r="D26" s="69">
        <v>2</v>
      </c>
      <c r="E26" s="418">
        <f>SUM(D26)</f>
        <v>2</v>
      </c>
    </row>
    <row r="27" spans="1:5">
      <c r="A27" s="603"/>
      <c r="B27" s="618"/>
      <c r="C27" s="69" t="s">
        <v>507</v>
      </c>
      <c r="D27" s="69">
        <v>2</v>
      </c>
      <c r="E27" s="418">
        <f>SUM(D27)</f>
        <v>2</v>
      </c>
    </row>
    <row r="28" spans="1:5">
      <c r="A28" s="603"/>
      <c r="B28" s="619"/>
      <c r="C28" s="77" t="s">
        <v>508</v>
      </c>
      <c r="D28" s="69">
        <v>1</v>
      </c>
      <c r="E28" s="418">
        <f>SUM(D28)</f>
        <v>1</v>
      </c>
    </row>
    <row r="29" spans="1:5" ht="24.75" customHeight="1">
      <c r="A29" s="603"/>
      <c r="B29" s="579" t="s">
        <v>107</v>
      </c>
      <c r="C29" s="580"/>
      <c r="D29" s="581"/>
      <c r="E29" s="222">
        <f>SUM(D22:D28)</f>
        <v>20</v>
      </c>
    </row>
    <row r="30" spans="1:5">
      <c r="A30" s="603"/>
      <c r="B30" s="605" t="s">
        <v>495</v>
      </c>
      <c r="C30" s="69" t="s">
        <v>509</v>
      </c>
      <c r="D30" s="69">
        <v>1</v>
      </c>
      <c r="E30" s="608">
        <f>SUM(D30:D34)</f>
        <v>20</v>
      </c>
    </row>
    <row r="31" spans="1:5">
      <c r="A31" s="603"/>
      <c r="B31" s="606"/>
      <c r="C31" s="69" t="s">
        <v>83</v>
      </c>
      <c r="D31" s="69">
        <v>1</v>
      </c>
      <c r="E31" s="609"/>
    </row>
    <row r="32" spans="1:5">
      <c r="A32" s="603"/>
      <c r="B32" s="606"/>
      <c r="C32" s="69" t="s">
        <v>306</v>
      </c>
      <c r="D32" s="69">
        <v>1</v>
      </c>
      <c r="E32" s="609"/>
    </row>
    <row r="33" spans="1:5">
      <c r="A33" s="603"/>
      <c r="B33" s="606"/>
      <c r="C33" s="69" t="s">
        <v>505</v>
      </c>
      <c r="D33" s="69">
        <v>16</v>
      </c>
      <c r="E33" s="609"/>
    </row>
    <row r="34" spans="1:5">
      <c r="A34" s="603"/>
      <c r="B34" s="607"/>
      <c r="C34" s="69" t="s">
        <v>507</v>
      </c>
      <c r="D34" s="69">
        <v>1</v>
      </c>
      <c r="E34" s="610"/>
    </row>
    <row r="35" spans="1:5" ht="24.75" customHeight="1">
      <c r="A35" s="603"/>
      <c r="B35" s="579" t="s">
        <v>496</v>
      </c>
      <c r="C35" s="580"/>
      <c r="D35" s="581"/>
      <c r="E35" s="222">
        <f>SUM(D30:D34)</f>
        <v>20</v>
      </c>
    </row>
    <row r="36" spans="1:5">
      <c r="A36" s="603" t="s">
        <v>337</v>
      </c>
      <c r="B36" s="304" t="s">
        <v>85</v>
      </c>
      <c r="C36" s="69" t="s">
        <v>84</v>
      </c>
      <c r="D36" s="69">
        <v>6</v>
      </c>
      <c r="E36" s="620">
        <f>SUM(D36:D37)</f>
        <v>7</v>
      </c>
    </row>
    <row r="37" spans="1:5" s="221" customFormat="1">
      <c r="A37" s="603"/>
      <c r="B37" s="304" t="s">
        <v>250</v>
      </c>
      <c r="C37" s="69" t="s">
        <v>240</v>
      </c>
      <c r="D37" s="69">
        <v>1</v>
      </c>
      <c r="E37" s="621"/>
    </row>
    <row r="38" spans="1:5" ht="26.25" customHeight="1">
      <c r="A38" s="603"/>
      <c r="B38" s="576" t="s">
        <v>339</v>
      </c>
      <c r="C38" s="577"/>
      <c r="D38" s="578"/>
      <c r="E38" s="622"/>
    </row>
    <row r="39" spans="1:5">
      <c r="A39" s="603"/>
      <c r="B39" s="19" t="s">
        <v>46</v>
      </c>
      <c r="C39" s="69" t="s">
        <v>84</v>
      </c>
      <c r="D39" s="69">
        <v>0.3</v>
      </c>
      <c r="E39" s="614">
        <f>SUM(D39:D42)</f>
        <v>7</v>
      </c>
    </row>
    <row r="40" spans="1:5">
      <c r="A40" s="603"/>
      <c r="B40" s="304" t="s">
        <v>85</v>
      </c>
      <c r="C40" s="69" t="s">
        <v>84</v>
      </c>
      <c r="D40" s="69">
        <v>5.4</v>
      </c>
      <c r="E40" s="615"/>
    </row>
    <row r="41" spans="1:5">
      <c r="A41" s="603"/>
      <c r="B41" s="304" t="s">
        <v>13</v>
      </c>
      <c r="C41" s="69" t="s">
        <v>84</v>
      </c>
      <c r="D41" s="69">
        <v>0.3</v>
      </c>
      <c r="E41" s="615"/>
    </row>
    <row r="42" spans="1:5">
      <c r="A42" s="603"/>
      <c r="B42" s="304" t="s">
        <v>250</v>
      </c>
      <c r="C42" s="69" t="s">
        <v>240</v>
      </c>
      <c r="D42" s="69">
        <v>1</v>
      </c>
      <c r="E42" s="615"/>
    </row>
    <row r="43" spans="1:5" ht="26.25" customHeight="1">
      <c r="A43" s="603"/>
      <c r="B43" s="576" t="s">
        <v>340</v>
      </c>
      <c r="C43" s="577"/>
      <c r="D43" s="578"/>
      <c r="E43" s="616"/>
    </row>
    <row r="44" spans="1:5">
      <c r="A44" s="603"/>
      <c r="B44" s="19" t="s">
        <v>46</v>
      </c>
      <c r="C44" s="69" t="s">
        <v>84</v>
      </c>
      <c r="D44" s="69">
        <v>0.3</v>
      </c>
      <c r="E44" s="614">
        <f>SUM(D44:D47)</f>
        <v>5</v>
      </c>
    </row>
    <row r="45" spans="1:5">
      <c r="A45" s="603"/>
      <c r="B45" s="304" t="s">
        <v>85</v>
      </c>
      <c r="C45" s="69" t="s">
        <v>84</v>
      </c>
      <c r="D45" s="69">
        <v>3.4</v>
      </c>
      <c r="E45" s="615"/>
    </row>
    <row r="46" spans="1:5">
      <c r="A46" s="603"/>
      <c r="B46" s="304" t="s">
        <v>13</v>
      </c>
      <c r="C46" s="69" t="s">
        <v>84</v>
      </c>
      <c r="D46" s="69">
        <v>0.3</v>
      </c>
      <c r="E46" s="615"/>
    </row>
    <row r="47" spans="1:5">
      <c r="A47" s="603"/>
      <c r="B47" s="304" t="s">
        <v>250</v>
      </c>
      <c r="C47" s="69" t="s">
        <v>240</v>
      </c>
      <c r="D47" s="69">
        <v>1</v>
      </c>
      <c r="E47" s="615"/>
    </row>
    <row r="48" spans="1:5" ht="27" customHeight="1">
      <c r="A48" s="603"/>
      <c r="B48" s="576" t="s">
        <v>335</v>
      </c>
      <c r="C48" s="577"/>
      <c r="D48" s="578"/>
      <c r="E48" s="616"/>
    </row>
    <row r="49" spans="1:5" ht="12.75" customHeight="1">
      <c r="A49" s="623" t="s">
        <v>364</v>
      </c>
      <c r="B49" s="573" t="s">
        <v>87</v>
      </c>
      <c r="C49" s="345" t="s">
        <v>86</v>
      </c>
      <c r="D49" s="636">
        <v>1</v>
      </c>
      <c r="E49" s="631">
        <f>SUM(D49:D52)</f>
        <v>4</v>
      </c>
    </row>
    <row r="50" spans="1:5">
      <c r="A50" s="624"/>
      <c r="B50" s="574"/>
      <c r="C50" s="345" t="s">
        <v>88</v>
      </c>
      <c r="D50" s="637"/>
      <c r="E50" s="632"/>
    </row>
    <row r="51" spans="1:5">
      <c r="A51" s="624"/>
      <c r="B51" s="575"/>
      <c r="C51" s="345" t="s">
        <v>89</v>
      </c>
      <c r="D51" s="345">
        <v>2</v>
      </c>
      <c r="E51" s="632"/>
    </row>
    <row r="52" spans="1:5">
      <c r="A52" s="624"/>
      <c r="B52" s="345" t="s">
        <v>24</v>
      </c>
      <c r="C52" s="345" t="s">
        <v>89</v>
      </c>
      <c r="D52" s="345">
        <v>1</v>
      </c>
      <c r="E52" s="633"/>
    </row>
    <row r="53" spans="1:5">
      <c r="A53" s="624"/>
      <c r="B53" s="638" t="s">
        <v>90</v>
      </c>
      <c r="C53" s="348" t="s">
        <v>91</v>
      </c>
      <c r="D53" s="348">
        <v>1</v>
      </c>
      <c r="E53" s="648">
        <f>SUM(D53:D55)</f>
        <v>5</v>
      </c>
    </row>
    <row r="54" spans="1:5">
      <c r="A54" s="624"/>
      <c r="B54" s="639"/>
      <c r="C54" s="348" t="s">
        <v>76</v>
      </c>
      <c r="D54" s="348">
        <v>2</v>
      </c>
      <c r="E54" s="649"/>
    </row>
    <row r="55" spans="1:5">
      <c r="A55" s="624"/>
      <c r="B55" s="348" t="s">
        <v>92</v>
      </c>
      <c r="C55" s="348" t="s">
        <v>76</v>
      </c>
      <c r="D55" s="348">
        <v>2</v>
      </c>
      <c r="E55" s="650"/>
    </row>
    <row r="56" spans="1:5" ht="15" customHeight="1">
      <c r="A56" s="624"/>
      <c r="B56" s="634" t="s">
        <v>93</v>
      </c>
      <c r="C56" s="349" t="s">
        <v>91</v>
      </c>
      <c r="D56" s="349">
        <v>1</v>
      </c>
      <c r="E56" s="645">
        <f>SUM(D56:D58)</f>
        <v>3</v>
      </c>
    </row>
    <row r="57" spans="1:5">
      <c r="A57" s="624"/>
      <c r="B57" s="635"/>
      <c r="C57" s="349" t="s">
        <v>76</v>
      </c>
      <c r="D57" s="349">
        <v>1</v>
      </c>
      <c r="E57" s="646"/>
    </row>
    <row r="58" spans="1:5">
      <c r="A58" s="624"/>
      <c r="B58" s="349" t="s">
        <v>94</v>
      </c>
      <c r="C58" s="349" t="s">
        <v>76</v>
      </c>
      <c r="D58" s="349">
        <v>1</v>
      </c>
      <c r="E58" s="647"/>
    </row>
    <row r="59" spans="1:5" ht="15.75" customHeight="1">
      <c r="A59" s="624"/>
      <c r="B59" s="352" t="s">
        <v>95</v>
      </c>
      <c r="C59" s="352" t="s">
        <v>76</v>
      </c>
      <c r="D59" s="352">
        <v>1</v>
      </c>
      <c r="E59" s="353">
        <f>SUM(D59)</f>
        <v>1</v>
      </c>
    </row>
    <row r="60" spans="1:5">
      <c r="A60" s="624"/>
      <c r="B60" s="573" t="s">
        <v>96</v>
      </c>
      <c r="C60" s="345" t="s">
        <v>91</v>
      </c>
      <c r="D60" s="345">
        <v>1</v>
      </c>
      <c r="E60" s="631">
        <f>SUM(D60:D62)</f>
        <v>3</v>
      </c>
    </row>
    <row r="61" spans="1:5">
      <c r="A61" s="624"/>
      <c r="B61" s="575"/>
      <c r="C61" s="345" t="s">
        <v>76</v>
      </c>
      <c r="D61" s="345">
        <v>1</v>
      </c>
      <c r="E61" s="632"/>
    </row>
    <row r="62" spans="1:5">
      <c r="A62" s="624"/>
      <c r="B62" s="354" t="s">
        <v>152</v>
      </c>
      <c r="C62" s="345" t="s">
        <v>76</v>
      </c>
      <c r="D62" s="345">
        <v>1</v>
      </c>
      <c r="E62" s="633"/>
    </row>
    <row r="63" spans="1:5">
      <c r="A63" s="624"/>
      <c r="B63" s="640" t="s">
        <v>97</v>
      </c>
      <c r="C63" s="343" t="s">
        <v>91</v>
      </c>
      <c r="D63" s="343">
        <v>1</v>
      </c>
      <c r="E63" s="651">
        <f>SUM(D63:D65)</f>
        <v>4</v>
      </c>
    </row>
    <row r="64" spans="1:5">
      <c r="A64" s="624"/>
      <c r="B64" s="641"/>
      <c r="C64" s="343" t="s">
        <v>76</v>
      </c>
      <c r="D64" s="343">
        <v>1</v>
      </c>
      <c r="E64" s="652"/>
    </row>
    <row r="65" spans="1:5">
      <c r="A65" s="624"/>
      <c r="B65" s="343" t="s">
        <v>98</v>
      </c>
      <c r="C65" s="343" t="s">
        <v>76</v>
      </c>
      <c r="D65" s="343">
        <v>2</v>
      </c>
      <c r="E65" s="653"/>
    </row>
    <row r="66" spans="1:5">
      <c r="A66" s="624"/>
      <c r="B66" s="642" t="s">
        <v>99</v>
      </c>
      <c r="C66" s="344" t="s">
        <v>100</v>
      </c>
      <c r="D66" s="344">
        <v>1</v>
      </c>
      <c r="E66" s="654">
        <f>SUM(D66:D68)</f>
        <v>6</v>
      </c>
    </row>
    <row r="67" spans="1:5">
      <c r="A67" s="624"/>
      <c r="B67" s="643"/>
      <c r="C67" s="344" t="s">
        <v>76</v>
      </c>
      <c r="D67" s="344">
        <v>4</v>
      </c>
      <c r="E67" s="655"/>
    </row>
    <row r="68" spans="1:5">
      <c r="A68" s="624"/>
      <c r="B68" s="644"/>
      <c r="C68" s="344" t="s">
        <v>79</v>
      </c>
      <c r="D68" s="344">
        <v>1</v>
      </c>
      <c r="E68" s="656"/>
    </row>
    <row r="69" spans="1:5">
      <c r="A69" s="624"/>
      <c r="B69" s="346" t="s">
        <v>101</v>
      </c>
      <c r="C69" s="346" t="s">
        <v>102</v>
      </c>
      <c r="D69" s="346">
        <v>2</v>
      </c>
      <c r="E69" s="347">
        <f>SUM(D69)</f>
        <v>2</v>
      </c>
    </row>
    <row r="70" spans="1:5">
      <c r="A70" s="624"/>
      <c r="B70" s="350" t="s">
        <v>338</v>
      </c>
      <c r="C70" s="350" t="s">
        <v>103</v>
      </c>
      <c r="D70" s="350">
        <v>1</v>
      </c>
      <c r="E70" s="351">
        <f>SUM(D70)</f>
        <v>1</v>
      </c>
    </row>
    <row r="71" spans="1:5">
      <c r="A71" s="625"/>
      <c r="B71" s="628" t="s">
        <v>104</v>
      </c>
      <c r="C71" s="629"/>
      <c r="D71" s="630"/>
      <c r="E71" s="369">
        <f>SUM(E49:E70)</f>
        <v>29</v>
      </c>
    </row>
    <row r="72" spans="1:5">
      <c r="A72" s="626" t="s">
        <v>9</v>
      </c>
      <c r="B72" s="568" t="s">
        <v>9</v>
      </c>
      <c r="C72" s="69" t="s">
        <v>77</v>
      </c>
      <c r="D72" s="69">
        <v>1</v>
      </c>
      <c r="E72" s="556">
        <f>SUM(D72:D74)</f>
        <v>3</v>
      </c>
    </row>
    <row r="73" spans="1:5">
      <c r="A73" s="626"/>
      <c r="B73" s="585"/>
      <c r="C73" s="69" t="s">
        <v>78</v>
      </c>
      <c r="D73" s="69">
        <v>1</v>
      </c>
      <c r="E73" s="557"/>
    </row>
    <row r="74" spans="1:5">
      <c r="A74" s="626"/>
      <c r="B74" s="586"/>
      <c r="C74" s="69" t="s">
        <v>79</v>
      </c>
      <c r="D74" s="69">
        <v>1</v>
      </c>
      <c r="E74" s="558"/>
    </row>
    <row r="75" spans="1:5" ht="18" customHeight="1">
      <c r="A75" s="626"/>
      <c r="B75" s="570" t="s">
        <v>80</v>
      </c>
      <c r="C75" s="571"/>
      <c r="D75" s="572"/>
      <c r="E75" s="370">
        <f>SUM(D72:D74)</f>
        <v>3</v>
      </c>
    </row>
    <row r="76" spans="1:5">
      <c r="A76" s="627" t="s">
        <v>10</v>
      </c>
      <c r="B76" s="568" t="s">
        <v>10</v>
      </c>
      <c r="C76" s="69" t="s">
        <v>77</v>
      </c>
      <c r="D76" s="69">
        <v>1</v>
      </c>
      <c r="E76" s="556">
        <f>SUM(D76:D77)</f>
        <v>2</v>
      </c>
    </row>
    <row r="77" spans="1:5">
      <c r="A77" s="627"/>
      <c r="B77" s="569"/>
      <c r="C77" s="69" t="s">
        <v>81</v>
      </c>
      <c r="D77" s="69">
        <v>1</v>
      </c>
      <c r="E77" s="558"/>
    </row>
    <row r="78" spans="1:5" ht="22.5" customHeight="1">
      <c r="A78" s="627"/>
      <c r="B78" s="562" t="s">
        <v>82</v>
      </c>
      <c r="C78" s="563"/>
      <c r="D78" s="564"/>
      <c r="E78" s="220">
        <f>SUM(D76:D77)</f>
        <v>2</v>
      </c>
    </row>
    <row r="79" spans="1:5" ht="15.75">
      <c r="A79" s="341"/>
      <c r="B79" s="565" t="s">
        <v>341</v>
      </c>
      <c r="C79" s="566"/>
      <c r="D79" s="567"/>
      <c r="E79" s="73">
        <f>E78+E75+E71+E36+E29+E20</f>
        <v>88</v>
      </c>
    </row>
    <row r="80" spans="1:5" s="74" customFormat="1" ht="15.75">
      <c r="A80" s="342"/>
      <c r="B80" s="565" t="s">
        <v>342</v>
      </c>
      <c r="C80" s="566"/>
      <c r="D80" s="567"/>
      <c r="E80" s="73">
        <f>E78+E75+E71+E39+E29+E20</f>
        <v>88</v>
      </c>
    </row>
    <row r="81" spans="1:5" s="74" customFormat="1" ht="15.75">
      <c r="B81" s="565" t="s">
        <v>343</v>
      </c>
      <c r="C81" s="566"/>
      <c r="D81" s="567"/>
      <c r="E81" s="73">
        <f>E78+E75+E71+E44+E35+E20</f>
        <v>86</v>
      </c>
    </row>
    <row r="82" spans="1:5" s="74" customFormat="1" ht="15.75">
      <c r="B82" s="565" t="s">
        <v>365</v>
      </c>
      <c r="C82" s="566"/>
      <c r="D82" s="567"/>
      <c r="E82" s="73">
        <f>E78+E75+E71+E44+E35+E21</f>
        <v>88</v>
      </c>
    </row>
    <row r="83" spans="1:5" s="74" customFormat="1">
      <c r="B83" s="582" t="s">
        <v>105</v>
      </c>
      <c r="C83" s="583"/>
      <c r="D83" s="584"/>
      <c r="E83" s="75">
        <v>104</v>
      </c>
    </row>
    <row r="84" spans="1:5" s="74" customFormat="1">
      <c r="B84" s="559" t="s">
        <v>106</v>
      </c>
      <c r="C84" s="560"/>
      <c r="D84" s="561"/>
      <c r="E84" s="76">
        <f>SUM(E83:E83)</f>
        <v>104</v>
      </c>
    </row>
    <row r="85" spans="1:5" s="74" customFormat="1"/>
    <row r="86" spans="1:5" s="74" customFormat="1"/>
    <row r="88" spans="1:5">
      <c r="A88" s="399" t="s">
        <v>578</v>
      </c>
    </row>
    <row r="94" spans="1:5" s="74" customFormat="1"/>
    <row r="95" spans="1:5" s="74" customFormat="1"/>
    <row r="96" spans="1:5" s="74" customFormat="1"/>
    <row r="97" s="74" customFormat="1"/>
    <row r="98" s="74" customFormat="1"/>
    <row r="99" s="74" customFormat="1"/>
    <row r="100" s="74" customFormat="1"/>
    <row r="101" s="74" customFormat="1"/>
    <row r="102" s="74" customFormat="1"/>
    <row r="103" s="74" customFormat="1"/>
    <row r="104" s="74" customFormat="1"/>
    <row r="105" s="74" customFormat="1"/>
    <row r="106" s="74" customFormat="1"/>
    <row r="107" s="74" customFormat="1"/>
    <row r="108" s="74" customFormat="1"/>
    <row r="109" s="74" customFormat="1"/>
    <row r="110" s="74" customFormat="1"/>
    <row r="111" s="74" customFormat="1"/>
    <row r="112" s="74" customFormat="1"/>
    <row r="113" s="74" customFormat="1"/>
    <row r="114" s="74" customFormat="1"/>
    <row r="115" s="74" customFormat="1"/>
    <row r="116" s="74" customFormat="1"/>
    <row r="117" s="74" customFormat="1"/>
    <row r="118" s="74" customFormat="1"/>
    <row r="119" s="74" customFormat="1"/>
    <row r="120" s="74" customFormat="1"/>
    <row r="121" s="74" customFormat="1"/>
    <row r="122" s="74" customFormat="1"/>
    <row r="123" s="74" customFormat="1"/>
    <row r="124" s="74" customFormat="1"/>
    <row r="125" s="74" customFormat="1"/>
    <row r="126" s="74" customFormat="1"/>
    <row r="127" s="74" customFormat="1"/>
    <row r="128" s="74" customFormat="1"/>
    <row r="129" s="74" customFormat="1"/>
    <row r="130" s="74" customFormat="1"/>
    <row r="131" s="74" customFormat="1"/>
    <row r="132" s="74" customFormat="1"/>
    <row r="133" s="74" customFormat="1"/>
    <row r="134" s="74" customFormat="1"/>
    <row r="135" s="74" customFormat="1"/>
    <row r="136" s="74" customFormat="1"/>
    <row r="137" s="74" customFormat="1"/>
    <row r="138" s="74" customFormat="1"/>
    <row r="139" s="74" customFormat="1"/>
    <row r="140" s="74" customFormat="1"/>
    <row r="141" s="74" customFormat="1"/>
    <row r="142" s="74" customFormat="1"/>
    <row r="143" s="74" customFormat="1"/>
    <row r="144" s="74" customFormat="1"/>
    <row r="145" s="74" customFormat="1"/>
    <row r="146" s="74" customFormat="1"/>
    <row r="147" s="74" customFormat="1"/>
    <row r="148" s="74" customFormat="1"/>
    <row r="149" s="74" customFormat="1"/>
    <row r="150" s="74" customFormat="1"/>
    <row r="151" s="74" customFormat="1"/>
    <row r="152" s="74" customFormat="1"/>
    <row r="153" s="74" customFormat="1"/>
    <row r="154" s="74" customFormat="1"/>
    <row r="155" s="74" customFormat="1"/>
    <row r="156" s="74" customFormat="1"/>
    <row r="157" s="74" customFormat="1"/>
    <row r="158" s="74" customFormat="1"/>
    <row r="159" s="74" customFormat="1"/>
    <row r="160" s="74" customFormat="1"/>
    <row r="161" s="74" customFormat="1"/>
    <row r="162" s="74" customFormat="1"/>
    <row r="163" s="74" customFormat="1"/>
    <row r="164" s="74" customFormat="1"/>
    <row r="165" s="74" customFormat="1"/>
    <row r="166" s="74" customFormat="1"/>
    <row r="167" s="74" customFormat="1"/>
    <row r="168" s="74" customFormat="1"/>
    <row r="169" s="74" customFormat="1"/>
    <row r="170" s="74" customFormat="1"/>
    <row r="171" s="74" customFormat="1"/>
    <row r="172" s="74" customFormat="1"/>
    <row r="173" s="74" customFormat="1"/>
    <row r="174" s="74" customFormat="1"/>
    <row r="175" s="74" customFormat="1"/>
    <row r="176" s="74" customFormat="1"/>
    <row r="177" s="74" customFormat="1"/>
    <row r="178" s="74" customFormat="1"/>
    <row r="179" s="74" customFormat="1"/>
    <row r="180" s="74" customFormat="1"/>
    <row r="181" s="74" customFormat="1"/>
    <row r="182" s="74" customFormat="1"/>
    <row r="183" s="74" customFormat="1"/>
    <row r="184" s="74" customFormat="1"/>
    <row r="185" s="74" customFormat="1"/>
    <row r="186" s="74" customFormat="1"/>
    <row r="187" s="74" customFormat="1"/>
    <row r="188" s="74" customFormat="1"/>
    <row r="189" s="74" customFormat="1"/>
    <row r="190" s="74" customFormat="1"/>
    <row r="191" s="74" customFormat="1"/>
    <row r="192" s="74" customFormat="1"/>
    <row r="193" s="74" customFormat="1"/>
    <row r="194" s="74" customFormat="1"/>
    <row r="195" s="74" customFormat="1"/>
    <row r="196" s="74" customFormat="1"/>
    <row r="197" s="74" customFormat="1"/>
    <row r="198" s="74" customFormat="1"/>
    <row r="199" s="74" customFormat="1"/>
    <row r="200" s="74" customFormat="1"/>
    <row r="201" s="74" customFormat="1"/>
    <row r="202" s="74" customFormat="1"/>
    <row r="203" s="74" customFormat="1"/>
    <row r="204" s="74" customFormat="1"/>
    <row r="205" s="74" customFormat="1"/>
    <row r="206" s="74" customFormat="1"/>
    <row r="207" s="74" customFormat="1"/>
    <row r="208" s="74" customFormat="1"/>
    <row r="209" s="74" customFormat="1"/>
    <row r="210" s="74" customFormat="1"/>
    <row r="211" s="74" customFormat="1"/>
    <row r="212" s="74" customFormat="1"/>
    <row r="213" s="74" customFormat="1"/>
    <row r="214" s="74" customFormat="1"/>
    <row r="215" s="74" customFormat="1"/>
    <row r="216" s="74" customFormat="1"/>
    <row r="217" s="74" customFormat="1"/>
    <row r="218" s="74" customFormat="1"/>
    <row r="219" s="74" customFormat="1"/>
    <row r="220" s="74" customFormat="1"/>
    <row r="221" s="74" customFormat="1"/>
    <row r="222" s="74" customFormat="1"/>
    <row r="223" s="74" customFormat="1"/>
    <row r="224" s="74" customFormat="1"/>
    <row r="225" s="74" customFormat="1"/>
    <row r="226" s="74" customFormat="1"/>
    <row r="227" s="74" customFormat="1"/>
    <row r="228" s="74" customFormat="1"/>
    <row r="229" s="74" customFormat="1"/>
    <row r="230" s="74" customFormat="1"/>
    <row r="231" s="74" customFormat="1"/>
    <row r="232" s="74" customFormat="1"/>
    <row r="233" s="74" customFormat="1"/>
    <row r="234" s="74" customFormat="1"/>
    <row r="235" s="74" customFormat="1"/>
    <row r="236" s="74" customFormat="1"/>
    <row r="237" s="74" customFormat="1"/>
    <row r="238" s="74" customFormat="1"/>
    <row r="239" s="74" customFormat="1"/>
    <row r="240" s="74" customFormat="1"/>
    <row r="241" s="74" customFormat="1"/>
    <row r="242" s="74" customFormat="1"/>
    <row r="243" s="74" customFormat="1"/>
    <row r="244" s="74" customFormat="1"/>
    <row r="245" s="74" customFormat="1"/>
    <row r="246" s="74" customFormat="1"/>
    <row r="247" s="74" customFormat="1"/>
    <row r="248" s="74" customFormat="1"/>
    <row r="249" s="74" customFormat="1"/>
    <row r="250" s="74" customFormat="1"/>
    <row r="251" s="74" customFormat="1"/>
    <row r="252" s="74" customFormat="1"/>
    <row r="253" s="74" customFormat="1"/>
    <row r="254" s="74" customFormat="1"/>
    <row r="255" s="74" customFormat="1"/>
    <row r="256" s="74" customFormat="1"/>
    <row r="257" s="74" customFormat="1"/>
    <row r="258" s="74" customFormat="1"/>
    <row r="259" s="74" customFormat="1"/>
    <row r="260" s="74" customFormat="1"/>
    <row r="261" s="74" customFormat="1"/>
    <row r="262" s="74" customFormat="1"/>
    <row r="263" s="74" customFormat="1"/>
    <row r="264" s="74" customFormat="1"/>
    <row r="265" s="74" customFormat="1"/>
    <row r="266" s="74" customFormat="1"/>
    <row r="267" s="74" customFormat="1"/>
    <row r="268" s="74" customFormat="1"/>
    <row r="269" s="74" customFormat="1"/>
    <row r="270" s="74" customFormat="1"/>
    <row r="271" s="74" customFormat="1"/>
    <row r="272" s="74" customFormat="1"/>
    <row r="273" s="74" customFormat="1"/>
    <row r="274" s="74" customFormat="1"/>
    <row r="275" s="74" customFormat="1"/>
    <row r="276" s="74" customFormat="1"/>
    <row r="277" s="74" customFormat="1"/>
    <row r="278" s="74" customFormat="1"/>
    <row r="279" s="74" customFormat="1"/>
    <row r="280" s="74" customFormat="1"/>
    <row r="281" s="74" customFormat="1"/>
    <row r="282" s="74" customFormat="1"/>
    <row r="283" s="74" customFormat="1"/>
    <row r="284" s="74" customFormat="1"/>
    <row r="285" s="74" customFormat="1"/>
    <row r="286" s="74" customFormat="1"/>
    <row r="287" s="74" customFormat="1"/>
    <row r="288" s="74" customFormat="1"/>
    <row r="289" s="74" customFormat="1"/>
    <row r="290" s="74" customFormat="1"/>
    <row r="291" s="74" customFormat="1"/>
    <row r="292" s="74" customFormat="1"/>
    <row r="293" s="74" customFormat="1"/>
    <row r="294" s="74" customFormat="1"/>
    <row r="295" s="74" customFormat="1"/>
    <row r="296" s="74" customFormat="1"/>
    <row r="297" s="74" customFormat="1"/>
    <row r="298" s="74" customFormat="1"/>
    <row r="299" s="74" customFormat="1"/>
    <row r="300" s="74" customFormat="1"/>
    <row r="301" s="74" customFormat="1"/>
    <row r="302" s="74" customFormat="1"/>
    <row r="303" s="74" customFormat="1"/>
    <row r="304" s="74" customFormat="1"/>
    <row r="305" s="74" customFormat="1"/>
    <row r="306" s="74" customFormat="1"/>
    <row r="307" s="74" customFormat="1"/>
    <row r="308" s="74" customFormat="1"/>
    <row r="309" s="74" customFormat="1"/>
    <row r="310" s="74" customFormat="1"/>
    <row r="311" s="74" customFormat="1"/>
    <row r="312" s="74" customFormat="1"/>
    <row r="313" s="74" customFormat="1"/>
    <row r="314" s="74" customFormat="1"/>
    <row r="315" s="74" customFormat="1"/>
    <row r="316" s="74" customFormat="1"/>
    <row r="317" s="74" customFormat="1"/>
    <row r="318" s="74" customFormat="1"/>
    <row r="319" s="74" customFormat="1"/>
    <row r="320" s="74" customFormat="1"/>
    <row r="321" s="74" customFormat="1"/>
    <row r="322" s="74" customFormat="1"/>
    <row r="323" s="74" customFormat="1"/>
    <row r="324" s="74" customFormat="1"/>
    <row r="325" s="74" customFormat="1"/>
    <row r="326" s="74" customFormat="1"/>
    <row r="327" s="74" customFormat="1"/>
    <row r="328" s="74" customFormat="1"/>
    <row r="329" s="74" customFormat="1"/>
    <row r="330" s="74" customFormat="1"/>
    <row r="331" s="74" customFormat="1"/>
    <row r="332" s="74" customFormat="1"/>
    <row r="333" s="74" customFormat="1"/>
    <row r="334" s="74" customFormat="1"/>
    <row r="335" s="74" customFormat="1"/>
    <row r="336" s="74" customFormat="1"/>
    <row r="337" s="74" customFormat="1"/>
    <row r="338" s="74" customFormat="1"/>
    <row r="339" s="74" customFormat="1"/>
    <row r="340" s="74" customFormat="1"/>
    <row r="341" s="74" customFormat="1"/>
    <row r="342" s="74" customFormat="1"/>
    <row r="343" s="74" customFormat="1"/>
    <row r="344" s="74" customFormat="1"/>
    <row r="345" s="74" customFormat="1"/>
    <row r="346" s="74" customFormat="1"/>
    <row r="347" s="74" customFormat="1"/>
    <row r="348" s="74" customFormat="1"/>
    <row r="349" s="74" customFormat="1"/>
    <row r="350" s="74" customFormat="1"/>
    <row r="351" s="74" customFormat="1"/>
    <row r="352" s="74" customFormat="1"/>
    <row r="353" s="74" customFormat="1"/>
    <row r="354" s="74" customFormat="1"/>
    <row r="355" s="74" customFormat="1"/>
    <row r="356" s="74" customFormat="1"/>
    <row r="357" s="74" customFormat="1"/>
    <row r="358" s="74" customFormat="1"/>
    <row r="359" s="74" customFormat="1"/>
    <row r="360" s="74" customFormat="1"/>
    <row r="361" s="74" customFormat="1"/>
    <row r="362" s="74" customFormat="1"/>
    <row r="363" s="74" customFormat="1"/>
    <row r="364" s="74" customFormat="1"/>
    <row r="365" s="74" customFormat="1"/>
    <row r="366" s="74" customFormat="1"/>
    <row r="367" s="74" customFormat="1"/>
    <row r="368" s="74" customFormat="1"/>
    <row r="369" s="74" customFormat="1"/>
    <row r="370" s="74" customFormat="1"/>
    <row r="371" s="74" customFormat="1"/>
    <row r="372" s="74" customFormat="1"/>
    <row r="373" s="74" customFormat="1"/>
    <row r="374" s="74" customFormat="1"/>
    <row r="375" s="74" customFormat="1"/>
    <row r="376" s="74" customFormat="1"/>
    <row r="377" s="74" customFormat="1"/>
    <row r="378" s="74" customFormat="1"/>
    <row r="379" s="74" customFormat="1"/>
    <row r="380" s="74" customFormat="1"/>
    <row r="381" s="74" customFormat="1"/>
    <row r="382" s="74" customFormat="1"/>
    <row r="383" s="74" customFormat="1"/>
    <row r="384" s="74" customFormat="1"/>
    <row r="385" s="74" customFormat="1"/>
    <row r="386" s="74" customFormat="1"/>
    <row r="387" s="74" customFormat="1"/>
    <row r="388" s="74" customFormat="1"/>
    <row r="389" s="74" customFormat="1"/>
    <row r="390" s="74" customFormat="1"/>
    <row r="391" s="74" customFormat="1"/>
    <row r="392" s="74" customFormat="1"/>
    <row r="393" s="74" customFormat="1"/>
    <row r="394" s="74" customFormat="1"/>
    <row r="395" s="74" customFormat="1"/>
    <row r="396" s="74" customFormat="1"/>
    <row r="397" s="74" customFormat="1"/>
    <row r="398" s="74" customFormat="1"/>
    <row r="399" s="74" customFormat="1"/>
    <row r="400" s="74" customFormat="1"/>
    <row r="401" s="74" customFormat="1"/>
    <row r="402" s="74" customFormat="1"/>
    <row r="403" s="74" customFormat="1"/>
    <row r="404" s="74" customFormat="1"/>
    <row r="405" s="74" customFormat="1"/>
    <row r="406" s="74" customFormat="1"/>
    <row r="407" s="74" customFormat="1"/>
    <row r="408" s="74" customFormat="1"/>
    <row r="409" s="74" customFormat="1"/>
    <row r="410" s="74" customFormat="1"/>
    <row r="411" s="74" customFormat="1"/>
    <row r="412" s="74" customFormat="1"/>
    <row r="413" s="74" customFormat="1"/>
    <row r="414" s="74" customFormat="1"/>
    <row r="415" s="74" customFormat="1"/>
    <row r="416" s="74" customFormat="1"/>
    <row r="417" s="74" customFormat="1"/>
    <row r="418" s="74" customFormat="1"/>
    <row r="419" s="74" customFormat="1"/>
    <row r="420" s="74" customFormat="1"/>
    <row r="421" s="74" customFormat="1"/>
    <row r="422" s="74" customFormat="1"/>
    <row r="423" s="74" customFormat="1"/>
    <row r="424" s="74" customFormat="1"/>
    <row r="425" s="74" customFormat="1"/>
    <row r="426" s="74" customFormat="1"/>
    <row r="427" s="74" customFormat="1"/>
    <row r="428" s="74" customFormat="1"/>
    <row r="429" s="74" customFormat="1"/>
    <row r="430" s="74" customFormat="1"/>
    <row r="431" s="74" customFormat="1"/>
    <row r="432" s="74" customFormat="1"/>
    <row r="433" s="74" customFormat="1"/>
    <row r="434" s="74" customFormat="1"/>
    <row r="435" s="74" customFormat="1"/>
    <row r="436" s="74" customFormat="1"/>
    <row r="437" s="74" customFormat="1"/>
    <row r="438" s="74" customFormat="1"/>
    <row r="439" s="74" customFormat="1"/>
    <row r="440" s="74" customFormat="1"/>
    <row r="441" s="74" customFormat="1"/>
    <row r="442" s="74" customFormat="1"/>
    <row r="443" s="74" customFormat="1"/>
    <row r="444" s="74" customFormat="1"/>
    <row r="445" s="74" customFormat="1"/>
    <row r="446" s="74" customFormat="1"/>
    <row r="447" s="74" customFormat="1"/>
    <row r="448" s="74" customFormat="1"/>
    <row r="449" s="74" customFormat="1"/>
    <row r="450" s="74" customFormat="1"/>
    <row r="451" s="74" customFormat="1"/>
    <row r="452" s="74" customFormat="1"/>
    <row r="453" s="74" customFormat="1"/>
    <row r="454" s="74" customFormat="1"/>
    <row r="455" s="74" customFormat="1"/>
    <row r="456" s="74" customFormat="1"/>
    <row r="457" s="74" customFormat="1"/>
    <row r="458" s="74" customFormat="1"/>
    <row r="459" s="74" customFormat="1"/>
    <row r="460" s="74" customFormat="1"/>
    <row r="461" s="74" customFormat="1"/>
    <row r="462" s="74" customFormat="1"/>
    <row r="463" s="74" customFormat="1"/>
    <row r="464" s="74" customFormat="1"/>
    <row r="465" s="74" customFormat="1"/>
    <row r="466" s="74" customFormat="1"/>
    <row r="467" s="74" customFormat="1"/>
    <row r="468" s="74" customFormat="1"/>
    <row r="469" s="74" customFormat="1"/>
    <row r="470" s="74" customFormat="1"/>
    <row r="471" s="74" customFormat="1"/>
    <row r="472" s="74" customFormat="1"/>
    <row r="473" s="74" customFormat="1"/>
    <row r="474" s="74" customFormat="1"/>
    <row r="475" s="74" customFormat="1"/>
    <row r="476" s="74" customFormat="1"/>
    <row r="477" s="74" customFormat="1"/>
    <row r="478" s="74" customFormat="1"/>
    <row r="479" s="74" customFormat="1"/>
    <row r="480" s="74" customFormat="1"/>
    <row r="481" s="74" customFormat="1"/>
    <row r="482" s="74" customFormat="1"/>
    <row r="483" s="74" customFormat="1"/>
    <row r="484" s="74" customFormat="1"/>
    <row r="485" s="74" customFormat="1"/>
    <row r="486" s="74" customFormat="1"/>
    <row r="487" s="74" customFormat="1"/>
    <row r="488" s="74" customFormat="1"/>
    <row r="489" s="74" customFormat="1"/>
    <row r="490" s="74" customFormat="1"/>
    <row r="491" s="74" customFormat="1"/>
    <row r="492" s="74" customFormat="1"/>
    <row r="493" s="74" customFormat="1"/>
    <row r="494" s="74" customFormat="1"/>
    <row r="495" s="74" customFormat="1"/>
    <row r="496" s="74" customFormat="1"/>
    <row r="497" s="74" customFormat="1"/>
    <row r="498" s="74" customFormat="1"/>
    <row r="499" s="74" customFormat="1"/>
    <row r="500" s="74" customFormat="1"/>
    <row r="501" s="74" customFormat="1"/>
    <row r="502" s="74" customFormat="1"/>
    <row r="503" s="74" customFormat="1"/>
    <row r="504" s="74" customFormat="1"/>
    <row r="505" s="74" customFormat="1"/>
    <row r="506" s="74" customFormat="1"/>
    <row r="507" s="74" customFormat="1"/>
    <row r="508" s="74" customFormat="1"/>
    <row r="509" s="74" customFormat="1"/>
    <row r="510" s="74" customFormat="1"/>
    <row r="511" s="74" customFormat="1"/>
    <row r="512" s="74" customFormat="1"/>
    <row r="513" s="74" customFormat="1"/>
    <row r="514" s="74" customFormat="1"/>
    <row r="515" s="74" customFormat="1"/>
    <row r="516" s="74" customFormat="1"/>
    <row r="517" s="74" customFormat="1"/>
    <row r="518" s="74" customFormat="1"/>
    <row r="519" s="74" customFormat="1"/>
    <row r="520" s="74" customFormat="1"/>
    <row r="521" s="74" customFormat="1"/>
    <row r="522" s="74" customFormat="1"/>
    <row r="523" s="74" customFormat="1"/>
    <row r="524" s="74" customFormat="1"/>
    <row r="525" s="74" customFormat="1"/>
    <row r="526" s="74" customFormat="1"/>
    <row r="527" s="74" customFormat="1"/>
    <row r="528" s="74" customFormat="1"/>
    <row r="529" s="74" customFormat="1"/>
    <row r="530" s="74" customFormat="1"/>
    <row r="531" s="74" customFormat="1"/>
    <row r="532" s="74" customFormat="1"/>
    <row r="533" s="74" customFormat="1"/>
    <row r="534" s="74" customFormat="1"/>
    <row r="535" s="74" customFormat="1"/>
    <row r="536" s="74" customFormat="1"/>
    <row r="537" s="74" customFormat="1"/>
    <row r="538" s="74" customFormat="1"/>
    <row r="539" s="74" customFormat="1"/>
    <row r="540" s="74" customFormat="1"/>
    <row r="541" s="74" customFormat="1"/>
    <row r="542" s="74" customFormat="1"/>
    <row r="543" s="74" customFormat="1"/>
    <row r="544" s="74" customFormat="1"/>
    <row r="545" s="74" customFormat="1"/>
    <row r="546" s="74" customFormat="1"/>
    <row r="547" s="74" customFormat="1"/>
    <row r="548" s="74" customFormat="1"/>
    <row r="549" s="74" customFormat="1"/>
    <row r="550" s="74" customFormat="1"/>
    <row r="551" s="74" customFormat="1"/>
    <row r="552" s="74" customFormat="1"/>
    <row r="553" s="74" customFormat="1"/>
    <row r="554" s="74" customFormat="1"/>
    <row r="555" s="74" customFormat="1"/>
    <row r="556" s="74" customFormat="1"/>
    <row r="557" s="74" customFormat="1"/>
    <row r="558" s="74" customFormat="1"/>
    <row r="559" s="74" customFormat="1"/>
    <row r="560" s="74" customFormat="1"/>
    <row r="561" s="74" customFormat="1"/>
    <row r="562" s="74" customFormat="1"/>
    <row r="563" s="74" customFormat="1"/>
    <row r="564" s="74" customFormat="1"/>
    <row r="565" s="74" customFormat="1"/>
    <row r="566" s="74" customFormat="1"/>
    <row r="567" s="74" customFormat="1"/>
    <row r="568" s="74" customFormat="1"/>
    <row r="569" s="74" customFormat="1"/>
    <row r="570" s="74" customFormat="1"/>
    <row r="571" s="74" customFormat="1"/>
    <row r="572" s="74" customFormat="1"/>
    <row r="573" s="74" customFormat="1"/>
    <row r="574" s="74" customFormat="1"/>
    <row r="575" s="74" customFormat="1"/>
    <row r="576" s="74" customFormat="1"/>
    <row r="577" s="74" customFormat="1"/>
    <row r="578" s="74" customFormat="1"/>
    <row r="579" s="74" customFormat="1"/>
    <row r="580" s="74" customFormat="1"/>
    <row r="581" s="74" customFormat="1"/>
    <row r="582" s="74" customFormat="1"/>
    <row r="583" s="74" customFormat="1"/>
    <row r="584" s="74" customFormat="1"/>
    <row r="585" s="74" customFormat="1"/>
    <row r="586" s="74" customFormat="1"/>
    <row r="587" s="74" customFormat="1"/>
    <row r="588" s="74" customFormat="1"/>
    <row r="589" s="74" customFormat="1"/>
    <row r="590" s="74" customFormat="1"/>
    <row r="591" s="74" customFormat="1"/>
    <row r="592" s="74" customFormat="1"/>
    <row r="593" s="74" customFormat="1"/>
    <row r="594" s="74" customFormat="1"/>
    <row r="595" s="74" customFormat="1"/>
    <row r="596" s="74" customFormat="1"/>
    <row r="597" s="74" customFormat="1"/>
    <row r="598" s="74" customFormat="1"/>
    <row r="599" s="74" customFormat="1"/>
    <row r="600" s="74" customFormat="1"/>
    <row r="601" s="74" customFormat="1"/>
    <row r="602" s="74" customFormat="1"/>
    <row r="603" s="74" customFormat="1"/>
    <row r="604" s="74" customFormat="1"/>
    <row r="605" s="74" customFormat="1"/>
    <row r="606" s="74" customFormat="1"/>
    <row r="607" s="74" customFormat="1"/>
    <row r="608" s="74" customFormat="1"/>
    <row r="609" s="74" customFormat="1"/>
    <row r="610" s="74" customFormat="1"/>
    <row r="611" s="74" customFormat="1"/>
    <row r="612" s="74" customFormat="1"/>
    <row r="613" s="74" customFormat="1"/>
    <row r="614" s="74" customFormat="1"/>
    <row r="615" s="74" customFormat="1"/>
    <row r="616" s="74" customFormat="1"/>
    <row r="617" s="74" customFormat="1"/>
    <row r="618" s="74" customFormat="1"/>
    <row r="619" s="74" customFormat="1"/>
    <row r="620" s="74" customFormat="1"/>
    <row r="621" s="74" customFormat="1"/>
    <row r="622" s="74" customFormat="1"/>
    <row r="623" s="74" customFormat="1"/>
    <row r="624" s="74" customFormat="1"/>
    <row r="625" s="74" customFormat="1"/>
    <row r="626" s="74" customFormat="1"/>
    <row r="627" s="74" customFormat="1"/>
    <row r="628" s="74" customFormat="1"/>
    <row r="629" s="74" customFormat="1"/>
    <row r="630" s="74" customFormat="1"/>
    <row r="631" s="74" customFormat="1"/>
    <row r="632" s="74" customFormat="1"/>
    <row r="633" s="74" customFormat="1"/>
    <row r="634" s="74" customFormat="1"/>
    <row r="635" s="74" customFormat="1"/>
    <row r="636" s="74" customFormat="1"/>
    <row r="637" s="74" customFormat="1"/>
    <row r="638" s="74" customFormat="1"/>
    <row r="639" s="74" customFormat="1"/>
    <row r="640" s="74" customFormat="1"/>
    <row r="641" s="74" customFormat="1"/>
    <row r="642" s="74" customFormat="1"/>
    <row r="643" s="74" customFormat="1"/>
    <row r="644" s="74" customFormat="1"/>
    <row r="645" s="74" customFormat="1"/>
    <row r="646" s="74" customFormat="1"/>
    <row r="647" s="74" customFormat="1"/>
    <row r="648" s="74" customFormat="1"/>
    <row r="649" s="74" customFormat="1"/>
    <row r="650" s="74" customFormat="1"/>
    <row r="651" s="74" customFormat="1"/>
    <row r="652" s="74" customFormat="1"/>
    <row r="653" s="74" customFormat="1"/>
    <row r="654" s="74" customFormat="1"/>
    <row r="655" s="74" customFormat="1"/>
    <row r="656" s="74" customFormat="1"/>
    <row r="657" s="74" customFormat="1"/>
    <row r="658" s="74" customFormat="1"/>
    <row r="659" s="74" customFormat="1"/>
    <row r="660" s="74" customFormat="1"/>
    <row r="661" s="74" customFormat="1"/>
    <row r="662" s="74" customFormat="1"/>
    <row r="663" s="74" customFormat="1"/>
    <row r="664" s="74" customFormat="1"/>
    <row r="665" s="74" customFormat="1"/>
    <row r="666" s="74" customFormat="1"/>
    <row r="667" s="74" customFormat="1"/>
    <row r="668" s="74" customFormat="1"/>
    <row r="669" s="74" customFormat="1"/>
    <row r="670" s="74" customFormat="1"/>
    <row r="671" s="74" customFormat="1"/>
    <row r="672" s="74" customFormat="1"/>
    <row r="673" s="74" customFormat="1"/>
    <row r="674" s="74" customFormat="1"/>
    <row r="675" s="74" customFormat="1"/>
    <row r="676" s="74" customFormat="1"/>
    <row r="677" s="74" customFormat="1"/>
    <row r="678" s="74" customFormat="1"/>
    <row r="679" s="74" customFormat="1"/>
    <row r="680" s="74" customFormat="1"/>
    <row r="681" s="74" customFormat="1"/>
    <row r="682" s="74" customFormat="1"/>
    <row r="683" s="74" customFormat="1"/>
    <row r="684" s="74" customFormat="1"/>
    <row r="685" s="74" customFormat="1"/>
    <row r="686" s="74" customFormat="1"/>
    <row r="687" s="74" customFormat="1"/>
    <row r="688" s="74" customFormat="1"/>
    <row r="689" s="74" customFormat="1"/>
    <row r="690" s="74" customFormat="1"/>
    <row r="691" s="74" customFormat="1"/>
    <row r="692" s="74" customFormat="1"/>
    <row r="693" s="74" customFormat="1"/>
    <row r="694" s="74" customFormat="1"/>
    <row r="695" s="74" customFormat="1"/>
    <row r="696" s="74" customFormat="1"/>
    <row r="697" s="74" customFormat="1"/>
    <row r="698" s="74" customFormat="1"/>
    <row r="699" s="74" customFormat="1"/>
    <row r="700" s="74" customFormat="1"/>
    <row r="701" s="74" customFormat="1"/>
    <row r="702" s="74" customFormat="1"/>
    <row r="703" s="74" customFormat="1"/>
    <row r="704" s="74" customFormat="1"/>
    <row r="705" s="74" customFormat="1"/>
    <row r="706" s="74" customFormat="1"/>
    <row r="707" s="74" customFormat="1"/>
    <row r="708" s="74" customFormat="1"/>
    <row r="709" s="74" customFormat="1"/>
    <row r="710" s="74" customFormat="1"/>
    <row r="711" s="74" customFormat="1"/>
    <row r="712" s="74" customFormat="1"/>
    <row r="713" s="74" customFormat="1"/>
    <row r="714" s="74" customFormat="1"/>
    <row r="715" s="74" customFormat="1"/>
    <row r="716" s="74" customFormat="1"/>
    <row r="717" s="74" customFormat="1"/>
    <row r="718" s="74" customFormat="1"/>
    <row r="719" s="74" customFormat="1"/>
    <row r="720" s="74" customFormat="1"/>
    <row r="721" s="74" customFormat="1"/>
    <row r="722" s="74" customFormat="1"/>
    <row r="723" s="74" customFormat="1"/>
    <row r="724" s="74" customFormat="1"/>
    <row r="725" s="74" customFormat="1"/>
    <row r="726" s="74" customFormat="1"/>
    <row r="727" s="74" customFormat="1"/>
    <row r="728" s="74" customFormat="1"/>
    <row r="729" s="74" customFormat="1"/>
    <row r="730" s="74" customFormat="1"/>
    <row r="731" s="74" customFormat="1"/>
    <row r="732" s="74" customFormat="1"/>
    <row r="733" s="74" customFormat="1"/>
    <row r="734" s="74" customFormat="1"/>
    <row r="735" s="74" customFormat="1"/>
    <row r="736" s="74" customFormat="1"/>
    <row r="737" s="74" customFormat="1"/>
    <row r="738" s="74" customFormat="1"/>
    <row r="739" s="74" customFormat="1"/>
    <row r="740" s="74" customFormat="1"/>
    <row r="741" s="74" customFormat="1"/>
    <row r="742" s="74" customFormat="1"/>
    <row r="743" s="74" customFormat="1"/>
    <row r="744" s="74" customFormat="1"/>
    <row r="745" s="74" customFormat="1"/>
    <row r="746" s="74" customFormat="1"/>
    <row r="747" s="74" customFormat="1"/>
    <row r="748" s="74" customFormat="1"/>
    <row r="749" s="74" customFormat="1"/>
    <row r="750" s="74" customFormat="1"/>
    <row r="751" s="74" customFormat="1"/>
    <row r="752" s="74" customFormat="1"/>
    <row r="753" s="74" customFormat="1"/>
    <row r="754" s="74" customFormat="1"/>
    <row r="755" s="74" customFormat="1"/>
    <row r="756" s="74" customFormat="1"/>
    <row r="757" s="74" customFormat="1"/>
    <row r="758" s="74" customFormat="1"/>
    <row r="759" s="74" customFormat="1"/>
    <row r="760" s="74" customFormat="1"/>
    <row r="761" s="74" customFormat="1"/>
    <row r="762" s="74" customFormat="1"/>
    <row r="763" s="74" customFormat="1"/>
    <row r="764" s="74" customFormat="1"/>
    <row r="765" s="74" customFormat="1"/>
    <row r="766" s="74" customFormat="1"/>
    <row r="767" s="74" customFormat="1"/>
    <row r="768" s="74" customFormat="1"/>
    <row r="769" s="74" customFormat="1"/>
    <row r="770" s="74" customFormat="1"/>
    <row r="771" s="74" customFormat="1"/>
    <row r="772" s="74" customFormat="1"/>
    <row r="773" s="74" customFormat="1"/>
    <row r="774" s="74" customFormat="1"/>
    <row r="775" s="74" customFormat="1"/>
    <row r="776" s="74" customFormat="1"/>
    <row r="777" s="74" customFormat="1"/>
    <row r="778" s="74" customFormat="1"/>
    <row r="779" s="74" customFormat="1"/>
    <row r="780" s="74" customFormat="1"/>
    <row r="781" s="74" customFormat="1"/>
    <row r="782" s="74" customFormat="1"/>
    <row r="783" s="74" customFormat="1"/>
    <row r="784" s="74" customFormat="1"/>
    <row r="785" s="74" customFormat="1"/>
    <row r="786" s="74" customFormat="1"/>
    <row r="787" s="74" customFormat="1"/>
    <row r="788" s="74" customFormat="1"/>
    <row r="789" s="74" customFormat="1"/>
    <row r="790" s="74" customFormat="1"/>
    <row r="791" s="74" customFormat="1"/>
    <row r="792" s="74" customFormat="1"/>
    <row r="793" s="74" customFormat="1"/>
    <row r="794" s="74" customFormat="1"/>
    <row r="795" s="74" customFormat="1"/>
    <row r="796" s="74" customFormat="1"/>
    <row r="797" s="74" customFormat="1"/>
    <row r="798" s="74" customFormat="1"/>
    <row r="799" s="74" customFormat="1"/>
    <row r="800" s="74" customFormat="1"/>
    <row r="801" s="74" customFormat="1"/>
    <row r="802" s="74" customFormat="1"/>
    <row r="803" s="74" customFormat="1"/>
    <row r="804" s="74" customFormat="1"/>
    <row r="805" s="74" customFormat="1"/>
    <row r="806" s="74" customFormat="1"/>
    <row r="807" s="74" customFormat="1"/>
    <row r="808" s="74" customFormat="1"/>
    <row r="809" s="74" customFormat="1"/>
    <row r="810" s="74" customFormat="1"/>
    <row r="811" s="74" customFormat="1"/>
    <row r="812" s="74" customFormat="1"/>
    <row r="813" s="74" customFormat="1"/>
    <row r="814" s="74" customFormat="1"/>
    <row r="815" s="74" customFormat="1"/>
    <row r="816" s="74" customFormat="1"/>
    <row r="817" s="74" customFormat="1"/>
    <row r="818" s="74" customFormat="1"/>
    <row r="819" s="74" customFormat="1"/>
    <row r="820" s="74" customFormat="1"/>
    <row r="821" s="74" customFormat="1"/>
    <row r="822" s="74" customFormat="1"/>
    <row r="823" s="74" customFormat="1"/>
    <row r="824" s="74" customFormat="1"/>
    <row r="825" s="74" customFormat="1"/>
    <row r="826" s="74" customFormat="1"/>
    <row r="827" s="74" customFormat="1"/>
    <row r="828" s="74" customFormat="1"/>
    <row r="829" s="74" customFormat="1"/>
    <row r="830" s="74" customFormat="1"/>
    <row r="831" s="74" customFormat="1"/>
    <row r="832" s="74" customFormat="1"/>
    <row r="833" s="74" customFormat="1"/>
    <row r="834" s="74" customFormat="1"/>
    <row r="835" s="74" customFormat="1"/>
    <row r="836" s="74" customFormat="1"/>
    <row r="837" s="74" customFormat="1"/>
    <row r="838" s="74" customFormat="1"/>
    <row r="839" s="74" customFormat="1"/>
    <row r="840" s="74" customFormat="1"/>
    <row r="841" s="74" customFormat="1"/>
    <row r="842" s="74" customFormat="1"/>
    <row r="843" s="74" customFormat="1"/>
    <row r="844" s="74" customFormat="1"/>
    <row r="845" s="74" customFormat="1"/>
    <row r="846" s="74" customFormat="1"/>
    <row r="847" s="74" customFormat="1"/>
    <row r="848" s="74" customFormat="1"/>
    <row r="849" s="74" customFormat="1"/>
    <row r="850" s="74" customFormat="1"/>
    <row r="851" s="74" customFormat="1"/>
    <row r="852" s="74" customFormat="1"/>
    <row r="853" s="74" customFormat="1"/>
    <row r="854" s="74" customFormat="1"/>
    <row r="855" s="74" customFormat="1"/>
    <row r="856" s="74" customFormat="1"/>
    <row r="857" s="74" customFormat="1"/>
    <row r="858" s="74" customFormat="1"/>
    <row r="859" s="74" customFormat="1"/>
    <row r="860" s="74" customFormat="1"/>
    <row r="861" s="74" customFormat="1"/>
    <row r="862" s="74" customFormat="1"/>
    <row r="863" s="74" customFormat="1"/>
    <row r="864" s="74" customFormat="1"/>
    <row r="865" s="74" customFormat="1"/>
    <row r="866" s="74" customFormat="1"/>
    <row r="867" s="74" customFormat="1"/>
    <row r="868" s="74" customFormat="1"/>
    <row r="869" s="74" customFormat="1"/>
    <row r="870" s="74" customFormat="1"/>
    <row r="871" s="74" customFormat="1"/>
    <row r="872" s="74" customFormat="1"/>
    <row r="873" s="74" customFormat="1"/>
    <row r="874" s="74" customFormat="1"/>
    <row r="875" s="74" customFormat="1"/>
    <row r="876" s="74" customFormat="1"/>
    <row r="877" s="74" customFormat="1"/>
    <row r="878" s="74" customFormat="1"/>
    <row r="879" s="74" customFormat="1"/>
    <row r="880" s="74" customFormat="1"/>
    <row r="881" s="74" customFormat="1"/>
    <row r="882" s="74" customFormat="1"/>
    <row r="883" s="74" customFormat="1"/>
    <row r="884" s="74" customFormat="1"/>
    <row r="885" s="74" customFormat="1"/>
    <row r="886" s="74" customFormat="1"/>
    <row r="887" s="74" customFormat="1"/>
    <row r="888" s="74" customFormat="1"/>
    <row r="889" s="74" customFormat="1"/>
    <row r="890" s="74" customFormat="1"/>
    <row r="891" s="74" customFormat="1"/>
    <row r="892" s="74" customFormat="1"/>
    <row r="893" s="74" customFormat="1"/>
    <row r="894" s="74" customFormat="1"/>
    <row r="895" s="74" customFormat="1"/>
    <row r="896" s="74" customFormat="1"/>
    <row r="897" s="74" customFormat="1"/>
    <row r="898" s="74" customFormat="1"/>
    <row r="899" s="74" customFormat="1"/>
    <row r="900" s="74" customFormat="1"/>
    <row r="901" s="74" customFormat="1"/>
    <row r="902" s="74" customFormat="1"/>
    <row r="903" s="74" customFormat="1"/>
    <row r="904" s="74" customFormat="1"/>
    <row r="905" s="74" customFormat="1"/>
    <row r="906" s="74" customFormat="1"/>
    <row r="907" s="74" customFormat="1"/>
    <row r="908" s="74" customFormat="1"/>
    <row r="909" s="74" customFormat="1"/>
    <row r="910" s="74" customFormat="1"/>
    <row r="911" s="74" customFormat="1"/>
    <row r="912" s="74" customFormat="1"/>
    <row r="913" s="74" customFormat="1"/>
    <row r="914" s="74" customFormat="1"/>
    <row r="915" s="74" customFormat="1"/>
    <row r="916" s="74" customFormat="1"/>
    <row r="917" s="74" customFormat="1"/>
    <row r="918" s="74" customFormat="1"/>
    <row r="919" s="74" customFormat="1"/>
    <row r="920" s="74" customFormat="1"/>
    <row r="921" s="74" customFormat="1"/>
    <row r="922" s="74" customFormat="1"/>
    <row r="923" s="74" customFormat="1"/>
    <row r="924" s="74" customFormat="1"/>
    <row r="925" s="74" customFormat="1"/>
    <row r="926" s="74" customFormat="1"/>
    <row r="927" s="74" customFormat="1"/>
    <row r="928" s="74" customFormat="1"/>
    <row r="929" s="74" customFormat="1"/>
    <row r="930" s="74" customFormat="1"/>
    <row r="931" s="74" customFormat="1"/>
    <row r="932" s="74" customFormat="1"/>
    <row r="933" s="74" customFormat="1"/>
    <row r="934" s="74" customFormat="1"/>
    <row r="935" s="74" customFormat="1"/>
    <row r="936" s="74" customFormat="1"/>
    <row r="937" s="74" customFormat="1"/>
    <row r="938" s="74" customFormat="1"/>
    <row r="939" s="74" customFormat="1"/>
    <row r="940" s="74" customFormat="1"/>
    <row r="941" s="74" customFormat="1"/>
    <row r="942" s="74" customFormat="1"/>
    <row r="943" s="74" customFormat="1"/>
    <row r="944" s="74" customFormat="1"/>
    <row r="945" s="74" customFormat="1"/>
    <row r="946" s="74" customFormat="1"/>
    <row r="947" s="74" customFormat="1"/>
    <row r="948" s="74" customFormat="1"/>
    <row r="949" s="74" customFormat="1"/>
    <row r="950" s="74" customFormat="1"/>
    <row r="951" s="74" customFormat="1"/>
    <row r="952" s="74" customFormat="1"/>
    <row r="953" s="74" customFormat="1"/>
    <row r="954" s="74" customFormat="1"/>
    <row r="955" s="74" customFormat="1"/>
    <row r="956" s="74" customFormat="1"/>
    <row r="957" s="74" customFormat="1"/>
    <row r="958" s="74" customFormat="1"/>
    <row r="959" s="74" customFormat="1"/>
    <row r="960" s="74" customFormat="1"/>
    <row r="961" s="74" customFormat="1"/>
    <row r="962" s="74" customFormat="1"/>
    <row r="963" s="74" customFormat="1"/>
    <row r="964" s="74" customFormat="1"/>
    <row r="965" s="74" customFormat="1"/>
    <row r="966" s="74" customFormat="1"/>
    <row r="967" s="74" customFormat="1"/>
    <row r="968" s="74" customFormat="1"/>
    <row r="969" s="74" customFormat="1"/>
    <row r="970" s="74" customFormat="1"/>
    <row r="971" s="74" customFormat="1"/>
    <row r="972" s="74" customFormat="1"/>
    <row r="973" s="74" customFormat="1"/>
    <row r="974" s="74" customFormat="1"/>
    <row r="975" s="74" customFormat="1"/>
    <row r="976" s="74" customFormat="1"/>
    <row r="977" s="74" customFormat="1"/>
    <row r="978" s="74" customFormat="1"/>
    <row r="979" s="74" customFormat="1"/>
    <row r="980" s="74" customFormat="1"/>
    <row r="981" s="74" customFormat="1"/>
    <row r="982" s="74" customFormat="1"/>
    <row r="983" s="74" customFormat="1"/>
    <row r="984" s="74" customFormat="1"/>
    <row r="985" s="74" customFormat="1"/>
    <row r="986" s="74" customFormat="1"/>
    <row r="987" s="74" customFormat="1"/>
    <row r="988" s="74" customFormat="1"/>
    <row r="989" s="74" customFormat="1"/>
    <row r="990" s="74" customFormat="1"/>
    <row r="991" s="74" customFormat="1"/>
    <row r="992" s="74" customFormat="1"/>
    <row r="993" s="74" customFormat="1"/>
    <row r="994" s="74" customFormat="1"/>
    <row r="995" s="74" customFormat="1"/>
    <row r="996" s="74" customFormat="1"/>
    <row r="997" s="74" customFormat="1"/>
    <row r="998" s="74" customFormat="1"/>
    <row r="999" s="74" customFormat="1"/>
    <row r="1000" s="74" customFormat="1"/>
    <row r="1001" s="74" customFormat="1"/>
    <row r="1002" s="74" customFormat="1"/>
    <row r="1003" s="74" customFormat="1"/>
    <row r="1004" s="74" customFormat="1"/>
    <row r="1005" s="74" customFormat="1"/>
    <row r="1006" s="74" customFormat="1"/>
    <row r="1007" s="74" customFormat="1"/>
    <row r="1008" s="74" customFormat="1"/>
    <row r="1009" s="74" customFormat="1"/>
    <row r="1010" s="74" customFormat="1"/>
    <row r="1011" s="74" customFormat="1"/>
    <row r="1012" s="74" customFormat="1"/>
    <row r="1013" s="74" customFormat="1"/>
    <row r="1014" s="74" customFormat="1"/>
    <row r="1015" s="74" customFormat="1"/>
    <row r="1016" s="74" customFormat="1"/>
    <row r="1017" s="74" customFormat="1"/>
    <row r="1018" s="74" customFormat="1"/>
    <row r="1019" s="74" customFormat="1"/>
    <row r="1020" s="74" customFormat="1"/>
    <row r="1021" s="74" customFormat="1"/>
    <row r="1022" s="74" customFormat="1"/>
    <row r="1023" s="74" customFormat="1"/>
    <row r="1024" s="74" customFormat="1"/>
    <row r="1025" s="74" customFormat="1"/>
    <row r="1026" s="74" customFormat="1"/>
    <row r="1027" s="74" customFormat="1"/>
    <row r="1028" s="74" customFormat="1"/>
    <row r="1029" s="74" customFormat="1"/>
    <row r="1030" s="74" customFormat="1"/>
    <row r="1031" s="74" customFormat="1"/>
    <row r="1032" s="74" customFormat="1"/>
    <row r="1033" s="74" customFormat="1"/>
    <row r="1034" s="74" customFormat="1"/>
    <row r="1035" s="74" customFormat="1"/>
    <row r="1036" s="74" customFormat="1"/>
    <row r="1037" s="74" customFormat="1"/>
    <row r="1038" s="74" customFormat="1"/>
    <row r="1039" s="74" customFormat="1"/>
    <row r="1040" s="74" customFormat="1"/>
    <row r="1041" s="74" customFormat="1"/>
    <row r="1042" s="74" customFormat="1"/>
    <row r="1043" s="74" customFormat="1"/>
    <row r="1044" s="74" customFormat="1"/>
    <row r="1045" s="74" customFormat="1"/>
    <row r="1046" s="74" customFormat="1"/>
    <row r="1047" s="74" customFormat="1"/>
    <row r="1048" s="74" customFormat="1"/>
    <row r="1049" s="74" customFormat="1"/>
    <row r="1050" s="74" customFormat="1"/>
    <row r="1051" s="74" customFormat="1"/>
    <row r="1052" s="74" customFormat="1"/>
    <row r="1053" s="74" customFormat="1"/>
    <row r="1054" s="74" customFormat="1"/>
    <row r="1055" s="74" customFormat="1"/>
    <row r="1056" s="74" customFormat="1"/>
    <row r="1057" s="74" customFormat="1"/>
    <row r="1058" s="74" customFormat="1"/>
    <row r="1059" s="74" customFormat="1"/>
    <row r="1060" s="74" customFormat="1"/>
    <row r="1061" s="74" customFormat="1"/>
    <row r="1062" s="74" customFormat="1"/>
    <row r="1063" s="74" customFormat="1"/>
    <row r="1064" s="74" customFormat="1"/>
    <row r="1065" s="74" customFormat="1"/>
    <row r="1066" s="74" customFormat="1"/>
    <row r="1067" s="74" customFormat="1"/>
    <row r="1068" s="74" customFormat="1"/>
    <row r="1069" s="74" customFormat="1"/>
    <row r="1070" s="74" customFormat="1"/>
    <row r="1071" s="74" customFormat="1"/>
    <row r="1072" s="74" customFormat="1"/>
    <row r="1073" s="74" customFormat="1"/>
    <row r="1074" s="74" customFormat="1"/>
    <row r="1075" s="74" customFormat="1"/>
    <row r="1076" s="74" customFormat="1"/>
    <row r="1077" s="74" customFormat="1"/>
    <row r="1078" s="74" customFormat="1"/>
    <row r="1079" s="74" customFormat="1"/>
    <row r="1080" s="74" customFormat="1"/>
    <row r="1081" s="74" customFormat="1"/>
    <row r="1082" s="74" customFormat="1"/>
    <row r="1083" s="74" customFormat="1"/>
    <row r="1084" s="74" customFormat="1"/>
    <row r="1085" s="74" customFormat="1"/>
    <row r="1086" s="74" customFormat="1"/>
    <row r="1087" s="74" customFormat="1"/>
    <row r="1088" s="74" customFormat="1"/>
    <row r="1089" s="74" customFormat="1"/>
    <row r="1090" s="74" customFormat="1"/>
    <row r="1091" s="74" customFormat="1"/>
    <row r="1092" s="74" customFormat="1"/>
    <row r="1093" s="74" customFormat="1"/>
    <row r="1094" s="74" customFormat="1"/>
    <row r="1095" s="74" customFormat="1"/>
    <row r="1096" s="74" customFormat="1"/>
    <row r="1097" s="74" customFormat="1"/>
    <row r="1098" s="74" customFormat="1"/>
    <row r="1099" s="74" customFormat="1"/>
    <row r="1100" s="74" customFormat="1"/>
    <row r="1101" s="74" customFormat="1"/>
    <row r="1102" s="74" customFormat="1"/>
    <row r="1103" s="74" customFormat="1"/>
    <row r="1104" s="74" customFormat="1"/>
    <row r="1105" s="74" customFormat="1"/>
    <row r="1106" s="74" customFormat="1"/>
    <row r="1107" s="74" customFormat="1"/>
    <row r="1108" s="74" customFormat="1"/>
    <row r="1109" s="74" customFormat="1"/>
    <row r="1110" s="74" customFormat="1"/>
    <row r="1111" s="74" customFormat="1"/>
    <row r="1112" s="74" customFormat="1"/>
    <row r="1113" s="74" customFormat="1"/>
    <row r="1114" s="74" customFormat="1"/>
    <row r="1115" s="74" customFormat="1"/>
    <row r="1116" s="74" customFormat="1"/>
    <row r="1117" s="74" customFormat="1"/>
    <row r="1118" s="74" customFormat="1"/>
    <row r="1119" s="74" customFormat="1"/>
    <row r="1120" s="74" customFormat="1"/>
    <row r="1121" s="74" customFormat="1"/>
    <row r="1122" s="74" customFormat="1"/>
    <row r="1123" s="74" customFormat="1"/>
    <row r="1124" s="74" customFormat="1"/>
    <row r="1125" s="74" customFormat="1"/>
    <row r="1126" s="74" customFormat="1"/>
    <row r="1127" s="74" customFormat="1"/>
    <row r="1128" s="74" customFormat="1"/>
    <row r="1129" s="74" customFormat="1"/>
    <row r="1130" s="74" customFormat="1"/>
    <row r="1131" s="74" customFormat="1"/>
    <row r="1132" s="74" customFormat="1"/>
    <row r="1133" s="74" customFormat="1"/>
    <row r="1134" s="74" customFormat="1"/>
    <row r="1135" s="74" customFormat="1"/>
    <row r="1136" s="74" customFormat="1"/>
    <row r="1137" s="74" customFormat="1"/>
    <row r="1138" s="74" customFormat="1"/>
    <row r="1139" s="74" customFormat="1"/>
    <row r="1140" s="74" customFormat="1"/>
    <row r="1141" s="74" customFormat="1"/>
    <row r="1142" s="74" customFormat="1"/>
    <row r="1143" s="74" customFormat="1"/>
    <row r="1144" s="74" customFormat="1"/>
    <row r="1145" s="74" customFormat="1"/>
    <row r="1146" s="74" customFormat="1"/>
    <row r="1147" s="74" customFormat="1"/>
    <row r="1148" s="74" customFormat="1"/>
    <row r="1149" s="74" customFormat="1"/>
    <row r="1150" s="74" customFormat="1"/>
    <row r="1151" s="74" customFormat="1"/>
    <row r="1152" s="74" customFormat="1"/>
    <row r="1153" s="74" customFormat="1"/>
    <row r="1154" s="74" customFormat="1"/>
    <row r="1155" s="74" customFormat="1"/>
    <row r="1156" s="74" customFormat="1"/>
    <row r="1157" s="74" customFormat="1"/>
    <row r="1158" s="74" customFormat="1"/>
    <row r="1159" s="74" customFormat="1"/>
    <row r="1160" s="74" customFormat="1"/>
    <row r="1161" s="74" customFormat="1"/>
    <row r="1162" s="74" customFormat="1"/>
    <row r="1163" s="74" customFormat="1"/>
    <row r="1164" s="74" customFormat="1"/>
    <row r="1165" s="74" customFormat="1"/>
    <row r="1166" s="74" customFormat="1"/>
    <row r="1167" s="74" customFormat="1"/>
    <row r="1168" s="74" customFormat="1"/>
    <row r="1169" s="74" customFormat="1"/>
    <row r="1170" s="74" customFormat="1"/>
    <row r="1171" s="74" customFormat="1"/>
    <row r="1172" s="74" customFormat="1"/>
    <row r="1173" s="74" customFormat="1"/>
    <row r="1174" s="74" customFormat="1"/>
    <row r="1175" s="74" customFormat="1"/>
    <row r="1176" s="74" customFormat="1"/>
    <row r="1177" s="74" customFormat="1"/>
    <row r="1178" s="74" customFormat="1"/>
    <row r="1179" s="74" customFormat="1"/>
    <row r="1180" s="74" customFormat="1"/>
    <row r="1181" s="74" customFormat="1"/>
    <row r="1182" s="74" customFormat="1"/>
    <row r="1183" s="74" customFormat="1"/>
    <row r="1184" s="74" customFormat="1"/>
    <row r="1185" s="74" customFormat="1"/>
    <row r="1186" s="74" customFormat="1"/>
    <row r="1187" s="74" customFormat="1"/>
    <row r="1188" s="74" customFormat="1"/>
    <row r="1189" s="74" customFormat="1"/>
    <row r="1190" s="74" customFormat="1"/>
    <row r="1191" s="74" customFormat="1"/>
    <row r="1192" s="74" customFormat="1"/>
    <row r="1193" s="74" customFormat="1"/>
    <row r="1194" s="74" customFormat="1"/>
    <row r="1195" s="74" customFormat="1"/>
    <row r="1196" s="74" customFormat="1"/>
    <row r="1197" s="74" customFormat="1"/>
    <row r="1198" s="74" customFormat="1"/>
    <row r="1199" s="74" customFormat="1"/>
    <row r="1200" s="74" customFormat="1"/>
    <row r="1201" s="74" customFormat="1"/>
    <row r="1202" s="74" customFormat="1"/>
    <row r="1203" s="74" customFormat="1"/>
    <row r="1204" s="74" customFormat="1"/>
    <row r="1205" s="74" customFormat="1"/>
    <row r="1206" s="74" customFormat="1"/>
    <row r="1207" s="74" customFormat="1"/>
    <row r="1208" s="74" customFormat="1"/>
    <row r="1209" s="74" customFormat="1"/>
    <row r="1210" s="74" customFormat="1"/>
    <row r="1211" s="74" customFormat="1"/>
    <row r="1212" s="74" customFormat="1"/>
    <row r="1213" s="74" customFormat="1"/>
    <row r="1214" s="74" customFormat="1"/>
    <row r="1215" s="74" customFormat="1"/>
    <row r="1216" s="74" customFormat="1"/>
    <row r="1217" s="74" customFormat="1"/>
    <row r="1218" s="74" customFormat="1"/>
    <row r="1219" s="74" customFormat="1"/>
    <row r="1220" s="74" customFormat="1"/>
    <row r="1221" s="74" customFormat="1"/>
    <row r="1222" s="74" customFormat="1"/>
    <row r="1223" s="74" customFormat="1"/>
    <row r="1224" s="74" customFormat="1"/>
    <row r="1225" s="74" customFormat="1"/>
    <row r="1226" s="74" customFormat="1"/>
    <row r="1227" s="74" customFormat="1"/>
    <row r="1228" s="74" customFormat="1"/>
    <row r="1229" s="74" customFormat="1"/>
    <row r="1230" s="74" customFormat="1"/>
    <row r="1231" s="74" customFormat="1"/>
    <row r="1232" s="74" customFormat="1"/>
    <row r="1233" s="74" customFormat="1"/>
    <row r="1234" s="74" customFormat="1"/>
    <row r="1235" s="74" customFormat="1"/>
    <row r="1236" s="74" customFormat="1"/>
    <row r="1237" s="74" customFormat="1"/>
    <row r="1238" s="74" customFormat="1"/>
    <row r="1239" s="74" customFormat="1"/>
    <row r="1240" s="74" customFormat="1"/>
    <row r="1241" s="74" customFormat="1"/>
    <row r="1242" s="74" customFormat="1"/>
    <row r="1243" s="74" customFormat="1"/>
    <row r="1244" s="74" customFormat="1"/>
    <row r="1245" s="74" customFormat="1"/>
    <row r="1246" s="74" customFormat="1"/>
    <row r="1247" s="74" customFormat="1"/>
    <row r="1248" s="74" customFormat="1"/>
    <row r="1249" s="74" customFormat="1"/>
    <row r="1250" s="74" customFormat="1"/>
    <row r="1251" s="74" customFormat="1"/>
    <row r="1252" s="74" customFormat="1"/>
    <row r="1253" s="74" customFormat="1"/>
    <row r="1254" s="74" customFormat="1"/>
    <row r="1255" s="74" customFormat="1"/>
    <row r="1256" s="74" customFormat="1"/>
    <row r="1257" s="74" customFormat="1"/>
    <row r="1258" s="74" customFormat="1"/>
    <row r="1259" s="74" customFormat="1"/>
    <row r="1260" s="74" customFormat="1"/>
    <row r="1261" s="74" customFormat="1"/>
    <row r="1262" s="74" customFormat="1"/>
    <row r="1263" s="74" customFormat="1"/>
    <row r="1264" s="74" customFormat="1"/>
    <row r="1265" s="74" customFormat="1"/>
    <row r="1266" s="74" customFormat="1"/>
    <row r="1267" s="74" customFormat="1"/>
    <row r="1268" s="74" customFormat="1"/>
    <row r="1269" s="74" customFormat="1"/>
    <row r="1270" s="74" customFormat="1"/>
    <row r="1271" s="74" customFormat="1"/>
    <row r="1272" s="74" customFormat="1"/>
    <row r="1273" s="74" customFormat="1"/>
    <row r="1274" s="74" customFormat="1"/>
    <row r="1275" s="74" customFormat="1"/>
    <row r="1276" s="74" customFormat="1"/>
    <row r="1277" s="74" customFormat="1"/>
    <row r="1278" s="74" customFormat="1"/>
    <row r="1279" s="74" customFormat="1"/>
    <row r="1280" s="74" customFormat="1"/>
    <row r="1281" s="74" customFormat="1"/>
    <row r="1282" s="74" customFormat="1"/>
    <row r="1283" s="74" customFormat="1"/>
    <row r="1284" s="74" customFormat="1"/>
    <row r="1285" s="74" customFormat="1"/>
    <row r="1286" s="74" customFormat="1"/>
    <row r="1287" s="74" customFormat="1"/>
    <row r="1288" s="74" customFormat="1"/>
    <row r="1289" s="74" customFormat="1"/>
    <row r="1290" s="74" customFormat="1"/>
    <row r="1291" s="74" customFormat="1"/>
    <row r="1292" s="74" customFormat="1"/>
    <row r="1293" s="74" customFormat="1"/>
    <row r="1294" s="74" customFormat="1"/>
    <row r="1295" s="74" customFormat="1"/>
    <row r="1296" s="74" customFormat="1"/>
    <row r="1297" s="74" customFormat="1"/>
    <row r="1298" s="74" customFormat="1"/>
    <row r="1299" s="74" customFormat="1"/>
    <row r="1300" s="74" customFormat="1"/>
    <row r="1301" s="74" customFormat="1"/>
    <row r="1302" s="74" customFormat="1"/>
    <row r="1303" s="74" customFormat="1"/>
    <row r="1304" s="74" customFormat="1"/>
    <row r="1305" s="74" customFormat="1"/>
    <row r="1306" s="74" customFormat="1"/>
    <row r="1307" s="74" customFormat="1"/>
    <row r="1308" s="74" customFormat="1"/>
    <row r="1309" s="74" customFormat="1"/>
    <row r="1310" s="74" customFormat="1"/>
    <row r="1311" s="74" customFormat="1"/>
    <row r="1312" s="74" customFormat="1"/>
    <row r="1313" s="74" customFormat="1"/>
    <row r="1314" s="74" customFormat="1"/>
    <row r="1315" s="74" customFormat="1"/>
    <row r="1316" s="74" customFormat="1"/>
    <row r="1317" s="74" customFormat="1"/>
    <row r="1318" s="74" customFormat="1"/>
    <row r="1319" s="74" customFormat="1"/>
    <row r="1320" s="74" customFormat="1"/>
    <row r="1321" s="74" customFormat="1"/>
    <row r="1322" s="74" customFormat="1"/>
    <row r="1323" s="74" customFormat="1"/>
    <row r="1324" s="74" customFormat="1"/>
    <row r="1325" s="74" customFormat="1"/>
    <row r="1326" s="74" customFormat="1"/>
    <row r="1327" s="74" customFormat="1"/>
    <row r="1328" s="74" customFormat="1"/>
    <row r="1329" s="74" customFormat="1"/>
    <row r="1330" s="74" customFormat="1"/>
    <row r="1331" s="74" customFormat="1"/>
    <row r="1332" s="74" customFormat="1"/>
    <row r="1333" s="74" customFormat="1"/>
    <row r="1334" s="74" customFormat="1"/>
    <row r="1335" s="74" customFormat="1"/>
    <row r="1336" s="74" customFormat="1"/>
    <row r="1337" s="74" customFormat="1"/>
    <row r="1338" s="74" customFormat="1"/>
    <row r="1339" s="74" customFormat="1"/>
    <row r="1340" s="74" customFormat="1"/>
    <row r="1341" s="74" customFormat="1"/>
    <row r="1342" s="74" customFormat="1"/>
    <row r="1343" s="74" customFormat="1"/>
    <row r="1344" s="74" customFormat="1"/>
    <row r="1345" s="74" customFormat="1"/>
    <row r="1346" s="74" customFormat="1"/>
    <row r="1347" s="74" customFormat="1"/>
    <row r="1348" s="74" customFormat="1"/>
    <row r="1349" s="74" customFormat="1"/>
    <row r="1350" s="74" customFormat="1"/>
    <row r="1351" s="74" customFormat="1"/>
    <row r="1352" s="74" customFormat="1"/>
    <row r="1353" s="74" customFormat="1"/>
    <row r="1354" s="74" customFormat="1"/>
    <row r="1355" s="74" customFormat="1"/>
    <row r="1356" s="74" customFormat="1"/>
    <row r="1357" s="74" customFormat="1"/>
    <row r="1358" s="74" customFormat="1"/>
    <row r="1359" s="74" customFormat="1"/>
    <row r="1360" s="74" customFormat="1"/>
    <row r="1361" s="74" customFormat="1"/>
    <row r="1362" s="74" customFormat="1"/>
    <row r="1363" s="74" customFormat="1"/>
    <row r="1364" s="74" customFormat="1"/>
    <row r="1365" s="74" customFormat="1"/>
    <row r="1366" s="74" customFormat="1"/>
    <row r="1367" s="74" customFormat="1"/>
    <row r="1368" s="74" customFormat="1"/>
    <row r="1369" s="74" customFormat="1"/>
    <row r="1370" s="74" customFormat="1"/>
    <row r="1371" s="74" customFormat="1"/>
    <row r="1372" s="74" customFormat="1"/>
    <row r="1373" s="74" customFormat="1"/>
    <row r="1374" s="74" customFormat="1"/>
    <row r="1375" s="74" customFormat="1"/>
    <row r="1376" s="74" customFormat="1"/>
    <row r="1377" s="74" customFormat="1"/>
    <row r="1378" s="74" customFormat="1"/>
    <row r="1379" s="74" customFormat="1"/>
    <row r="1380" s="74" customFormat="1"/>
    <row r="1381" s="74" customFormat="1"/>
    <row r="1382" s="74" customFormat="1"/>
    <row r="1383" s="74" customFormat="1"/>
    <row r="1384" s="74" customFormat="1"/>
    <row r="1385" s="74" customFormat="1"/>
    <row r="1386" s="74" customFormat="1"/>
    <row r="1387" s="74" customFormat="1"/>
    <row r="1388" s="74" customFormat="1"/>
    <row r="1389" s="74" customFormat="1"/>
    <row r="1390" s="74" customFormat="1"/>
    <row r="1391" s="74" customFormat="1"/>
    <row r="1392" s="74" customFormat="1"/>
    <row r="1393" s="74" customFormat="1"/>
    <row r="1394" s="74" customFormat="1"/>
    <row r="1395" s="74" customFormat="1"/>
    <row r="1396" s="74" customFormat="1"/>
    <row r="1397" s="74" customFormat="1"/>
    <row r="1398" s="74" customFormat="1"/>
    <row r="1399" s="74" customFormat="1"/>
    <row r="1400" s="74" customFormat="1"/>
    <row r="1401" s="74" customFormat="1"/>
    <row r="1402" s="74" customFormat="1"/>
    <row r="1403" s="74" customFormat="1"/>
    <row r="1404" s="74" customFormat="1"/>
    <row r="1405" s="74" customFormat="1"/>
    <row r="1406" s="74" customFormat="1"/>
    <row r="1407" s="74" customFormat="1"/>
    <row r="1408" s="74" customFormat="1"/>
    <row r="1409" s="74" customFormat="1"/>
    <row r="1410" s="74" customFormat="1"/>
    <row r="1411" s="74" customFormat="1"/>
    <row r="1412" s="74" customFormat="1"/>
    <row r="1413" s="74" customFormat="1"/>
    <row r="1414" s="74" customFormat="1"/>
    <row r="1415" s="74" customFormat="1"/>
    <row r="1416" s="74" customFormat="1"/>
    <row r="1417" s="74" customFormat="1"/>
    <row r="1418" s="74" customFormat="1"/>
    <row r="1419" s="74" customFormat="1"/>
    <row r="1420" s="74" customFormat="1"/>
    <row r="1421" s="74" customFormat="1"/>
    <row r="1422" s="74" customFormat="1"/>
    <row r="1423" s="74" customFormat="1"/>
    <row r="1424" s="74" customFormat="1"/>
    <row r="1425" s="74" customFormat="1"/>
    <row r="1426" s="74" customFormat="1"/>
    <row r="1427" s="74" customFormat="1"/>
    <row r="1428" s="74" customFormat="1"/>
    <row r="1429" s="74" customFormat="1"/>
    <row r="1430" s="74" customFormat="1"/>
    <row r="1431" s="74" customFormat="1"/>
    <row r="1432" s="74" customFormat="1"/>
    <row r="1433" s="74" customFormat="1"/>
    <row r="1434" s="74" customFormat="1"/>
    <row r="1435" s="74" customFormat="1"/>
    <row r="1436" s="74" customFormat="1"/>
    <row r="1437" s="74" customFormat="1"/>
    <row r="1438" s="74" customFormat="1"/>
    <row r="1439" s="74" customFormat="1"/>
    <row r="1440" s="74" customFormat="1"/>
    <row r="1441" s="74" customFormat="1"/>
    <row r="1442" s="74" customFormat="1"/>
    <row r="1443" s="74" customFormat="1"/>
    <row r="1444" s="74" customFormat="1"/>
    <row r="1445" s="74" customFormat="1"/>
    <row r="1446" s="74" customFormat="1"/>
    <row r="1447" s="74" customFormat="1"/>
    <row r="1448" s="74" customFormat="1"/>
    <row r="1449" s="74" customFormat="1"/>
    <row r="1450" s="74" customFormat="1"/>
    <row r="1451" s="74" customFormat="1"/>
    <row r="1452" s="74" customFormat="1"/>
    <row r="1453" s="74" customFormat="1"/>
    <row r="1454" s="74" customFormat="1"/>
    <row r="1455" s="74" customFormat="1"/>
    <row r="1456" s="74" customFormat="1"/>
    <row r="1457" s="74" customFormat="1"/>
    <row r="1458" s="74" customFormat="1"/>
    <row r="1459" s="74" customFormat="1"/>
    <row r="1460" s="74" customFormat="1"/>
    <row r="1461" s="74" customFormat="1"/>
    <row r="1462" s="74" customFormat="1"/>
    <row r="1463" s="74" customFormat="1"/>
    <row r="1464" s="74" customFormat="1"/>
    <row r="1465" s="74" customFormat="1"/>
    <row r="1466" s="74" customFormat="1"/>
    <row r="1467" s="74" customFormat="1"/>
    <row r="1468" s="74" customFormat="1"/>
    <row r="1469" s="74" customFormat="1"/>
    <row r="1470" s="74" customFormat="1"/>
    <row r="1471" s="74" customFormat="1"/>
    <row r="1472" s="74" customFormat="1"/>
    <row r="1473" s="74" customFormat="1"/>
    <row r="1474" s="74" customFormat="1"/>
    <row r="1475" s="74" customFormat="1"/>
    <row r="1476" s="74" customFormat="1"/>
    <row r="1477" s="74" customFormat="1"/>
    <row r="1478" s="74" customFormat="1"/>
    <row r="1479" s="74" customFormat="1"/>
    <row r="1480" s="74" customFormat="1"/>
    <row r="1481" s="74" customFormat="1"/>
    <row r="1482" s="74" customFormat="1"/>
    <row r="1483" s="74" customFormat="1"/>
    <row r="1484" s="74" customFormat="1"/>
    <row r="1485" s="74" customFormat="1"/>
    <row r="1486" s="74" customFormat="1"/>
    <row r="1487" s="74" customFormat="1"/>
    <row r="1488" s="74" customFormat="1"/>
    <row r="1489" s="74" customFormat="1"/>
    <row r="1490" s="74" customFormat="1"/>
    <row r="1491" s="74" customFormat="1"/>
    <row r="1492" s="74" customFormat="1"/>
    <row r="1493" s="74" customFormat="1"/>
    <row r="1494" s="74" customFormat="1"/>
    <row r="1495" s="74" customFormat="1"/>
    <row r="1496" s="74" customFormat="1"/>
    <row r="1497" s="74" customFormat="1"/>
    <row r="1498" s="74" customFormat="1"/>
    <row r="1499" s="74" customFormat="1"/>
    <row r="1500" s="74" customFormat="1"/>
    <row r="1501" s="74" customFormat="1"/>
    <row r="1502" s="74" customFormat="1"/>
    <row r="1503" s="74" customFormat="1"/>
    <row r="1504" s="74" customFormat="1"/>
    <row r="1505" s="74" customFormat="1"/>
    <row r="1506" s="74" customFormat="1"/>
    <row r="1507" s="74" customFormat="1"/>
    <row r="1508" s="74" customFormat="1"/>
    <row r="1509" s="74" customFormat="1"/>
    <row r="1510" s="74" customFormat="1"/>
    <row r="1511" s="74" customFormat="1"/>
    <row r="1512" s="74" customFormat="1"/>
    <row r="1513" s="74" customFormat="1"/>
    <row r="1514" s="74" customFormat="1"/>
    <row r="1515" s="74" customFormat="1"/>
    <row r="1516" s="74" customFormat="1"/>
    <row r="1517" s="74" customFormat="1"/>
    <row r="1518" s="74" customFormat="1"/>
    <row r="1519" s="74" customFormat="1"/>
    <row r="1520" s="74" customFormat="1"/>
    <row r="1521" s="74" customFormat="1"/>
    <row r="1522" s="74" customFormat="1"/>
    <row r="1523" s="74" customFormat="1"/>
    <row r="1524" s="74" customFormat="1"/>
    <row r="1525" s="74" customFormat="1"/>
    <row r="1526" s="74" customFormat="1"/>
    <row r="1527" s="74" customFormat="1"/>
    <row r="1528" s="74" customFormat="1"/>
    <row r="1529" s="74" customFormat="1"/>
    <row r="1530" s="74" customFormat="1"/>
    <row r="1531" s="74" customFormat="1"/>
    <row r="1532" s="74" customFormat="1"/>
    <row r="1533" s="74" customFormat="1"/>
    <row r="1534" s="74" customFormat="1"/>
    <row r="1535" s="74" customFormat="1"/>
    <row r="1536" s="74" customFormat="1"/>
    <row r="1537" s="74" customFormat="1"/>
    <row r="1538" s="74" customFormat="1"/>
    <row r="1539" s="74" customFormat="1"/>
    <row r="1540" s="74" customFormat="1"/>
    <row r="1541" s="74" customFormat="1"/>
    <row r="1542" s="74" customFormat="1"/>
    <row r="1543" s="74" customFormat="1"/>
    <row r="1544" s="74" customFormat="1"/>
    <row r="1545" s="74" customFormat="1"/>
    <row r="1546" s="74" customFormat="1"/>
    <row r="1547" s="74" customFormat="1"/>
    <row r="1548" s="74" customFormat="1"/>
    <row r="1549" s="74" customFormat="1"/>
    <row r="1550" s="74" customFormat="1"/>
    <row r="1551" s="74" customFormat="1"/>
    <row r="1552" s="74" customFormat="1"/>
    <row r="1553" s="74" customFormat="1"/>
    <row r="1554" s="74" customFormat="1"/>
    <row r="1555" s="74" customFormat="1"/>
    <row r="1556" s="74" customFormat="1"/>
    <row r="1557" s="74" customFormat="1"/>
    <row r="1558" s="74" customFormat="1"/>
    <row r="1559" s="74" customFormat="1"/>
    <row r="1560" s="74" customFormat="1"/>
    <row r="1561" s="74" customFormat="1"/>
    <row r="1562" s="74" customFormat="1"/>
    <row r="1563" s="74" customFormat="1"/>
    <row r="1564" s="74" customFormat="1"/>
    <row r="1565" s="74" customFormat="1"/>
  </sheetData>
  <mergeCells count="56">
    <mergeCell ref="A49:A71"/>
    <mergeCell ref="A72:A75"/>
    <mergeCell ref="A76:A78"/>
    <mergeCell ref="B71:D71"/>
    <mergeCell ref="E49:E52"/>
    <mergeCell ref="B56:B57"/>
    <mergeCell ref="D49:D50"/>
    <mergeCell ref="B53:B54"/>
    <mergeCell ref="B63:B64"/>
    <mergeCell ref="B66:B68"/>
    <mergeCell ref="B60:B61"/>
    <mergeCell ref="E56:E58"/>
    <mergeCell ref="E53:E55"/>
    <mergeCell ref="E63:E65"/>
    <mergeCell ref="E66:E68"/>
    <mergeCell ref="E60:E62"/>
    <mergeCell ref="A22:A35"/>
    <mergeCell ref="E9:E10"/>
    <mergeCell ref="A36:A48"/>
    <mergeCell ref="B30:B34"/>
    <mergeCell ref="E30:E34"/>
    <mergeCell ref="B20:D20"/>
    <mergeCell ref="B21:D21"/>
    <mergeCell ref="B43:D43"/>
    <mergeCell ref="E44:E48"/>
    <mergeCell ref="B35:D35"/>
    <mergeCell ref="E22:E25"/>
    <mergeCell ref="B22:B28"/>
    <mergeCell ref="E39:E43"/>
    <mergeCell ref="E36:E38"/>
    <mergeCell ref="B38:D38"/>
    <mergeCell ref="B3:E3"/>
    <mergeCell ref="B11:B14"/>
    <mergeCell ref="E11:E14"/>
    <mergeCell ref="B15:B17"/>
    <mergeCell ref="E15:E17"/>
    <mergeCell ref="A4:B4"/>
    <mergeCell ref="A5:A21"/>
    <mergeCell ref="B5:B10"/>
    <mergeCell ref="B18:B19"/>
    <mergeCell ref="E18:E19"/>
    <mergeCell ref="B49:B51"/>
    <mergeCell ref="B48:D48"/>
    <mergeCell ref="B29:D29"/>
    <mergeCell ref="B81:D81"/>
    <mergeCell ref="B83:D83"/>
    <mergeCell ref="B72:B74"/>
    <mergeCell ref="E72:E74"/>
    <mergeCell ref="B84:D84"/>
    <mergeCell ref="B78:D78"/>
    <mergeCell ref="B79:D79"/>
    <mergeCell ref="B76:B77"/>
    <mergeCell ref="E76:E77"/>
    <mergeCell ref="B75:D75"/>
    <mergeCell ref="B82:D82"/>
    <mergeCell ref="B80:D80"/>
  </mergeCells>
  <pageMargins left="0.21" right="0.17" top="0.26" bottom="0.43" header="0.17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A19" sqref="A19"/>
    </sheetView>
  </sheetViews>
  <sheetFormatPr defaultRowHeight="11.25"/>
  <cols>
    <col min="1" max="1" width="5.5703125" style="11" customWidth="1"/>
    <col min="2" max="2" width="33.85546875" style="11" customWidth="1"/>
    <col min="3" max="3" width="6.7109375" style="11" customWidth="1"/>
    <col min="4" max="4" width="11.42578125" style="11" customWidth="1"/>
    <col min="5" max="5" width="9.28515625" style="11" customWidth="1"/>
    <col min="6" max="6" width="9.140625" style="11" customWidth="1"/>
    <col min="7" max="7" width="8.42578125" style="11" customWidth="1"/>
    <col min="8" max="8" width="7.7109375" style="11" customWidth="1"/>
    <col min="9" max="9" width="7.85546875" style="11" customWidth="1"/>
    <col min="10" max="10" width="6.42578125" style="11" customWidth="1"/>
    <col min="11" max="11" width="5.28515625" style="11" customWidth="1"/>
    <col min="12" max="12" width="11.85546875" style="11" customWidth="1"/>
    <col min="13" max="16384" width="9.140625" style="11"/>
  </cols>
  <sheetData>
    <row r="1" spans="1:12" s="14" customFormat="1" ht="15">
      <c r="A1" s="159" t="s">
        <v>576</v>
      </c>
      <c r="D1" s="286"/>
      <c r="E1" s="286"/>
      <c r="F1" s="286"/>
      <c r="G1" s="286"/>
      <c r="H1" s="286"/>
      <c r="I1" s="286"/>
      <c r="J1" s="286"/>
      <c r="K1" s="286"/>
    </row>
    <row r="2" spans="1:12" s="14" customFormat="1" ht="15">
      <c r="A2" s="510" t="s">
        <v>331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</row>
    <row r="3" spans="1:12" s="14" customFormat="1" ht="21.75" customHeight="1" thickBot="1">
      <c r="A3" s="510"/>
      <c r="B3" s="510"/>
      <c r="C3" s="510"/>
      <c r="D3" s="510"/>
      <c r="E3" s="510"/>
      <c r="F3" s="510"/>
      <c r="G3" s="510"/>
      <c r="H3" s="510"/>
      <c r="I3" s="510"/>
      <c r="J3" s="510"/>
      <c r="K3" s="510"/>
    </row>
    <row r="4" spans="1:12" ht="13.5" customHeight="1">
      <c r="A4" s="661" t="s">
        <v>247</v>
      </c>
      <c r="B4" s="663" t="s">
        <v>5</v>
      </c>
      <c r="C4" s="664" t="s">
        <v>246</v>
      </c>
      <c r="D4" s="657" t="s">
        <v>216</v>
      </c>
      <c r="E4" s="666" t="s">
        <v>32</v>
      </c>
      <c r="F4" s="668" t="s">
        <v>8</v>
      </c>
      <c r="G4" s="670" t="s">
        <v>64</v>
      </c>
      <c r="H4" s="670"/>
      <c r="I4" s="670"/>
      <c r="J4" s="670"/>
      <c r="K4" s="522" t="s">
        <v>30</v>
      </c>
    </row>
    <row r="5" spans="1:12" ht="40.5" customHeight="1">
      <c r="A5" s="662"/>
      <c r="B5" s="482"/>
      <c r="C5" s="665"/>
      <c r="D5" s="658"/>
      <c r="E5" s="667"/>
      <c r="F5" s="669"/>
      <c r="G5" s="287" t="s">
        <v>6</v>
      </c>
      <c r="H5" s="287" t="s">
        <v>67</v>
      </c>
      <c r="I5" s="287" t="s">
        <v>7</v>
      </c>
      <c r="J5" s="287" t="s">
        <v>51</v>
      </c>
      <c r="K5" s="671"/>
    </row>
    <row r="6" spans="1:12" s="52" customFormat="1" ht="14.25" customHeight="1">
      <c r="A6" s="322" t="s">
        <v>446</v>
      </c>
      <c r="B6" s="324" t="s">
        <v>26</v>
      </c>
      <c r="C6" s="42">
        <v>0</v>
      </c>
      <c r="D6" s="42">
        <v>192</v>
      </c>
      <c r="E6" s="210">
        <f>SUM(C6:D6)</f>
        <v>192</v>
      </c>
      <c r="F6" s="240">
        <f>SUM(G6:I6)</f>
        <v>192</v>
      </c>
      <c r="G6" s="42">
        <v>0</v>
      </c>
      <c r="H6" s="42">
        <v>0</v>
      </c>
      <c r="I6" s="42">
        <v>192</v>
      </c>
      <c r="J6" s="42">
        <v>0</v>
      </c>
      <c r="K6" s="327"/>
      <c r="L6" s="51"/>
    </row>
    <row r="7" spans="1:12" s="52" customFormat="1" ht="14.25" customHeight="1">
      <c r="A7" s="322" t="s">
        <v>447</v>
      </c>
      <c r="B7" s="324" t="s">
        <v>25</v>
      </c>
      <c r="C7" s="42">
        <v>0</v>
      </c>
      <c r="D7" s="42">
        <v>6870</v>
      </c>
      <c r="E7" s="210">
        <f>SUM(C7:D7)</f>
        <v>6870</v>
      </c>
      <c r="F7" s="240">
        <f>SUM(G7:I7)</f>
        <v>6870</v>
      </c>
      <c r="G7" s="42">
        <v>4515</v>
      </c>
      <c r="H7" s="42">
        <v>1207</v>
      </c>
      <c r="I7" s="42">
        <v>1148</v>
      </c>
      <c r="J7" s="42">
        <v>0</v>
      </c>
      <c r="K7" s="327">
        <v>2</v>
      </c>
      <c r="L7" s="51"/>
    </row>
    <row r="8" spans="1:12" s="52" customFormat="1" ht="14.25" customHeight="1">
      <c r="A8" s="322" t="s">
        <v>448</v>
      </c>
      <c r="B8" s="324" t="s">
        <v>17</v>
      </c>
      <c r="C8" s="42">
        <v>100</v>
      </c>
      <c r="D8" s="42">
        <v>156</v>
      </c>
      <c r="E8" s="210">
        <f>SUM(C8:D8)</f>
        <v>256</v>
      </c>
      <c r="F8" s="240">
        <f>SUM(G8:I8)</f>
        <v>256</v>
      </c>
      <c r="G8" s="42">
        <v>0</v>
      </c>
      <c r="H8" s="42">
        <v>0</v>
      </c>
      <c r="I8" s="42">
        <v>256</v>
      </c>
      <c r="J8" s="42">
        <v>0</v>
      </c>
      <c r="K8" s="327"/>
      <c r="L8" s="51"/>
    </row>
    <row r="9" spans="1:12" s="24" customFormat="1" ht="14.25" customHeight="1" thickBot="1">
      <c r="A9" s="335"/>
      <c r="B9" s="336" t="s">
        <v>10</v>
      </c>
      <c r="C9" s="337">
        <f t="shared" ref="C9:K9" si="0">SUM(C6:C8)</f>
        <v>100</v>
      </c>
      <c r="D9" s="337">
        <f t="shared" si="0"/>
        <v>7218</v>
      </c>
      <c r="E9" s="337">
        <f t="shared" si="0"/>
        <v>7318</v>
      </c>
      <c r="F9" s="337">
        <f t="shared" si="0"/>
        <v>7318</v>
      </c>
      <c r="G9" s="337">
        <f t="shared" si="0"/>
        <v>4515</v>
      </c>
      <c r="H9" s="337">
        <f t="shared" si="0"/>
        <v>1207</v>
      </c>
      <c r="I9" s="337">
        <f t="shared" si="0"/>
        <v>1596</v>
      </c>
      <c r="J9" s="337">
        <f t="shared" si="0"/>
        <v>0</v>
      </c>
      <c r="K9" s="338">
        <f t="shared" si="0"/>
        <v>2</v>
      </c>
      <c r="L9" s="25"/>
    </row>
    <row r="10" spans="1:12" s="52" customFormat="1" ht="14.25" customHeight="1">
      <c r="A10" s="332" t="s">
        <v>449</v>
      </c>
      <c r="B10" s="333" t="s">
        <v>28</v>
      </c>
      <c r="C10" s="56">
        <v>1100</v>
      </c>
      <c r="D10" s="56">
        <v>5145</v>
      </c>
      <c r="E10" s="210">
        <f>SUM(C10:D10)</f>
        <v>6245</v>
      </c>
      <c r="F10" s="57">
        <f>SUM(G10:I10)</f>
        <v>6245</v>
      </c>
      <c r="G10" s="56">
        <v>0</v>
      </c>
      <c r="H10" s="56">
        <v>0</v>
      </c>
      <c r="I10" s="56">
        <v>6245</v>
      </c>
      <c r="J10" s="56">
        <v>0</v>
      </c>
      <c r="K10" s="334"/>
      <c r="L10" s="51"/>
    </row>
    <row r="11" spans="1:12" s="52" customFormat="1" ht="14.25" customHeight="1">
      <c r="A11" s="322" t="s">
        <v>450</v>
      </c>
      <c r="B11" s="324" t="s">
        <v>27</v>
      </c>
      <c r="C11" s="42">
        <v>0</v>
      </c>
      <c r="D11" s="42">
        <v>320</v>
      </c>
      <c r="E11" s="210">
        <f>SUM(C11:D11)</f>
        <v>320</v>
      </c>
      <c r="F11" s="240">
        <f>SUM(G11:I11)</f>
        <v>320</v>
      </c>
      <c r="G11" s="42">
        <v>0</v>
      </c>
      <c r="H11" s="42">
        <v>0</v>
      </c>
      <c r="I11" s="42">
        <v>320</v>
      </c>
      <c r="J11" s="42">
        <v>0</v>
      </c>
      <c r="K11" s="327"/>
      <c r="L11" s="51"/>
    </row>
    <row r="12" spans="1:12" s="52" customFormat="1" ht="14.25" customHeight="1">
      <c r="A12" s="322" t="s">
        <v>451</v>
      </c>
      <c r="B12" s="324" t="s">
        <v>20</v>
      </c>
      <c r="C12" s="42">
        <v>60</v>
      </c>
      <c r="D12" s="42">
        <v>194</v>
      </c>
      <c r="E12" s="210">
        <f>SUM(C12:D12)</f>
        <v>254</v>
      </c>
      <c r="F12" s="240">
        <f>SUM(G12:I12)</f>
        <v>254</v>
      </c>
      <c r="G12" s="42">
        <v>0</v>
      </c>
      <c r="H12" s="42">
        <v>0</v>
      </c>
      <c r="I12" s="42">
        <v>254</v>
      </c>
      <c r="J12" s="42">
        <v>0</v>
      </c>
      <c r="K12" s="327"/>
      <c r="L12" s="51"/>
    </row>
    <row r="13" spans="1:12" s="52" customFormat="1" ht="14.25" customHeight="1">
      <c r="A13" s="322" t="s">
        <v>452</v>
      </c>
      <c r="B13" s="324" t="s">
        <v>19</v>
      </c>
      <c r="C13" s="42">
        <v>100</v>
      </c>
      <c r="D13" s="42">
        <v>7320</v>
      </c>
      <c r="E13" s="210">
        <f>SUM(C13:D13)</f>
        <v>7420</v>
      </c>
      <c r="F13" s="240">
        <f>SUM(G13:I13)</f>
        <v>7420</v>
      </c>
      <c r="G13" s="42">
        <v>5556</v>
      </c>
      <c r="H13" s="42">
        <v>1482</v>
      </c>
      <c r="I13" s="42">
        <v>382</v>
      </c>
      <c r="J13" s="42">
        <v>0</v>
      </c>
      <c r="K13" s="327">
        <v>3</v>
      </c>
      <c r="L13" s="51"/>
    </row>
    <row r="14" spans="1:12" s="52" customFormat="1" ht="14.25" customHeight="1">
      <c r="A14" s="322" t="s">
        <v>453</v>
      </c>
      <c r="B14" s="324" t="s">
        <v>18</v>
      </c>
      <c r="C14" s="42">
        <v>1300</v>
      </c>
      <c r="D14" s="42">
        <v>30</v>
      </c>
      <c r="E14" s="210">
        <f>SUM(C14:D14)</f>
        <v>1330</v>
      </c>
      <c r="F14" s="240">
        <f>SUM(G14:I14)</f>
        <v>1330</v>
      </c>
      <c r="G14" s="42">
        <v>1100</v>
      </c>
      <c r="H14" s="42">
        <v>0</v>
      </c>
      <c r="I14" s="42">
        <v>230</v>
      </c>
      <c r="J14" s="42">
        <v>0</v>
      </c>
      <c r="K14" s="327"/>
      <c r="L14" s="51"/>
    </row>
    <row r="15" spans="1:12" s="24" customFormat="1" ht="14.25" customHeight="1">
      <c r="A15" s="328"/>
      <c r="B15" s="325" t="s">
        <v>9</v>
      </c>
      <c r="C15" s="326">
        <f t="shared" ref="C15:K15" si="1">SUM(C10:C14)</f>
        <v>2560</v>
      </c>
      <c r="D15" s="326">
        <f t="shared" si="1"/>
        <v>13009</v>
      </c>
      <c r="E15" s="326">
        <f t="shared" si="1"/>
        <v>15569</v>
      </c>
      <c r="F15" s="326">
        <f t="shared" si="1"/>
        <v>15569</v>
      </c>
      <c r="G15" s="326">
        <f t="shared" si="1"/>
        <v>6656</v>
      </c>
      <c r="H15" s="326">
        <f t="shared" si="1"/>
        <v>1482</v>
      </c>
      <c r="I15" s="326">
        <f t="shared" si="1"/>
        <v>7431</v>
      </c>
      <c r="J15" s="326">
        <f t="shared" si="1"/>
        <v>0</v>
      </c>
      <c r="K15" s="329">
        <f t="shared" si="1"/>
        <v>3</v>
      </c>
      <c r="L15" s="25"/>
    </row>
    <row r="16" spans="1:12" s="24" customFormat="1" ht="14.25" customHeight="1" thickBot="1">
      <c r="A16" s="659" t="s">
        <v>330</v>
      </c>
      <c r="B16" s="660"/>
      <c r="C16" s="330">
        <f>C9+C15</f>
        <v>2660</v>
      </c>
      <c r="D16" s="330">
        <f t="shared" ref="D16:K16" si="2">D9+D15</f>
        <v>20227</v>
      </c>
      <c r="E16" s="330">
        <f t="shared" si="2"/>
        <v>22887</v>
      </c>
      <c r="F16" s="330">
        <f t="shared" si="2"/>
        <v>22887</v>
      </c>
      <c r="G16" s="330">
        <f t="shared" si="2"/>
        <v>11171</v>
      </c>
      <c r="H16" s="330">
        <f t="shared" si="2"/>
        <v>2689</v>
      </c>
      <c r="I16" s="330">
        <f t="shared" si="2"/>
        <v>9027</v>
      </c>
      <c r="J16" s="330">
        <f t="shared" si="2"/>
        <v>0</v>
      </c>
      <c r="K16" s="331">
        <f t="shared" si="2"/>
        <v>5</v>
      </c>
      <c r="L16" s="25"/>
    </row>
    <row r="19" spans="1:1" ht="12.75">
      <c r="A19" t="s">
        <v>577</v>
      </c>
    </row>
  </sheetData>
  <mergeCells count="10">
    <mergeCell ref="D4:D5"/>
    <mergeCell ref="A16:B16"/>
    <mergeCell ref="A2:K3"/>
    <mergeCell ref="A4:A5"/>
    <mergeCell ref="B4:B5"/>
    <mergeCell ref="C4:C5"/>
    <mergeCell ref="E4:E5"/>
    <mergeCell ref="F4:F5"/>
    <mergeCell ref="G4:J4"/>
    <mergeCell ref="K4:K5"/>
  </mergeCells>
  <pageMargins left="0.17" right="0.16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C6" sqref="C6"/>
    </sheetView>
  </sheetViews>
  <sheetFormatPr defaultRowHeight="12.75"/>
  <cols>
    <col min="1" max="1" width="4.28515625" customWidth="1"/>
    <col min="2" max="2" width="6.5703125" customWidth="1"/>
    <col min="3" max="3" width="35.42578125" customWidth="1"/>
    <col min="4" max="4" width="19.42578125" customWidth="1"/>
    <col min="5" max="5" width="14.7109375" customWidth="1"/>
    <col min="6" max="6" width="17.140625" customWidth="1"/>
    <col min="7" max="7" width="11.42578125" customWidth="1"/>
    <col min="8" max="8" width="13.28515625" customWidth="1"/>
    <col min="9" max="9" width="25.5703125" customWidth="1"/>
    <col min="10" max="10" width="14.7109375" customWidth="1"/>
  </cols>
  <sheetData>
    <row r="1" spans="1:10">
      <c r="A1" t="s">
        <v>590</v>
      </c>
    </row>
    <row r="2" spans="1:10" ht="12.75" customHeight="1">
      <c r="A2" s="672" t="s">
        <v>477</v>
      </c>
      <c r="B2" s="672"/>
      <c r="C2" s="672"/>
      <c r="D2" s="672"/>
      <c r="E2" s="672"/>
      <c r="F2" s="672"/>
      <c r="G2" s="672"/>
      <c r="H2" s="672"/>
      <c r="I2" s="119"/>
      <c r="J2" s="119"/>
    </row>
    <row r="4" spans="1:10" s="10" customFormat="1">
      <c r="A4" s="8" t="s">
        <v>463</v>
      </c>
      <c r="B4" s="8" t="s">
        <v>462</v>
      </c>
      <c r="C4" s="8" t="s">
        <v>478</v>
      </c>
      <c r="D4" s="8" t="s">
        <v>479</v>
      </c>
      <c r="E4" s="404" t="s">
        <v>460</v>
      </c>
      <c r="F4" s="674" t="s">
        <v>461</v>
      </c>
      <c r="G4" s="675"/>
      <c r="H4" s="404" t="s">
        <v>460</v>
      </c>
    </row>
    <row r="5" spans="1:10" s="11" customFormat="1" ht="15" customHeight="1">
      <c r="A5" s="204">
        <v>4</v>
      </c>
      <c r="B5" s="204">
        <v>4</v>
      </c>
      <c r="C5" s="204" t="s">
        <v>457</v>
      </c>
      <c r="D5" s="204" t="s">
        <v>481</v>
      </c>
      <c r="E5" s="415">
        <v>0</v>
      </c>
      <c r="F5" s="676" t="s">
        <v>459</v>
      </c>
      <c r="G5" s="677"/>
      <c r="H5" s="415">
        <v>0</v>
      </c>
    </row>
    <row r="6" spans="1:10" s="11" customFormat="1" ht="15" customHeight="1">
      <c r="A6" s="204">
        <v>4</v>
      </c>
      <c r="B6" s="204">
        <v>2</v>
      </c>
      <c r="C6" s="204" t="s">
        <v>520</v>
      </c>
      <c r="D6" s="422" t="s">
        <v>521</v>
      </c>
      <c r="E6" s="415">
        <v>2576</v>
      </c>
      <c r="F6" s="676" t="s">
        <v>522</v>
      </c>
      <c r="G6" s="677"/>
      <c r="H6" s="415">
        <v>2576</v>
      </c>
    </row>
    <row r="7" spans="1:10" s="12" customFormat="1" ht="11.25">
      <c r="A7" s="687" t="s">
        <v>458</v>
      </c>
      <c r="B7" s="688"/>
      <c r="C7" s="689"/>
      <c r="D7" s="413"/>
      <c r="E7" s="416">
        <f>SUM(E5:E6)</f>
        <v>2576</v>
      </c>
      <c r="F7" s="678" t="s">
        <v>458</v>
      </c>
      <c r="G7" s="679"/>
      <c r="H7" s="416">
        <f>SUM(H5:H6)</f>
        <v>2576</v>
      </c>
    </row>
    <row r="8" spans="1:10" s="11" customFormat="1" ht="35.25" customHeight="1">
      <c r="A8" s="423">
        <v>4</v>
      </c>
      <c r="B8" s="423">
        <v>3</v>
      </c>
      <c r="C8" s="423" t="s">
        <v>523</v>
      </c>
      <c r="D8" s="424" t="s">
        <v>524</v>
      </c>
      <c r="E8" s="415">
        <v>10000</v>
      </c>
      <c r="F8" s="680" t="s">
        <v>525</v>
      </c>
      <c r="G8" s="681"/>
      <c r="H8" s="415">
        <v>10000</v>
      </c>
    </row>
    <row r="9" spans="1:10" s="11" customFormat="1" ht="34.5" customHeight="1">
      <c r="A9" s="204">
        <v>4</v>
      </c>
      <c r="B9" s="204">
        <v>4</v>
      </c>
      <c r="C9" s="355" t="s">
        <v>482</v>
      </c>
      <c r="D9" s="355" t="s">
        <v>491</v>
      </c>
      <c r="E9" s="417">
        <v>1290691</v>
      </c>
      <c r="F9" s="673" t="s">
        <v>483</v>
      </c>
      <c r="G9" s="435" t="s">
        <v>549</v>
      </c>
      <c r="H9" s="204">
        <v>6464</v>
      </c>
    </row>
    <row r="10" spans="1:10" s="11" customFormat="1" ht="36" customHeight="1">
      <c r="A10" s="204">
        <v>4</v>
      </c>
      <c r="B10" s="204">
        <v>4</v>
      </c>
      <c r="C10" s="355" t="s">
        <v>482</v>
      </c>
      <c r="D10" s="355" t="s">
        <v>480</v>
      </c>
      <c r="E10" s="417">
        <v>298949</v>
      </c>
      <c r="F10" s="461"/>
      <c r="G10" s="3"/>
      <c r="H10" s="417">
        <v>1589640</v>
      </c>
    </row>
    <row r="11" spans="1:10" s="11" customFormat="1" ht="36" customHeight="1">
      <c r="A11" s="204">
        <v>4</v>
      </c>
      <c r="B11" s="204">
        <v>4</v>
      </c>
      <c r="C11" s="355" t="s">
        <v>482</v>
      </c>
      <c r="D11" s="425" t="s">
        <v>526</v>
      </c>
      <c r="E11" s="417">
        <v>3717</v>
      </c>
      <c r="F11" s="682" t="s">
        <v>522</v>
      </c>
      <c r="G11" s="683"/>
      <c r="H11" s="421">
        <v>3717</v>
      </c>
    </row>
    <row r="12" spans="1:10" s="11" customFormat="1" ht="36" customHeight="1">
      <c r="A12" s="204">
        <v>4</v>
      </c>
      <c r="B12" s="204">
        <v>25</v>
      </c>
      <c r="C12" s="355" t="s">
        <v>50</v>
      </c>
      <c r="D12" s="425" t="s">
        <v>527</v>
      </c>
      <c r="E12" s="417">
        <v>10811</v>
      </c>
      <c r="F12" s="682" t="s">
        <v>528</v>
      </c>
      <c r="G12" s="683"/>
      <c r="H12" s="421">
        <v>10811</v>
      </c>
    </row>
    <row r="13" spans="1:10" s="11" customFormat="1" ht="12" customHeight="1">
      <c r="A13" s="690">
        <v>4</v>
      </c>
      <c r="B13" s="690">
        <v>17</v>
      </c>
      <c r="C13" s="691" t="s">
        <v>547</v>
      </c>
      <c r="D13" s="691" t="s">
        <v>548</v>
      </c>
      <c r="E13" s="693">
        <v>17571</v>
      </c>
      <c r="F13" s="682" t="s">
        <v>522</v>
      </c>
      <c r="G13" s="683"/>
      <c r="H13" s="436">
        <v>10717</v>
      </c>
    </row>
    <row r="14" spans="1:10" s="11" customFormat="1" ht="28.5" customHeight="1">
      <c r="A14" s="690"/>
      <c r="B14" s="690"/>
      <c r="C14" s="692"/>
      <c r="D14" s="692"/>
      <c r="E14" s="694"/>
      <c r="F14" s="682" t="s">
        <v>555</v>
      </c>
      <c r="G14" s="683"/>
      <c r="H14" s="436">
        <v>390</v>
      </c>
    </row>
    <row r="15" spans="1:10" s="10" customFormat="1">
      <c r="A15" s="687" t="s">
        <v>456</v>
      </c>
      <c r="B15" s="688"/>
      <c r="C15" s="689"/>
      <c r="D15" s="405"/>
      <c r="E15" s="417">
        <f>SUM(E8:E13)</f>
        <v>1631739</v>
      </c>
      <c r="F15" s="682" t="s">
        <v>456</v>
      </c>
      <c r="G15" s="683"/>
      <c r="H15" s="417">
        <f>SUM(H8:H14)</f>
        <v>1631739</v>
      </c>
    </row>
    <row r="16" spans="1:10">
      <c r="A16" s="686" t="s">
        <v>455</v>
      </c>
      <c r="B16" s="686"/>
      <c r="C16" s="686"/>
      <c r="D16" s="404"/>
      <c r="E16" s="307">
        <f>SUM(E15)+E7</f>
        <v>1634315</v>
      </c>
      <c r="F16" s="684" t="s">
        <v>455</v>
      </c>
      <c r="G16" s="685"/>
      <c r="H16" s="307">
        <f>SUM(H15)+H7</f>
        <v>1634315</v>
      </c>
    </row>
    <row r="17" spans="1:8">
      <c r="A17" s="403"/>
    </row>
    <row r="18" spans="1:8">
      <c r="A18" s="403"/>
    </row>
    <row r="19" spans="1:8">
      <c r="A19" s="403"/>
    </row>
    <row r="20" spans="1:8">
      <c r="A20" t="s">
        <v>564</v>
      </c>
    </row>
    <row r="21" spans="1:8">
      <c r="A21" t="s">
        <v>589</v>
      </c>
    </row>
    <row r="22" spans="1:8">
      <c r="A22" s="403"/>
    </row>
    <row r="31" spans="1:8" s="7" customFormat="1">
      <c r="A31"/>
      <c r="B31"/>
      <c r="C31"/>
      <c r="D31"/>
      <c r="E31"/>
      <c r="F31"/>
      <c r="G31"/>
      <c r="H31"/>
    </row>
    <row r="32" spans="1:8">
      <c r="A32" s="7"/>
      <c r="B32" s="7"/>
      <c r="C32" s="7"/>
      <c r="D32" s="7"/>
      <c r="E32" s="7"/>
      <c r="F32" s="7"/>
      <c r="G32" s="7"/>
      <c r="H32" s="7"/>
    </row>
  </sheetData>
  <mergeCells count="21">
    <mergeCell ref="F15:G15"/>
    <mergeCell ref="F16:G16"/>
    <mergeCell ref="A16:C16"/>
    <mergeCell ref="A7:C7"/>
    <mergeCell ref="A15:C15"/>
    <mergeCell ref="F11:G11"/>
    <mergeCell ref="A13:A14"/>
    <mergeCell ref="B13:B14"/>
    <mergeCell ref="C13:C14"/>
    <mergeCell ref="D13:D14"/>
    <mergeCell ref="E13:E14"/>
    <mergeCell ref="F14:G14"/>
    <mergeCell ref="F12:G12"/>
    <mergeCell ref="F13:G13"/>
    <mergeCell ref="A2:H2"/>
    <mergeCell ref="F9:F10"/>
    <mergeCell ref="F4:G4"/>
    <mergeCell ref="F6:G6"/>
    <mergeCell ref="F5:G5"/>
    <mergeCell ref="F7:G7"/>
    <mergeCell ref="F8:G8"/>
  </mergeCells>
  <pageMargins left="0.74" right="0.15" top="1" bottom="1" header="0.5" footer="0.5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23"/>
  <sheetViews>
    <sheetView topLeftCell="A16" workbookViewId="0">
      <selection sqref="A1:IV1"/>
    </sheetView>
  </sheetViews>
  <sheetFormatPr defaultRowHeight="12.75"/>
  <cols>
    <col min="1" max="1" width="4.5703125" style="91" customWidth="1"/>
    <col min="2" max="2" width="47.140625" style="91" customWidth="1"/>
    <col min="3" max="3" width="12" style="91" customWidth="1"/>
    <col min="4" max="4" width="10.7109375" style="91" customWidth="1"/>
    <col min="5" max="7" width="11.5703125" style="91" customWidth="1"/>
    <col min="8" max="16384" width="9.140625" style="91"/>
  </cols>
  <sheetData>
    <row r="1" spans="1:17" ht="18.75" customHeight="1">
      <c r="A1" t="s">
        <v>514</v>
      </c>
      <c r="B1" s="103"/>
      <c r="C1" s="103"/>
      <c r="D1" s="102"/>
      <c r="E1" s="102"/>
      <c r="F1" s="102"/>
      <c r="G1" s="102"/>
      <c r="H1" s="102"/>
    </row>
    <row r="2" spans="1:17" ht="12.75" customHeight="1">
      <c r="A2" s="102"/>
      <c r="B2" s="102"/>
      <c r="C2" s="102"/>
      <c r="D2" s="102"/>
      <c r="E2" s="102"/>
      <c r="F2" s="102"/>
      <c r="G2" s="102"/>
      <c r="H2" s="102"/>
    </row>
    <row r="3" spans="1:17" ht="15.75">
      <c r="A3" s="695" t="s">
        <v>288</v>
      </c>
      <c r="B3" s="695"/>
      <c r="C3" s="695"/>
      <c r="D3" s="695"/>
      <c r="E3" s="695"/>
      <c r="F3" s="695"/>
      <c r="G3" s="695"/>
      <c r="H3" s="695"/>
    </row>
    <row r="4" spans="1:17">
      <c r="A4" s="94"/>
      <c r="B4" s="94"/>
      <c r="C4" s="94"/>
      <c r="D4" s="94"/>
      <c r="E4" s="94"/>
      <c r="F4" s="94"/>
      <c r="G4" s="94"/>
      <c r="H4" s="94"/>
    </row>
    <row r="5" spans="1:17" ht="21.75" customHeight="1">
      <c r="A5" s="696" t="s">
        <v>124</v>
      </c>
      <c r="B5" s="697" t="s">
        <v>123</v>
      </c>
      <c r="C5" s="699" t="s">
        <v>122</v>
      </c>
      <c r="D5" s="702"/>
      <c r="E5" s="702"/>
      <c r="F5" s="703"/>
      <c r="G5" s="701" t="s">
        <v>121</v>
      </c>
      <c r="H5" s="697" t="s">
        <v>12</v>
      </c>
    </row>
    <row r="6" spans="1:17" ht="50.25" customHeight="1">
      <c r="A6" s="696"/>
      <c r="B6" s="698"/>
      <c r="C6" s="700"/>
      <c r="D6" s="97">
        <v>2013</v>
      </c>
      <c r="E6" s="101">
        <v>2014</v>
      </c>
      <c r="F6" s="101" t="s">
        <v>384</v>
      </c>
      <c r="G6" s="701"/>
      <c r="H6" s="698"/>
    </row>
    <row r="7" spans="1:17">
      <c r="A7" s="97" t="s">
        <v>3</v>
      </c>
      <c r="B7" s="98" t="s">
        <v>385</v>
      </c>
      <c r="C7" s="98">
        <v>0</v>
      </c>
      <c r="D7" s="98">
        <v>0</v>
      </c>
      <c r="E7" s="98">
        <v>0</v>
      </c>
      <c r="F7" s="98">
        <v>0</v>
      </c>
      <c r="G7" s="392">
        <v>0</v>
      </c>
      <c r="H7" s="99">
        <f>SUM(D7:F7)</f>
        <v>0</v>
      </c>
    </row>
    <row r="8" spans="1:17">
      <c r="A8" s="100"/>
      <c r="B8" s="99" t="s">
        <v>454</v>
      </c>
      <c r="C8" s="96">
        <f>SUM(C5:C5)</f>
        <v>0</v>
      </c>
      <c r="D8" s="99">
        <f>SUM(D5:D5)</f>
        <v>0</v>
      </c>
      <c r="E8" s="99">
        <f>SUM(E5:E5)</f>
        <v>0</v>
      </c>
      <c r="F8" s="99">
        <f>SUM(F5:F5)</f>
        <v>0</v>
      </c>
      <c r="G8" s="99">
        <v>0</v>
      </c>
      <c r="H8" s="99">
        <f>SUM(H5:H5)</f>
        <v>0</v>
      </c>
    </row>
    <row r="9" spans="1:17">
      <c r="A9" s="97">
        <v>1</v>
      </c>
      <c r="B9" s="98" t="s">
        <v>385</v>
      </c>
      <c r="C9" s="98">
        <v>0</v>
      </c>
      <c r="D9" s="98">
        <v>0</v>
      </c>
      <c r="E9" s="98">
        <v>0</v>
      </c>
      <c r="F9" s="98">
        <v>0</v>
      </c>
      <c r="G9" s="392">
        <v>0</v>
      </c>
      <c r="H9" s="99">
        <v>0</v>
      </c>
    </row>
    <row r="10" spans="1:17">
      <c r="A10" s="100"/>
      <c r="B10" s="99" t="s">
        <v>120</v>
      </c>
      <c r="C10" s="96">
        <f>SUM(C7:C7)</f>
        <v>0</v>
      </c>
      <c r="D10" s="99">
        <f>SUM(D7:D7)</f>
        <v>0</v>
      </c>
      <c r="E10" s="99">
        <f>SUM(E7:E7)</f>
        <v>0</v>
      </c>
      <c r="F10" s="99">
        <f>SUM(F7:F7)</f>
        <v>0</v>
      </c>
      <c r="G10" s="99">
        <v>0</v>
      </c>
      <c r="H10" s="99">
        <f>SUM(H7:H7)</f>
        <v>0</v>
      </c>
    </row>
    <row r="11" spans="1:17">
      <c r="A11" s="98"/>
      <c r="B11" s="97" t="s">
        <v>119</v>
      </c>
      <c r="C11" s="96">
        <v>0</v>
      </c>
      <c r="D11" s="96">
        <f>SUM(D10)</f>
        <v>0</v>
      </c>
      <c r="E11" s="96">
        <f>SUM(E10)</f>
        <v>0</v>
      </c>
      <c r="F11" s="96">
        <f>SUM(F10)</f>
        <v>0</v>
      </c>
      <c r="G11" s="96">
        <f>SUM(G10)</f>
        <v>0</v>
      </c>
      <c r="H11" s="96">
        <f>SUM(H10)</f>
        <v>0</v>
      </c>
    </row>
    <row r="12" spans="1:17">
      <c r="A12" s="94"/>
      <c r="B12" s="95"/>
      <c r="C12" s="94"/>
      <c r="D12" s="94"/>
      <c r="E12" s="94"/>
      <c r="F12" s="94"/>
      <c r="G12" s="94"/>
      <c r="H12" s="94"/>
    </row>
    <row r="13" spans="1:17">
      <c r="A13" s="94"/>
      <c r="B13" s="94"/>
      <c r="C13" s="94"/>
      <c r="D13" s="94"/>
      <c r="E13" s="94"/>
      <c r="F13" s="94"/>
      <c r="G13" s="94"/>
      <c r="H13" s="94"/>
    </row>
    <row r="14" spans="1:17"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</row>
    <row r="15" spans="1:17">
      <c r="D15" s="93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>
      <c r="D16" s="93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</row>
    <row r="17" spans="4:17">
      <c r="D17" s="93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</row>
    <row r="18" spans="4:17">
      <c r="D18" s="93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</row>
    <row r="19" spans="4:17">
      <c r="D19" s="93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4:17">
      <c r="D20" s="93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</row>
    <row r="21" spans="4:17"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</row>
    <row r="22" spans="4:17"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</row>
    <row r="23" spans="4:17"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</row>
  </sheetData>
  <mergeCells count="7">
    <mergeCell ref="A3:H3"/>
    <mergeCell ref="A5:A6"/>
    <mergeCell ref="B5:B6"/>
    <mergeCell ref="C5:C6"/>
    <mergeCell ref="G5:G6"/>
    <mergeCell ref="H5:H6"/>
    <mergeCell ref="D5:F5"/>
  </mergeCells>
  <pageMargins left="0.76" right="0.75" top="1.03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5" sqref="G15"/>
    </sheetView>
  </sheetViews>
  <sheetFormatPr defaultRowHeight="12.75"/>
  <cols>
    <col min="3" max="3" width="10.5703125" customWidth="1"/>
    <col min="4" max="4" width="13.42578125" customWidth="1"/>
    <col min="6" max="6" width="10" customWidth="1"/>
    <col min="7" max="7" width="7.28515625" customWidth="1"/>
    <col min="8" max="8" width="8.5703125" customWidth="1"/>
    <col min="9" max="9" width="10.28515625" customWidth="1"/>
    <col min="10" max="10" width="13.42578125" customWidth="1"/>
    <col min="12" max="12" width="10.42578125" customWidth="1"/>
  </cols>
  <sheetData/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A2" sqref="A2:H2"/>
    </sheetView>
  </sheetViews>
  <sheetFormatPr defaultRowHeight="12.75"/>
  <cols>
    <col min="1" max="1" width="28.140625" style="91" customWidth="1"/>
    <col min="2" max="2" width="9.140625" style="91" hidden="1" customWidth="1"/>
    <col min="3" max="3" width="8.5703125" style="91" hidden="1" customWidth="1"/>
    <col min="4" max="4" width="9.5703125" style="91" customWidth="1"/>
    <col min="5" max="5" width="7.140625" style="91" customWidth="1"/>
    <col min="6" max="6" width="7" style="91" customWidth="1"/>
    <col min="7" max="8" width="8.28515625" style="91" customWidth="1"/>
    <col min="9" max="9" width="8.140625" style="91" customWidth="1"/>
    <col min="10" max="10" width="7.140625" style="91" customWidth="1"/>
    <col min="11" max="11" width="7.42578125" style="91" customWidth="1"/>
    <col min="12" max="12" width="8.85546875" style="91" customWidth="1"/>
    <col min="13" max="13" width="10" style="91" customWidth="1"/>
    <col min="14" max="14" width="7.85546875" style="91" customWidth="1"/>
    <col min="15" max="15" width="9.5703125" style="91" customWidth="1"/>
    <col min="16" max="16" width="8.5703125" style="91" customWidth="1"/>
    <col min="17" max="17" width="8.85546875" style="91" customWidth="1"/>
    <col min="18" max="16384" width="9.140625" style="91"/>
  </cols>
  <sheetData>
    <row r="1" spans="1:17">
      <c r="A1" t="s">
        <v>515</v>
      </c>
    </row>
    <row r="2" spans="1:17">
      <c r="A2" s="722"/>
      <c r="B2" s="722"/>
      <c r="C2" s="722"/>
      <c r="D2" s="722"/>
      <c r="E2" s="722"/>
      <c r="F2" s="722"/>
      <c r="G2" s="722"/>
      <c r="H2" s="722"/>
    </row>
    <row r="3" spans="1:17">
      <c r="A3" s="92"/>
    </row>
    <row r="4" spans="1:17" ht="27.75" customHeight="1">
      <c r="A4" s="444" t="s">
        <v>387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</row>
    <row r="5" spans="1:17" ht="12.75" customHeight="1">
      <c r="B5" s="119"/>
      <c r="C5" s="119"/>
    </row>
    <row r="6" spans="1:17" ht="15.75" customHeight="1">
      <c r="A6" s="120"/>
      <c r="B6" s="120"/>
      <c r="C6" s="120"/>
    </row>
    <row r="7" spans="1:17" s="113" customFormat="1" ht="22.5">
      <c r="A7" s="710" t="s">
        <v>1</v>
      </c>
      <c r="B7" s="711"/>
      <c r="C7" s="712"/>
      <c r="D7" s="115" t="s">
        <v>148</v>
      </c>
      <c r="E7" s="114" t="s">
        <v>147</v>
      </c>
      <c r="F7" s="114" t="s">
        <v>146</v>
      </c>
      <c r="G7" s="114" t="s">
        <v>145</v>
      </c>
      <c r="H7" s="114" t="s">
        <v>144</v>
      </c>
      <c r="I7" s="114" t="s">
        <v>143</v>
      </c>
      <c r="J7" s="114" t="s">
        <v>142</v>
      </c>
      <c r="K7" s="114" t="s">
        <v>141</v>
      </c>
      <c r="L7" s="114" t="s">
        <v>140</v>
      </c>
      <c r="M7" s="114" t="s">
        <v>139</v>
      </c>
      <c r="N7" s="114" t="s">
        <v>138</v>
      </c>
      <c r="O7" s="114" t="s">
        <v>137</v>
      </c>
      <c r="P7" s="114" t="s">
        <v>136</v>
      </c>
      <c r="Q7" s="114" t="s">
        <v>70</v>
      </c>
    </row>
    <row r="8" spans="1:17">
      <c r="A8" s="710" t="s">
        <v>63</v>
      </c>
      <c r="B8" s="711"/>
      <c r="C8" s="712"/>
      <c r="D8" s="109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08"/>
    </row>
    <row r="9" spans="1:17">
      <c r="A9" s="707" t="s">
        <v>135</v>
      </c>
      <c r="B9" s="720"/>
      <c r="C9" s="721"/>
      <c r="D9" s="104">
        <f>'bevételek ÉS KIADÁSOK ÖSSZ'!C5</f>
        <v>46994</v>
      </c>
      <c r="E9" s="105">
        <f>D9/12</f>
        <v>3916.1666666666665</v>
      </c>
      <c r="F9" s="105">
        <v>4489</v>
      </c>
      <c r="G9" s="105">
        <v>4489</v>
      </c>
      <c r="H9" s="105">
        <v>4489</v>
      </c>
      <c r="I9" s="105">
        <v>4489</v>
      </c>
      <c r="J9" s="105">
        <v>4489</v>
      </c>
      <c r="K9" s="105">
        <v>4489</v>
      </c>
      <c r="L9" s="105">
        <v>4489</v>
      </c>
      <c r="M9" s="105">
        <v>4489</v>
      </c>
      <c r="N9" s="105">
        <v>4489</v>
      </c>
      <c r="O9" s="105">
        <v>4489</v>
      </c>
      <c r="P9" s="105">
        <v>4494</v>
      </c>
      <c r="Q9" s="107">
        <f>SUM(E9:P9)</f>
        <v>53300.166666666664</v>
      </c>
    </row>
    <row r="10" spans="1:17">
      <c r="A10" s="707" t="s">
        <v>134</v>
      </c>
      <c r="B10" s="720"/>
      <c r="C10" s="721"/>
      <c r="D10" s="104">
        <f>'bevételek ÉS KIADÁSOK ÖSSZ'!C7</f>
        <v>50000</v>
      </c>
      <c r="E10" s="105"/>
      <c r="F10" s="105"/>
      <c r="G10" s="105">
        <v>26000</v>
      </c>
      <c r="H10" s="105"/>
      <c r="I10" s="105">
        <v>5000</v>
      </c>
      <c r="J10" s="105"/>
      <c r="K10" s="105"/>
      <c r="L10" s="105"/>
      <c r="M10" s="105">
        <v>19000</v>
      </c>
      <c r="N10" s="105"/>
      <c r="O10" s="105"/>
      <c r="P10" s="105"/>
      <c r="Q10" s="107">
        <f>SUM(E10:P10)</f>
        <v>50000</v>
      </c>
    </row>
    <row r="11" spans="1:17" s="110" customFormat="1">
      <c r="A11" s="707" t="s">
        <v>133</v>
      </c>
      <c r="B11" s="720"/>
      <c r="C11" s="721"/>
      <c r="D11" s="104">
        <f>'bevételek ÉS KIADÁSOK ÖSSZ'!C6+'bevételek ÉS KIADÁSOK ÖSSZ'!C18</f>
        <v>96931</v>
      </c>
      <c r="E11" s="105">
        <f>D11/12</f>
        <v>8077.583333333333</v>
      </c>
      <c r="F11" s="111">
        <v>2385</v>
      </c>
      <c r="G11" s="111">
        <v>2385</v>
      </c>
      <c r="H11" s="111">
        <v>2385</v>
      </c>
      <c r="I11" s="111">
        <v>2385</v>
      </c>
      <c r="J11" s="111">
        <v>2385</v>
      </c>
      <c r="K11" s="111">
        <v>2385</v>
      </c>
      <c r="L11" s="111">
        <v>2385</v>
      </c>
      <c r="M11" s="111">
        <v>2385</v>
      </c>
      <c r="N11" s="111">
        <v>2385</v>
      </c>
      <c r="O11" s="111">
        <v>2385</v>
      </c>
      <c r="P11" s="111">
        <v>2382</v>
      </c>
      <c r="Q11" s="107">
        <f>SUM(E11:P11)</f>
        <v>34309.583333333328</v>
      </c>
    </row>
    <row r="12" spans="1:17" ht="32.25" customHeight="1">
      <c r="A12" s="717" t="s">
        <v>132</v>
      </c>
      <c r="B12" s="718"/>
      <c r="C12" s="719"/>
      <c r="D12" s="393">
        <f>'bevételek ÉS KIADÁSOK ÖSSZ'!C10</f>
        <v>337118</v>
      </c>
      <c r="E12" s="105">
        <f>D12/12</f>
        <v>28093.166666666668</v>
      </c>
      <c r="F12" s="105">
        <v>21689</v>
      </c>
      <c r="G12" s="105">
        <v>21689</v>
      </c>
      <c r="H12" s="105">
        <v>21689</v>
      </c>
      <c r="I12" s="105">
        <v>21689</v>
      </c>
      <c r="J12" s="105">
        <v>21689</v>
      </c>
      <c r="K12" s="105">
        <v>21689</v>
      </c>
      <c r="L12" s="105">
        <v>21689</v>
      </c>
      <c r="M12" s="105">
        <v>21689</v>
      </c>
      <c r="N12" s="105">
        <v>21689</v>
      </c>
      <c r="O12" s="105">
        <v>21689</v>
      </c>
      <c r="P12" s="105">
        <v>21684</v>
      </c>
      <c r="Q12" s="107">
        <f>SUM(E12:P12)</f>
        <v>266667.16666666669</v>
      </c>
    </row>
    <row r="13" spans="1:17">
      <c r="A13" s="704" t="s">
        <v>4</v>
      </c>
      <c r="B13" s="705"/>
      <c r="C13" s="706"/>
      <c r="D13" s="104">
        <f>'bevételek ÉS KIADÁSOK ÖSSZ'!C30</f>
        <v>550542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7">
        <v>37901</v>
      </c>
    </row>
    <row r="14" spans="1:17">
      <c r="A14" s="713" t="s">
        <v>131</v>
      </c>
      <c r="B14" s="713"/>
      <c r="C14" s="713"/>
      <c r="D14" s="107">
        <f>SUM(D9:D13)</f>
        <v>1081585</v>
      </c>
      <c r="E14" s="107">
        <f>SUM(E9:E13)</f>
        <v>40086.916666666672</v>
      </c>
      <c r="F14" s="107">
        <f t="shared" ref="F14:P14" si="0">SUM(F9:F13)</f>
        <v>28563</v>
      </c>
      <c r="G14" s="107">
        <f t="shared" si="0"/>
        <v>54563</v>
      </c>
      <c r="H14" s="107">
        <f t="shared" si="0"/>
        <v>28563</v>
      </c>
      <c r="I14" s="107">
        <f t="shared" si="0"/>
        <v>33563</v>
      </c>
      <c r="J14" s="107">
        <f t="shared" si="0"/>
        <v>28563</v>
      </c>
      <c r="K14" s="107">
        <f t="shared" si="0"/>
        <v>28563</v>
      </c>
      <c r="L14" s="107">
        <f t="shared" si="0"/>
        <v>28563</v>
      </c>
      <c r="M14" s="107">
        <f t="shared" si="0"/>
        <v>47563</v>
      </c>
      <c r="N14" s="107">
        <f t="shared" si="0"/>
        <v>28563</v>
      </c>
      <c r="O14" s="107">
        <f t="shared" si="0"/>
        <v>28563</v>
      </c>
      <c r="P14" s="107">
        <f t="shared" si="0"/>
        <v>28560</v>
      </c>
      <c r="Q14" s="107">
        <f>SUM(Q9:Q13)</f>
        <v>442177.91666666669</v>
      </c>
    </row>
    <row r="15" spans="1:17">
      <c r="A15" s="710" t="s">
        <v>130</v>
      </c>
      <c r="B15" s="711"/>
      <c r="C15" s="712"/>
      <c r="D15" s="104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07">
        <f>SUM(E15:P15)</f>
        <v>0</v>
      </c>
    </row>
    <row r="16" spans="1:17" s="110" customFormat="1">
      <c r="A16" s="709" t="s">
        <v>62</v>
      </c>
      <c r="B16" s="709"/>
      <c r="C16" s="709"/>
      <c r="D16" s="107">
        <f>'kiadások összesítése'!C15</f>
        <v>172858</v>
      </c>
      <c r="E16" s="111">
        <f>D16/12</f>
        <v>14404.833333333334</v>
      </c>
      <c r="F16" s="111">
        <v>14231</v>
      </c>
      <c r="G16" s="111">
        <v>14231</v>
      </c>
      <c r="H16" s="111">
        <v>14231</v>
      </c>
      <c r="I16" s="111">
        <v>14231</v>
      </c>
      <c r="J16" s="111">
        <v>14231</v>
      </c>
      <c r="K16" s="111">
        <v>14231</v>
      </c>
      <c r="L16" s="111">
        <v>14231</v>
      </c>
      <c r="M16" s="111">
        <v>14231</v>
      </c>
      <c r="N16" s="111">
        <v>14231</v>
      </c>
      <c r="O16" s="111">
        <v>14230</v>
      </c>
      <c r="P16" s="111">
        <v>14230</v>
      </c>
      <c r="Q16" s="107">
        <f>SUM(E16:P16)</f>
        <v>170943.83333333334</v>
      </c>
    </row>
    <row r="17" spans="1:18" s="110" customFormat="1">
      <c r="A17" s="709" t="s">
        <v>129</v>
      </c>
      <c r="B17" s="709"/>
      <c r="C17" s="709"/>
      <c r="D17" s="107">
        <f>'kiadások összesítése'!D15</f>
        <v>41651</v>
      </c>
      <c r="E17" s="111">
        <f>D17/12</f>
        <v>3470.9166666666665</v>
      </c>
      <c r="F17" s="111">
        <v>3739</v>
      </c>
      <c r="G17" s="111">
        <v>3739</v>
      </c>
      <c r="H17" s="111">
        <v>3739</v>
      </c>
      <c r="I17" s="111">
        <v>3739</v>
      </c>
      <c r="J17" s="111">
        <v>3739</v>
      </c>
      <c r="K17" s="111">
        <v>3739</v>
      </c>
      <c r="L17" s="111">
        <v>3739</v>
      </c>
      <c r="M17" s="111">
        <v>3739</v>
      </c>
      <c r="N17" s="111">
        <v>3739</v>
      </c>
      <c r="O17" s="111">
        <v>3739</v>
      </c>
      <c r="P17" s="111">
        <v>3735</v>
      </c>
      <c r="Q17" s="107">
        <f>SUM(E17:P17)</f>
        <v>44595.916666666664</v>
      </c>
    </row>
    <row r="18" spans="1:18">
      <c r="A18" s="707" t="s">
        <v>128</v>
      </c>
      <c r="B18" s="708"/>
      <c r="C18" s="708"/>
      <c r="D18" s="107">
        <f>'kiadások összesítése'!E15</f>
        <v>220116</v>
      </c>
      <c r="E18" s="111">
        <f>D18/12</f>
        <v>18343</v>
      </c>
      <c r="F18" s="105">
        <v>16823</v>
      </c>
      <c r="G18" s="105">
        <v>16823</v>
      </c>
      <c r="H18" s="105">
        <v>16823</v>
      </c>
      <c r="I18" s="105">
        <v>16823</v>
      </c>
      <c r="J18" s="105">
        <v>16823</v>
      </c>
      <c r="K18" s="105">
        <v>16823</v>
      </c>
      <c r="L18" s="105">
        <v>16823</v>
      </c>
      <c r="M18" s="105">
        <v>16823</v>
      </c>
      <c r="N18" s="105">
        <v>16823</v>
      </c>
      <c r="O18" s="105">
        <v>16823</v>
      </c>
      <c r="P18" s="105">
        <v>16827</v>
      </c>
      <c r="Q18" s="107">
        <f>SUM(E18:P18)</f>
        <v>203400</v>
      </c>
    </row>
    <row r="19" spans="1:18">
      <c r="A19" s="707" t="s">
        <v>127</v>
      </c>
      <c r="B19" s="708"/>
      <c r="C19" s="708"/>
      <c r="D19" s="107">
        <f>'kiadások összesítése'!G15</f>
        <v>45036</v>
      </c>
      <c r="E19" s="111">
        <f>D19/12</f>
        <v>3753</v>
      </c>
      <c r="F19" s="105">
        <v>1086</v>
      </c>
      <c r="G19" s="105">
        <v>1086</v>
      </c>
      <c r="H19" s="105">
        <v>1086</v>
      </c>
      <c r="I19" s="105">
        <v>1086</v>
      </c>
      <c r="J19" s="105">
        <v>1086</v>
      </c>
      <c r="K19" s="105">
        <v>1086</v>
      </c>
      <c r="L19" s="105">
        <v>1086</v>
      </c>
      <c r="M19" s="105">
        <v>1086</v>
      </c>
      <c r="N19" s="105">
        <v>1086</v>
      </c>
      <c r="O19" s="105">
        <v>1086</v>
      </c>
      <c r="P19" s="105">
        <v>1084</v>
      </c>
      <c r="Q19" s="107">
        <f>SUM(E19:P19)</f>
        <v>15697</v>
      </c>
    </row>
    <row r="20" spans="1:18">
      <c r="A20" s="704" t="s">
        <v>108</v>
      </c>
      <c r="B20" s="705"/>
      <c r="C20" s="706"/>
      <c r="D20" s="107">
        <v>0</v>
      </c>
      <c r="E20" s="111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7">
        <f>SUM(F20:P20)</f>
        <v>0</v>
      </c>
      <c r="R20" s="106"/>
    </row>
    <row r="21" spans="1:18">
      <c r="A21" s="707" t="s">
        <v>150</v>
      </c>
      <c r="B21" s="708"/>
      <c r="C21" s="708"/>
      <c r="D21" s="107" t="e">
        <f>'kiadások összesítése'!#REF!-D20</f>
        <v>#REF!</v>
      </c>
      <c r="E21" s="111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7">
        <f>SUM(F21:P21)</f>
        <v>0</v>
      </c>
    </row>
    <row r="22" spans="1:18">
      <c r="A22" s="704" t="s">
        <v>126</v>
      </c>
      <c r="B22" s="715"/>
      <c r="C22" s="716"/>
      <c r="D22" s="104">
        <v>110</v>
      </c>
      <c r="E22" s="111">
        <v>110</v>
      </c>
      <c r="F22" s="105">
        <v>0</v>
      </c>
      <c r="G22" s="105">
        <v>0</v>
      </c>
      <c r="H22" s="105">
        <v>0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7">
        <f>SUM(E22:P22)</f>
        <v>110</v>
      </c>
    </row>
    <row r="23" spans="1:18">
      <c r="A23" s="713" t="s">
        <v>125</v>
      </c>
      <c r="B23" s="713"/>
      <c r="C23" s="713"/>
      <c r="D23" s="107" t="e">
        <f t="shared" ref="D23:Q23" si="1">SUM(D16:D22)</f>
        <v>#REF!</v>
      </c>
      <c r="E23" s="108">
        <f t="shared" si="1"/>
        <v>40081.75</v>
      </c>
      <c r="F23" s="108">
        <f t="shared" si="1"/>
        <v>35879</v>
      </c>
      <c r="G23" s="108">
        <f t="shared" si="1"/>
        <v>35879</v>
      </c>
      <c r="H23" s="108">
        <f t="shared" si="1"/>
        <v>35879</v>
      </c>
      <c r="I23" s="108">
        <f t="shared" si="1"/>
        <v>35879</v>
      </c>
      <c r="J23" s="108">
        <f t="shared" si="1"/>
        <v>35879</v>
      </c>
      <c r="K23" s="108">
        <f t="shared" si="1"/>
        <v>35879</v>
      </c>
      <c r="L23" s="108">
        <f t="shared" si="1"/>
        <v>35879</v>
      </c>
      <c r="M23" s="108">
        <f t="shared" si="1"/>
        <v>35879</v>
      </c>
      <c r="N23" s="108">
        <f t="shared" si="1"/>
        <v>35879</v>
      </c>
      <c r="O23" s="108">
        <f t="shared" si="1"/>
        <v>35878</v>
      </c>
      <c r="P23" s="108">
        <f t="shared" si="1"/>
        <v>35876</v>
      </c>
      <c r="Q23" s="107">
        <f t="shared" si="1"/>
        <v>434746.75</v>
      </c>
      <c r="R23" s="106"/>
    </row>
    <row r="24" spans="1:18" ht="15">
      <c r="A24" s="714" t="s">
        <v>390</v>
      </c>
      <c r="B24" s="708"/>
      <c r="C24" s="708"/>
      <c r="D24" s="105"/>
      <c r="E24" s="105">
        <f t="shared" ref="E24:Q24" si="2">SUM(E14-E23)</f>
        <v>5.1666666666715173</v>
      </c>
      <c r="F24" s="105">
        <f t="shared" si="2"/>
        <v>-7316</v>
      </c>
      <c r="G24" s="105">
        <f t="shared" si="2"/>
        <v>18684</v>
      </c>
      <c r="H24" s="105">
        <f t="shared" si="2"/>
        <v>-7316</v>
      </c>
      <c r="I24" s="105">
        <f t="shared" si="2"/>
        <v>-2316</v>
      </c>
      <c r="J24" s="105">
        <f t="shared" si="2"/>
        <v>-7316</v>
      </c>
      <c r="K24" s="105">
        <f t="shared" si="2"/>
        <v>-7316</v>
      </c>
      <c r="L24" s="105">
        <f t="shared" si="2"/>
        <v>-7316</v>
      </c>
      <c r="M24" s="105">
        <f t="shared" si="2"/>
        <v>11684</v>
      </c>
      <c r="N24" s="105">
        <f t="shared" si="2"/>
        <v>-7316</v>
      </c>
      <c r="O24" s="105">
        <f t="shared" si="2"/>
        <v>-7315</v>
      </c>
      <c r="P24" s="105">
        <f t="shared" si="2"/>
        <v>-7316</v>
      </c>
      <c r="Q24" s="105">
        <f t="shared" si="2"/>
        <v>7431.1666666666861</v>
      </c>
    </row>
  </sheetData>
  <mergeCells count="20">
    <mergeCell ref="A12:C12"/>
    <mergeCell ref="A10:C10"/>
    <mergeCell ref="A11:C11"/>
    <mergeCell ref="A2:H2"/>
    <mergeCell ref="A7:C7"/>
    <mergeCell ref="A8:C8"/>
    <mergeCell ref="A9:C9"/>
    <mergeCell ref="A4:Q4"/>
    <mergeCell ref="A23:C23"/>
    <mergeCell ref="A24:C24"/>
    <mergeCell ref="A22:C22"/>
    <mergeCell ref="A18:C18"/>
    <mergeCell ref="A21:C21"/>
    <mergeCell ref="A20:C20"/>
    <mergeCell ref="A13:C13"/>
    <mergeCell ref="A19:C19"/>
    <mergeCell ref="A16:C16"/>
    <mergeCell ref="A15:C15"/>
    <mergeCell ref="A17:C17"/>
    <mergeCell ref="A14:C14"/>
  </mergeCells>
  <pageMargins left="0.2" right="0.2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sqref="A1:IV1"/>
    </sheetView>
  </sheetViews>
  <sheetFormatPr defaultRowHeight="15"/>
  <cols>
    <col min="1" max="1" width="30.5703125" style="166" customWidth="1"/>
    <col min="2" max="2" width="5.140625" style="166" customWidth="1"/>
    <col min="3" max="6" width="10" style="166" customWidth="1"/>
    <col min="7" max="7" width="11.42578125" style="166" customWidth="1"/>
    <col min="8" max="16384" width="9.140625" style="166"/>
  </cols>
  <sheetData>
    <row r="1" spans="1:14" ht="18" customHeight="1">
      <c r="A1" s="723" t="s">
        <v>516</v>
      </c>
      <c r="B1" s="724"/>
      <c r="C1" s="724"/>
      <c r="D1" s="724"/>
      <c r="E1" s="724"/>
      <c r="F1" s="724"/>
      <c r="G1" s="724"/>
      <c r="H1" s="165"/>
      <c r="I1" s="165"/>
      <c r="J1" s="165"/>
      <c r="K1" s="165"/>
      <c r="L1" s="165"/>
      <c r="M1" s="165"/>
      <c r="N1" s="165"/>
    </row>
    <row r="2" spans="1:14" ht="42" customHeight="1">
      <c r="A2" s="725" t="s">
        <v>287</v>
      </c>
      <c r="B2" s="725"/>
      <c r="C2" s="725"/>
      <c r="D2" s="725"/>
      <c r="E2" s="725"/>
      <c r="F2" s="725"/>
      <c r="G2" s="725"/>
    </row>
    <row r="3" spans="1:14" ht="15.75" thickBot="1">
      <c r="G3" s="167" t="s">
        <v>253</v>
      </c>
    </row>
    <row r="4" spans="1:14" ht="22.5" customHeight="1">
      <c r="A4" s="726" t="s">
        <v>187</v>
      </c>
      <c r="B4" s="729" t="s">
        <v>0</v>
      </c>
      <c r="C4" s="732" t="s">
        <v>254</v>
      </c>
      <c r="D4" s="733"/>
      <c r="E4" s="733"/>
      <c r="F4" s="733"/>
      <c r="G4" s="736" t="s">
        <v>255</v>
      </c>
    </row>
    <row r="5" spans="1:14" ht="22.5" customHeight="1">
      <c r="A5" s="727"/>
      <c r="B5" s="730"/>
      <c r="C5" s="734"/>
      <c r="D5" s="735"/>
      <c r="E5" s="735"/>
      <c r="F5" s="735"/>
      <c r="G5" s="737"/>
    </row>
    <row r="6" spans="1:14" ht="15.75" thickBot="1">
      <c r="A6" s="728"/>
      <c r="B6" s="731"/>
      <c r="C6" s="168" t="s">
        <v>256</v>
      </c>
      <c r="D6" s="168" t="s">
        <v>257</v>
      </c>
      <c r="E6" s="168" t="s">
        <v>367</v>
      </c>
      <c r="F6" s="169" t="s">
        <v>368</v>
      </c>
      <c r="G6" s="738"/>
    </row>
    <row r="7" spans="1:14">
      <c r="A7" s="170">
        <v>1</v>
      </c>
      <c r="B7" s="171">
        <v>2</v>
      </c>
      <c r="C7" s="171">
        <v>3</v>
      </c>
      <c r="D7" s="171">
        <v>4</v>
      </c>
      <c r="E7" s="171">
        <v>5</v>
      </c>
      <c r="F7" s="172">
        <v>6</v>
      </c>
      <c r="G7" s="173">
        <v>7</v>
      </c>
    </row>
    <row r="8" spans="1:14" ht="18" customHeight="1">
      <c r="A8" s="174" t="s">
        <v>258</v>
      </c>
      <c r="B8" s="175" t="s">
        <v>259</v>
      </c>
      <c r="C8" s="176">
        <f>'bevételek ÉS KIADÁSOK ÖSSZ'!C8+'bevételek ÉS KIADÁSOK ÖSSZ'!C9</f>
        <v>50000</v>
      </c>
      <c r="D8" s="176">
        <f>C8*1.039</f>
        <v>51949.999999999993</v>
      </c>
      <c r="E8" s="176">
        <f>D8*1.039</f>
        <v>53976.049999999988</v>
      </c>
      <c r="F8" s="176">
        <f>E8*1.039</f>
        <v>56081.115949999985</v>
      </c>
      <c r="G8" s="177">
        <f>+C8+D8+E8+F8</f>
        <v>212007.16594999997</v>
      </c>
    </row>
    <row r="9" spans="1:14" ht="18" customHeight="1">
      <c r="A9" s="174" t="s">
        <v>260</v>
      </c>
      <c r="B9" s="175" t="s">
        <v>261</v>
      </c>
      <c r="C9" s="176">
        <v>0</v>
      </c>
      <c r="D9" s="176">
        <f t="shared" ref="D9:F11" si="0">C9*1.039</f>
        <v>0</v>
      </c>
      <c r="E9" s="176">
        <f t="shared" si="0"/>
        <v>0</v>
      </c>
      <c r="F9" s="176">
        <f t="shared" si="0"/>
        <v>0</v>
      </c>
      <c r="G9" s="177">
        <f t="shared" ref="G9:G34" si="1">+C9+D9+E9+F9</f>
        <v>0</v>
      </c>
    </row>
    <row r="10" spans="1:14" ht="18" customHeight="1">
      <c r="A10" s="174" t="s">
        <v>262</v>
      </c>
      <c r="B10" s="175" t="s">
        <v>263</v>
      </c>
      <c r="C10" s="176">
        <v>0</v>
      </c>
      <c r="D10" s="176">
        <v>0</v>
      </c>
      <c r="E10" s="176">
        <f t="shared" si="0"/>
        <v>0</v>
      </c>
      <c r="F10" s="176">
        <f t="shared" si="0"/>
        <v>0</v>
      </c>
      <c r="G10" s="177">
        <f t="shared" si="1"/>
        <v>0</v>
      </c>
    </row>
    <row r="11" spans="1:14" ht="39" customHeight="1">
      <c r="A11" s="174" t="s">
        <v>264</v>
      </c>
      <c r="B11" s="175" t="s">
        <v>265</v>
      </c>
      <c r="C11" s="176">
        <v>0</v>
      </c>
      <c r="D11" s="176">
        <f t="shared" si="0"/>
        <v>0</v>
      </c>
      <c r="E11" s="176">
        <f t="shared" si="0"/>
        <v>0</v>
      </c>
      <c r="F11" s="176">
        <f t="shared" si="0"/>
        <v>0</v>
      </c>
      <c r="G11" s="177">
        <f t="shared" si="1"/>
        <v>0</v>
      </c>
    </row>
    <row r="12" spans="1:14" ht="18" customHeight="1">
      <c r="A12" s="174" t="s">
        <v>266</v>
      </c>
      <c r="B12" s="175" t="s">
        <v>267</v>
      </c>
      <c r="C12" s="176">
        <v>0</v>
      </c>
      <c r="D12" s="176">
        <v>0</v>
      </c>
      <c r="E12" s="176">
        <v>0</v>
      </c>
      <c r="F12" s="178">
        <v>0</v>
      </c>
      <c r="G12" s="177">
        <f t="shared" si="1"/>
        <v>0</v>
      </c>
    </row>
    <row r="13" spans="1:14" ht="26.25" customHeight="1">
      <c r="A13" s="174" t="s">
        <v>268</v>
      </c>
      <c r="B13" s="175" t="s">
        <v>269</v>
      </c>
      <c r="C13" s="176">
        <v>0</v>
      </c>
      <c r="D13" s="176">
        <v>0</v>
      </c>
      <c r="E13" s="176">
        <v>0</v>
      </c>
      <c r="F13" s="178">
        <v>0</v>
      </c>
      <c r="G13" s="177">
        <f t="shared" si="1"/>
        <v>0</v>
      </c>
    </row>
    <row r="14" spans="1:14" ht="18" customHeight="1" thickBot="1">
      <c r="A14" s="179" t="s">
        <v>270</v>
      </c>
      <c r="B14" s="180" t="s">
        <v>271</v>
      </c>
      <c r="C14" s="181">
        <v>0</v>
      </c>
      <c r="D14" s="181">
        <v>0</v>
      </c>
      <c r="E14" s="181">
        <v>0</v>
      </c>
      <c r="F14" s="182">
        <v>0</v>
      </c>
      <c r="G14" s="183">
        <f t="shared" si="1"/>
        <v>0</v>
      </c>
    </row>
    <row r="15" spans="1:14" ht="18" customHeight="1" thickBot="1">
      <c r="A15" s="184" t="s">
        <v>272</v>
      </c>
      <c r="B15" s="185" t="s">
        <v>273</v>
      </c>
      <c r="C15" s="186">
        <f>SUM(C8:C14)</f>
        <v>50000</v>
      </c>
      <c r="D15" s="186">
        <f>SUM(D8:D14)</f>
        <v>51949.999999999993</v>
      </c>
      <c r="E15" s="186">
        <f>SUM(E8:E14)</f>
        <v>53976.049999999988</v>
      </c>
      <c r="F15" s="187">
        <f>SUM(F8:F14)</f>
        <v>56081.115949999985</v>
      </c>
      <c r="G15" s="188">
        <f t="shared" si="1"/>
        <v>212007.16594999997</v>
      </c>
    </row>
    <row r="16" spans="1:14" ht="18" customHeight="1" thickBot="1">
      <c r="A16" s="189" t="s">
        <v>274</v>
      </c>
      <c r="B16" s="190" t="s">
        <v>275</v>
      </c>
      <c r="C16" s="191">
        <f>+C15*0.5</f>
        <v>25000</v>
      </c>
      <c r="D16" s="191">
        <f>+D15*0.5</f>
        <v>25974.999999999996</v>
      </c>
      <c r="E16" s="191">
        <f>+E15*0.5</f>
        <v>26988.024999999994</v>
      </c>
      <c r="F16" s="192">
        <f>+F15*0.5</f>
        <v>28040.557974999992</v>
      </c>
      <c r="G16" s="188">
        <f t="shared" si="1"/>
        <v>106003.58297499998</v>
      </c>
    </row>
    <row r="17" spans="1:7" ht="30" customHeight="1" thickBot="1">
      <c r="A17" s="184" t="s">
        <v>276</v>
      </c>
      <c r="B17" s="193">
        <v>10</v>
      </c>
      <c r="C17" s="186">
        <f>SUM(C18:C24)</f>
        <v>0</v>
      </c>
      <c r="D17" s="186">
        <f>SUM(D18:D24)</f>
        <v>0</v>
      </c>
      <c r="E17" s="186">
        <f>SUM(E18:E24)</f>
        <v>0</v>
      </c>
      <c r="F17" s="187">
        <f>SUM(F18:F24)</f>
        <v>0</v>
      </c>
      <c r="G17" s="188">
        <f t="shared" si="1"/>
        <v>0</v>
      </c>
    </row>
    <row r="18" spans="1:7" ht="23.25" customHeight="1">
      <c r="A18" s="194" t="s">
        <v>277</v>
      </c>
      <c r="B18" s="195">
        <v>11</v>
      </c>
      <c r="C18" s="196">
        <v>0</v>
      </c>
      <c r="D18" s="196">
        <v>0</v>
      </c>
      <c r="E18" s="196">
        <v>0</v>
      </c>
      <c r="F18" s="197">
        <v>0</v>
      </c>
      <c r="G18" s="198">
        <f t="shared" si="1"/>
        <v>0</v>
      </c>
    </row>
    <row r="19" spans="1:7" ht="24.75" customHeight="1">
      <c r="A19" s="174" t="s">
        <v>278</v>
      </c>
      <c r="B19" s="199">
        <v>12</v>
      </c>
      <c r="C19" s="176">
        <v>0</v>
      </c>
      <c r="D19" s="176">
        <v>0</v>
      </c>
      <c r="E19" s="176">
        <v>0</v>
      </c>
      <c r="F19" s="178">
        <v>0</v>
      </c>
      <c r="G19" s="177">
        <f t="shared" si="1"/>
        <v>0</v>
      </c>
    </row>
    <row r="20" spans="1:7" ht="18" customHeight="1">
      <c r="A20" s="174" t="s">
        <v>279</v>
      </c>
      <c r="B20" s="199">
        <v>13</v>
      </c>
      <c r="C20" s="176">
        <v>0</v>
      </c>
      <c r="D20" s="176">
        <v>0</v>
      </c>
      <c r="E20" s="176">
        <v>0</v>
      </c>
      <c r="F20" s="178">
        <v>0</v>
      </c>
      <c r="G20" s="177">
        <f t="shared" si="1"/>
        <v>0</v>
      </c>
    </row>
    <row r="21" spans="1:7" ht="18" customHeight="1">
      <c r="A21" s="174" t="s">
        <v>280</v>
      </c>
      <c r="B21" s="199">
        <v>14</v>
      </c>
      <c r="C21" s="176">
        <v>0</v>
      </c>
      <c r="D21" s="176">
        <v>0</v>
      </c>
      <c r="E21" s="176">
        <v>0</v>
      </c>
      <c r="F21" s="178">
        <v>0</v>
      </c>
      <c r="G21" s="177">
        <f t="shared" si="1"/>
        <v>0</v>
      </c>
    </row>
    <row r="22" spans="1:7" ht="18" customHeight="1">
      <c r="A22" s="174" t="s">
        <v>281</v>
      </c>
      <c r="B22" s="199">
        <v>15</v>
      </c>
      <c r="C22" s="176">
        <v>0</v>
      </c>
      <c r="D22" s="176">
        <v>0</v>
      </c>
      <c r="E22" s="176">
        <v>0</v>
      </c>
      <c r="F22" s="178">
        <v>0</v>
      </c>
      <c r="G22" s="177">
        <f t="shared" si="1"/>
        <v>0</v>
      </c>
    </row>
    <row r="23" spans="1:7" ht="18" customHeight="1">
      <c r="A23" s="174" t="s">
        <v>282</v>
      </c>
      <c r="B23" s="199">
        <v>16</v>
      </c>
      <c r="C23" s="176">
        <v>0</v>
      </c>
      <c r="D23" s="176">
        <v>0</v>
      </c>
      <c r="E23" s="176">
        <v>0</v>
      </c>
      <c r="F23" s="178">
        <v>0</v>
      </c>
      <c r="G23" s="177">
        <f t="shared" si="1"/>
        <v>0</v>
      </c>
    </row>
    <row r="24" spans="1:7" ht="30.75" customHeight="1" thickBot="1">
      <c r="A24" s="179" t="s">
        <v>283</v>
      </c>
      <c r="B24" s="200">
        <v>17</v>
      </c>
      <c r="C24" s="181">
        <v>0</v>
      </c>
      <c r="D24" s="181">
        <v>0</v>
      </c>
      <c r="E24" s="181">
        <v>0</v>
      </c>
      <c r="F24" s="182">
        <v>0</v>
      </c>
      <c r="G24" s="183">
        <f t="shared" si="1"/>
        <v>0</v>
      </c>
    </row>
    <row r="25" spans="1:7" ht="39.75" customHeight="1" thickBot="1">
      <c r="A25" s="184" t="s">
        <v>284</v>
      </c>
      <c r="B25" s="193">
        <v>18</v>
      </c>
      <c r="C25" s="186">
        <f>SUM(C26:C32)</f>
        <v>0</v>
      </c>
      <c r="D25" s="186">
        <f>SUM(D26:D32)</f>
        <v>0</v>
      </c>
      <c r="E25" s="186">
        <f>SUM(E26:E32)</f>
        <v>0</v>
      </c>
      <c r="F25" s="187">
        <f>SUM(F26:F32)</f>
        <v>0</v>
      </c>
      <c r="G25" s="188">
        <f t="shared" si="1"/>
        <v>0</v>
      </c>
    </row>
    <row r="26" spans="1:7" ht="36" customHeight="1">
      <c r="A26" s="194" t="s">
        <v>277</v>
      </c>
      <c r="B26" s="195">
        <v>19</v>
      </c>
      <c r="C26" s="196">
        <v>0</v>
      </c>
      <c r="D26" s="196">
        <v>0</v>
      </c>
      <c r="E26" s="196">
        <v>0</v>
      </c>
      <c r="F26" s="197">
        <v>0</v>
      </c>
      <c r="G26" s="198">
        <f t="shared" si="1"/>
        <v>0</v>
      </c>
    </row>
    <row r="27" spans="1:7" ht="35.25" customHeight="1">
      <c r="A27" s="174" t="s">
        <v>278</v>
      </c>
      <c r="B27" s="199">
        <v>20</v>
      </c>
      <c r="C27" s="196">
        <v>0</v>
      </c>
      <c r="D27" s="196">
        <v>0</v>
      </c>
      <c r="E27" s="196">
        <v>0</v>
      </c>
      <c r="F27" s="197">
        <v>0</v>
      </c>
      <c r="G27" s="177">
        <f t="shared" si="1"/>
        <v>0</v>
      </c>
    </row>
    <row r="28" spans="1:7" ht="18" customHeight="1">
      <c r="A28" s="174" t="s">
        <v>279</v>
      </c>
      <c r="B28" s="199">
        <v>21</v>
      </c>
      <c r="C28" s="196">
        <v>0</v>
      </c>
      <c r="D28" s="196">
        <v>0</v>
      </c>
      <c r="E28" s="196">
        <v>0</v>
      </c>
      <c r="F28" s="197">
        <v>0</v>
      </c>
      <c r="G28" s="177">
        <f t="shared" si="1"/>
        <v>0</v>
      </c>
    </row>
    <row r="29" spans="1:7" ht="18" customHeight="1">
      <c r="A29" s="174" t="s">
        <v>280</v>
      </c>
      <c r="B29" s="199">
        <v>22</v>
      </c>
      <c r="C29" s="196">
        <v>0</v>
      </c>
      <c r="D29" s="196">
        <v>0</v>
      </c>
      <c r="E29" s="196">
        <v>0</v>
      </c>
      <c r="F29" s="197">
        <v>0</v>
      </c>
      <c r="G29" s="177">
        <f t="shared" si="1"/>
        <v>0</v>
      </c>
    </row>
    <row r="30" spans="1:7" ht="18" customHeight="1">
      <c r="A30" s="174" t="s">
        <v>281</v>
      </c>
      <c r="B30" s="199">
        <v>23</v>
      </c>
      <c r="C30" s="196">
        <v>0</v>
      </c>
      <c r="D30" s="196">
        <v>0</v>
      </c>
      <c r="E30" s="196">
        <v>0</v>
      </c>
      <c r="F30" s="197">
        <v>0</v>
      </c>
      <c r="G30" s="177">
        <f t="shared" si="1"/>
        <v>0</v>
      </c>
    </row>
    <row r="31" spans="1:7" ht="18" customHeight="1">
      <c r="A31" s="174" t="s">
        <v>282</v>
      </c>
      <c r="B31" s="199">
        <v>24</v>
      </c>
      <c r="C31" s="196">
        <v>0</v>
      </c>
      <c r="D31" s="196">
        <v>0</v>
      </c>
      <c r="E31" s="196">
        <v>0</v>
      </c>
      <c r="F31" s="197">
        <v>0</v>
      </c>
      <c r="G31" s="177">
        <f t="shared" si="1"/>
        <v>0</v>
      </c>
    </row>
    <row r="32" spans="1:7" ht="31.5" customHeight="1" thickBot="1">
      <c r="A32" s="179" t="s">
        <v>283</v>
      </c>
      <c r="B32" s="200">
        <v>25</v>
      </c>
      <c r="C32" s="196">
        <v>0</v>
      </c>
      <c r="D32" s="196">
        <v>0</v>
      </c>
      <c r="E32" s="196">
        <v>0</v>
      </c>
      <c r="F32" s="197">
        <v>0</v>
      </c>
      <c r="G32" s="183">
        <f t="shared" si="1"/>
        <v>0</v>
      </c>
    </row>
    <row r="33" spans="1:7" ht="18" customHeight="1" thickBot="1">
      <c r="A33" s="184" t="s">
        <v>285</v>
      </c>
      <c r="B33" s="193">
        <v>26</v>
      </c>
      <c r="C33" s="186">
        <f>+C17+C25</f>
        <v>0</v>
      </c>
      <c r="D33" s="186">
        <f>+D17+D25</f>
        <v>0</v>
      </c>
      <c r="E33" s="186">
        <f>+E17+E25</f>
        <v>0</v>
      </c>
      <c r="F33" s="187">
        <f>+F17+F25</f>
        <v>0</v>
      </c>
      <c r="G33" s="188">
        <f t="shared" si="1"/>
        <v>0</v>
      </c>
    </row>
    <row r="34" spans="1:7" ht="30" customHeight="1" thickBot="1">
      <c r="A34" s="189" t="s">
        <v>286</v>
      </c>
      <c r="B34" s="201">
        <v>27</v>
      </c>
      <c r="C34" s="191">
        <f>+C16-C33</f>
        <v>25000</v>
      </c>
      <c r="D34" s="191">
        <f>+D16-D33</f>
        <v>25974.999999999996</v>
      </c>
      <c r="E34" s="191">
        <f>+E16-E33</f>
        <v>26988.024999999994</v>
      </c>
      <c r="F34" s="191">
        <f>+F16-F33</f>
        <v>28040.557974999992</v>
      </c>
      <c r="G34" s="202">
        <f t="shared" si="1"/>
        <v>106003.58297499998</v>
      </c>
    </row>
  </sheetData>
  <mergeCells count="6">
    <mergeCell ref="A1:G1"/>
    <mergeCell ref="A2:G2"/>
    <mergeCell ref="A4:A6"/>
    <mergeCell ref="B4:B6"/>
    <mergeCell ref="C4:F5"/>
    <mergeCell ref="G4:G6"/>
  </mergeCells>
  <pageMargins left="0.7" right="0.7" top="0.39" bottom="0.41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B25" sqref="B25"/>
    </sheetView>
  </sheetViews>
  <sheetFormatPr defaultRowHeight="12.75"/>
  <cols>
    <col min="1" max="1" width="45.85546875" style="91" customWidth="1"/>
    <col min="2" max="2" width="8.42578125" style="91" customWidth="1"/>
    <col min="3" max="3" width="9.140625" style="91"/>
    <col min="4" max="4" width="10.42578125" style="91" customWidth="1"/>
    <col min="5" max="5" width="7.140625" style="91" customWidth="1"/>
    <col min="6" max="6" width="9.140625" style="91"/>
    <col min="7" max="7" width="10.7109375" style="91" customWidth="1"/>
    <col min="8" max="8" width="11.28515625" style="91" customWidth="1"/>
    <col min="9" max="9" width="10.28515625" style="91" customWidth="1"/>
    <col min="10" max="16384" width="9.140625" style="91"/>
  </cols>
  <sheetData>
    <row r="1" spans="1:10" ht="15">
      <c r="A1" s="412" t="s">
        <v>517</v>
      </c>
    </row>
    <row r="3" spans="1:10">
      <c r="A3" s="743" t="s">
        <v>484</v>
      </c>
      <c r="B3" s="743"/>
      <c r="C3" s="743"/>
      <c r="D3" s="743"/>
      <c r="E3" s="743"/>
      <c r="F3" s="743"/>
      <c r="G3" s="743"/>
      <c r="H3" s="743"/>
      <c r="I3" s="743"/>
      <c r="J3" s="743"/>
    </row>
    <row r="5" spans="1:10">
      <c r="A5" s="408"/>
      <c r="B5" s="739" t="s">
        <v>476</v>
      </c>
      <c r="C5" s="740"/>
      <c r="D5" s="741"/>
      <c r="E5" s="739" t="s">
        <v>475</v>
      </c>
      <c r="F5" s="740"/>
      <c r="G5" s="741"/>
      <c r="H5" s="742" t="s">
        <v>474</v>
      </c>
      <c r="I5" s="742"/>
      <c r="J5" s="104" t="s">
        <v>12</v>
      </c>
    </row>
    <row r="6" spans="1:10" ht="50.25" customHeight="1">
      <c r="A6" s="104" t="s">
        <v>473</v>
      </c>
      <c r="B6" s="104" t="s">
        <v>471</v>
      </c>
      <c r="C6" s="104" t="s">
        <v>472</v>
      </c>
      <c r="D6" s="104" t="s">
        <v>470</v>
      </c>
      <c r="E6" s="104" t="s">
        <v>471</v>
      </c>
      <c r="F6" s="104" t="s">
        <v>472</v>
      </c>
      <c r="G6" s="104" t="s">
        <v>470</v>
      </c>
      <c r="H6" s="104" t="s">
        <v>471</v>
      </c>
      <c r="I6" s="104" t="s">
        <v>470</v>
      </c>
      <c r="J6" s="411" t="s">
        <v>469</v>
      </c>
    </row>
    <row r="7" spans="1:10" ht="25.5" customHeight="1">
      <c r="A7" s="410" t="s">
        <v>468</v>
      </c>
      <c r="B7" s="408">
        <v>0</v>
      </c>
      <c r="C7" s="408">
        <v>0</v>
      </c>
      <c r="D7" s="406">
        <v>0</v>
      </c>
      <c r="E7" s="408">
        <v>0</v>
      </c>
      <c r="F7" s="408">
        <v>0</v>
      </c>
      <c r="G7" s="408">
        <v>0</v>
      </c>
      <c r="H7" s="410">
        <v>0</v>
      </c>
      <c r="I7" s="406">
        <v>0</v>
      </c>
      <c r="J7" s="406">
        <f>SUM(I7)</f>
        <v>0</v>
      </c>
    </row>
    <row r="8" spans="1:10" ht="25.5" customHeight="1">
      <c r="A8" s="407" t="s">
        <v>467</v>
      </c>
      <c r="B8" s="408">
        <v>0</v>
      </c>
      <c r="C8" s="408">
        <v>0</v>
      </c>
      <c r="D8" s="406">
        <v>0</v>
      </c>
      <c r="E8" s="408">
        <v>0</v>
      </c>
      <c r="F8" s="408">
        <v>0</v>
      </c>
      <c r="G8" s="408">
        <v>0</v>
      </c>
      <c r="H8" s="408">
        <v>0</v>
      </c>
      <c r="I8" s="406">
        <v>0</v>
      </c>
      <c r="J8" s="406">
        <f>SUM(I8)</f>
        <v>0</v>
      </c>
    </row>
    <row r="9" spans="1:10">
      <c r="A9" s="407" t="s">
        <v>466</v>
      </c>
      <c r="B9" s="408">
        <v>0</v>
      </c>
      <c r="C9" s="408">
        <v>0</v>
      </c>
      <c r="D9" s="406">
        <v>0</v>
      </c>
      <c r="E9" s="408">
        <v>0</v>
      </c>
      <c r="F9" s="408">
        <v>0</v>
      </c>
      <c r="G9" s="408">
        <v>0</v>
      </c>
      <c r="H9" s="408">
        <v>0</v>
      </c>
      <c r="I9" s="406">
        <v>0</v>
      </c>
      <c r="J9" s="406">
        <v>0</v>
      </c>
    </row>
    <row r="10" spans="1:10">
      <c r="A10" s="407" t="s">
        <v>465</v>
      </c>
      <c r="B10" s="409">
        <v>0</v>
      </c>
      <c r="C10" s="408">
        <v>0</v>
      </c>
      <c r="D10" s="406">
        <v>0</v>
      </c>
      <c r="E10" s="408">
        <v>0</v>
      </c>
      <c r="F10" s="408">
        <v>0</v>
      </c>
      <c r="G10" s="408">
        <v>0</v>
      </c>
      <c r="H10" s="408">
        <v>0</v>
      </c>
      <c r="I10" s="406">
        <v>0</v>
      </c>
      <c r="J10" s="406">
        <v>0</v>
      </c>
    </row>
    <row r="11" spans="1:10">
      <c r="A11" s="407" t="s">
        <v>464</v>
      </c>
      <c r="B11" s="408">
        <v>0</v>
      </c>
      <c r="C11" s="408">
        <v>0</v>
      </c>
      <c r="D11" s="406">
        <v>0</v>
      </c>
      <c r="E11" s="408">
        <v>0</v>
      </c>
      <c r="F11" s="408">
        <v>0</v>
      </c>
      <c r="G11" s="408">
        <v>0</v>
      </c>
      <c r="H11" s="407">
        <v>0</v>
      </c>
      <c r="I11" s="406">
        <v>0</v>
      </c>
      <c r="J11" s="406">
        <v>0</v>
      </c>
    </row>
  </sheetData>
  <mergeCells count="4">
    <mergeCell ref="B5:D5"/>
    <mergeCell ref="E5:G5"/>
    <mergeCell ref="H5:I5"/>
    <mergeCell ref="A3:J3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1"/>
  <sheetViews>
    <sheetView topLeftCell="A19" zoomScaleNormal="75" workbookViewId="0">
      <selection activeCell="H14" sqref="H14"/>
    </sheetView>
  </sheetViews>
  <sheetFormatPr defaultRowHeight="12.75"/>
  <cols>
    <col min="1" max="1" width="9.42578125" customWidth="1"/>
    <col min="2" max="2" width="54.5703125" customWidth="1"/>
    <col min="3" max="3" width="13.7109375" bestFit="1" customWidth="1"/>
  </cols>
  <sheetData>
    <row r="1" spans="1:4">
      <c r="A1" t="s">
        <v>580</v>
      </c>
      <c r="B1" s="1"/>
    </row>
    <row r="2" spans="1:4">
      <c r="B2" s="1"/>
    </row>
    <row r="3" spans="1:4" ht="59.25" customHeight="1">
      <c r="A3" s="442" t="s">
        <v>326</v>
      </c>
      <c r="B3" s="442"/>
      <c r="C3" s="442"/>
    </row>
    <row r="4" spans="1:4" ht="30">
      <c r="A4" s="306" t="s">
        <v>124</v>
      </c>
      <c r="B4" s="340" t="s">
        <v>1</v>
      </c>
      <c r="C4" s="340" t="s">
        <v>53</v>
      </c>
    </row>
    <row r="5" spans="1:4" ht="18.75" customHeight="1">
      <c r="A5" s="16">
        <v>1</v>
      </c>
      <c r="B5" s="15" t="s">
        <v>348</v>
      </c>
      <c r="C5" s="298">
        <f>'Köznevelési intézmény'!C17+ASZK!C32+'könyvtár, mh'!C16+hivatal!C14+önk!C35</f>
        <v>46994</v>
      </c>
    </row>
    <row r="6" spans="1:4" ht="18.75" customHeight="1">
      <c r="A6" s="16">
        <v>2</v>
      </c>
      <c r="B6" s="15" t="s">
        <v>57</v>
      </c>
      <c r="C6" s="298">
        <f>önk!G20</f>
        <v>750</v>
      </c>
    </row>
    <row r="7" spans="1:4" s="10" customFormat="1" ht="25.5" customHeight="1">
      <c r="A7" s="9">
        <v>3</v>
      </c>
      <c r="B7" s="17" t="s">
        <v>56</v>
      </c>
      <c r="C7" s="299">
        <f>önk!D35</f>
        <v>50000</v>
      </c>
    </row>
    <row r="8" spans="1:4" ht="15" customHeight="1">
      <c r="A8" s="3"/>
      <c r="B8" s="2" t="s">
        <v>54</v>
      </c>
      <c r="C8" s="300">
        <v>46000</v>
      </c>
    </row>
    <row r="9" spans="1:4" ht="15" customHeight="1">
      <c r="A9" s="3"/>
      <c r="B9" s="2" t="s">
        <v>55</v>
      </c>
      <c r="C9" s="300">
        <v>4000</v>
      </c>
    </row>
    <row r="10" spans="1:4" s="13" customFormat="1" ht="18.75" customHeight="1">
      <c r="A10" s="9">
        <v>4</v>
      </c>
      <c r="B10" s="17" t="s">
        <v>11</v>
      </c>
      <c r="C10" s="307">
        <f>C11+C12+C16+C17+C13+C14+C15</f>
        <v>337118</v>
      </c>
      <c r="D10" s="437"/>
    </row>
    <row r="11" spans="1:4" s="13" customFormat="1" ht="18.75" customHeight="1">
      <c r="A11" s="9"/>
      <c r="B11" s="305" t="s">
        <v>11</v>
      </c>
      <c r="C11" s="300">
        <v>262350</v>
      </c>
    </row>
    <row r="12" spans="1:4" s="13" customFormat="1" ht="18.75" customHeight="1">
      <c r="A12" s="9"/>
      <c r="B12" s="2" t="s">
        <v>540</v>
      </c>
      <c r="C12" s="300">
        <v>36073</v>
      </c>
    </row>
    <row r="13" spans="1:4" s="13" customFormat="1" ht="18.75" customHeight="1">
      <c r="A13" s="9"/>
      <c r="B13" s="2" t="s">
        <v>551</v>
      </c>
      <c r="C13" s="300">
        <v>9124</v>
      </c>
    </row>
    <row r="14" spans="1:4" s="13" customFormat="1" ht="27.75" customHeight="1">
      <c r="A14" s="9"/>
      <c r="B14" s="2" t="s">
        <v>552</v>
      </c>
      <c r="C14" s="300">
        <v>3562</v>
      </c>
    </row>
    <row r="15" spans="1:4" s="13" customFormat="1" ht="18.75" customHeight="1">
      <c r="A15" s="9"/>
      <c r="B15" s="2" t="s">
        <v>553</v>
      </c>
      <c r="C15" s="300">
        <v>8591</v>
      </c>
    </row>
    <row r="16" spans="1:4">
      <c r="A16" s="3"/>
      <c r="B16" s="3" t="s">
        <v>541</v>
      </c>
      <c r="C16" s="297">
        <v>5532</v>
      </c>
    </row>
    <row r="17" spans="1:3">
      <c r="A17" s="3"/>
      <c r="B17" s="3" t="s">
        <v>512</v>
      </c>
      <c r="C17" s="297">
        <v>11886</v>
      </c>
    </row>
    <row r="18" spans="1:3" ht="16.5" customHeight="1">
      <c r="A18" s="9">
        <v>5</v>
      </c>
      <c r="B18" s="4" t="s">
        <v>59</v>
      </c>
      <c r="C18" s="302">
        <f>C22+C21+C20+C19</f>
        <v>96181</v>
      </c>
    </row>
    <row r="19" spans="1:3" ht="27.75" customHeight="1">
      <c r="A19" s="3"/>
      <c r="B19" s="363" t="s">
        <v>353</v>
      </c>
      <c r="C19" s="301">
        <v>74924</v>
      </c>
    </row>
    <row r="20" spans="1:3" ht="16.5" customHeight="1">
      <c r="A20" s="3"/>
      <c r="B20" s="363" t="s">
        <v>58</v>
      </c>
      <c r="C20" s="310">
        <v>2978</v>
      </c>
    </row>
    <row r="21" spans="1:3" ht="16.5" customHeight="1">
      <c r="A21" s="3"/>
      <c r="B21" s="363" t="s">
        <v>239</v>
      </c>
      <c r="C21" s="310">
        <f>önk!F33</f>
        <v>2200</v>
      </c>
    </row>
    <row r="22" spans="1:3" ht="15" customHeight="1">
      <c r="A22" s="3"/>
      <c r="B22" s="363" t="s">
        <v>354</v>
      </c>
      <c r="C22" s="311">
        <f>SUM(C23:C26)</f>
        <v>16079</v>
      </c>
    </row>
    <row r="23" spans="1:3" ht="15.75" customHeight="1">
      <c r="A23" s="3"/>
      <c r="B23" s="361" t="s">
        <v>350</v>
      </c>
      <c r="C23" s="312">
        <v>6505</v>
      </c>
    </row>
    <row r="24" spans="1:3" ht="30" customHeight="1">
      <c r="A24" s="3"/>
      <c r="B24" s="361" t="s">
        <v>349</v>
      </c>
      <c r="C24" s="312">
        <v>1182</v>
      </c>
    </row>
    <row r="25" spans="1:3" ht="16.5" customHeight="1">
      <c r="A25" s="9"/>
      <c r="B25" s="362" t="s">
        <v>351</v>
      </c>
      <c r="C25" s="312">
        <v>5811</v>
      </c>
    </row>
    <row r="26" spans="1:3" ht="16.5" customHeight="1">
      <c r="A26" s="9"/>
      <c r="B26" s="362" t="s">
        <v>352</v>
      </c>
      <c r="C26" s="312">
        <v>2581</v>
      </c>
    </row>
    <row r="27" spans="1:3" s="6" customFormat="1" ht="15" customHeight="1">
      <c r="A27" s="5">
        <v>6</v>
      </c>
      <c r="B27" s="4" t="s">
        <v>542</v>
      </c>
      <c r="C27" s="302">
        <v>17086</v>
      </c>
    </row>
    <row r="28" spans="1:3" s="6" customFormat="1" ht="15" customHeight="1">
      <c r="A28" s="308">
        <v>7</v>
      </c>
      <c r="B28" s="308" t="s">
        <v>543</v>
      </c>
      <c r="C28" s="309">
        <v>2171</v>
      </c>
    </row>
    <row r="29" spans="1:3" s="6" customFormat="1" ht="15" customHeight="1">
      <c r="A29" s="5">
        <v>8</v>
      </c>
      <c r="B29" s="308" t="s">
        <v>554</v>
      </c>
      <c r="C29" s="309">
        <v>242</v>
      </c>
    </row>
    <row r="30" spans="1:3" s="430" customFormat="1" ht="15" customHeight="1">
      <c r="A30" s="308">
        <v>9</v>
      </c>
      <c r="B30" s="428" t="s">
        <v>499</v>
      </c>
      <c r="C30" s="429">
        <f>C28+C27+C18+C10+C7+C6+C5+C29</f>
        <v>550542</v>
      </c>
    </row>
    <row r="31" spans="1:3" s="430" customFormat="1" ht="15" customHeight="1">
      <c r="A31" s="5">
        <v>10</v>
      </c>
      <c r="B31" s="428" t="s">
        <v>498</v>
      </c>
      <c r="C31" s="429">
        <f>'kiadások összesítése'!F15+'kiadások összesítése'!G15+'kiadások összesítése'!H15</f>
        <v>550542</v>
      </c>
    </row>
    <row r="32" spans="1:3" s="6" customFormat="1" ht="15" customHeight="1">
      <c r="A32" s="308">
        <v>11</v>
      </c>
      <c r="B32" s="4" t="s">
        <v>500</v>
      </c>
      <c r="C32" s="302">
        <v>1634315</v>
      </c>
    </row>
    <row r="33" spans="1:3" s="6" customFormat="1" ht="15" customHeight="1">
      <c r="A33" s="5">
        <v>12</v>
      </c>
      <c r="B33" s="308" t="s">
        <v>501</v>
      </c>
      <c r="C33" s="309">
        <v>1634315</v>
      </c>
    </row>
    <row r="34" spans="1:3" ht="15.75">
      <c r="A34" s="443" t="s">
        <v>503</v>
      </c>
      <c r="B34" s="443"/>
      <c r="C34" s="414">
        <f>C32+C30</f>
        <v>2184857</v>
      </c>
    </row>
    <row r="35" spans="1:3" ht="15.75">
      <c r="A35" s="443" t="s">
        <v>504</v>
      </c>
      <c r="B35" s="443"/>
      <c r="C35" s="414">
        <f>C33+C31</f>
        <v>2184857</v>
      </c>
    </row>
    <row r="39" spans="1:3">
      <c r="A39" t="s">
        <v>556</v>
      </c>
    </row>
    <row r="40" spans="1:3">
      <c r="A40" t="s">
        <v>557</v>
      </c>
    </row>
    <row r="41" spans="1:3">
      <c r="A41" t="s">
        <v>579</v>
      </c>
    </row>
  </sheetData>
  <mergeCells count="3">
    <mergeCell ref="A3:C3"/>
    <mergeCell ref="A34:B34"/>
    <mergeCell ref="A35:B35"/>
  </mergeCells>
  <pageMargins left="0.59" right="0.32" top="0.32" bottom="0.27" header="0.25" footer="0.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B21" sqref="B21"/>
    </sheetView>
  </sheetViews>
  <sheetFormatPr defaultRowHeight="12.75"/>
  <cols>
    <col min="1" max="1" width="6.28515625" customWidth="1"/>
    <col min="2" max="2" width="27" customWidth="1"/>
    <col min="3" max="3" width="12.85546875" customWidth="1"/>
    <col min="4" max="4" width="12.28515625" customWidth="1"/>
    <col min="5" max="5" width="11.140625" customWidth="1"/>
    <col min="6" max="6" width="16" customWidth="1"/>
    <col min="7" max="8" width="13.42578125" customWidth="1"/>
    <col min="9" max="9" width="17.140625" customWidth="1"/>
  </cols>
  <sheetData>
    <row r="1" spans="1:9">
      <c r="A1" t="s">
        <v>582</v>
      </c>
    </row>
    <row r="3" spans="1:9" ht="12.75" customHeight="1">
      <c r="A3" s="444" t="s">
        <v>502</v>
      </c>
      <c r="B3" s="444"/>
      <c r="C3" s="444"/>
      <c r="D3" s="444"/>
      <c r="E3" s="444"/>
      <c r="F3" s="444"/>
      <c r="G3" s="444"/>
      <c r="H3" s="444"/>
      <c r="I3" s="444"/>
    </row>
    <row r="4" spans="1:9">
      <c r="A4" s="444"/>
      <c r="B4" s="444"/>
      <c r="C4" s="444"/>
      <c r="D4" s="444"/>
      <c r="E4" s="444"/>
      <c r="F4" s="444"/>
      <c r="G4" s="444"/>
      <c r="H4" s="444"/>
      <c r="I4" s="444"/>
    </row>
    <row r="5" spans="1:9">
      <c r="I5" s="203"/>
    </row>
    <row r="6" spans="1:9" s="6" customFormat="1" ht="27.75" customHeight="1">
      <c r="A6" s="447" t="s">
        <v>189</v>
      </c>
      <c r="B6" s="447"/>
      <c r="C6" s="448" t="s">
        <v>48</v>
      </c>
      <c r="D6" s="450"/>
      <c r="E6" s="450"/>
      <c r="F6" s="451"/>
      <c r="G6" s="455" t="s">
        <v>242</v>
      </c>
      <c r="H6" s="457" t="s">
        <v>389</v>
      </c>
      <c r="I6" s="445" t="s">
        <v>243</v>
      </c>
    </row>
    <row r="7" spans="1:9" s="50" customFormat="1" ht="25.5">
      <c r="A7" s="447"/>
      <c r="B7" s="447"/>
      <c r="C7" s="46" t="s">
        <v>6</v>
      </c>
      <c r="D7" s="46" t="s">
        <v>47</v>
      </c>
      <c r="E7" s="46" t="s">
        <v>7</v>
      </c>
      <c r="F7" s="46" t="s">
        <v>12</v>
      </c>
      <c r="G7" s="456"/>
      <c r="H7" s="458"/>
      <c r="I7" s="446"/>
    </row>
    <row r="8" spans="1:9" ht="25.5" customHeight="1">
      <c r="A8" s="3"/>
      <c r="B8" s="49" t="s">
        <v>289</v>
      </c>
      <c r="C8" s="21">
        <f>'Köznevelési intézmény'!G17</f>
        <v>28807</v>
      </c>
      <c r="D8" s="21">
        <f>'Köznevelési intézmény'!H17</f>
        <v>7028</v>
      </c>
      <c r="E8" s="21">
        <f>'Köznevelési intézmény'!I17</f>
        <v>3608</v>
      </c>
      <c r="F8" s="20">
        <f t="shared" ref="F8:F13" si="0">SUM(C8:E8)</f>
        <v>39443</v>
      </c>
      <c r="G8" s="59"/>
      <c r="H8" s="59"/>
      <c r="I8" s="452">
        <f>SUM(F15:H15)</f>
        <v>550542</v>
      </c>
    </row>
    <row r="9" spans="1:9" ht="25.5" customHeight="1">
      <c r="A9" s="3"/>
      <c r="B9" s="2" t="s">
        <v>9</v>
      </c>
      <c r="C9" s="21">
        <f>'könyvtár, mh'!G15</f>
        <v>6656</v>
      </c>
      <c r="D9" s="21">
        <f>'könyvtár, mh'!H15</f>
        <v>1482</v>
      </c>
      <c r="E9" s="21">
        <f>'könyvtár, mh'!I15</f>
        <v>7431</v>
      </c>
      <c r="F9" s="20">
        <f t="shared" si="0"/>
        <v>15569</v>
      </c>
      <c r="G9" s="59"/>
      <c r="H9" s="59"/>
      <c r="I9" s="453"/>
    </row>
    <row r="10" spans="1:9" ht="12.75" customHeight="1">
      <c r="A10" s="3"/>
      <c r="B10" s="2" t="s">
        <v>10</v>
      </c>
      <c r="C10" s="21">
        <f>'könyvtár, mh'!G9</f>
        <v>4515</v>
      </c>
      <c r="D10" s="21">
        <f>'könyvtár, mh'!H9</f>
        <v>1207</v>
      </c>
      <c r="E10" s="21">
        <f>'könyvtár, mh'!I9</f>
        <v>1596</v>
      </c>
      <c r="F10" s="20">
        <f t="shared" si="0"/>
        <v>7318</v>
      </c>
      <c r="G10" s="59"/>
      <c r="H10" s="59"/>
      <c r="I10" s="453"/>
    </row>
    <row r="11" spans="1:9" ht="25.5" customHeight="1">
      <c r="A11" s="3"/>
      <c r="B11" s="2" t="s">
        <v>344</v>
      </c>
      <c r="C11" s="21">
        <f>ASZK!G32</f>
        <v>28413</v>
      </c>
      <c r="D11" s="21">
        <f>ASZK!H32</f>
        <v>7129</v>
      </c>
      <c r="E11" s="21">
        <f>ASZK!I32</f>
        <v>14605</v>
      </c>
      <c r="F11" s="20">
        <f t="shared" si="0"/>
        <v>50147</v>
      </c>
      <c r="G11" s="59"/>
      <c r="H11" s="59"/>
      <c r="I11" s="453"/>
    </row>
    <row r="12" spans="1:9" ht="25.5" customHeight="1">
      <c r="A12" s="3"/>
      <c r="B12" s="2" t="s">
        <v>383</v>
      </c>
      <c r="C12" s="21">
        <f>hivatal!H14</f>
        <v>55256</v>
      </c>
      <c r="D12" s="21">
        <f>hivatal!I14</f>
        <v>14185</v>
      </c>
      <c r="E12" s="21">
        <f>hivatal!J14</f>
        <v>21422</v>
      </c>
      <c r="F12" s="20">
        <f t="shared" si="0"/>
        <v>90863</v>
      </c>
      <c r="G12" s="59"/>
      <c r="H12" s="59"/>
      <c r="I12" s="453"/>
    </row>
    <row r="13" spans="1:9" ht="25.5">
      <c r="A13" s="3"/>
      <c r="B13" s="48" t="s">
        <v>217</v>
      </c>
      <c r="C13" s="21">
        <f>önk!K35</f>
        <v>49211</v>
      </c>
      <c r="D13" s="21">
        <f>önk!L35</f>
        <v>10620</v>
      </c>
      <c r="E13" s="21">
        <f>önk!M35</f>
        <v>171454</v>
      </c>
      <c r="F13" s="20">
        <f t="shared" si="0"/>
        <v>231285</v>
      </c>
      <c r="G13" s="21">
        <f>önk!N35</f>
        <v>45036</v>
      </c>
      <c r="H13" s="21">
        <f>önk!O35</f>
        <v>110</v>
      </c>
      <c r="I13" s="453"/>
    </row>
    <row r="14" spans="1:9" ht="38.25">
      <c r="A14" s="431"/>
      <c r="B14" s="48" t="s">
        <v>544</v>
      </c>
      <c r="C14" s="21"/>
      <c r="D14" s="21"/>
      <c r="E14" s="21"/>
      <c r="F14" s="20">
        <v>70771</v>
      </c>
      <c r="G14" s="21"/>
      <c r="H14" s="21"/>
      <c r="I14" s="453"/>
    </row>
    <row r="15" spans="1:9" s="6" customFormat="1" ht="28.5" customHeight="1">
      <c r="A15" s="448" t="s">
        <v>241</v>
      </c>
      <c r="B15" s="449"/>
      <c r="C15" s="20">
        <f t="shared" ref="C15:H15" si="1">SUM(C8:C13)</f>
        <v>172858</v>
      </c>
      <c r="D15" s="20">
        <f t="shared" si="1"/>
        <v>41651</v>
      </c>
      <c r="E15" s="20">
        <f t="shared" si="1"/>
        <v>220116</v>
      </c>
      <c r="F15" s="47">
        <f>SUM(F8:F14)</f>
        <v>505396</v>
      </c>
      <c r="G15" s="47">
        <f t="shared" si="1"/>
        <v>45036</v>
      </c>
      <c r="H15" s="47">
        <f t="shared" si="1"/>
        <v>110</v>
      </c>
      <c r="I15" s="454"/>
    </row>
    <row r="17" spans="1:9">
      <c r="B17" s="303"/>
      <c r="C17" s="123"/>
      <c r="I17" s="18"/>
    </row>
    <row r="18" spans="1:9">
      <c r="B18" s="303"/>
      <c r="C18" s="123"/>
    </row>
    <row r="19" spans="1:9">
      <c r="A19" t="s">
        <v>558</v>
      </c>
      <c r="B19" s="303"/>
      <c r="C19" s="123"/>
    </row>
    <row r="20" spans="1:9">
      <c r="A20" t="s">
        <v>559</v>
      </c>
    </row>
    <row r="21" spans="1:9">
      <c r="A21" t="s">
        <v>581</v>
      </c>
    </row>
  </sheetData>
  <mergeCells count="9">
    <mergeCell ref="A3:I4"/>
    <mergeCell ref="I6:I7"/>
    <mergeCell ref="A6:A7"/>
    <mergeCell ref="A15:B15"/>
    <mergeCell ref="B6:B7"/>
    <mergeCell ref="C6:F6"/>
    <mergeCell ref="I8:I15"/>
    <mergeCell ref="G6:G7"/>
    <mergeCell ref="H6:H7"/>
  </mergeCells>
  <pageMargins left="0.22" right="0.27" top="0.34" bottom="0.42" header="0.18" footer="0.19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5"/>
  <sheetViews>
    <sheetView topLeftCell="A19" workbookViewId="0">
      <selection activeCell="A35" sqref="A35"/>
    </sheetView>
  </sheetViews>
  <sheetFormatPr defaultRowHeight="12.75"/>
  <cols>
    <col min="1" max="1" width="44.85546875" customWidth="1"/>
    <col min="2" max="2" width="14.85546875" customWidth="1"/>
    <col min="3" max="3" width="41.42578125" customWidth="1"/>
    <col min="4" max="4" width="15.7109375" customWidth="1"/>
  </cols>
  <sheetData>
    <row r="1" spans="1:5">
      <c r="A1" t="s">
        <v>584</v>
      </c>
    </row>
    <row r="2" spans="1:5" ht="53.25" customHeight="1">
      <c r="A2" s="468" t="s">
        <v>485</v>
      </c>
      <c r="B2" s="469"/>
      <c r="C2" s="469"/>
      <c r="D2" s="469"/>
    </row>
    <row r="3" spans="1:5" ht="15.75">
      <c r="A3" s="90"/>
      <c r="B3" s="89"/>
      <c r="C3" s="89"/>
      <c r="D3" s="89"/>
      <c r="E3" s="78"/>
    </row>
    <row r="4" spans="1:5">
      <c r="A4" s="470" t="s">
        <v>2</v>
      </c>
      <c r="B4" s="470"/>
      <c r="C4" s="470" t="s">
        <v>111</v>
      </c>
      <c r="D4" s="470"/>
      <c r="E4" s="79"/>
    </row>
    <row r="5" spans="1:5" ht="24.75" customHeight="1">
      <c r="A5" s="459" t="s">
        <v>1</v>
      </c>
      <c r="B5" s="80" t="s">
        <v>386</v>
      </c>
      <c r="C5" s="460" t="s">
        <v>1</v>
      </c>
      <c r="D5" s="80" t="s">
        <v>386</v>
      </c>
      <c r="E5" s="78"/>
    </row>
    <row r="6" spans="1:5" ht="13.5" customHeight="1">
      <c r="A6" s="459"/>
      <c r="B6" s="88" t="s">
        <v>110</v>
      </c>
      <c r="C6" s="461"/>
      <c r="D6" s="88" t="s">
        <v>110</v>
      </c>
      <c r="E6" s="78"/>
    </row>
    <row r="7" spans="1:5">
      <c r="A7" s="117" t="s">
        <v>251</v>
      </c>
      <c r="B7" s="118">
        <f>'bevételek ÉS KIADÁSOK ÖSSZ'!C5</f>
        <v>46994</v>
      </c>
      <c r="C7" s="116" t="s">
        <v>118</v>
      </c>
      <c r="D7" s="87">
        <f>'kiadások összesítése'!C15</f>
        <v>172858</v>
      </c>
      <c r="E7" s="79"/>
    </row>
    <row r="8" spans="1:5" ht="25.5">
      <c r="A8" s="117" t="s">
        <v>149</v>
      </c>
      <c r="B8" s="118">
        <f>'bevételek ÉS KIADÁSOK ÖSSZ'!C7</f>
        <v>50000</v>
      </c>
      <c r="C8" s="82" t="s">
        <v>117</v>
      </c>
      <c r="D8" s="87">
        <f>'kiadások összesítése'!D15</f>
        <v>41651</v>
      </c>
      <c r="E8" s="79"/>
    </row>
    <row r="9" spans="1:5">
      <c r="A9" s="82" t="s">
        <v>252</v>
      </c>
      <c r="B9" s="87">
        <f>'bevételek ÉS KIADÁSOK ÖSSZ'!C10</f>
        <v>337118</v>
      </c>
      <c r="C9" s="82" t="s">
        <v>115</v>
      </c>
      <c r="D9" s="87">
        <f>'kiadások összesítése'!E15</f>
        <v>220116</v>
      </c>
      <c r="E9" s="79"/>
    </row>
    <row r="10" spans="1:5">
      <c r="A10" s="82" t="s">
        <v>116</v>
      </c>
      <c r="B10" s="87">
        <f>'bevételek ÉS KIADÁSOK ÖSSZ'!C18+'bevételek ÉS KIADÁSOK ÖSSZ'!C29</f>
        <v>96423</v>
      </c>
      <c r="C10" s="81" t="s">
        <v>114</v>
      </c>
      <c r="D10" s="87">
        <f>'kiadások összesítése'!G15</f>
        <v>45036</v>
      </c>
      <c r="E10" s="79"/>
    </row>
    <row r="11" spans="1:5">
      <c r="A11" s="81" t="s">
        <v>109</v>
      </c>
      <c r="B11" s="87">
        <f>'bevételek ÉS KIADÁSOK ÖSSZ'!C6</f>
        <v>750</v>
      </c>
      <c r="C11" s="82" t="s">
        <v>391</v>
      </c>
      <c r="D11" s="87">
        <f>'kiadások összesítése'!H15</f>
        <v>110</v>
      </c>
      <c r="E11" s="79"/>
    </row>
    <row r="12" spans="1:5" ht="25.5" customHeight="1">
      <c r="A12" s="81" t="s">
        <v>542</v>
      </c>
      <c r="B12" s="86">
        <f>'bevételek ÉS KIADÁSOK ÖSSZ'!C27</f>
        <v>17086</v>
      </c>
      <c r="C12" s="471" t="s">
        <v>544</v>
      </c>
      <c r="D12" s="473">
        <f>'kiadások összesítése'!F14</f>
        <v>70771</v>
      </c>
      <c r="E12" s="79"/>
    </row>
    <row r="13" spans="1:5">
      <c r="A13" s="81" t="s">
        <v>545</v>
      </c>
      <c r="B13" s="432">
        <f>'bevételek ÉS KIADÁSOK ÖSSZ'!C28</f>
        <v>2171</v>
      </c>
      <c r="C13" s="472"/>
      <c r="D13" s="474"/>
      <c r="E13" s="79"/>
    </row>
    <row r="14" spans="1:5">
      <c r="A14" s="462"/>
      <c r="B14" s="463"/>
      <c r="C14" s="462"/>
      <c r="D14" s="463">
        <v>0</v>
      </c>
      <c r="E14" s="79"/>
    </row>
    <row r="15" spans="1:5">
      <c r="A15" s="85" t="s">
        <v>12</v>
      </c>
      <c r="B15" s="84">
        <f>SUM(B7:B13)</f>
        <v>550542</v>
      </c>
      <c r="C15" s="85" t="s">
        <v>12</v>
      </c>
      <c r="D15" s="84">
        <f>SUM(D7:D12)</f>
        <v>550542</v>
      </c>
      <c r="E15" s="79"/>
    </row>
    <row r="16" spans="1:5">
      <c r="A16" s="85" t="s">
        <v>511</v>
      </c>
      <c r="B16" s="84">
        <f>'bevételek ÉS KIADÁSOK ÖSSZ'!C17</f>
        <v>11886</v>
      </c>
      <c r="C16" s="85" t="s">
        <v>112</v>
      </c>
      <c r="D16" s="84">
        <v>0</v>
      </c>
      <c r="E16" s="79"/>
    </row>
    <row r="17" spans="1:5">
      <c r="A17" s="78"/>
      <c r="B17" s="83"/>
      <c r="C17" s="78"/>
      <c r="D17" s="78"/>
      <c r="E17" s="78"/>
    </row>
    <row r="18" spans="1:5">
      <c r="A18" s="78"/>
      <c r="B18" s="78"/>
      <c r="C18" s="78"/>
      <c r="D18" s="78"/>
      <c r="E18" s="78"/>
    </row>
    <row r="19" spans="1:5" ht="53.25" customHeight="1">
      <c r="A19" s="468" t="s">
        <v>486</v>
      </c>
      <c r="B19" s="469"/>
      <c r="C19" s="469"/>
      <c r="D19" s="469"/>
    </row>
    <row r="20" spans="1:5" ht="15.75">
      <c r="A20" s="90"/>
      <c r="B20" s="89"/>
      <c r="C20" s="89"/>
      <c r="D20" s="89"/>
      <c r="E20" s="78"/>
    </row>
    <row r="21" spans="1:5">
      <c r="A21" s="470" t="s">
        <v>2</v>
      </c>
      <c r="B21" s="470"/>
      <c r="C21" s="470" t="s">
        <v>111</v>
      </c>
      <c r="D21" s="470"/>
      <c r="E21" s="79"/>
    </row>
    <row r="22" spans="1:5" ht="24.75" customHeight="1">
      <c r="A22" s="459" t="s">
        <v>1</v>
      </c>
      <c r="B22" s="80" t="s">
        <v>386</v>
      </c>
      <c r="C22" s="460" t="s">
        <v>1</v>
      </c>
      <c r="D22" s="80" t="s">
        <v>386</v>
      </c>
      <c r="E22" s="78"/>
    </row>
    <row r="23" spans="1:5" ht="13.5" customHeight="1">
      <c r="A23" s="459"/>
      <c r="B23" s="88" t="s">
        <v>110</v>
      </c>
      <c r="C23" s="461"/>
      <c r="D23" s="88" t="s">
        <v>110</v>
      </c>
      <c r="E23" s="78"/>
    </row>
    <row r="24" spans="1:5">
      <c r="A24" s="117" t="s">
        <v>251</v>
      </c>
      <c r="B24" s="118">
        <f>FELHALMOZÁSI!E11</f>
        <v>3717</v>
      </c>
      <c r="C24" s="116" t="s">
        <v>488</v>
      </c>
      <c r="D24" s="87">
        <f>FELHALMOZÁSI!H7</f>
        <v>2576</v>
      </c>
      <c r="E24" s="79"/>
    </row>
    <row r="25" spans="1:5">
      <c r="A25" s="82" t="s">
        <v>487</v>
      </c>
      <c r="B25" s="118">
        <f>FELHALMOZÁSI!E9+FELHALMOZÁSI!E6+FELHALMOZÁSI!E8</f>
        <v>1303267</v>
      </c>
      <c r="C25" s="464" t="s">
        <v>489</v>
      </c>
      <c r="D25" s="466">
        <f>FELHALMOZÁSI!H15</f>
        <v>1631739</v>
      </c>
      <c r="E25" s="79"/>
    </row>
    <row r="26" spans="1:5">
      <c r="A26" s="82" t="s">
        <v>490</v>
      </c>
      <c r="B26" s="87">
        <f>FELHALMOZÁSI!E10+FELHALMOZÁSI!E12</f>
        <v>309760</v>
      </c>
      <c r="C26" s="465"/>
      <c r="D26" s="467"/>
      <c r="E26" s="79"/>
    </row>
    <row r="27" spans="1:5">
      <c r="A27" s="82" t="s">
        <v>546</v>
      </c>
      <c r="B27" s="86">
        <f>FELHALMOZÁSI!E13</f>
        <v>17571</v>
      </c>
      <c r="C27" s="433" t="s">
        <v>522</v>
      </c>
      <c r="D27" s="434">
        <f>FELHALMOZÁSI!H6+FELHALMOZÁSI!H11+FELHALMOZÁSI!H13</f>
        <v>17010</v>
      </c>
      <c r="E27" s="79"/>
    </row>
    <row r="28" spans="1:5">
      <c r="A28" s="462"/>
      <c r="B28" s="463"/>
      <c r="C28" s="462"/>
      <c r="D28" s="463">
        <v>0</v>
      </c>
      <c r="E28" s="79"/>
    </row>
    <row r="29" spans="1:5">
      <c r="A29" s="85" t="s">
        <v>12</v>
      </c>
      <c r="B29" s="84">
        <f>SUM(B24:B27)</f>
        <v>1634315</v>
      </c>
      <c r="C29" s="85" t="s">
        <v>12</v>
      </c>
      <c r="D29" s="84">
        <f>SUM(D24:D26)</f>
        <v>1634315</v>
      </c>
      <c r="E29" s="79"/>
    </row>
    <row r="30" spans="1:5">
      <c r="A30" s="85" t="s">
        <v>113</v>
      </c>
      <c r="B30" s="84">
        <v>0</v>
      </c>
      <c r="C30" s="85" t="s">
        <v>112</v>
      </c>
      <c r="D30" s="84">
        <v>0</v>
      </c>
      <c r="E30" s="79"/>
    </row>
    <row r="33" spans="1:1">
      <c r="A33" t="s">
        <v>560</v>
      </c>
    </row>
    <row r="34" spans="1:1">
      <c r="A34" t="s">
        <v>561</v>
      </c>
    </row>
    <row r="35" spans="1:1">
      <c r="A35" t="s">
        <v>583</v>
      </c>
    </row>
  </sheetData>
  <mergeCells count="18">
    <mergeCell ref="A19:D19"/>
    <mergeCell ref="A21:B21"/>
    <mergeCell ref="C21:D21"/>
    <mergeCell ref="A2:D2"/>
    <mergeCell ref="A14:B14"/>
    <mergeCell ref="C14:D14"/>
    <mergeCell ref="A4:B4"/>
    <mergeCell ref="C4:D4"/>
    <mergeCell ref="A5:A6"/>
    <mergeCell ref="C5:C6"/>
    <mergeCell ref="C12:C13"/>
    <mergeCell ref="D12:D13"/>
    <mergeCell ref="A22:A23"/>
    <mergeCell ref="C22:C23"/>
    <mergeCell ref="A28:B28"/>
    <mergeCell ref="C28:D28"/>
    <mergeCell ref="C25:C26"/>
    <mergeCell ref="D25:D26"/>
  </mergeCells>
  <pageMargins left="0.74803149606299213" right="0.74803149606299213" top="0.52" bottom="0.28999999999999998" header="0.36" footer="0.1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6"/>
  <sheetViews>
    <sheetView tabSelected="1" zoomScale="106" zoomScaleNormal="106" workbookViewId="0">
      <selection activeCell="A35" sqref="A35:A36"/>
    </sheetView>
  </sheetViews>
  <sheetFormatPr defaultRowHeight="11.25"/>
  <cols>
    <col min="1" max="1" width="4.42578125" style="402" customWidth="1"/>
    <col min="2" max="2" width="30.85546875" style="11" customWidth="1"/>
    <col min="3" max="3" width="7.7109375" style="11" customWidth="1"/>
    <col min="4" max="4" width="8" style="11" customWidth="1"/>
    <col min="5" max="5" width="8.42578125" style="11" customWidth="1"/>
    <col min="6" max="6" width="8.28515625" style="11" customWidth="1"/>
    <col min="7" max="7" width="7.7109375" style="11" customWidth="1"/>
    <col min="8" max="9" width="7.85546875" style="11" customWidth="1"/>
    <col min="10" max="10" width="3.5703125" style="11" customWidth="1"/>
    <col min="11" max="16384" width="9.140625" style="11"/>
  </cols>
  <sheetData>
    <row r="1" spans="1:10" ht="12">
      <c r="A1" s="400" t="s">
        <v>568</v>
      </c>
    </row>
    <row r="2" spans="1:10" ht="36" customHeight="1">
      <c r="A2" s="477" t="s">
        <v>538</v>
      </c>
      <c r="B2" s="477"/>
      <c r="C2" s="477"/>
      <c r="D2" s="477"/>
      <c r="E2" s="477"/>
      <c r="F2" s="477"/>
      <c r="G2" s="477"/>
      <c r="H2" s="477"/>
      <c r="I2" s="477"/>
      <c r="J2" s="477"/>
    </row>
    <row r="3" spans="1:10" ht="13.5" customHeight="1">
      <c r="A3" s="481" t="s">
        <v>247</v>
      </c>
      <c r="B3" s="482" t="s">
        <v>328</v>
      </c>
      <c r="C3" s="483" t="s">
        <v>246</v>
      </c>
      <c r="D3" s="485" t="s">
        <v>216</v>
      </c>
      <c r="E3" s="484" t="s">
        <v>32</v>
      </c>
      <c r="F3" s="479" t="s">
        <v>8</v>
      </c>
      <c r="G3" s="475" t="s">
        <v>64</v>
      </c>
      <c r="H3" s="475"/>
      <c r="I3" s="475"/>
      <c r="J3" s="476" t="s">
        <v>392</v>
      </c>
    </row>
    <row r="4" spans="1:10" ht="41.25" customHeight="1">
      <c r="A4" s="481"/>
      <c r="B4" s="482"/>
      <c r="C4" s="483"/>
      <c r="D4" s="486"/>
      <c r="E4" s="484"/>
      <c r="F4" s="479"/>
      <c r="G4" s="62" t="s">
        <v>6</v>
      </c>
      <c r="H4" s="62" t="s">
        <v>67</v>
      </c>
      <c r="I4" s="62" t="s">
        <v>7</v>
      </c>
      <c r="J4" s="476"/>
    </row>
    <row r="5" spans="1:10" s="284" customFormat="1" ht="15" customHeight="1">
      <c r="A5" s="395" t="s">
        <v>393</v>
      </c>
      <c r="B5" s="280" t="s">
        <v>24</v>
      </c>
      <c r="C5" s="281">
        <v>0</v>
      </c>
      <c r="D5" s="281">
        <v>2821</v>
      </c>
      <c r="E5" s="282">
        <f>C5+D5</f>
        <v>2821</v>
      </c>
      <c r="F5" s="283">
        <f>SUM(G5:I5)</f>
        <v>2821</v>
      </c>
      <c r="G5" s="281">
        <v>1294</v>
      </c>
      <c r="H5" s="281">
        <v>345</v>
      </c>
      <c r="I5" s="281">
        <v>1182</v>
      </c>
      <c r="J5" s="281">
        <v>1</v>
      </c>
    </row>
    <row r="6" spans="1:10" s="284" customFormat="1" ht="15" customHeight="1">
      <c r="A6" s="395" t="s">
        <v>394</v>
      </c>
      <c r="B6" s="280" t="s">
        <v>23</v>
      </c>
      <c r="C6" s="281">
        <v>0</v>
      </c>
      <c r="D6" s="281">
        <v>6117</v>
      </c>
      <c r="E6" s="282">
        <f>C6+D6</f>
        <v>6117</v>
      </c>
      <c r="F6" s="283">
        <f>SUM(G6:I6)</f>
        <v>6117</v>
      </c>
      <c r="G6" s="285">
        <v>4545</v>
      </c>
      <c r="H6" s="285">
        <v>1214</v>
      </c>
      <c r="I6" s="281">
        <v>358</v>
      </c>
      <c r="J6" s="281">
        <v>3</v>
      </c>
    </row>
    <row r="7" spans="1:10" s="223" customFormat="1" ht="15" customHeight="1">
      <c r="A7" s="396"/>
      <c r="B7" s="237" t="s">
        <v>318</v>
      </c>
      <c r="C7" s="238">
        <f t="shared" ref="C7:J7" si="0">SUM(C5:C6)</f>
        <v>0</v>
      </c>
      <c r="D7" s="238">
        <f t="shared" si="0"/>
        <v>8938</v>
      </c>
      <c r="E7" s="238">
        <f>SUM(E5:E6)</f>
        <v>8938</v>
      </c>
      <c r="F7" s="238">
        <f>SUM(F5:F6)</f>
        <v>8938</v>
      </c>
      <c r="G7" s="238">
        <f t="shared" si="0"/>
        <v>5839</v>
      </c>
      <c r="H7" s="238">
        <f t="shared" si="0"/>
        <v>1559</v>
      </c>
      <c r="I7" s="238">
        <f t="shared" si="0"/>
        <v>1540</v>
      </c>
      <c r="J7" s="238">
        <f t="shared" si="0"/>
        <v>4</v>
      </c>
    </row>
    <row r="8" spans="1:10" s="26" customFormat="1" ht="15" customHeight="1">
      <c r="A8" s="160" t="s">
        <v>395</v>
      </c>
      <c r="B8" s="239" t="s">
        <v>308</v>
      </c>
      <c r="C8" s="42">
        <v>233</v>
      </c>
      <c r="D8" s="42">
        <v>2731</v>
      </c>
      <c r="E8" s="282">
        <f>C8+D8</f>
        <v>2964</v>
      </c>
      <c r="F8" s="240">
        <f>SUM(G8:I8)</f>
        <v>2964</v>
      </c>
      <c r="G8" s="42">
        <v>2011</v>
      </c>
      <c r="H8" s="42">
        <v>452</v>
      </c>
      <c r="I8" s="42">
        <v>501</v>
      </c>
      <c r="J8" s="42">
        <v>3</v>
      </c>
    </row>
    <row r="9" spans="1:10" s="26" customFormat="1" ht="15" customHeight="1">
      <c r="A9" s="160" t="s">
        <v>396</v>
      </c>
      <c r="B9" s="239" t="s">
        <v>309</v>
      </c>
      <c r="C9" s="42">
        <v>287</v>
      </c>
      <c r="D9" s="42">
        <v>1769</v>
      </c>
      <c r="E9" s="282">
        <f>C9+D9</f>
        <v>2056</v>
      </c>
      <c r="F9" s="240">
        <f>SUM(G9:I9)</f>
        <v>2056</v>
      </c>
      <c r="G9" s="42">
        <v>1618</v>
      </c>
      <c r="H9" s="42">
        <v>346</v>
      </c>
      <c r="I9" s="42">
        <v>92</v>
      </c>
      <c r="J9" s="42">
        <v>2</v>
      </c>
    </row>
    <row r="10" spans="1:10" s="26" customFormat="1" ht="15" customHeight="1">
      <c r="A10" s="160" t="s">
        <v>397</v>
      </c>
      <c r="B10" s="239" t="s">
        <v>310</v>
      </c>
      <c r="C10" s="55">
        <v>1718</v>
      </c>
      <c r="D10" s="42">
        <v>2457</v>
      </c>
      <c r="E10" s="282">
        <f>C10+D10</f>
        <v>4175</v>
      </c>
      <c r="F10" s="240">
        <f>SUM(G10:I10)</f>
        <v>4175</v>
      </c>
      <c r="G10" s="42">
        <v>0</v>
      </c>
      <c r="H10" s="42">
        <v>0</v>
      </c>
      <c r="I10" s="42">
        <v>4175</v>
      </c>
      <c r="J10" s="42">
        <v>0</v>
      </c>
    </row>
    <row r="11" spans="1:10" s="274" customFormat="1" ht="15" customHeight="1">
      <c r="A11" s="397"/>
      <c r="B11" s="272" t="s">
        <v>245</v>
      </c>
      <c r="C11" s="273">
        <f t="shared" ref="C11:J11" si="1">SUM(C8:C10)</f>
        <v>2238</v>
      </c>
      <c r="D11" s="273">
        <f t="shared" si="1"/>
        <v>6957</v>
      </c>
      <c r="E11" s="273">
        <f t="shared" si="1"/>
        <v>9195</v>
      </c>
      <c r="F11" s="273">
        <f t="shared" si="1"/>
        <v>9195</v>
      </c>
      <c r="G11" s="273">
        <f t="shared" si="1"/>
        <v>3629</v>
      </c>
      <c r="H11" s="273">
        <f t="shared" si="1"/>
        <v>798</v>
      </c>
      <c r="I11" s="273">
        <f t="shared" si="1"/>
        <v>4768</v>
      </c>
      <c r="J11" s="273">
        <f t="shared" si="1"/>
        <v>5</v>
      </c>
    </row>
    <row r="12" spans="1:10" s="26" customFormat="1" ht="15" customHeight="1">
      <c r="A12" s="160" t="s">
        <v>398</v>
      </c>
      <c r="B12" s="239" t="s">
        <v>308</v>
      </c>
      <c r="C12" s="42">
        <v>281</v>
      </c>
      <c r="D12" s="42">
        <v>2448</v>
      </c>
      <c r="E12" s="224">
        <f>C12+D12</f>
        <v>2729</v>
      </c>
      <c r="F12" s="240">
        <f>SUM(G12:I12)</f>
        <v>2729</v>
      </c>
      <c r="G12" s="42">
        <v>2036</v>
      </c>
      <c r="H12" s="42">
        <v>437</v>
      </c>
      <c r="I12" s="42">
        <v>256</v>
      </c>
      <c r="J12" s="42">
        <v>2</v>
      </c>
    </row>
    <row r="13" spans="1:10" s="26" customFormat="1" ht="15" customHeight="1">
      <c r="A13" s="160" t="s">
        <v>399</v>
      </c>
      <c r="B13" s="239" t="s">
        <v>309</v>
      </c>
      <c r="C13" s="42">
        <v>817</v>
      </c>
      <c r="D13" s="42">
        <v>278</v>
      </c>
      <c r="E13" s="224">
        <f>C13+D13</f>
        <v>1095</v>
      </c>
      <c r="F13" s="240">
        <f>SUM(G13:I13)</f>
        <v>1095</v>
      </c>
      <c r="G13" s="42">
        <v>861</v>
      </c>
      <c r="H13" s="42">
        <v>230</v>
      </c>
      <c r="I13" s="42">
        <v>4</v>
      </c>
      <c r="J13" s="42">
        <v>1</v>
      </c>
    </row>
    <row r="14" spans="1:10" s="26" customFormat="1" ht="15" customHeight="1">
      <c r="A14" s="160" t="s">
        <v>400</v>
      </c>
      <c r="B14" s="239" t="s">
        <v>310</v>
      </c>
      <c r="C14" s="42">
        <v>1096</v>
      </c>
      <c r="D14" s="42">
        <v>259</v>
      </c>
      <c r="E14" s="224">
        <f>C14+D14</f>
        <v>1355</v>
      </c>
      <c r="F14" s="240">
        <f>SUM(G14:I14)</f>
        <v>1355</v>
      </c>
      <c r="G14" s="42">
        <v>0</v>
      </c>
      <c r="H14" s="42">
        <v>0</v>
      </c>
      <c r="I14" s="42">
        <v>1355</v>
      </c>
      <c r="J14" s="42">
        <v>0</v>
      </c>
    </row>
    <row r="15" spans="1:10" s="274" customFormat="1" ht="15" customHeight="1">
      <c r="A15" s="397"/>
      <c r="B15" s="272" t="s">
        <v>311</v>
      </c>
      <c r="C15" s="273">
        <f t="shared" ref="C15:J15" si="2">SUM(C12:C14)</f>
        <v>2194</v>
      </c>
      <c r="D15" s="273">
        <f t="shared" si="2"/>
        <v>2985</v>
      </c>
      <c r="E15" s="273">
        <f t="shared" si="2"/>
        <v>5179</v>
      </c>
      <c r="F15" s="273">
        <f t="shared" si="2"/>
        <v>5179</v>
      </c>
      <c r="G15" s="273">
        <f t="shared" si="2"/>
        <v>2897</v>
      </c>
      <c r="H15" s="273">
        <f t="shared" si="2"/>
        <v>667</v>
      </c>
      <c r="I15" s="273">
        <f t="shared" si="2"/>
        <v>1615</v>
      </c>
      <c r="J15" s="273">
        <f t="shared" si="2"/>
        <v>3</v>
      </c>
    </row>
    <row r="16" spans="1:10" s="26" customFormat="1" ht="15" customHeight="1">
      <c r="A16" s="160" t="s">
        <v>401</v>
      </c>
      <c r="B16" s="239" t="s">
        <v>308</v>
      </c>
      <c r="C16" s="42">
        <v>0</v>
      </c>
      <c r="D16" s="42">
        <v>0</v>
      </c>
      <c r="E16" s="224">
        <f>C16+D16</f>
        <v>0</v>
      </c>
      <c r="F16" s="240">
        <f>SUM(G16:I16)</f>
        <v>0</v>
      </c>
      <c r="G16" s="42">
        <v>0</v>
      </c>
      <c r="H16" s="42">
        <v>0</v>
      </c>
      <c r="I16" s="42">
        <v>0</v>
      </c>
      <c r="J16" s="42">
        <v>0</v>
      </c>
    </row>
    <row r="17" spans="1:10" s="26" customFormat="1" ht="15" customHeight="1">
      <c r="A17" s="160" t="s">
        <v>402</v>
      </c>
      <c r="B17" s="239" t="s">
        <v>309</v>
      </c>
      <c r="C17" s="42">
        <v>179</v>
      </c>
      <c r="D17" s="42">
        <v>634</v>
      </c>
      <c r="E17" s="224">
        <f>C17+D17</f>
        <v>813</v>
      </c>
      <c r="F17" s="240">
        <f>SUM(G17:I17)</f>
        <v>813</v>
      </c>
      <c r="G17" s="42">
        <v>614</v>
      </c>
      <c r="H17" s="42">
        <v>99</v>
      </c>
      <c r="I17" s="42">
        <v>100</v>
      </c>
      <c r="J17" s="42">
        <v>1</v>
      </c>
    </row>
    <row r="18" spans="1:10" s="26" customFormat="1" ht="15" customHeight="1">
      <c r="A18" s="160" t="s">
        <v>403</v>
      </c>
      <c r="B18" s="239" t="s">
        <v>310</v>
      </c>
      <c r="C18" s="42">
        <v>540</v>
      </c>
      <c r="D18" s="42">
        <v>-154</v>
      </c>
      <c r="E18" s="224">
        <f>C18+D18</f>
        <v>386</v>
      </c>
      <c r="F18" s="240">
        <f>SUM(G18:I18)</f>
        <v>386</v>
      </c>
      <c r="G18" s="42">
        <v>0</v>
      </c>
      <c r="H18" s="42">
        <v>0</v>
      </c>
      <c r="I18" s="55">
        <v>386</v>
      </c>
      <c r="J18" s="42">
        <v>0</v>
      </c>
    </row>
    <row r="19" spans="1:10" s="274" customFormat="1" ht="15" customHeight="1">
      <c r="A19" s="397"/>
      <c r="B19" s="272" t="s">
        <v>312</v>
      </c>
      <c r="C19" s="273">
        <f t="shared" ref="C19:J19" si="3">SUM(C16:C18)</f>
        <v>719</v>
      </c>
      <c r="D19" s="273">
        <f t="shared" si="3"/>
        <v>480</v>
      </c>
      <c r="E19" s="273">
        <f t="shared" si="3"/>
        <v>1199</v>
      </c>
      <c r="F19" s="273">
        <f t="shared" si="3"/>
        <v>1199</v>
      </c>
      <c r="G19" s="273">
        <f t="shared" si="3"/>
        <v>614</v>
      </c>
      <c r="H19" s="273">
        <f t="shared" si="3"/>
        <v>99</v>
      </c>
      <c r="I19" s="273">
        <f t="shared" si="3"/>
        <v>486</v>
      </c>
      <c r="J19" s="273">
        <f t="shared" si="3"/>
        <v>1</v>
      </c>
    </row>
    <row r="20" spans="1:10" s="24" customFormat="1" ht="15" customHeight="1">
      <c r="A20" s="160" t="s">
        <v>404</v>
      </c>
      <c r="B20" s="239" t="s">
        <v>308</v>
      </c>
      <c r="C20" s="42">
        <v>121</v>
      </c>
      <c r="D20" s="42">
        <v>2085</v>
      </c>
      <c r="E20" s="224">
        <f>C20+D20</f>
        <v>2206</v>
      </c>
      <c r="F20" s="240">
        <f>SUM(G20:I20)</f>
        <v>2206</v>
      </c>
      <c r="G20" s="42">
        <v>1597</v>
      </c>
      <c r="H20" s="42">
        <v>425</v>
      </c>
      <c r="I20" s="42">
        <v>184</v>
      </c>
      <c r="J20" s="42">
        <v>2</v>
      </c>
    </row>
    <row r="21" spans="1:10" s="24" customFormat="1" ht="15" customHeight="1">
      <c r="A21" s="401" t="s">
        <v>405</v>
      </c>
      <c r="B21" s="239" t="s">
        <v>309</v>
      </c>
      <c r="C21" s="42">
        <v>171</v>
      </c>
      <c r="D21" s="42">
        <v>810</v>
      </c>
      <c r="E21" s="224">
        <f>C21+D21</f>
        <v>981</v>
      </c>
      <c r="F21" s="240">
        <f>SUM(G21:I21)</f>
        <v>981</v>
      </c>
      <c r="G21" s="42">
        <v>841</v>
      </c>
      <c r="H21" s="42">
        <v>140</v>
      </c>
      <c r="I21" s="42">
        <v>0</v>
      </c>
      <c r="J21" s="42">
        <v>1</v>
      </c>
    </row>
    <row r="22" spans="1:10" s="24" customFormat="1" ht="15" customHeight="1">
      <c r="A22" s="401" t="s">
        <v>406</v>
      </c>
      <c r="B22" s="239" t="s">
        <v>310</v>
      </c>
      <c r="C22" s="42">
        <v>1062</v>
      </c>
      <c r="D22" s="42">
        <v>-140</v>
      </c>
      <c r="E22" s="224">
        <f>C22+D22</f>
        <v>922</v>
      </c>
      <c r="F22" s="240">
        <f>SUM(G22:I22)</f>
        <v>922</v>
      </c>
      <c r="G22" s="42">
        <v>0</v>
      </c>
      <c r="H22" s="42">
        <v>0</v>
      </c>
      <c r="I22" s="42">
        <v>922</v>
      </c>
      <c r="J22" s="42">
        <v>0</v>
      </c>
    </row>
    <row r="23" spans="1:10" s="274" customFormat="1" ht="15" customHeight="1">
      <c r="A23" s="397"/>
      <c r="B23" s="272" t="s">
        <v>313</v>
      </c>
      <c r="C23" s="273">
        <f t="shared" ref="C23:J23" si="4">SUM(C20:C22)</f>
        <v>1354</v>
      </c>
      <c r="D23" s="273">
        <f t="shared" si="4"/>
        <v>2755</v>
      </c>
      <c r="E23" s="273">
        <f t="shared" si="4"/>
        <v>4109</v>
      </c>
      <c r="F23" s="273">
        <f t="shared" si="4"/>
        <v>4109</v>
      </c>
      <c r="G23" s="273">
        <f t="shared" si="4"/>
        <v>2438</v>
      </c>
      <c r="H23" s="273">
        <f t="shared" si="4"/>
        <v>565</v>
      </c>
      <c r="I23" s="273">
        <f t="shared" si="4"/>
        <v>1106</v>
      </c>
      <c r="J23" s="273">
        <f t="shared" si="4"/>
        <v>3</v>
      </c>
    </row>
    <row r="24" spans="1:10" s="24" customFormat="1" ht="15" customHeight="1">
      <c r="A24" s="160" t="s">
        <v>407</v>
      </c>
      <c r="B24" s="239" t="s">
        <v>308</v>
      </c>
      <c r="C24" s="55">
        <v>0</v>
      </c>
      <c r="D24" s="42">
        <v>1741</v>
      </c>
      <c r="E24" s="224">
        <f>C24+D24</f>
        <v>1741</v>
      </c>
      <c r="F24" s="240">
        <f>SUM(G24:I24)</f>
        <v>1741</v>
      </c>
      <c r="G24" s="42">
        <v>1006</v>
      </c>
      <c r="H24" s="42">
        <v>270</v>
      </c>
      <c r="I24" s="42">
        <v>465</v>
      </c>
      <c r="J24" s="42">
        <v>2</v>
      </c>
    </row>
    <row r="25" spans="1:10" s="24" customFormat="1" ht="15" customHeight="1">
      <c r="A25" s="160" t="s">
        <v>408</v>
      </c>
      <c r="B25" s="239" t="s">
        <v>309</v>
      </c>
      <c r="C25" s="55">
        <v>0</v>
      </c>
      <c r="D25" s="42">
        <v>2185</v>
      </c>
      <c r="E25" s="224">
        <f>C25+D25</f>
        <v>2185</v>
      </c>
      <c r="F25" s="240">
        <f>SUM(G25:I25)</f>
        <v>2185</v>
      </c>
      <c r="G25" s="42">
        <v>1717</v>
      </c>
      <c r="H25" s="42">
        <v>460</v>
      </c>
      <c r="I25" s="42">
        <v>8</v>
      </c>
      <c r="J25" s="42">
        <v>2</v>
      </c>
    </row>
    <row r="26" spans="1:10" s="24" customFormat="1" ht="15" customHeight="1">
      <c r="A26" s="160" t="s">
        <v>409</v>
      </c>
      <c r="B26" s="239" t="s">
        <v>310</v>
      </c>
      <c r="C26" s="55">
        <v>2506</v>
      </c>
      <c r="D26" s="42">
        <v>-1134</v>
      </c>
      <c r="E26" s="224">
        <f>C26+D26</f>
        <v>1372</v>
      </c>
      <c r="F26" s="240">
        <f>SUM(G26:I26)</f>
        <v>1372</v>
      </c>
      <c r="G26" s="42">
        <v>0</v>
      </c>
      <c r="H26" s="42">
        <v>0</v>
      </c>
      <c r="I26" s="42">
        <v>1372</v>
      </c>
      <c r="J26" s="42">
        <v>0</v>
      </c>
    </row>
    <row r="27" spans="1:10" s="274" customFormat="1" ht="15" customHeight="1">
      <c r="A27" s="397"/>
      <c r="B27" s="272" t="s">
        <v>314</v>
      </c>
      <c r="C27" s="273">
        <f t="shared" ref="C27:J27" si="5">SUM(C24:C26)</f>
        <v>2506</v>
      </c>
      <c r="D27" s="273">
        <f t="shared" si="5"/>
        <v>2792</v>
      </c>
      <c r="E27" s="273">
        <f t="shared" si="5"/>
        <v>5298</v>
      </c>
      <c r="F27" s="273">
        <f t="shared" si="5"/>
        <v>5298</v>
      </c>
      <c r="G27" s="273">
        <f t="shared" si="5"/>
        <v>2723</v>
      </c>
      <c r="H27" s="273">
        <f t="shared" si="5"/>
        <v>730</v>
      </c>
      <c r="I27" s="273">
        <f t="shared" si="5"/>
        <v>1845</v>
      </c>
      <c r="J27" s="273">
        <f t="shared" si="5"/>
        <v>4</v>
      </c>
    </row>
    <row r="28" spans="1:10" s="274" customFormat="1" ht="15" customHeight="1">
      <c r="A28" s="478" t="s">
        <v>329</v>
      </c>
      <c r="B28" s="478"/>
      <c r="C28" s="323">
        <f>C27+C23+C19+C15+C11</f>
        <v>9011</v>
      </c>
      <c r="D28" s="323">
        <f t="shared" ref="D28:J28" si="6">D27+D23+D19+D15+D11</f>
        <v>15969</v>
      </c>
      <c r="E28" s="323">
        <f t="shared" si="6"/>
        <v>24980</v>
      </c>
      <c r="F28" s="323">
        <f t="shared" si="6"/>
        <v>24980</v>
      </c>
      <c r="G28" s="323">
        <f t="shared" si="6"/>
        <v>12301</v>
      </c>
      <c r="H28" s="323">
        <f t="shared" si="6"/>
        <v>2859</v>
      </c>
      <c r="I28" s="323">
        <f t="shared" si="6"/>
        <v>9820</v>
      </c>
      <c r="J28" s="323">
        <f t="shared" si="6"/>
        <v>16</v>
      </c>
    </row>
    <row r="29" spans="1:10" s="274" customFormat="1" ht="15" customHeight="1">
      <c r="A29" s="398" t="s">
        <v>410</v>
      </c>
      <c r="B29" s="275" t="s">
        <v>22</v>
      </c>
      <c r="C29" s="276">
        <v>0</v>
      </c>
      <c r="D29" s="276">
        <v>3472</v>
      </c>
      <c r="E29" s="278">
        <f>SUM(C29:D29)</f>
        <v>3472</v>
      </c>
      <c r="F29" s="279">
        <f>SUM(G29:I29)</f>
        <v>3472</v>
      </c>
      <c r="G29" s="277">
        <v>2335</v>
      </c>
      <c r="H29" s="277">
        <v>974</v>
      </c>
      <c r="I29" s="276">
        <v>163</v>
      </c>
      <c r="J29" s="276">
        <v>2</v>
      </c>
    </row>
    <row r="30" spans="1:10" s="274" customFormat="1" ht="15" customHeight="1">
      <c r="A30" s="398" t="s">
        <v>411</v>
      </c>
      <c r="B30" s="275" t="s">
        <v>21</v>
      </c>
      <c r="C30" s="276">
        <v>0</v>
      </c>
      <c r="D30" s="276">
        <v>1315</v>
      </c>
      <c r="E30" s="278">
        <f>SUM(C30:D30)</f>
        <v>1315</v>
      </c>
      <c r="F30" s="279">
        <f>SUM(G30:I30)</f>
        <v>1315</v>
      </c>
      <c r="G30" s="276">
        <v>1083</v>
      </c>
      <c r="H30" s="276">
        <v>203</v>
      </c>
      <c r="I30" s="276">
        <v>29</v>
      </c>
      <c r="J30" s="276">
        <v>1</v>
      </c>
    </row>
    <row r="31" spans="1:10" s="274" customFormat="1" ht="15" customHeight="1">
      <c r="A31" s="398" t="s">
        <v>412</v>
      </c>
      <c r="B31" s="275" t="s">
        <v>151</v>
      </c>
      <c r="C31" s="277">
        <v>4841</v>
      </c>
      <c r="D31" s="276">
        <v>6601</v>
      </c>
      <c r="E31" s="278">
        <f>SUM(C31:D31)</f>
        <v>11442</v>
      </c>
      <c r="F31" s="279">
        <f>SUM(G31:I31)</f>
        <v>11442</v>
      </c>
      <c r="G31" s="276">
        <v>6855</v>
      </c>
      <c r="H31" s="276">
        <v>1534</v>
      </c>
      <c r="I31" s="276">
        <v>3053</v>
      </c>
      <c r="J31" s="276">
        <v>6</v>
      </c>
    </row>
    <row r="32" spans="1:10" s="236" customFormat="1" ht="36.75" customHeight="1">
      <c r="A32" s="480" t="s">
        <v>327</v>
      </c>
      <c r="B32" s="480"/>
      <c r="C32" s="394">
        <f>C31+C30+C29+C28+C7</f>
        <v>13852</v>
      </c>
      <c r="D32" s="394">
        <f t="shared" ref="D32:J32" si="7">D31+D30+D29+D28+D7</f>
        <v>36295</v>
      </c>
      <c r="E32" s="394">
        <f t="shared" si="7"/>
        <v>50147</v>
      </c>
      <c r="F32" s="394">
        <f t="shared" si="7"/>
        <v>50147</v>
      </c>
      <c r="G32" s="394">
        <f t="shared" si="7"/>
        <v>28413</v>
      </c>
      <c r="H32" s="394">
        <f t="shared" si="7"/>
        <v>7129</v>
      </c>
      <c r="I32" s="394">
        <f t="shared" si="7"/>
        <v>14605</v>
      </c>
      <c r="J32" s="394">
        <f t="shared" si="7"/>
        <v>29</v>
      </c>
    </row>
    <row r="34" spans="1:6">
      <c r="F34" s="22"/>
    </row>
    <row r="35" spans="1:6" ht="12.75">
      <c r="A35" s="402" t="s">
        <v>569</v>
      </c>
    </row>
    <row r="36" spans="1:6" ht="12.75">
      <c r="A36" t="s">
        <v>570</v>
      </c>
    </row>
  </sheetData>
  <mergeCells count="11">
    <mergeCell ref="A32:B32"/>
    <mergeCell ref="A3:A4"/>
    <mergeCell ref="B3:B4"/>
    <mergeCell ref="C3:C4"/>
    <mergeCell ref="E3:E4"/>
    <mergeCell ref="D3:D4"/>
    <mergeCell ref="G3:I3"/>
    <mergeCell ref="J3:J4"/>
    <mergeCell ref="A2:J2"/>
    <mergeCell ref="A28:B28"/>
    <mergeCell ref="F3:F4"/>
  </mergeCells>
  <pageMargins left="0.17" right="0.16" top="0.25" bottom="0.4" header="0.17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3"/>
  <sheetViews>
    <sheetView topLeftCell="A13" workbookViewId="0">
      <selection activeCell="A21" sqref="A21:A22"/>
    </sheetView>
  </sheetViews>
  <sheetFormatPr defaultRowHeight="11.25"/>
  <cols>
    <col min="1" max="1" width="5.5703125" style="11" customWidth="1"/>
    <col min="2" max="2" width="34.85546875" style="11" customWidth="1"/>
    <col min="3" max="3" width="6.7109375" style="11" customWidth="1"/>
    <col min="4" max="4" width="15" style="11" customWidth="1"/>
    <col min="5" max="5" width="9.28515625" style="11" customWidth="1"/>
    <col min="6" max="6" width="9.140625" style="11" customWidth="1"/>
    <col min="7" max="7" width="8.42578125" style="11" customWidth="1"/>
    <col min="8" max="8" width="7.7109375" style="11" customWidth="1"/>
    <col min="9" max="9" width="7.85546875" style="11" customWidth="1"/>
    <col min="10" max="10" width="5.28515625" style="11" customWidth="1"/>
    <col min="11" max="11" width="11.85546875" style="11" customWidth="1"/>
    <col min="12" max="16384" width="9.140625" style="11"/>
  </cols>
  <sheetData>
    <row r="1" spans="1:11" ht="17.25" customHeight="1">
      <c r="A1" s="159" t="s">
        <v>565</v>
      </c>
    </row>
    <row r="2" spans="1:11" ht="36" customHeight="1" thickBot="1">
      <c r="A2" s="510" t="s">
        <v>537</v>
      </c>
      <c r="B2" s="510"/>
      <c r="C2" s="510"/>
      <c r="D2" s="510"/>
      <c r="E2" s="510"/>
      <c r="F2" s="510"/>
      <c r="G2" s="510"/>
      <c r="H2" s="510"/>
      <c r="I2" s="510"/>
      <c r="J2" s="510"/>
    </row>
    <row r="3" spans="1:11" ht="13.5" customHeight="1">
      <c r="A3" s="489" t="s">
        <v>247</v>
      </c>
      <c r="B3" s="506" t="s">
        <v>5</v>
      </c>
      <c r="C3" s="508" t="s">
        <v>246</v>
      </c>
      <c r="D3" s="496" t="s">
        <v>216</v>
      </c>
      <c r="E3" s="502" t="s">
        <v>32</v>
      </c>
      <c r="F3" s="494" t="s">
        <v>8</v>
      </c>
      <c r="G3" s="520" t="s">
        <v>64</v>
      </c>
      <c r="H3" s="521"/>
      <c r="I3" s="521"/>
      <c r="J3" s="522" t="s">
        <v>30</v>
      </c>
    </row>
    <row r="4" spans="1:11" ht="54" customHeight="1" thickBot="1">
      <c r="A4" s="490"/>
      <c r="B4" s="507"/>
      <c r="C4" s="509"/>
      <c r="D4" s="497"/>
      <c r="E4" s="503"/>
      <c r="F4" s="495"/>
      <c r="G4" s="27" t="s">
        <v>6</v>
      </c>
      <c r="H4" s="27" t="s">
        <v>67</v>
      </c>
      <c r="I4" s="27" t="s">
        <v>7</v>
      </c>
      <c r="J4" s="523"/>
    </row>
    <row r="5" spans="1:11" ht="15.75" customHeight="1">
      <c r="A5" s="241" t="s">
        <v>413</v>
      </c>
      <c r="B5" s="242" t="s">
        <v>294</v>
      </c>
      <c r="C5" s="243">
        <v>0</v>
      </c>
      <c r="D5" s="243">
        <v>20294</v>
      </c>
      <c r="E5" s="244">
        <f>SUM(C5:D5)</f>
        <v>20294</v>
      </c>
      <c r="F5" s="245">
        <f>SUM(G5:I5)</f>
        <v>20294</v>
      </c>
      <c r="G5" s="493">
        <v>14980</v>
      </c>
      <c r="H5" s="493">
        <v>3626</v>
      </c>
      <c r="I5" s="518">
        <v>1688</v>
      </c>
      <c r="J5" s="246">
        <v>9</v>
      </c>
      <c r="K5" s="23"/>
    </row>
    <row r="6" spans="1:11" ht="21.75" customHeight="1">
      <c r="A6" s="247" t="s">
        <v>413</v>
      </c>
      <c r="B6" s="208" t="s">
        <v>297</v>
      </c>
      <c r="C6" s="235">
        <v>0</v>
      </c>
      <c r="D6" s="235">
        <v>0</v>
      </c>
      <c r="E6" s="213">
        <f>SUM(C6:D6)</f>
        <v>0</v>
      </c>
      <c r="F6" s="214">
        <f>SUM(G6:I6)</f>
        <v>0</v>
      </c>
      <c r="G6" s="492"/>
      <c r="H6" s="492"/>
      <c r="I6" s="519"/>
      <c r="J6" s="248">
        <v>4.5999999999999996</v>
      </c>
      <c r="K6" s="23"/>
    </row>
    <row r="7" spans="1:11" s="229" customFormat="1" ht="21.75" customHeight="1" thickBot="1">
      <c r="A7" s="511" t="s">
        <v>315</v>
      </c>
      <c r="B7" s="512"/>
      <c r="C7" s="387">
        <f>SUM(C5:C6)</f>
        <v>0</v>
      </c>
      <c r="D7" s="387">
        <f t="shared" ref="D7:J7" si="0">SUM(D5:D6)</f>
        <v>20294</v>
      </c>
      <c r="E7" s="388">
        <f t="shared" si="0"/>
        <v>20294</v>
      </c>
      <c r="F7" s="389">
        <f t="shared" si="0"/>
        <v>20294</v>
      </c>
      <c r="G7" s="387">
        <f t="shared" si="0"/>
        <v>14980</v>
      </c>
      <c r="H7" s="387">
        <f t="shared" si="0"/>
        <v>3626</v>
      </c>
      <c r="I7" s="387">
        <f t="shared" si="0"/>
        <v>1688</v>
      </c>
      <c r="J7" s="390">
        <f t="shared" si="0"/>
        <v>13.6</v>
      </c>
      <c r="K7" s="228"/>
    </row>
    <row r="8" spans="1:11" ht="22.5">
      <c r="A8" s="249" t="s">
        <v>415</v>
      </c>
      <c r="B8" s="250" t="s">
        <v>296</v>
      </c>
      <c r="C8" s="251">
        <v>0</v>
      </c>
      <c r="D8" s="251">
        <v>6600</v>
      </c>
      <c r="E8" s="244">
        <f>SUM(C8:D8)</f>
        <v>6600</v>
      </c>
      <c r="F8" s="245">
        <f>SUM(G8:I8)</f>
        <v>6600</v>
      </c>
      <c r="G8" s="498">
        <v>4731</v>
      </c>
      <c r="H8" s="498">
        <v>1164</v>
      </c>
      <c r="I8" s="515">
        <v>705</v>
      </c>
      <c r="J8" s="252">
        <v>2</v>
      </c>
      <c r="K8" s="23"/>
    </row>
    <row r="9" spans="1:11" ht="22.5">
      <c r="A9" s="253" t="s">
        <v>415</v>
      </c>
      <c r="B9" s="209" t="s">
        <v>293</v>
      </c>
      <c r="C9" s="385">
        <v>0</v>
      </c>
      <c r="D9" s="385">
        <v>0</v>
      </c>
      <c r="E9" s="213">
        <f>SUM(C9:D9)</f>
        <v>0</v>
      </c>
      <c r="F9" s="214">
        <f>SUM(G9:I9)</f>
        <v>0</v>
      </c>
      <c r="G9" s="499"/>
      <c r="H9" s="499"/>
      <c r="I9" s="516"/>
      <c r="J9" s="254">
        <v>1</v>
      </c>
      <c r="K9" s="23"/>
    </row>
    <row r="10" spans="1:11">
      <c r="A10" s="255" t="s">
        <v>415</v>
      </c>
      <c r="B10" s="225" t="s">
        <v>299</v>
      </c>
      <c r="C10" s="212">
        <v>0</v>
      </c>
      <c r="D10" s="212">
        <v>0</v>
      </c>
      <c r="E10" s="226">
        <f>SUM(C10:D10)</f>
        <v>0</v>
      </c>
      <c r="F10" s="227">
        <f>SUM(G10:I10)</f>
        <v>0</v>
      </c>
      <c r="G10" s="492"/>
      <c r="H10" s="492"/>
      <c r="I10" s="517"/>
      <c r="J10" s="256"/>
      <c r="K10" s="23"/>
    </row>
    <row r="11" spans="1:11" s="229" customFormat="1" ht="22.5" customHeight="1" thickBot="1">
      <c r="A11" s="513" t="s">
        <v>317</v>
      </c>
      <c r="B11" s="514"/>
      <c r="C11" s="257">
        <f>SUM(C8:C10)</f>
        <v>0</v>
      </c>
      <c r="D11" s="257">
        <f t="shared" ref="D11:J11" si="1">SUM(D8:D10)</f>
        <v>6600</v>
      </c>
      <c r="E11" s="258">
        <f t="shared" si="1"/>
        <v>6600</v>
      </c>
      <c r="F11" s="259">
        <f t="shared" si="1"/>
        <v>6600</v>
      </c>
      <c r="G11" s="257">
        <f t="shared" si="1"/>
        <v>4731</v>
      </c>
      <c r="H11" s="257">
        <f t="shared" si="1"/>
        <v>1164</v>
      </c>
      <c r="I11" s="257">
        <f t="shared" si="1"/>
        <v>705</v>
      </c>
      <c r="J11" s="260">
        <f t="shared" si="1"/>
        <v>3</v>
      </c>
      <c r="K11" s="228"/>
    </row>
    <row r="12" spans="1:11">
      <c r="A12" s="261" t="s">
        <v>414</v>
      </c>
      <c r="B12" s="262" t="s">
        <v>295</v>
      </c>
      <c r="C12" s="263">
        <v>0</v>
      </c>
      <c r="D12" s="263">
        <v>5383</v>
      </c>
      <c r="E12" s="244">
        <f>SUM(C12:D12)</f>
        <v>5383</v>
      </c>
      <c r="F12" s="245">
        <f>SUM(G12:I12)</f>
        <v>5383</v>
      </c>
      <c r="G12" s="491">
        <v>3824</v>
      </c>
      <c r="H12" s="491">
        <v>930</v>
      </c>
      <c r="I12" s="487">
        <v>629</v>
      </c>
      <c r="J12" s="264">
        <v>2</v>
      </c>
      <c r="K12" s="23"/>
    </row>
    <row r="13" spans="1:11" ht="22.5">
      <c r="A13" s="265" t="s">
        <v>414</v>
      </c>
      <c r="B13" s="211" t="s">
        <v>293</v>
      </c>
      <c r="C13" s="234">
        <v>0</v>
      </c>
      <c r="D13" s="234">
        <v>0</v>
      </c>
      <c r="E13" s="213">
        <f>SUM(C13:D13)</f>
        <v>0</v>
      </c>
      <c r="F13" s="214">
        <f>SUM(G13:I13)</f>
        <v>0</v>
      </c>
      <c r="G13" s="492"/>
      <c r="H13" s="492"/>
      <c r="I13" s="488"/>
      <c r="J13" s="266">
        <v>1</v>
      </c>
      <c r="K13" s="23"/>
    </row>
    <row r="14" spans="1:11" s="229" customFormat="1" ht="21.75" customHeight="1" thickBot="1">
      <c r="A14" s="504" t="s">
        <v>316</v>
      </c>
      <c r="B14" s="505"/>
      <c r="C14" s="267">
        <f>SUM(C12:C13)</f>
        <v>0</v>
      </c>
      <c r="D14" s="267">
        <f t="shared" ref="D14:J14" si="2">SUM(D12:D13)</f>
        <v>5383</v>
      </c>
      <c r="E14" s="258">
        <f t="shared" si="2"/>
        <v>5383</v>
      </c>
      <c r="F14" s="259">
        <f t="shared" si="2"/>
        <v>5383</v>
      </c>
      <c r="G14" s="267">
        <f t="shared" si="2"/>
        <v>3824</v>
      </c>
      <c r="H14" s="267">
        <f t="shared" si="2"/>
        <v>930</v>
      </c>
      <c r="I14" s="267">
        <f t="shared" si="2"/>
        <v>629</v>
      </c>
      <c r="J14" s="268">
        <f t="shared" si="2"/>
        <v>3</v>
      </c>
      <c r="K14" s="228"/>
    </row>
    <row r="15" spans="1:11" s="207" customFormat="1" ht="21" customHeight="1" thickBot="1">
      <c r="A15" s="500" t="s">
        <v>298</v>
      </c>
      <c r="B15" s="501"/>
      <c r="C15" s="269">
        <f>C14+C11+C7</f>
        <v>0</v>
      </c>
      <c r="D15" s="269">
        <f t="shared" ref="D15:J15" si="3">D14+D11+D7</f>
        <v>32277</v>
      </c>
      <c r="E15" s="270">
        <f t="shared" si="3"/>
        <v>32277</v>
      </c>
      <c r="F15" s="271">
        <f t="shared" si="3"/>
        <v>32277</v>
      </c>
      <c r="G15" s="269">
        <f t="shared" si="3"/>
        <v>23535</v>
      </c>
      <c r="H15" s="269">
        <f t="shared" si="3"/>
        <v>5720</v>
      </c>
      <c r="I15" s="269">
        <f t="shared" si="3"/>
        <v>3022</v>
      </c>
      <c r="J15" s="269">
        <f t="shared" si="3"/>
        <v>19.600000000000001</v>
      </c>
      <c r="K15" s="51"/>
    </row>
    <row r="16" spans="1:11" s="321" customFormat="1" ht="15.75" customHeight="1" thickBot="1">
      <c r="A16" s="313" t="s">
        <v>416</v>
      </c>
      <c r="B16" s="314" t="s">
        <v>29</v>
      </c>
      <c r="C16" s="315"/>
      <c r="D16" s="427">
        <v>7166</v>
      </c>
      <c r="E16" s="316">
        <f>SUM(C16:D16)</f>
        <v>7166</v>
      </c>
      <c r="F16" s="317">
        <f>SUM(G16:I16)</f>
        <v>7166</v>
      </c>
      <c r="G16" s="315">
        <v>5272</v>
      </c>
      <c r="H16" s="315">
        <v>1308</v>
      </c>
      <c r="I16" s="318">
        <v>586</v>
      </c>
      <c r="J16" s="319">
        <v>7</v>
      </c>
      <c r="K16" s="320"/>
    </row>
    <row r="17" spans="1:11" s="53" customFormat="1" ht="36" customHeight="1">
      <c r="A17" s="230"/>
      <c r="B17" s="231" t="s">
        <v>327</v>
      </c>
      <c r="C17" s="232">
        <f>SUM(C15:C16)</f>
        <v>0</v>
      </c>
      <c r="D17" s="232">
        <f t="shared" ref="D17:J17" si="4">SUM(D15:D16)</f>
        <v>39443</v>
      </c>
      <c r="E17" s="232">
        <f t="shared" si="4"/>
        <v>39443</v>
      </c>
      <c r="F17" s="232">
        <f t="shared" si="4"/>
        <v>39443</v>
      </c>
      <c r="G17" s="232">
        <f t="shared" si="4"/>
        <v>28807</v>
      </c>
      <c r="H17" s="232">
        <f t="shared" si="4"/>
        <v>7028</v>
      </c>
      <c r="I17" s="232">
        <f t="shared" si="4"/>
        <v>3608</v>
      </c>
      <c r="J17" s="232">
        <f t="shared" si="4"/>
        <v>26.6</v>
      </c>
      <c r="K17" s="233"/>
    </row>
    <row r="19" spans="1:11">
      <c r="D19" s="122"/>
    </row>
    <row r="21" spans="1:11" ht="12.75">
      <c r="A21" s="11" t="s">
        <v>566</v>
      </c>
    </row>
    <row r="22" spans="1:11" ht="12.75">
      <c r="A22" t="s">
        <v>567</v>
      </c>
    </row>
    <row r="23" spans="1:11" ht="14.25">
      <c r="B23" s="215"/>
    </row>
  </sheetData>
  <mergeCells count="22">
    <mergeCell ref="A2:J2"/>
    <mergeCell ref="A7:B7"/>
    <mergeCell ref="A11:B11"/>
    <mergeCell ref="I8:I10"/>
    <mergeCell ref="I5:I6"/>
    <mergeCell ref="G3:I3"/>
    <mergeCell ref="J3:J4"/>
    <mergeCell ref="A15:B15"/>
    <mergeCell ref="E3:E4"/>
    <mergeCell ref="A14:B14"/>
    <mergeCell ref="B3:B4"/>
    <mergeCell ref="C3:C4"/>
    <mergeCell ref="I12:I13"/>
    <mergeCell ref="A3:A4"/>
    <mergeCell ref="G12:G13"/>
    <mergeCell ref="H5:H6"/>
    <mergeCell ref="F3:F4"/>
    <mergeCell ref="D3:D4"/>
    <mergeCell ref="H8:H10"/>
    <mergeCell ref="H12:H13"/>
    <mergeCell ref="G5:G6"/>
    <mergeCell ref="G8:G10"/>
  </mergeCells>
  <pageMargins left="0.17" right="0.2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8"/>
  <sheetViews>
    <sheetView zoomScale="106" zoomScaleNormal="106" workbookViewId="0">
      <selection activeCell="A17" sqref="A17:A18"/>
    </sheetView>
  </sheetViews>
  <sheetFormatPr defaultRowHeight="12.75"/>
  <cols>
    <col min="1" max="1" width="4" style="124" customWidth="1"/>
    <col min="2" max="2" width="47.7109375" style="124" customWidth="1"/>
    <col min="3" max="3" width="7.140625" style="124" customWidth="1"/>
    <col min="4" max="4" width="8.7109375" style="124" customWidth="1"/>
    <col min="5" max="5" width="8.85546875" style="124" customWidth="1"/>
    <col min="6" max="6" width="10.85546875" style="125" customWidth="1"/>
    <col min="7" max="7" width="11.42578125" style="125" customWidth="1"/>
    <col min="8" max="8" width="8.5703125" style="124" customWidth="1"/>
    <col min="9" max="10" width="9" style="124" customWidth="1"/>
    <col min="11" max="11" width="7.140625" style="124" customWidth="1"/>
    <col min="12" max="16384" width="9.140625" style="124"/>
  </cols>
  <sheetData>
    <row r="1" spans="1:11" ht="13.5" customHeight="1">
      <c r="A1" s="368" t="s">
        <v>571</v>
      </c>
      <c r="C1" s="34"/>
      <c r="D1" s="34"/>
      <c r="E1" s="33"/>
      <c r="F1" s="32"/>
      <c r="G1" s="32"/>
    </row>
    <row r="2" spans="1:11" ht="27.75" customHeight="1">
      <c r="A2" s="524" t="s">
        <v>494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</row>
    <row r="3" spans="1:11" s="293" customFormat="1" ht="14.25" customHeight="1">
      <c r="A3" s="529" t="s">
        <v>244</v>
      </c>
      <c r="B3" s="525" t="s">
        <v>1</v>
      </c>
      <c r="C3" s="527" t="s">
        <v>33</v>
      </c>
      <c r="D3" s="527"/>
      <c r="E3" s="527"/>
      <c r="F3" s="530" t="s">
        <v>32</v>
      </c>
      <c r="G3" s="531" t="s">
        <v>8</v>
      </c>
      <c r="H3" s="525" t="s">
        <v>31</v>
      </c>
      <c r="I3" s="525"/>
      <c r="J3" s="525"/>
      <c r="K3" s="526" t="s">
        <v>60</v>
      </c>
    </row>
    <row r="4" spans="1:11" s="293" customFormat="1" ht="135" customHeight="1">
      <c r="A4" s="529"/>
      <c r="B4" s="525"/>
      <c r="C4" s="295" t="s">
        <v>534</v>
      </c>
      <c r="D4" s="294" t="s">
        <v>321</v>
      </c>
      <c r="E4" s="294" t="s">
        <v>533</v>
      </c>
      <c r="F4" s="530"/>
      <c r="G4" s="531"/>
      <c r="H4" s="294" t="s">
        <v>36</v>
      </c>
      <c r="I4" s="294" t="s">
        <v>35</v>
      </c>
      <c r="J4" s="294" t="s">
        <v>34</v>
      </c>
      <c r="K4" s="526"/>
    </row>
    <row r="5" spans="1:11" s="125" customFormat="1" ht="27" customHeight="1">
      <c r="A5" s="291" t="s">
        <v>176</v>
      </c>
      <c r="B5" s="127" t="s">
        <v>532</v>
      </c>
      <c r="C5" s="54">
        <v>12</v>
      </c>
      <c r="D5" s="54">
        <v>0</v>
      </c>
      <c r="E5" s="54">
        <v>9850</v>
      </c>
      <c r="F5" s="216">
        <f>SUM(C5:E5)</f>
        <v>9862</v>
      </c>
      <c r="G5" s="217">
        <f>SUM(H5:J5)</f>
        <v>9862</v>
      </c>
      <c r="H5" s="54">
        <v>6401</v>
      </c>
      <c r="I5" s="54">
        <v>1446</v>
      </c>
      <c r="J5" s="54">
        <v>2015</v>
      </c>
      <c r="K5" s="58">
        <v>17.690000000000001</v>
      </c>
    </row>
    <row r="6" spans="1:11" s="125" customFormat="1" ht="18.75" customHeight="1">
      <c r="A6" s="291" t="s">
        <v>176</v>
      </c>
      <c r="B6" s="127" t="s">
        <v>291</v>
      </c>
      <c r="C6" s="54">
        <v>0</v>
      </c>
      <c r="D6" s="54">
        <v>1064</v>
      </c>
      <c r="E6" s="54">
        <v>0</v>
      </c>
      <c r="F6" s="216">
        <f>SUM(C6:E6)</f>
        <v>1064</v>
      </c>
      <c r="G6" s="217">
        <f>SUM(H6:J6)</f>
        <v>1064</v>
      </c>
      <c r="H6" s="54">
        <v>838</v>
      </c>
      <c r="I6" s="54">
        <v>226</v>
      </c>
      <c r="J6" s="54">
        <v>0</v>
      </c>
      <c r="K6" s="58">
        <v>2</v>
      </c>
    </row>
    <row r="7" spans="1:11" s="125" customFormat="1" ht="18.75" customHeight="1">
      <c r="A7" s="291" t="s">
        <v>176</v>
      </c>
      <c r="B7" s="127" t="s">
        <v>320</v>
      </c>
      <c r="C7" s="54">
        <v>0</v>
      </c>
      <c r="D7" s="54">
        <v>1008</v>
      </c>
      <c r="E7" s="54">
        <v>0</v>
      </c>
      <c r="F7" s="216">
        <f>SUM(C7:E7)</f>
        <v>1008</v>
      </c>
      <c r="G7" s="217">
        <f>SUM(H7:J7)</f>
        <v>1008</v>
      </c>
      <c r="H7" s="54">
        <v>819</v>
      </c>
      <c r="I7" s="54">
        <v>189</v>
      </c>
      <c r="J7" s="54">
        <v>0</v>
      </c>
      <c r="K7" s="58">
        <v>3</v>
      </c>
    </row>
    <row r="8" spans="1:11" s="145" customFormat="1" ht="36.75" customHeight="1">
      <c r="A8" s="290"/>
      <c r="B8" s="289" t="s">
        <v>319</v>
      </c>
      <c r="C8" s="288">
        <f t="shared" ref="C8:K8" si="0">SUM(C5:C7)</f>
        <v>12</v>
      </c>
      <c r="D8" s="288">
        <f t="shared" si="0"/>
        <v>2072</v>
      </c>
      <c r="E8" s="288">
        <f t="shared" si="0"/>
        <v>9850</v>
      </c>
      <c r="F8" s="288">
        <f t="shared" si="0"/>
        <v>11934</v>
      </c>
      <c r="G8" s="288">
        <f t="shared" si="0"/>
        <v>11934</v>
      </c>
      <c r="H8" s="288">
        <f t="shared" si="0"/>
        <v>8058</v>
      </c>
      <c r="I8" s="288">
        <f t="shared" si="0"/>
        <v>1861</v>
      </c>
      <c r="J8" s="288">
        <f t="shared" si="0"/>
        <v>2015</v>
      </c>
      <c r="K8" s="292">
        <f t="shared" si="0"/>
        <v>22.69</v>
      </c>
    </row>
    <row r="9" spans="1:11" s="125" customFormat="1" ht="27.75" customHeight="1">
      <c r="A9" s="291" t="s">
        <v>176</v>
      </c>
      <c r="B9" s="127" t="s">
        <v>492</v>
      </c>
      <c r="C9" s="54">
        <v>1700</v>
      </c>
      <c r="D9" s="54">
        <v>0</v>
      </c>
      <c r="E9" s="391">
        <f>G9-D9-C9</f>
        <v>64181</v>
      </c>
      <c r="F9" s="216">
        <f>SUM(C9:E9)</f>
        <v>65881</v>
      </c>
      <c r="G9" s="217">
        <f>SUM(H9:J9)</f>
        <v>65881</v>
      </c>
      <c r="H9" s="54">
        <v>36965</v>
      </c>
      <c r="I9" s="54">
        <v>9554</v>
      </c>
      <c r="J9" s="54">
        <v>19362</v>
      </c>
      <c r="K9" s="58">
        <v>18</v>
      </c>
    </row>
    <row r="10" spans="1:11" s="125" customFormat="1" ht="27.75" customHeight="1">
      <c r="A10" s="291" t="s">
        <v>176</v>
      </c>
      <c r="B10" s="127" t="s">
        <v>356</v>
      </c>
      <c r="C10" s="54">
        <v>0</v>
      </c>
      <c r="D10" s="54">
        <v>0</v>
      </c>
      <c r="E10" s="54">
        <f>G10-D10-C10</f>
        <v>6684</v>
      </c>
      <c r="F10" s="216">
        <f>SUM(C10:E10)</f>
        <v>6684</v>
      </c>
      <c r="G10" s="217">
        <f>SUM(H10:J10)</f>
        <v>6684</v>
      </c>
      <c r="H10" s="54">
        <v>5199</v>
      </c>
      <c r="I10" s="54">
        <v>1485</v>
      </c>
      <c r="J10" s="54">
        <v>0</v>
      </c>
      <c r="K10" s="58">
        <v>0</v>
      </c>
    </row>
    <row r="11" spans="1:11" s="125" customFormat="1" ht="27.75" customHeight="1">
      <c r="A11" s="291" t="s">
        <v>176</v>
      </c>
      <c r="B11" s="127" t="s">
        <v>493</v>
      </c>
      <c r="C11" s="54">
        <v>0</v>
      </c>
      <c r="D11" s="54">
        <v>4111</v>
      </c>
      <c r="E11" s="54">
        <v>1746</v>
      </c>
      <c r="F11" s="216">
        <f>SUM(C11:E11)</f>
        <v>5857</v>
      </c>
      <c r="G11" s="217">
        <f>SUM(H11:J11)</f>
        <v>5857</v>
      </c>
      <c r="H11" s="54">
        <v>4612</v>
      </c>
      <c r="I11" s="54">
        <v>1209</v>
      </c>
      <c r="J11" s="54">
        <v>36</v>
      </c>
      <c r="K11" s="58">
        <v>1</v>
      </c>
    </row>
    <row r="12" spans="1:11" s="125" customFormat="1" ht="27.75" customHeight="1">
      <c r="A12" s="291" t="s">
        <v>176</v>
      </c>
      <c r="B12" s="127" t="s">
        <v>320</v>
      </c>
      <c r="C12" s="54"/>
      <c r="D12" s="54">
        <v>507</v>
      </c>
      <c r="E12" s="54"/>
      <c r="F12" s="216">
        <f>SUM(C12:E12)</f>
        <v>507</v>
      </c>
      <c r="G12" s="217">
        <f>SUM(H12:J12)</f>
        <v>507</v>
      </c>
      <c r="H12" s="54">
        <v>422</v>
      </c>
      <c r="I12" s="54">
        <v>76</v>
      </c>
      <c r="J12" s="54">
        <v>9</v>
      </c>
      <c r="K12" s="58"/>
    </row>
    <row r="13" spans="1:11" s="145" customFormat="1" ht="28.5" customHeight="1">
      <c r="A13" s="290"/>
      <c r="B13" s="289" t="s">
        <v>518</v>
      </c>
      <c r="C13" s="288">
        <f>SUM(C9:C11)</f>
        <v>1700</v>
      </c>
      <c r="D13" s="288">
        <f t="shared" ref="D13:J13" si="1">SUM(D9:D12)</f>
        <v>4618</v>
      </c>
      <c r="E13" s="288">
        <f t="shared" si="1"/>
        <v>72611</v>
      </c>
      <c r="F13" s="288">
        <f t="shared" si="1"/>
        <v>78929</v>
      </c>
      <c r="G13" s="288">
        <f t="shared" si="1"/>
        <v>78929</v>
      </c>
      <c r="H13" s="288">
        <f t="shared" si="1"/>
        <v>47198</v>
      </c>
      <c r="I13" s="288">
        <f t="shared" si="1"/>
        <v>12324</v>
      </c>
      <c r="J13" s="288">
        <f t="shared" si="1"/>
        <v>19407</v>
      </c>
      <c r="K13" s="288">
        <f>SUM(K9:K11)</f>
        <v>19</v>
      </c>
    </row>
    <row r="14" spans="1:11" s="145" customFormat="1" ht="33" customHeight="1">
      <c r="A14" s="528" t="s">
        <v>332</v>
      </c>
      <c r="B14" s="528"/>
      <c r="C14" s="339">
        <f t="shared" ref="C14:J14" si="2">C13+C8</f>
        <v>1712</v>
      </c>
      <c r="D14" s="339">
        <f t="shared" si="2"/>
        <v>6690</v>
      </c>
      <c r="E14" s="339">
        <f t="shared" si="2"/>
        <v>82461</v>
      </c>
      <c r="F14" s="339">
        <f t="shared" si="2"/>
        <v>90863</v>
      </c>
      <c r="G14" s="339">
        <f t="shared" si="2"/>
        <v>90863</v>
      </c>
      <c r="H14" s="339">
        <f t="shared" si="2"/>
        <v>55256</v>
      </c>
      <c r="I14" s="339">
        <f t="shared" si="2"/>
        <v>14185</v>
      </c>
      <c r="J14" s="339">
        <f t="shared" si="2"/>
        <v>21422</v>
      </c>
      <c r="K14" s="339"/>
    </row>
    <row r="17" spans="1:1">
      <c r="A17" s="368" t="s">
        <v>572</v>
      </c>
    </row>
    <row r="18" spans="1:1">
      <c r="A18" t="s">
        <v>573</v>
      </c>
    </row>
  </sheetData>
  <mergeCells count="9">
    <mergeCell ref="A2:K2"/>
    <mergeCell ref="H3:J3"/>
    <mergeCell ref="K3:K4"/>
    <mergeCell ref="C3:E3"/>
    <mergeCell ref="A14:B14"/>
    <mergeCell ref="A3:A4"/>
    <mergeCell ref="B3:B4"/>
    <mergeCell ref="F3:F4"/>
    <mergeCell ref="G3:G4"/>
  </mergeCells>
  <pageMargins left="0.2" right="0.16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40"/>
  <sheetViews>
    <sheetView workbookViewId="0">
      <selection activeCell="B3" sqref="B3:B4"/>
    </sheetView>
  </sheetViews>
  <sheetFormatPr defaultRowHeight="12.75"/>
  <cols>
    <col min="1" max="1" width="3.7109375" customWidth="1"/>
    <col min="2" max="2" width="32.7109375" customWidth="1"/>
    <col min="3" max="3" width="6.28515625" customWidth="1"/>
    <col min="4" max="4" width="6.85546875" customWidth="1"/>
    <col min="5" max="5" width="7.140625" customWidth="1"/>
    <col min="6" max="7" width="6.140625" customWidth="1"/>
    <col min="8" max="8" width="6.85546875" customWidth="1"/>
    <col min="9" max="9" width="7.85546875" style="10" customWidth="1"/>
    <col min="10" max="10" width="8.140625" style="10" customWidth="1"/>
    <col min="11" max="11" width="6.28515625" customWidth="1"/>
    <col min="12" max="12" width="6" customWidth="1"/>
    <col min="13" max="13" width="6.7109375" customWidth="1"/>
    <col min="14" max="15" width="6" customWidth="1"/>
    <col min="16" max="16" width="3.85546875" customWidth="1"/>
    <col min="20" max="20" width="9.140625" style="7"/>
    <col min="21" max="21" width="10.7109375" style="7" customWidth="1"/>
    <col min="22" max="22" width="9.140625" style="7"/>
  </cols>
  <sheetData>
    <row r="1" spans="1:22">
      <c r="A1" t="s">
        <v>586</v>
      </c>
    </row>
    <row r="2" spans="1:22">
      <c r="B2" s="534" t="s">
        <v>322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U2" s="35"/>
    </row>
    <row r="3" spans="1:22" s="12" customFormat="1" ht="14.25" customHeight="1">
      <c r="A3" s="482" t="s">
        <v>247</v>
      </c>
      <c r="B3" s="475" t="s">
        <v>1</v>
      </c>
      <c r="C3" s="538" t="s">
        <v>63</v>
      </c>
      <c r="D3" s="539"/>
      <c r="E3" s="539"/>
      <c r="F3" s="539"/>
      <c r="G3" s="539"/>
      <c r="H3" s="540"/>
      <c r="I3" s="476" t="s">
        <v>32</v>
      </c>
      <c r="J3" s="535" t="s">
        <v>8</v>
      </c>
      <c r="K3" s="541" t="s">
        <v>64</v>
      </c>
      <c r="L3" s="542"/>
      <c r="M3" s="542"/>
      <c r="N3" s="542"/>
      <c r="O3" s="543"/>
      <c r="P3" s="536" t="s">
        <v>60</v>
      </c>
      <c r="T3" s="30"/>
      <c r="U3" s="30"/>
      <c r="V3" s="30"/>
    </row>
    <row r="4" spans="1:22" s="12" customFormat="1" ht="83.25" customHeight="1">
      <c r="A4" s="482"/>
      <c r="B4" s="475"/>
      <c r="C4" s="62" t="s">
        <v>153</v>
      </c>
      <c r="D4" s="121" t="s">
        <v>238</v>
      </c>
      <c r="E4" s="62" t="s">
        <v>323</v>
      </c>
      <c r="F4" s="62" t="s">
        <v>325</v>
      </c>
      <c r="G4" s="62" t="s">
        <v>362</v>
      </c>
      <c r="H4" s="62" t="s">
        <v>539</v>
      </c>
      <c r="I4" s="476"/>
      <c r="J4" s="535"/>
      <c r="K4" s="62" t="s">
        <v>62</v>
      </c>
      <c r="L4" s="62" t="s">
        <v>35</v>
      </c>
      <c r="M4" s="62" t="s">
        <v>34</v>
      </c>
      <c r="N4" s="62" t="s">
        <v>61</v>
      </c>
      <c r="O4" s="386" t="s">
        <v>388</v>
      </c>
      <c r="P4" s="537"/>
      <c r="T4" s="30"/>
      <c r="U4" s="31"/>
      <c r="V4" s="30"/>
    </row>
    <row r="5" spans="1:22" s="11" customFormat="1" ht="21.75" customHeight="1">
      <c r="A5" s="160" t="s">
        <v>417</v>
      </c>
      <c r="B5" s="355" t="s">
        <v>46</v>
      </c>
      <c r="C5" s="19"/>
      <c r="D5" s="42"/>
      <c r="E5" s="42"/>
      <c r="F5" s="42"/>
      <c r="G5" s="42"/>
      <c r="H5" s="55">
        <f>J5-C5-D5-E5-F5-G5</f>
        <v>1447</v>
      </c>
      <c r="I5" s="40">
        <f>C5+D5+E5+F5+G5+H5</f>
        <v>1447</v>
      </c>
      <c r="J5" s="43">
        <f>SUM(K5:O5)</f>
        <v>1447</v>
      </c>
      <c r="K5" s="42">
        <v>431</v>
      </c>
      <c r="L5" s="42">
        <v>116</v>
      </c>
      <c r="M5" s="42">
        <v>900</v>
      </c>
      <c r="N5" s="42"/>
      <c r="O5" s="42"/>
      <c r="P5" s="45"/>
      <c r="R5" s="122"/>
      <c r="S5" s="122"/>
      <c r="T5" s="28"/>
      <c r="U5" s="29"/>
      <c r="V5" s="28"/>
    </row>
    <row r="6" spans="1:22" s="11" customFormat="1" ht="11.25">
      <c r="A6" s="160" t="s">
        <v>418</v>
      </c>
      <c r="B6" s="355" t="s">
        <v>66</v>
      </c>
      <c r="C6" s="19"/>
      <c r="D6" s="42"/>
      <c r="E6" s="42"/>
      <c r="F6" s="42"/>
      <c r="G6" s="42"/>
      <c r="H6" s="55">
        <f t="shared" ref="H6:H34" si="0">J6-C6-D6-E6-F6-G6</f>
        <v>0</v>
      </c>
      <c r="I6" s="40">
        <f t="shared" ref="I6:I34" si="1">C6+D6+E6+F6+G6+H6</f>
        <v>0</v>
      </c>
      <c r="J6" s="43">
        <f>SUM(K6:O6)</f>
        <v>0</v>
      </c>
      <c r="K6" s="42"/>
      <c r="L6" s="42"/>
      <c r="M6" s="42"/>
      <c r="N6" s="42"/>
      <c r="O6" s="42"/>
      <c r="P6" s="45"/>
      <c r="T6" s="28"/>
      <c r="U6" s="29"/>
      <c r="V6" s="28"/>
    </row>
    <row r="7" spans="1:22" s="358" customFormat="1" ht="22.5">
      <c r="A7" s="356" t="s">
        <v>419</v>
      </c>
      <c r="B7" s="355" t="s">
        <v>347</v>
      </c>
      <c r="C7" s="355"/>
      <c r="D7" s="55"/>
      <c r="E7" s="55"/>
      <c r="F7" s="55"/>
      <c r="G7" s="55"/>
      <c r="H7" s="55">
        <f t="shared" si="0"/>
        <v>79</v>
      </c>
      <c r="I7" s="40">
        <f t="shared" si="1"/>
        <v>79</v>
      </c>
      <c r="J7" s="43">
        <f>SUM(K7:O7)</f>
        <v>79</v>
      </c>
      <c r="K7" s="55"/>
      <c r="L7" s="55"/>
      <c r="M7" s="55"/>
      <c r="N7" s="55"/>
      <c r="O7" s="55">
        <v>79</v>
      </c>
      <c r="P7" s="357"/>
      <c r="T7" s="359"/>
      <c r="U7" s="360"/>
      <c r="V7" s="359"/>
    </row>
    <row r="8" spans="1:22" s="11" customFormat="1" ht="24" customHeight="1">
      <c r="A8" s="160" t="s">
        <v>420</v>
      </c>
      <c r="B8" s="355" t="s">
        <v>497</v>
      </c>
      <c r="C8" s="19">
        <v>1332</v>
      </c>
      <c r="D8" s="42"/>
      <c r="E8" s="42"/>
      <c r="F8" s="42"/>
      <c r="G8" s="42"/>
      <c r="H8" s="55">
        <f t="shared" si="0"/>
        <v>-1132</v>
      </c>
      <c r="I8" s="40">
        <f t="shared" si="1"/>
        <v>200</v>
      </c>
      <c r="J8" s="43">
        <f t="shared" ref="J8:J34" si="2">SUM(K8:O8)</f>
        <v>200</v>
      </c>
      <c r="K8" s="42"/>
      <c r="L8" s="42"/>
      <c r="M8" s="42">
        <v>200</v>
      </c>
      <c r="N8" s="42"/>
      <c r="O8" s="42"/>
      <c r="P8" s="45"/>
      <c r="T8" s="28"/>
      <c r="U8" s="29"/>
      <c r="V8" s="28"/>
    </row>
    <row r="9" spans="1:22" s="11" customFormat="1" ht="11.25">
      <c r="A9" s="160" t="s">
        <v>421</v>
      </c>
      <c r="B9" s="355" t="s">
        <v>16</v>
      </c>
      <c r="C9" s="19">
        <v>1680</v>
      </c>
      <c r="D9" s="42"/>
      <c r="E9" s="42"/>
      <c r="F9" s="42"/>
      <c r="G9" s="42"/>
      <c r="H9" s="55">
        <f t="shared" si="0"/>
        <v>0</v>
      </c>
      <c r="I9" s="40">
        <f t="shared" si="1"/>
        <v>1680</v>
      </c>
      <c r="J9" s="43">
        <f t="shared" si="2"/>
        <v>1680</v>
      </c>
      <c r="K9" s="42">
        <v>183</v>
      </c>
      <c r="L9" s="42">
        <v>50</v>
      </c>
      <c r="M9" s="42">
        <v>1447</v>
      </c>
      <c r="N9" s="42"/>
      <c r="O9" s="42"/>
      <c r="P9" s="45"/>
      <c r="T9" s="28"/>
      <c r="U9" s="29"/>
      <c r="V9" s="28"/>
    </row>
    <row r="10" spans="1:22" s="11" customFormat="1" ht="12" customHeight="1">
      <c r="A10" s="160" t="s">
        <v>422</v>
      </c>
      <c r="B10" s="19" t="s">
        <v>15</v>
      </c>
      <c r="C10" s="19"/>
      <c r="D10" s="42"/>
      <c r="E10" s="42"/>
      <c r="F10" s="296"/>
      <c r="G10" s="42"/>
      <c r="H10" s="55">
        <f t="shared" si="0"/>
        <v>350</v>
      </c>
      <c r="I10" s="40">
        <f t="shared" si="1"/>
        <v>350</v>
      </c>
      <c r="J10" s="43">
        <f t="shared" si="2"/>
        <v>350</v>
      </c>
      <c r="K10" s="42"/>
      <c r="L10" s="42"/>
      <c r="M10" s="42">
        <v>350</v>
      </c>
      <c r="N10" s="42"/>
      <c r="O10" s="42"/>
      <c r="P10" s="41"/>
      <c r="T10" s="28"/>
      <c r="U10" s="29"/>
      <c r="V10" s="28"/>
    </row>
    <row r="11" spans="1:22" s="11" customFormat="1" ht="11.25">
      <c r="A11" s="160" t="s">
        <v>423</v>
      </c>
      <c r="B11" s="204" t="s">
        <v>334</v>
      </c>
      <c r="C11" s="204">
        <v>7212</v>
      </c>
      <c r="D11" s="204">
        <v>0</v>
      </c>
      <c r="E11" s="204"/>
      <c r="F11" s="204"/>
      <c r="G11" s="204">
        <v>5811</v>
      </c>
      <c r="H11" s="55">
        <f t="shared" si="0"/>
        <v>44881</v>
      </c>
      <c r="I11" s="40">
        <f t="shared" si="1"/>
        <v>57904</v>
      </c>
      <c r="J11" s="43">
        <f t="shared" si="2"/>
        <v>57904</v>
      </c>
      <c r="K11" s="204">
        <v>0</v>
      </c>
      <c r="L11" s="204">
        <v>0</v>
      </c>
      <c r="M11" s="204">
        <v>57904</v>
      </c>
      <c r="N11" s="204">
        <v>0</v>
      </c>
      <c r="O11" s="204"/>
      <c r="P11" s="204">
        <v>0</v>
      </c>
    </row>
    <row r="12" spans="1:22" s="11" customFormat="1" ht="11.25">
      <c r="A12" s="160" t="s">
        <v>424</v>
      </c>
      <c r="B12" s="204" t="s">
        <v>333</v>
      </c>
      <c r="C12" s="204">
        <v>1181</v>
      </c>
      <c r="D12" s="204">
        <v>0</v>
      </c>
      <c r="E12" s="204"/>
      <c r="F12" s="204"/>
      <c r="G12" s="204">
        <v>0</v>
      </c>
      <c r="H12" s="55">
        <f t="shared" si="0"/>
        <v>5498</v>
      </c>
      <c r="I12" s="40">
        <f t="shared" si="1"/>
        <v>6679</v>
      </c>
      <c r="J12" s="43">
        <f t="shared" si="2"/>
        <v>6679</v>
      </c>
      <c r="K12" s="204">
        <v>0</v>
      </c>
      <c r="L12" s="204">
        <v>0</v>
      </c>
      <c r="M12" s="204">
        <v>6679</v>
      </c>
      <c r="N12" s="204">
        <v>0</v>
      </c>
      <c r="O12" s="204"/>
      <c r="P12" s="204">
        <v>0</v>
      </c>
    </row>
    <row r="13" spans="1:22" s="11" customFormat="1" ht="11.25">
      <c r="A13" s="160" t="s">
        <v>425</v>
      </c>
      <c r="B13" s="19" t="s">
        <v>45</v>
      </c>
      <c r="C13" s="19">
        <v>2009</v>
      </c>
      <c r="D13" s="42"/>
      <c r="E13" s="42"/>
      <c r="F13" s="42"/>
      <c r="G13" s="42"/>
      <c r="H13" s="55">
        <f t="shared" si="0"/>
        <v>-1383</v>
      </c>
      <c r="I13" s="40">
        <f t="shared" si="1"/>
        <v>626</v>
      </c>
      <c r="J13" s="43">
        <f t="shared" si="2"/>
        <v>626</v>
      </c>
      <c r="K13" s="42"/>
      <c r="L13" s="42"/>
      <c r="M13" s="42">
        <v>626</v>
      </c>
      <c r="N13" s="42"/>
      <c r="O13" s="42"/>
      <c r="P13" s="41"/>
      <c r="T13" s="28"/>
      <c r="U13" s="29"/>
      <c r="V13" s="28"/>
    </row>
    <row r="14" spans="1:22" s="11" customFormat="1" ht="12.75" customHeight="1">
      <c r="A14" s="160" t="s">
        <v>426</v>
      </c>
      <c r="B14" s="355" t="s">
        <v>44</v>
      </c>
      <c r="C14" s="19">
        <f>10282+1000</f>
        <v>11282</v>
      </c>
      <c r="D14" s="42"/>
      <c r="E14" s="42"/>
      <c r="F14" s="42"/>
      <c r="G14" s="42"/>
      <c r="H14" s="55">
        <f t="shared" si="0"/>
        <v>-4801</v>
      </c>
      <c r="I14" s="40">
        <f t="shared" si="1"/>
        <v>6481</v>
      </c>
      <c r="J14" s="43">
        <f t="shared" si="2"/>
        <v>6481</v>
      </c>
      <c r="K14" s="42"/>
      <c r="L14" s="42"/>
      <c r="M14" s="42">
        <v>6481</v>
      </c>
      <c r="N14" s="42"/>
      <c r="O14" s="42"/>
      <c r="P14" s="41"/>
      <c r="T14" s="28"/>
      <c r="U14" s="29"/>
      <c r="V14" s="28"/>
    </row>
    <row r="15" spans="1:22" s="11" customFormat="1" ht="33.75">
      <c r="A15" s="160" t="s">
        <v>426</v>
      </c>
      <c r="B15" s="355" t="s">
        <v>357</v>
      </c>
      <c r="C15" s="19"/>
      <c r="D15" s="42"/>
      <c r="E15" s="42"/>
      <c r="F15" s="42"/>
      <c r="G15" s="42"/>
      <c r="H15" s="55">
        <f t="shared" si="0"/>
        <v>25294</v>
      </c>
      <c r="I15" s="40">
        <f t="shared" si="1"/>
        <v>25294</v>
      </c>
      <c r="J15" s="43">
        <f t="shared" si="2"/>
        <v>25294</v>
      </c>
      <c r="K15" s="42"/>
      <c r="L15" s="42"/>
      <c r="M15" s="42">
        <f>22812+2482</f>
        <v>25294</v>
      </c>
      <c r="N15" s="42"/>
      <c r="O15" s="42"/>
      <c r="P15" s="41"/>
      <c r="T15" s="28"/>
      <c r="U15" s="29"/>
      <c r="V15" s="28"/>
    </row>
    <row r="16" spans="1:22" s="11" customFormat="1" ht="11.25">
      <c r="A16" s="160" t="s">
        <v>427</v>
      </c>
      <c r="B16" s="19" t="s">
        <v>43</v>
      </c>
      <c r="C16" s="19"/>
      <c r="D16" s="42"/>
      <c r="E16" s="42"/>
      <c r="F16" s="42"/>
      <c r="G16" s="42"/>
      <c r="H16" s="55">
        <f t="shared" si="0"/>
        <v>0</v>
      </c>
      <c r="I16" s="40">
        <f t="shared" si="1"/>
        <v>0</v>
      </c>
      <c r="J16" s="43">
        <f t="shared" si="2"/>
        <v>0</v>
      </c>
      <c r="K16" s="42">
        <v>0</v>
      </c>
      <c r="L16" s="42">
        <v>0</v>
      </c>
      <c r="M16" s="42"/>
      <c r="N16" s="42"/>
      <c r="O16" s="42"/>
      <c r="P16" s="41">
        <v>0</v>
      </c>
      <c r="T16" s="28"/>
      <c r="U16" s="29"/>
      <c r="V16" s="28"/>
    </row>
    <row r="17" spans="1:22" s="358" customFormat="1" ht="11.25">
      <c r="A17" s="160" t="s">
        <v>428</v>
      </c>
      <c r="B17" s="355" t="s">
        <v>219</v>
      </c>
      <c r="C17" s="355">
        <v>208</v>
      </c>
      <c r="D17" s="55"/>
      <c r="E17" s="55"/>
      <c r="F17" s="364"/>
      <c r="G17" s="55"/>
      <c r="H17" s="55">
        <f t="shared" si="0"/>
        <v>188</v>
      </c>
      <c r="I17" s="40">
        <f t="shared" si="1"/>
        <v>396</v>
      </c>
      <c r="J17" s="43">
        <f t="shared" si="2"/>
        <v>396</v>
      </c>
      <c r="K17" s="55"/>
      <c r="L17" s="55"/>
      <c r="M17" s="55">
        <v>396</v>
      </c>
      <c r="N17" s="55"/>
      <c r="O17" s="55"/>
      <c r="P17" s="365"/>
      <c r="T17" s="359"/>
      <c r="U17" s="360"/>
      <c r="V17" s="359"/>
    </row>
    <row r="18" spans="1:22" s="358" customFormat="1" ht="11.25">
      <c r="A18" s="160" t="s">
        <v>429</v>
      </c>
      <c r="B18" s="355" t="s">
        <v>42</v>
      </c>
      <c r="C18" s="355">
        <v>794</v>
      </c>
      <c r="D18" s="55"/>
      <c r="E18" s="55">
        <v>242</v>
      </c>
      <c r="F18" s="55"/>
      <c r="G18" s="55"/>
      <c r="H18" s="55">
        <f t="shared" si="0"/>
        <v>5072</v>
      </c>
      <c r="I18" s="40">
        <f t="shared" si="1"/>
        <v>6108</v>
      </c>
      <c r="J18" s="43">
        <f t="shared" si="2"/>
        <v>6108</v>
      </c>
      <c r="K18" s="55"/>
      <c r="L18" s="55"/>
      <c r="M18" s="55">
        <v>6108</v>
      </c>
      <c r="N18" s="55"/>
      <c r="O18" s="55"/>
      <c r="P18" s="365"/>
      <c r="T18" s="359"/>
      <c r="U18" s="360"/>
      <c r="V18" s="359"/>
    </row>
    <row r="19" spans="1:22" s="358" customFormat="1" ht="11.25">
      <c r="A19" s="160" t="s">
        <v>430</v>
      </c>
      <c r="B19" s="355" t="s">
        <v>41</v>
      </c>
      <c r="C19" s="355"/>
      <c r="D19" s="55"/>
      <c r="E19" s="55"/>
      <c r="F19" s="364"/>
      <c r="G19" s="55"/>
      <c r="H19" s="55">
        <f t="shared" si="0"/>
        <v>15000</v>
      </c>
      <c r="I19" s="40">
        <f t="shared" si="1"/>
        <v>15000</v>
      </c>
      <c r="J19" s="43">
        <f t="shared" si="2"/>
        <v>15000</v>
      </c>
      <c r="K19" s="55"/>
      <c r="L19" s="55"/>
      <c r="M19" s="55">
        <v>15000</v>
      </c>
      <c r="N19" s="55"/>
      <c r="O19" s="55"/>
      <c r="P19" s="366"/>
      <c r="T19" s="359"/>
      <c r="U19" s="360"/>
      <c r="V19" s="359"/>
    </row>
    <row r="20" spans="1:22" s="11" customFormat="1" ht="11.25">
      <c r="A20" s="160" t="s">
        <v>431</v>
      </c>
      <c r="B20" s="355" t="s">
        <v>14</v>
      </c>
      <c r="C20" s="19">
        <v>2572</v>
      </c>
      <c r="D20" s="42"/>
      <c r="E20" s="55"/>
      <c r="F20" s="296"/>
      <c r="G20" s="42">
        <v>750</v>
      </c>
      <c r="H20" s="55">
        <f t="shared" si="0"/>
        <v>9598</v>
      </c>
      <c r="I20" s="40">
        <f t="shared" si="1"/>
        <v>12920</v>
      </c>
      <c r="J20" s="43">
        <f t="shared" si="2"/>
        <v>12920</v>
      </c>
      <c r="K20" s="42">
        <v>5229</v>
      </c>
      <c r="L20" s="42">
        <v>1385</v>
      </c>
      <c r="M20" s="42">
        <v>6306</v>
      </c>
      <c r="N20" s="42"/>
      <c r="O20" s="42"/>
      <c r="P20" s="41">
        <v>4</v>
      </c>
      <c r="T20" s="28"/>
      <c r="U20" s="29"/>
      <c r="V20" s="28"/>
    </row>
    <row r="21" spans="1:22" s="11" customFormat="1" ht="24" customHeight="1">
      <c r="A21" s="160"/>
      <c r="B21" s="19" t="s">
        <v>550</v>
      </c>
      <c r="C21" s="19"/>
      <c r="D21" s="42"/>
      <c r="E21" s="42"/>
      <c r="F21" s="296"/>
      <c r="G21" s="42"/>
      <c r="H21" s="55">
        <f t="shared" si="0"/>
        <v>12121</v>
      </c>
      <c r="I21" s="40">
        <f t="shared" si="1"/>
        <v>12121</v>
      </c>
      <c r="J21" s="43">
        <f t="shared" si="2"/>
        <v>12121</v>
      </c>
      <c r="K21" s="42"/>
      <c r="L21" s="42"/>
      <c r="M21" s="42">
        <v>12121</v>
      </c>
      <c r="N21" s="55"/>
      <c r="O21" s="55"/>
      <c r="P21" s="41"/>
      <c r="T21" s="28"/>
      <c r="U21" s="29"/>
      <c r="V21" s="28"/>
    </row>
    <row r="22" spans="1:22" s="11" customFormat="1" ht="14.25" customHeight="1">
      <c r="A22" s="160" t="s">
        <v>535</v>
      </c>
      <c r="B22" s="19" t="s">
        <v>536</v>
      </c>
      <c r="C22" s="19">
        <v>0</v>
      </c>
      <c r="D22" s="42">
        <v>50000</v>
      </c>
      <c r="E22" s="42">
        <v>323510</v>
      </c>
      <c r="F22" s="42">
        <v>2978</v>
      </c>
      <c r="G22" s="42">
        <v>10268</v>
      </c>
      <c r="H22" s="55">
        <f t="shared" si="0"/>
        <v>-386756</v>
      </c>
      <c r="I22" s="40">
        <f t="shared" si="1"/>
        <v>0</v>
      </c>
      <c r="J22" s="43">
        <f>SUM(K22:O22)</f>
        <v>0</v>
      </c>
      <c r="K22" s="42"/>
      <c r="L22" s="42"/>
      <c r="M22" s="42"/>
      <c r="N22" s="55"/>
      <c r="O22" s="55"/>
      <c r="P22" s="41"/>
      <c r="T22" s="28"/>
      <c r="U22" s="29"/>
      <c r="V22" s="28"/>
    </row>
    <row r="23" spans="1:22" s="11" customFormat="1" ht="13.5" customHeight="1">
      <c r="A23" s="160" t="s">
        <v>432</v>
      </c>
      <c r="B23" s="355" t="s">
        <v>519</v>
      </c>
      <c r="C23" s="19"/>
      <c r="D23" s="42"/>
      <c r="E23" s="42"/>
      <c r="F23" s="42">
        <v>17086</v>
      </c>
      <c r="G23" s="42"/>
      <c r="H23" s="55">
        <f t="shared" si="0"/>
        <v>-7872</v>
      </c>
      <c r="I23" s="40">
        <f t="shared" si="1"/>
        <v>9214</v>
      </c>
      <c r="J23" s="43">
        <f t="shared" si="2"/>
        <v>9214</v>
      </c>
      <c r="K23" s="42"/>
      <c r="L23" s="42"/>
      <c r="M23" s="42">
        <v>9183</v>
      </c>
      <c r="N23" s="42"/>
      <c r="O23" s="42">
        <v>31</v>
      </c>
      <c r="P23" s="44"/>
      <c r="T23" s="28"/>
      <c r="U23" s="29"/>
      <c r="V23" s="28"/>
    </row>
    <row r="24" spans="1:22" s="11" customFormat="1" ht="11.25">
      <c r="A24" s="160" t="s">
        <v>433</v>
      </c>
      <c r="B24" s="355" t="s">
        <v>40</v>
      </c>
      <c r="C24" s="19"/>
      <c r="D24" s="42"/>
      <c r="E24" s="42"/>
      <c r="F24" s="42"/>
      <c r="G24" s="42"/>
      <c r="H24" s="55">
        <f t="shared" si="0"/>
        <v>250</v>
      </c>
      <c r="I24" s="40">
        <f t="shared" si="1"/>
        <v>250</v>
      </c>
      <c r="J24" s="43">
        <f t="shared" si="2"/>
        <v>250</v>
      </c>
      <c r="K24" s="42"/>
      <c r="L24" s="42"/>
      <c r="M24" s="42">
        <v>250</v>
      </c>
      <c r="N24" s="42"/>
      <c r="O24" s="42"/>
      <c r="P24" s="44"/>
      <c r="T24" s="28"/>
      <c r="U24" s="29"/>
      <c r="V24" s="28"/>
    </row>
    <row r="25" spans="1:22" s="11" customFormat="1" ht="11.25">
      <c r="A25" s="160" t="s">
        <v>434</v>
      </c>
      <c r="B25" s="19" t="s">
        <v>39</v>
      </c>
      <c r="C25" s="19"/>
      <c r="D25" s="42"/>
      <c r="E25" s="42"/>
      <c r="F25" s="42"/>
      <c r="G25" s="42"/>
      <c r="H25" s="55">
        <f t="shared" si="0"/>
        <v>155</v>
      </c>
      <c r="I25" s="40">
        <f t="shared" si="1"/>
        <v>155</v>
      </c>
      <c r="J25" s="43">
        <f t="shared" si="2"/>
        <v>155</v>
      </c>
      <c r="K25" s="42"/>
      <c r="L25" s="42"/>
      <c r="M25" s="42">
        <v>155</v>
      </c>
      <c r="N25" s="42"/>
      <c r="O25" s="42"/>
      <c r="P25" s="41"/>
      <c r="T25" s="28"/>
      <c r="U25" s="29"/>
      <c r="V25" s="28"/>
    </row>
    <row r="26" spans="1:22" s="11" customFormat="1" ht="22.5">
      <c r="A26" s="160" t="s">
        <v>435</v>
      </c>
      <c r="B26" s="19" t="s">
        <v>361</v>
      </c>
      <c r="C26" s="19"/>
      <c r="D26" s="42"/>
      <c r="E26" s="42"/>
      <c r="F26" s="42"/>
      <c r="G26" s="42"/>
      <c r="H26" s="55">
        <f t="shared" si="0"/>
        <v>46854</v>
      </c>
      <c r="I26" s="40">
        <f t="shared" si="1"/>
        <v>46854</v>
      </c>
      <c r="J26" s="43">
        <f t="shared" si="2"/>
        <v>46854</v>
      </c>
      <c r="K26" s="42"/>
      <c r="L26" s="42"/>
      <c r="M26" s="42">
        <f>segélyek!C18</f>
        <v>1818</v>
      </c>
      <c r="N26" s="42">
        <f>segélyek!C17</f>
        <v>45036</v>
      </c>
      <c r="O26" s="42"/>
      <c r="P26" s="41"/>
      <c r="T26" s="28"/>
      <c r="U26" s="29"/>
      <c r="V26" s="28"/>
    </row>
    <row r="27" spans="1:22" s="11" customFormat="1" ht="11.25">
      <c r="A27" s="160" t="s">
        <v>436</v>
      </c>
      <c r="B27" s="355" t="s">
        <v>52</v>
      </c>
      <c r="C27" s="19"/>
      <c r="D27" s="42"/>
      <c r="E27" s="42"/>
      <c r="F27" s="42"/>
      <c r="G27" s="42"/>
      <c r="H27" s="55">
        <f t="shared" si="0"/>
        <v>3500</v>
      </c>
      <c r="I27" s="40">
        <f t="shared" si="1"/>
        <v>3500</v>
      </c>
      <c r="J27" s="43">
        <f t="shared" si="2"/>
        <v>3500</v>
      </c>
      <c r="K27" s="42"/>
      <c r="L27" s="42"/>
      <c r="M27" s="42">
        <v>3500</v>
      </c>
      <c r="N27" s="42"/>
      <c r="O27" s="42"/>
      <c r="P27" s="41"/>
      <c r="T27" s="28"/>
      <c r="U27" s="29"/>
      <c r="V27" s="28"/>
    </row>
    <row r="28" spans="1:22" s="11" customFormat="1" ht="22.5">
      <c r="A28" s="160" t="s">
        <v>437</v>
      </c>
      <c r="B28" s="355" t="s">
        <v>358</v>
      </c>
      <c r="C28" s="19"/>
      <c r="D28" s="42"/>
      <c r="E28" s="42"/>
      <c r="F28" s="42"/>
      <c r="G28" s="42"/>
      <c r="H28" s="55">
        <f t="shared" si="0"/>
        <v>1173</v>
      </c>
      <c r="I28" s="40">
        <f t="shared" si="1"/>
        <v>1173</v>
      </c>
      <c r="J28" s="43">
        <f t="shared" si="2"/>
        <v>1173</v>
      </c>
      <c r="K28" s="42"/>
      <c r="L28" s="42"/>
      <c r="M28" s="42">
        <v>1173</v>
      </c>
      <c r="N28" s="42"/>
      <c r="O28" s="42"/>
      <c r="P28" s="41"/>
      <c r="T28" s="28"/>
      <c r="U28" s="29"/>
      <c r="V28" s="28"/>
    </row>
    <row r="29" spans="1:22" s="11" customFormat="1" ht="11.25">
      <c r="A29" s="160" t="s">
        <v>438</v>
      </c>
      <c r="B29" s="19" t="s">
        <v>49</v>
      </c>
      <c r="C29" s="19"/>
      <c r="D29" s="42"/>
      <c r="E29" s="42"/>
      <c r="F29" s="42"/>
      <c r="G29" s="42"/>
      <c r="H29" s="55">
        <f t="shared" si="0"/>
        <v>0</v>
      </c>
      <c r="I29" s="40">
        <f t="shared" si="1"/>
        <v>0</v>
      </c>
      <c r="J29" s="43">
        <f t="shared" si="2"/>
        <v>0</v>
      </c>
      <c r="K29" s="42"/>
      <c r="L29" s="42"/>
      <c r="M29" s="42"/>
      <c r="N29" s="42"/>
      <c r="O29" s="42"/>
      <c r="P29" s="41"/>
      <c r="T29" s="28"/>
      <c r="U29" s="29"/>
      <c r="V29" s="28"/>
    </row>
    <row r="30" spans="1:22" s="11" customFormat="1" ht="11.25">
      <c r="A30" s="160" t="s">
        <v>439</v>
      </c>
      <c r="B30" s="19" t="s">
        <v>50</v>
      </c>
      <c r="C30" s="19"/>
      <c r="D30" s="42"/>
      <c r="E30" s="42"/>
      <c r="F30" s="42">
        <v>64113</v>
      </c>
      <c r="G30" s="42"/>
      <c r="H30" s="55">
        <f t="shared" si="0"/>
        <v>0</v>
      </c>
      <c r="I30" s="40">
        <f t="shared" si="1"/>
        <v>64113</v>
      </c>
      <c r="J30" s="43">
        <f t="shared" si="2"/>
        <v>64113</v>
      </c>
      <c r="K30" s="42">
        <v>41205</v>
      </c>
      <c r="L30" s="42">
        <v>8485</v>
      </c>
      <c r="M30" s="42">
        <v>14423</v>
      </c>
      <c r="N30" s="42"/>
      <c r="O30" s="42"/>
      <c r="P30" s="41"/>
      <c r="T30" s="28"/>
      <c r="U30" s="29"/>
      <c r="V30" s="28"/>
    </row>
    <row r="31" spans="1:22" s="11" customFormat="1" ht="11.25" customHeight="1">
      <c r="A31" s="160" t="s">
        <v>440</v>
      </c>
      <c r="B31" s="355" t="s">
        <v>38</v>
      </c>
      <c r="C31" s="19"/>
      <c r="D31" s="42"/>
      <c r="E31" s="42"/>
      <c r="F31" s="42"/>
      <c r="G31" s="42"/>
      <c r="H31" s="55">
        <f t="shared" si="0"/>
        <v>65</v>
      </c>
      <c r="I31" s="40">
        <f t="shared" si="1"/>
        <v>65</v>
      </c>
      <c r="J31" s="43">
        <f t="shared" si="2"/>
        <v>65</v>
      </c>
      <c r="K31" s="42"/>
      <c r="L31" s="42"/>
      <c r="M31" s="42">
        <v>65</v>
      </c>
      <c r="N31" s="42"/>
      <c r="O31" s="42"/>
      <c r="P31" s="41"/>
      <c r="T31" s="28"/>
      <c r="U31" s="29"/>
      <c r="V31" s="28"/>
    </row>
    <row r="32" spans="1:22" s="11" customFormat="1" ht="11.25">
      <c r="A32" s="160" t="s">
        <v>441</v>
      </c>
      <c r="B32" s="355" t="s">
        <v>37</v>
      </c>
      <c r="C32" s="19"/>
      <c r="D32" s="42"/>
      <c r="E32" s="42"/>
      <c r="F32" s="42"/>
      <c r="G32" s="42"/>
      <c r="H32" s="55">
        <f t="shared" si="0"/>
        <v>600</v>
      </c>
      <c r="I32" s="40">
        <f t="shared" si="1"/>
        <v>600</v>
      </c>
      <c r="J32" s="43">
        <f t="shared" si="2"/>
        <v>600</v>
      </c>
      <c r="K32" s="42"/>
      <c r="L32" s="42"/>
      <c r="M32" s="42">
        <v>600</v>
      </c>
      <c r="N32" s="42"/>
      <c r="O32" s="42"/>
      <c r="P32" s="41"/>
      <c r="T32" s="28"/>
      <c r="U32" s="29"/>
      <c r="V32" s="28"/>
    </row>
    <row r="33" spans="1:22" s="11" customFormat="1" ht="11.25" customHeight="1">
      <c r="A33" s="160" t="s">
        <v>442</v>
      </c>
      <c r="B33" s="355" t="s">
        <v>220</v>
      </c>
      <c r="C33" s="19"/>
      <c r="D33" s="42"/>
      <c r="E33" s="42"/>
      <c r="F33" s="42">
        <v>2200</v>
      </c>
      <c r="G33" s="42"/>
      <c r="H33" s="55">
        <f t="shared" si="0"/>
        <v>0</v>
      </c>
      <c r="I33" s="40">
        <f t="shared" si="1"/>
        <v>2200</v>
      </c>
      <c r="J33" s="43">
        <f t="shared" si="2"/>
        <v>2200</v>
      </c>
      <c r="K33" s="42">
        <v>1732</v>
      </c>
      <c r="L33" s="42">
        <v>468</v>
      </c>
      <c r="M33" s="42"/>
      <c r="N33" s="42"/>
      <c r="O33" s="42"/>
      <c r="P33" s="41">
        <v>1</v>
      </c>
      <c r="T33" s="28"/>
      <c r="U33" s="29"/>
      <c r="V33" s="28"/>
    </row>
    <row r="34" spans="1:22" s="358" customFormat="1" ht="11.25">
      <c r="A34" s="160" t="s">
        <v>443</v>
      </c>
      <c r="B34" s="355" t="s">
        <v>13</v>
      </c>
      <c r="C34" s="355">
        <v>500</v>
      </c>
      <c r="D34" s="55"/>
      <c r="E34" s="55"/>
      <c r="F34" s="364"/>
      <c r="G34" s="55"/>
      <c r="H34" s="55">
        <f t="shared" si="0"/>
        <v>522</v>
      </c>
      <c r="I34" s="40">
        <f t="shared" si="1"/>
        <v>1022</v>
      </c>
      <c r="J34" s="43">
        <f t="shared" si="2"/>
        <v>1022</v>
      </c>
      <c r="K34" s="55">
        <v>431</v>
      </c>
      <c r="L34" s="55">
        <v>116</v>
      </c>
      <c r="M34" s="55">
        <v>475</v>
      </c>
      <c r="N34" s="55"/>
      <c r="O34" s="55"/>
      <c r="P34" s="366"/>
      <c r="T34" s="359"/>
      <c r="U34" s="360"/>
      <c r="V34" s="359"/>
    </row>
    <row r="35" spans="1:22" s="11" customFormat="1" ht="12" customHeight="1">
      <c r="A35" s="532" t="s">
        <v>355</v>
      </c>
      <c r="B35" s="533"/>
      <c r="C35" s="60">
        <f t="shared" ref="C35:P35" si="3">SUM(C5:C34)</f>
        <v>28770</v>
      </c>
      <c r="D35" s="60">
        <f t="shared" si="3"/>
        <v>50000</v>
      </c>
      <c r="E35" s="60">
        <f t="shared" si="3"/>
        <v>323752</v>
      </c>
      <c r="F35" s="60">
        <f t="shared" si="3"/>
        <v>86377</v>
      </c>
      <c r="G35" s="60">
        <f t="shared" si="3"/>
        <v>16829</v>
      </c>
      <c r="H35" s="60">
        <f t="shared" si="3"/>
        <v>-229297</v>
      </c>
      <c r="I35" s="60">
        <f t="shared" si="3"/>
        <v>276431</v>
      </c>
      <c r="J35" s="60">
        <f t="shared" si="3"/>
        <v>276431</v>
      </c>
      <c r="K35" s="60">
        <f t="shared" si="3"/>
        <v>49211</v>
      </c>
      <c r="L35" s="60">
        <f t="shared" si="3"/>
        <v>10620</v>
      </c>
      <c r="M35" s="60">
        <f t="shared" si="3"/>
        <v>171454</v>
      </c>
      <c r="N35" s="60">
        <f t="shared" si="3"/>
        <v>45036</v>
      </c>
      <c r="O35" s="60">
        <f t="shared" si="3"/>
        <v>110</v>
      </c>
      <c r="P35" s="61">
        <f t="shared" si="3"/>
        <v>5</v>
      </c>
      <c r="T35" s="28"/>
      <c r="U35" s="29"/>
      <c r="V35" s="28"/>
    </row>
    <row r="36" spans="1:22" s="37" customFormat="1" ht="13.5" customHeight="1">
      <c r="B36"/>
      <c r="C36"/>
      <c r="D36"/>
      <c r="E36"/>
      <c r="F36"/>
      <c r="G36"/>
      <c r="H36"/>
      <c r="I36" s="36"/>
      <c r="J36" s="36"/>
      <c r="K36"/>
      <c r="L36"/>
      <c r="M36"/>
      <c r="N36"/>
      <c r="O36"/>
      <c r="P36"/>
      <c r="T36" s="38"/>
      <c r="U36" s="39"/>
      <c r="V36" s="38"/>
    </row>
    <row r="38" spans="1:22">
      <c r="A38" t="s">
        <v>562</v>
      </c>
    </row>
    <row r="39" spans="1:22">
      <c r="A39" t="s">
        <v>585</v>
      </c>
    </row>
    <row r="40" spans="1:22">
      <c r="B40" s="123"/>
    </row>
  </sheetData>
  <mergeCells count="9">
    <mergeCell ref="A35:B35"/>
    <mergeCell ref="A3:A4"/>
    <mergeCell ref="B2:P2"/>
    <mergeCell ref="J3:J4"/>
    <mergeCell ref="P3:P4"/>
    <mergeCell ref="B3:B4"/>
    <mergeCell ref="I3:I4"/>
    <mergeCell ref="C3:H3"/>
    <mergeCell ref="K3:O3"/>
  </mergeCells>
  <pageMargins left="0.2" right="0.22" top="0.21" bottom="0.17" header="0.18" footer="0.1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B4" sqref="B4:B5"/>
    </sheetView>
  </sheetViews>
  <sheetFormatPr defaultRowHeight="12.75"/>
  <cols>
    <col min="1" max="1" width="7.140625" style="124" customWidth="1"/>
    <col min="2" max="2" width="43.85546875" style="124" customWidth="1"/>
    <col min="3" max="3" width="13.140625" style="125" customWidth="1"/>
    <col min="4" max="16384" width="9.140625" style="124"/>
  </cols>
  <sheetData>
    <row r="1" spans="1:5">
      <c r="A1" s="438" t="s">
        <v>588</v>
      </c>
      <c r="B1" s="154"/>
      <c r="C1" s="154"/>
      <c r="D1" s="154"/>
      <c r="E1" s="153"/>
    </row>
    <row r="2" spans="1:5">
      <c r="B2" s="154"/>
      <c r="C2" s="154"/>
      <c r="D2" s="154"/>
      <c r="E2" s="153"/>
    </row>
    <row r="3" spans="1:5" ht="39" customHeight="1" thickBot="1">
      <c r="B3" s="546" t="s">
        <v>360</v>
      </c>
      <c r="C3" s="546"/>
    </row>
    <row r="4" spans="1:5" s="150" customFormat="1" ht="14.25" customHeight="1">
      <c r="A4" s="547" t="s">
        <v>247</v>
      </c>
      <c r="B4" s="544" t="s">
        <v>1</v>
      </c>
      <c r="C4" s="152" t="s">
        <v>53</v>
      </c>
    </row>
    <row r="5" spans="1:5" s="150" customFormat="1" ht="15.75" thickBot="1">
      <c r="A5" s="548"/>
      <c r="B5" s="545"/>
      <c r="C5" s="151">
        <v>2013</v>
      </c>
    </row>
    <row r="6" spans="1:5" s="134" customFormat="1" ht="12">
      <c r="A6" s="162" t="s">
        <v>436</v>
      </c>
      <c r="B6" s="161" t="s">
        <v>363</v>
      </c>
      <c r="C6" s="149">
        <v>4644</v>
      </c>
    </row>
    <row r="7" spans="1:5" s="128" customFormat="1" ht="12">
      <c r="A7" s="163" t="s">
        <v>436</v>
      </c>
      <c r="B7" s="161" t="s">
        <v>248</v>
      </c>
      <c r="C7" s="149">
        <v>24644</v>
      </c>
    </row>
    <row r="8" spans="1:5" s="128" customFormat="1" ht="12">
      <c r="A8" s="163" t="s">
        <v>436</v>
      </c>
      <c r="B8" s="161" t="s">
        <v>529</v>
      </c>
      <c r="C8" s="149">
        <v>120</v>
      </c>
    </row>
    <row r="9" spans="1:5" s="134" customFormat="1" ht="12">
      <c r="A9" s="162" t="s">
        <v>436</v>
      </c>
      <c r="B9" s="161" t="s">
        <v>214</v>
      </c>
      <c r="C9" s="149">
        <v>10420</v>
      </c>
    </row>
    <row r="10" spans="1:5" s="134" customFormat="1" ht="12">
      <c r="A10" s="162" t="s">
        <v>436</v>
      </c>
      <c r="B10" s="161" t="s">
        <v>530</v>
      </c>
      <c r="C10" s="149">
        <v>45</v>
      </c>
    </row>
    <row r="11" spans="1:5" s="134" customFormat="1" ht="12">
      <c r="A11" s="162" t="s">
        <v>436</v>
      </c>
      <c r="B11" s="161" t="s">
        <v>195</v>
      </c>
      <c r="C11" s="149">
        <v>2033</v>
      </c>
    </row>
    <row r="12" spans="1:5" s="134" customFormat="1" ht="12">
      <c r="A12" s="162" t="s">
        <v>436</v>
      </c>
      <c r="B12" s="161" t="s">
        <v>194</v>
      </c>
      <c r="C12" s="149">
        <v>120</v>
      </c>
    </row>
    <row r="13" spans="1:5" s="134" customFormat="1" ht="12">
      <c r="A13" s="162" t="s">
        <v>436</v>
      </c>
      <c r="B13" s="161" t="s">
        <v>193</v>
      </c>
      <c r="C13" s="148">
        <v>400</v>
      </c>
    </row>
    <row r="14" spans="1:5" s="134" customFormat="1" ht="12">
      <c r="A14" s="162" t="s">
        <v>436</v>
      </c>
      <c r="B14" s="161" t="s">
        <v>359</v>
      </c>
      <c r="C14" s="149">
        <v>500</v>
      </c>
    </row>
    <row r="15" spans="1:5" s="134" customFormat="1" ht="12">
      <c r="A15" s="162" t="s">
        <v>436</v>
      </c>
      <c r="B15" s="161" t="s">
        <v>192</v>
      </c>
      <c r="C15" s="149">
        <v>1710</v>
      </c>
    </row>
    <row r="16" spans="1:5" s="134" customFormat="1" ht="12">
      <c r="A16" s="162" t="s">
        <v>436</v>
      </c>
      <c r="B16" s="161" t="s">
        <v>191</v>
      </c>
      <c r="C16" s="149">
        <v>400</v>
      </c>
    </row>
    <row r="17" spans="1:3" s="145" customFormat="1" ht="30">
      <c r="A17" s="164"/>
      <c r="B17" s="147" t="s">
        <v>249</v>
      </c>
      <c r="C17" s="146">
        <f>SUM(C6:C16)</f>
        <v>45036</v>
      </c>
    </row>
    <row r="18" spans="1:3" s="125" customFormat="1">
      <c r="A18" s="426"/>
      <c r="B18" s="426" t="s">
        <v>128</v>
      </c>
      <c r="C18" s="426">
        <v>1818</v>
      </c>
    </row>
    <row r="19" spans="1:3" s="125" customFormat="1" ht="13.5" customHeight="1">
      <c r="A19" s="426"/>
      <c r="B19" s="426" t="s">
        <v>531</v>
      </c>
      <c r="C19" s="126">
        <f>C17+C18</f>
        <v>46854</v>
      </c>
    </row>
    <row r="21" spans="1:3">
      <c r="A21" s="419"/>
      <c r="B21" s="419"/>
      <c r="C21" s="419"/>
    </row>
    <row r="22" spans="1:3">
      <c r="A22" t="s">
        <v>563</v>
      </c>
    </row>
    <row r="23" spans="1:3">
      <c r="A23" t="s">
        <v>587</v>
      </c>
    </row>
  </sheetData>
  <mergeCells count="3">
    <mergeCell ref="B4:B5"/>
    <mergeCell ref="B3:C3"/>
    <mergeCell ref="A4:A5"/>
  </mergeCells>
  <pageMargins left="1.06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 címrend</vt:lpstr>
      <vt:lpstr>bevételek ÉS KIADÁSOK ÖSSZ</vt:lpstr>
      <vt:lpstr>kiadások összesítése</vt:lpstr>
      <vt:lpstr> MÉRLEG</vt:lpstr>
      <vt:lpstr>ASZK</vt:lpstr>
      <vt:lpstr>Köznevelési intézmény</vt:lpstr>
      <vt:lpstr>hivatal</vt:lpstr>
      <vt:lpstr>önk</vt:lpstr>
      <vt:lpstr>segélyek</vt:lpstr>
      <vt:lpstr>társ szervek tám.</vt:lpstr>
      <vt:lpstr>álláshely</vt:lpstr>
      <vt:lpstr>könyvtár, mh</vt:lpstr>
      <vt:lpstr>FELHALMOZÁSI</vt:lpstr>
      <vt:lpstr>KÖTELEZETTSÉGEK</vt:lpstr>
      <vt:lpstr>12.sz.melléklet</vt:lpstr>
      <vt:lpstr>EI felh ütemterv</vt:lpstr>
      <vt:lpstr>adósságkel.</vt:lpstr>
      <vt:lpstr>KÖZVETETT TÁMOG.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,</dc:creator>
  <cp:lastModifiedBy>Csanádpalota Városi Önkormányzat</cp:lastModifiedBy>
  <cp:lastPrinted>2013-11-28T13:11:36Z</cp:lastPrinted>
  <dcterms:created xsi:type="dcterms:W3CDTF">2000-02-01T14:49:25Z</dcterms:created>
  <dcterms:modified xsi:type="dcterms:W3CDTF">2013-11-28T13:11:38Z</dcterms:modified>
</cp:coreProperties>
</file>