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. melléklet" sheetId="1" r:id="rId1"/>
  </sheets>
  <definedNames/>
  <calcPr fullCalcOnLoad="1"/>
</workbook>
</file>

<file path=xl/sharedStrings.xml><?xml version="1.0" encoding="utf-8"?>
<sst xmlns="http://schemas.openxmlformats.org/spreadsheetml/2006/main" count="205" uniqueCount="175">
  <si>
    <t>Tiszaörs Községi Önkormányzat 2012. évi költségvetési bevételeinek és kiadásainak teljesítésről</t>
  </si>
  <si>
    <t>adatok Ezer forintban !</t>
  </si>
  <si>
    <t>1. oldal</t>
  </si>
  <si>
    <t>Száma</t>
  </si>
  <si>
    <t>Előirányzat-csoport, kiemelt előirányzat megnevezése</t>
  </si>
  <si>
    <t>eredeti előirányzat</t>
  </si>
  <si>
    <t>módosítottelőirányzat</t>
  </si>
  <si>
    <t xml:space="preserve"> teljesítés XII. 31.</t>
  </si>
  <si>
    <t>Teljesítés a módosított előirányzathoz viszonyítva</t>
  </si>
  <si>
    <t>Bevételek</t>
  </si>
  <si>
    <t>1.</t>
  </si>
  <si>
    <t>I. Önkormányzatok működési bevételei</t>
  </si>
  <si>
    <t>2.</t>
  </si>
  <si>
    <t>I/1. Önkormányzatok sajátos működési bevételei (2.1.+…+.2.6.)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</si>
  <si>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</si>
  <si>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</si>
  <si>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</si>
  <si>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</si>
  <si>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</si>
  <si>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</si>
  <si>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</si>
  <si>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</si>
  <si>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2.6.</t>
  </si>
  <si>
    <t>Egyéb fizetési kötelezettségből származó bevételek</t>
  </si>
  <si>
    <t>3.</t>
  </si>
  <si>
    <t>I/2. Intézményi működési bevételek (3.1.+…+3.8.)</t>
  </si>
  <si>
    <t>3.1.</t>
  </si>
  <si>
    <t>Igazgatási szolgáltatási díj</t>
  </si>
  <si>
    <t>3.2.</t>
  </si>
  <si>
    <t>Bérleti díj</t>
  </si>
  <si>
    <t>3.3.</t>
  </si>
  <si>
    <t>Intézményi ellátási díj</t>
  </si>
  <si>
    <t>3.4.</t>
  </si>
  <si>
    <t>ÁFA bevétel</t>
  </si>
  <si>
    <t>3.5.</t>
  </si>
  <si>
    <t>Egyéb sajátos működési bevétel</t>
  </si>
  <si>
    <t>3.6.</t>
  </si>
  <si>
    <t>Sírhely bevétel</t>
  </si>
  <si>
    <t>3.7.</t>
  </si>
  <si>
    <t>Továbbszámlázott szolgáltatás ÁHT-n belülre</t>
  </si>
  <si>
    <t>3.8.</t>
  </si>
  <si>
    <t>Továbbszámlázott szolgáltatás ÁHT-n kívülre</t>
  </si>
  <si>
    <t>4.</t>
  </si>
  <si>
    <t>II. Közhatalmi bevételek</t>
  </si>
  <si>
    <t>5.</t>
  </si>
  <si>
    <t>III. Támogatások,  kiegészítések (5.1.+…+5.8.)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</si>
  <si>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</si>
  <si>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</si>
  <si>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</si>
  <si>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</si>
  <si>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</si>
  <si>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előirányzatok, egyéb központosított ÖNHIKI</t>
  </si>
  <si>
    <t>6.</t>
  </si>
  <si>
    <t>IV. Támogatásértékű bevételek (6.1+6.2)</t>
  </si>
  <si>
    <t>6.1.</t>
  </si>
  <si>
    <t>Működési célú támogatásértékű bevétel (6.1.1.+…+6.1.4.)</t>
  </si>
  <si>
    <t>6.1.1.</t>
  </si>
  <si>
    <t>Társadalombiztosítás pénzügyi alapjából átvett pénzeszköz</t>
  </si>
  <si>
    <t>6.1.2.</t>
  </si>
  <si>
    <t>Helyi, nemzetiségi önkormányzattól átvett pénzeszköz</t>
  </si>
  <si>
    <t>Többcélú kist. társulástól átvett pénzeszköz</t>
  </si>
  <si>
    <t>6.1.3.</t>
  </si>
  <si>
    <t>EU támogatás</t>
  </si>
  <si>
    <t>6.1.4.</t>
  </si>
  <si>
    <t>Egyéb működési célú támogatásértékű bevétel</t>
  </si>
  <si>
    <t>6.2.</t>
  </si>
  <si>
    <t>Felhalmozási célú támogatásértékű bevétel (6.2.1.+…+6.2.4.)</t>
  </si>
  <si>
    <t>6.2.1.</t>
  </si>
  <si>
    <t>6.2.2.</t>
  </si>
  <si>
    <t>Többcélú kistérségi társulástól átvett pénzeszköz</t>
  </si>
  <si>
    <t>6.2.3.</t>
  </si>
  <si>
    <t>6.2.4.</t>
  </si>
  <si>
    <t>Egyéb felhalmozási célú támogatásértékű bevétel</t>
  </si>
  <si>
    <t>7.</t>
  </si>
  <si>
    <t>V. Felhalmozási célú bevételek (7.1)</t>
  </si>
  <si>
    <t>7.1.</t>
  </si>
  <si>
    <t xml:space="preserve">Ingatlanok, tárgyi eszközök és immateriális javak értékesítése </t>
  </si>
  <si>
    <t>7.2.</t>
  </si>
  <si>
    <t>Önkormányzatot megillető vagyoni értékű jog értékesítése, hasznosítása</t>
  </si>
  <si>
    <t>7.3.</t>
  </si>
  <si>
    <t>Pénzügyi befektetésekből származó bevétel</t>
  </si>
  <si>
    <t>8.</t>
  </si>
  <si>
    <t>VI. Átvett pénzeszközök (8.1.+8.2.)</t>
  </si>
  <si>
    <t>8.1.</t>
  </si>
  <si>
    <t>Működési célú pénzeszköz átvétel államháztartáson kívülről</t>
  </si>
  <si>
    <t>8.2.</t>
  </si>
  <si>
    <t>Működési célú pénzeszköz átvétel államháztartáson belülről</t>
  </si>
  <si>
    <t>8.3.</t>
  </si>
  <si>
    <t>Felhalmozási célú pénzeszköz átvétel államháztartáson belülről</t>
  </si>
  <si>
    <t>9.</t>
  </si>
  <si>
    <t>VII. Kölcsön (munkavállalónak adott kölcsön visszatérülése)</t>
  </si>
  <si>
    <t>10.</t>
  </si>
  <si>
    <t>KÖLTSÉGVETÉSI BEVÉTELEK ÖSSZESEN (2+3+4+5+6+7+8+9)</t>
  </si>
  <si>
    <t>11.</t>
  </si>
  <si>
    <t>VIII. Pénzmaradvány, vállalk. tev. maradványa (11.1.+11.2.)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</si>
  <si>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</si>
  <si>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</si>
  <si>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</si>
  <si>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</si>
  <si>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</si>
  <si>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IX. Finanszírozási célú pénzügyi műv. bevételei (12.1.+.12.2.)</t>
  </si>
  <si>
    <t>12.1.</t>
  </si>
  <si>
    <t>Működési célú pénzügyi műveletek bevételei</t>
  </si>
  <si>
    <t>12.2.</t>
  </si>
  <si>
    <t>Felhalmozási célú pénzügyi műveletek bevételei</t>
  </si>
  <si>
    <t>13.</t>
  </si>
  <si>
    <t>X. Függő bevételek</t>
  </si>
  <si>
    <t>14.</t>
  </si>
  <si>
    <t>BEVÉTELEK ÖSSZESEN (10+11+12+13)</t>
  </si>
  <si>
    <t>2. oldal</t>
  </si>
  <si>
    <t>Kiadások</t>
  </si>
  <si>
    <r>
      <t xml:space="preserve">I. Működési költségvetés kiadásai </t>
    </r>
    <r>
      <rPr>
        <sz val="10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</si>
  <si>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</si>
  <si>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</si>
  <si>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</si>
  <si>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</si>
  <si>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</si>
  <si>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</si>
  <si>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</si>
  <si>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</si>
  <si>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</si>
  <si>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</si>
  <si>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</si>
  <si>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</si>
  <si>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</si>
  <si>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</si>
  <si>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</si>
  <si>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</si>
  <si>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</si>
  <si>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 áht.-n belülre</t>
  </si>
  <si>
    <t>1.10.</t>
  </si>
  <si>
    <t xml:space="preserve">   - Működési célú pénzeszköz átadás  áht.-n kívülre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</si>
  <si>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</si>
  <si>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</si>
  <si>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</si>
  <si>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</si>
  <si>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</si>
  <si>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</si>
  <si>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10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</si>
  <si>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</si>
  <si>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</si>
  <si>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</si>
  <si>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</si>
  <si>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2.5.</t>
  </si>
  <si>
    <t>EU-s forrásból finanszírozott támogatással megvalósuló programok, projektek kiadásai</t>
  </si>
  <si>
    <t>EU-s forrásból finansz. támogatással megv. pr., projektek önk.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</si>
  <si>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</si>
  <si>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</si>
  <si>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</si>
  <si>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</si>
  <si>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</si>
  <si>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pénzeszközát. államháztart. kívül.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</si>
  <si>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</si>
  <si>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</si>
  <si>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</si>
  <si>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</si>
  <si>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</si>
  <si>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r>
      <t xml:space="preserve">IV. Tartalékok </t>
    </r>
    <r>
      <rPr>
        <sz val="10"/>
        <rFont val="Times New Roman CE"/>
        <family val="0"/>
      </rPr>
      <t>(4.1.+4.2.)</t>
    </r>
  </si>
  <si>
    <t>4.1.</t>
  </si>
  <si>
    <t>Általános tartalék</t>
  </si>
  <si>
    <t>4.2.</t>
  </si>
  <si>
    <t>Céltartalék</t>
  </si>
  <si>
    <t>V. Költségvetési szervek finanszírozása</t>
  </si>
  <si>
    <t>Működési célú finanszírozás</t>
  </si>
  <si>
    <t>Felhalmozási célú finanszírozás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</si>
  <si>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</si>
  <si>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</si>
  <si>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</si>
  <si>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</si>
  <si>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</si>
  <si>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VII. Függő kiadások</t>
  </si>
  <si>
    <t>KIADÁSOK ÖSSZESEN: (6+7)</t>
  </si>
  <si>
    <t>Éves engedélyezett létszám előirányzat (fő)</t>
  </si>
  <si>
    <t>Közfoglalkoztatottak létszáma (fő)</t>
  </si>
  <si>
    <t>1. melléklet a  9/2013. (V.9.)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</si>
</sst>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9" fillId="4" borderId="0" applyNumberFormat="0" applyBorder="0" applyAlignment="0" applyProtection="0"/>
    <xf numFmtId="0" fontId="23" fillId="22" borderId="8" applyNumberFormat="0" applyAlignment="0" applyProtection="0"/>
    <xf numFmtId="0" fontId="28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64" fontId="3" fillId="0" borderId="0" xfId="55" applyNumberFormat="1" applyFont="1" applyFill="1" applyAlignment="1">
      <alignment vertical="center" wrapText="1"/>
      <protection/>
    </xf>
    <xf numFmtId="0" fontId="5" fillId="0" borderId="0" xfId="55" applyFont="1" applyFill="1" applyAlignment="1">
      <alignment vertical="center"/>
      <protection/>
    </xf>
    <xf numFmtId="0" fontId="5" fillId="0" borderId="0" xfId="55" applyFont="1" applyFill="1" applyAlignment="1" applyProtection="1">
      <alignment vertical="center"/>
      <protection/>
    </xf>
    <xf numFmtId="0" fontId="6" fillId="0" borderId="0" xfId="55" applyFont="1" applyFill="1" applyAlignment="1" applyProtection="1">
      <alignment horizontal="right"/>
      <protection/>
    </xf>
    <xf numFmtId="0" fontId="3" fillId="0" borderId="0" xfId="55" applyFont="1" applyFill="1" applyAlignment="1">
      <alignment horizontal="right" vertical="center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164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5" fillId="0" borderId="10" xfId="55" applyFont="1" applyFill="1" applyBorder="1" applyAlignment="1" applyProtection="1">
      <alignment horizontal="left" vertical="center" wrapText="1" indent="1"/>
      <protection/>
    </xf>
    <xf numFmtId="3" fontId="5" fillId="0" borderId="10" xfId="55" applyNumberFormat="1" applyFont="1" applyFill="1" applyBorder="1" applyAlignment="1" applyProtection="1">
      <alignment vertical="center" wrapText="1"/>
      <protection/>
    </xf>
    <xf numFmtId="9" fontId="3" fillId="0" borderId="1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left" vertical="center" wrapText="1" indent="1"/>
      <protection/>
    </xf>
    <xf numFmtId="3" fontId="3" fillId="0" borderId="10" xfId="55" applyNumberFormat="1" applyFont="1" applyFill="1" applyBorder="1" applyAlignment="1" applyProtection="1">
      <alignment vertical="center" wrapText="1"/>
      <protection locked="0"/>
    </xf>
    <xf numFmtId="0" fontId="3" fillId="0" borderId="0" xfId="55" applyFont="1" applyFill="1" applyAlignment="1">
      <alignment vertical="center" wrapText="1"/>
      <protection/>
    </xf>
    <xf numFmtId="0" fontId="3" fillId="0" borderId="10" xfId="54" applyFont="1" applyFill="1" applyBorder="1" applyAlignment="1" applyProtection="1">
      <alignment horizontal="left" vertical="center" wrapText="1" indent="1"/>
      <protection/>
    </xf>
    <xf numFmtId="3" fontId="5" fillId="0" borderId="10" xfId="55" applyNumberFormat="1" applyFont="1" applyFill="1" applyBorder="1" applyAlignment="1" applyProtection="1">
      <alignment vertical="center" wrapText="1"/>
      <protection locked="0"/>
    </xf>
    <xf numFmtId="3" fontId="3" fillId="0" borderId="10" xfId="55" applyNumberFormat="1" applyFont="1" applyFill="1" applyBorder="1" applyAlignment="1" applyProtection="1">
      <alignment vertical="center" wrapText="1"/>
      <protection locked="0"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left" vertical="center" wrapText="1" indent="1"/>
      <protection/>
    </xf>
    <xf numFmtId="49" fontId="3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54" applyFont="1" applyFill="1" applyBorder="1" applyAlignment="1" applyProtection="1">
      <alignment horizontal="left" vertical="center" wrapText="1" indent="1"/>
      <protection/>
    </xf>
    <xf numFmtId="3" fontId="3" fillId="0" borderId="10" xfId="55" applyNumberFormat="1" applyFont="1" applyFill="1" applyBorder="1" applyAlignment="1" applyProtection="1">
      <alignment vertical="center" wrapText="1"/>
      <protection/>
    </xf>
    <xf numFmtId="0" fontId="3" fillId="0" borderId="10" xfId="54" applyFont="1" applyFill="1" applyBorder="1" applyAlignment="1" applyProtection="1">
      <alignment horizontal="left" vertical="center" wrapText="1" indent="2"/>
      <protection/>
    </xf>
    <xf numFmtId="0" fontId="3" fillId="0" borderId="10" xfId="54" applyFont="1" applyFill="1" applyBorder="1" applyAlignment="1" applyProtection="1">
      <alignment horizontal="left" inden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9" fillId="0" borderId="10" xfId="55" applyFont="1" applyBorder="1" applyAlignment="1" applyProtection="1">
      <alignment horizontal="left" wrapText="1" indent="1"/>
      <protection/>
    </xf>
    <xf numFmtId="0" fontId="10" fillId="0" borderId="10" xfId="55" applyFont="1" applyBorder="1" applyAlignment="1" applyProtection="1">
      <alignment horizontal="left" wrapText="1" indent="1"/>
      <protection/>
    </xf>
    <xf numFmtId="3" fontId="6" fillId="0" borderId="10" xfId="55" applyNumberFormat="1" applyFont="1" applyFill="1" applyBorder="1" applyAlignment="1" applyProtection="1">
      <alignment vertical="center" wrapText="1"/>
      <protection/>
    </xf>
    <xf numFmtId="49" fontId="5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3" fillId="0" borderId="10" xfId="54" applyFont="1" applyFill="1" applyBorder="1" applyAlignment="1" applyProtection="1">
      <alignment horizontal="left" vertical="center" wrapText="1" indent="1"/>
      <protection/>
    </xf>
    <xf numFmtId="0" fontId="9" fillId="0" borderId="10" xfId="55" applyFont="1" applyBorder="1" applyAlignment="1" applyProtection="1">
      <alignment horizontal="center" vertical="center" wrapText="1"/>
      <protection/>
    </xf>
    <xf numFmtId="0" fontId="11" fillId="0" borderId="10" xfId="55" applyFont="1" applyBorder="1" applyAlignment="1" applyProtection="1">
      <alignment horizontal="center" wrapText="1"/>
      <protection/>
    </xf>
    <xf numFmtId="0" fontId="12" fillId="0" borderId="10" xfId="55" applyFont="1" applyBorder="1" applyAlignment="1" applyProtection="1">
      <alignment horizontal="center" wrapText="1"/>
      <protection/>
    </xf>
    <xf numFmtId="0" fontId="9" fillId="0" borderId="10" xfId="55" applyFont="1" applyBorder="1" applyAlignment="1" applyProtection="1">
      <alignment horizontal="center" wrapText="1"/>
      <protection/>
    </xf>
    <xf numFmtId="0" fontId="13" fillId="0" borderId="10" xfId="55" applyFont="1" applyBorder="1" applyAlignment="1" applyProtection="1">
      <alignment horizontal="center" wrapText="1"/>
      <protection/>
    </xf>
    <xf numFmtId="0" fontId="14" fillId="0" borderId="10" xfId="55" applyFont="1" applyBorder="1" applyAlignment="1" applyProtection="1">
      <alignment horizontal="left" wrapText="1" indent="1"/>
      <protection/>
    </xf>
    <xf numFmtId="3" fontId="5" fillId="0" borderId="10" xfId="55" applyNumberFormat="1" applyFont="1" applyFill="1" applyBorder="1" applyAlignment="1" applyProtection="1">
      <alignment vertical="center" wrapText="1"/>
      <protection/>
    </xf>
    <xf numFmtId="0" fontId="9" fillId="0" borderId="0" xfId="55" applyFont="1" applyBorder="1" applyAlignment="1" applyProtection="1">
      <alignment horizontal="center" vertical="center" wrapText="1"/>
      <protection/>
    </xf>
    <xf numFmtId="0" fontId="13" fillId="0" borderId="0" xfId="55" applyFont="1" applyBorder="1" applyAlignment="1" applyProtection="1">
      <alignment horizontal="center" wrapText="1"/>
      <protection/>
    </xf>
    <xf numFmtId="0" fontId="14" fillId="0" borderId="0" xfId="55" applyFont="1" applyBorder="1" applyAlignment="1" applyProtection="1">
      <alignment horizontal="left" wrapText="1" indent="1"/>
      <protection/>
    </xf>
    <xf numFmtId="164" fontId="5" fillId="0" borderId="0" xfId="55" applyNumberFormat="1" applyFont="1" applyFill="1" applyBorder="1" applyAlignment="1" applyProtection="1">
      <alignment vertical="center" wrapText="1"/>
      <protection/>
    </xf>
    <xf numFmtId="0" fontId="3" fillId="0" borderId="0" xfId="55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horizontal="right" vertical="center" wrapText="1"/>
      <protection/>
    </xf>
    <xf numFmtId="0" fontId="3" fillId="0" borderId="0" xfId="55" applyFont="1" applyFill="1" applyAlignment="1" applyProtection="1">
      <alignment horizontal="left" vertical="center" wrapText="1"/>
      <protection/>
    </xf>
    <xf numFmtId="0" fontId="3" fillId="0" borderId="0" xfId="55" applyFont="1" applyFill="1" applyAlignment="1" applyProtection="1">
      <alignment vertical="center" wrapText="1"/>
      <protection/>
    </xf>
    <xf numFmtId="0" fontId="3" fillId="0" borderId="0" xfId="55" applyFont="1" applyFill="1" applyAlignment="1" applyProtection="1">
      <alignment horizontal="right" vertical="center" wrapText="1"/>
      <protection/>
    </xf>
    <xf numFmtId="0" fontId="5" fillId="0" borderId="10" xfId="54" applyFont="1" applyFill="1" applyBorder="1" applyAlignment="1" applyProtection="1">
      <alignment horizontal="left" vertical="center" wrapText="1" indent="1"/>
      <protection/>
    </xf>
    <xf numFmtId="0" fontId="5" fillId="0" borderId="10" xfId="54" applyFont="1" applyFill="1" applyBorder="1" applyAlignment="1" applyProtection="1">
      <alignment vertical="center" wrapText="1"/>
      <protection/>
    </xf>
    <xf numFmtId="0" fontId="3" fillId="0" borderId="10" xfId="54" applyFont="1" applyFill="1" applyBorder="1" applyAlignment="1" applyProtection="1">
      <alignment horizontal="left" indent="6"/>
      <protection/>
    </xf>
    <xf numFmtId="0" fontId="3" fillId="0" borderId="10" xfId="54" applyFont="1" applyFill="1" applyBorder="1" applyAlignment="1" applyProtection="1">
      <alignment horizontal="left" vertical="center" wrapText="1" indent="6"/>
      <protection/>
    </xf>
    <xf numFmtId="16" fontId="2" fillId="0" borderId="0" xfId="55" applyNumberFormat="1" applyFont="1" applyFill="1" applyAlignment="1">
      <alignment vertical="center" wrapText="1"/>
      <protection/>
    </xf>
    <xf numFmtId="0" fontId="6" fillId="0" borderId="10" xfId="54" applyFont="1" applyFill="1" applyBorder="1" applyAlignment="1" applyProtection="1">
      <alignment horizontal="left" vertical="center" wrapText="1" indent="1"/>
      <protection/>
    </xf>
    <xf numFmtId="3" fontId="6" fillId="0" borderId="10" xfId="55" applyNumberFormat="1" applyFont="1" applyFill="1" applyBorder="1" applyAlignment="1" applyProtection="1">
      <alignment vertical="center" wrapText="1"/>
      <protection/>
    </xf>
    <xf numFmtId="0" fontId="5" fillId="0" borderId="10" xfId="54" applyFont="1" applyFill="1" applyBorder="1" applyAlignment="1" applyProtection="1">
      <alignment horizontal="left" vertical="center" wrapText="1"/>
      <protection/>
    </xf>
    <xf numFmtId="0" fontId="5" fillId="0" borderId="10" xfId="55" applyFont="1" applyFill="1" applyBorder="1" applyAlignment="1" applyProtection="1">
      <alignment horizontal="left" vertical="center" wrapText="1" indent="1"/>
      <protection/>
    </xf>
    <xf numFmtId="0" fontId="2" fillId="0" borderId="0" xfId="55" applyFont="1" applyFill="1" applyBorder="1" applyAlignment="1" applyProtection="1">
      <alignment horizontal="left" vertical="center" wrapText="1"/>
      <protection/>
    </xf>
    <xf numFmtId="0" fontId="2" fillId="0" borderId="0" xfId="55" applyFont="1" applyFill="1" applyBorder="1" applyAlignment="1" applyProtection="1">
      <alignment vertical="center" wrapText="1"/>
      <protection/>
    </xf>
    <xf numFmtId="3" fontId="2" fillId="0" borderId="0" xfId="55" applyNumberFormat="1" applyFont="1" applyFill="1" applyBorder="1" applyAlignment="1" applyProtection="1">
      <alignment vertical="center" wrapText="1"/>
      <protection/>
    </xf>
    <xf numFmtId="9" fontId="7" fillId="0" borderId="0" xfId="55" applyNumberFormat="1" applyFont="1" applyFill="1" applyBorder="1" applyAlignment="1">
      <alignment vertical="center" wrapText="1"/>
      <protection/>
    </xf>
    <xf numFmtId="0" fontId="5" fillId="0" borderId="10" xfId="55" applyFont="1" applyFill="1" applyBorder="1" applyAlignment="1" applyProtection="1">
      <alignment horizontal="left" vertical="center"/>
      <protection/>
    </xf>
    <xf numFmtId="0" fontId="3" fillId="0" borderId="10" xfId="55" applyFont="1" applyFill="1" applyBorder="1" applyAlignment="1" applyProtection="1">
      <alignment vertical="center" wrapText="1"/>
      <protection/>
    </xf>
    <xf numFmtId="0" fontId="5" fillId="0" borderId="10" xfId="55" applyFont="1" applyFill="1" applyBorder="1" applyAlignment="1" applyProtection="1">
      <alignment vertical="center" wrapText="1"/>
      <protection/>
    </xf>
    <xf numFmtId="3" fontId="5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0" xfId="55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5" applyFont="1" applyFill="1" applyAlignment="1">
      <alignment horizontal="left" vertical="center" wrapText="1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55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64" fontId="3" fillId="0" borderId="0" xfId="55" applyNumberFormat="1" applyFont="1" applyFill="1" applyAlignment="1" applyProtection="1">
      <alignment horizontal="righ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Normál_Tiszaigar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112"/>
  <sheetViews>
    <sheetView tabSelected="1" zoomScalePageLayoutView="0" workbookViewId="0" topLeftCell="A1">
      <selection activeCell="K32" sqref="K32"/>
    </sheetView>
  </sheetViews>
  <sheetFormatPr defaultColWidth="9.00390625" defaultRowHeight="12.75"/>
  <cols>
    <col min="1" max="1" width="4.625" style="73" customWidth="1"/>
    <col min="2" max="2" width="6.375" style="9" customWidth="1"/>
    <col min="3" max="3" width="50.75390625" style="9" customWidth="1"/>
    <col min="4" max="4" width="9.25390625" style="9" customWidth="1"/>
    <col min="5" max="6" width="9.125" style="9" customWidth="1"/>
    <col min="7" max="7" width="13.125" style="9" customWidth="1"/>
    <col min="8" max="16384" width="9.125" style="9" customWidth="1"/>
  </cols>
  <sheetData>
    <row r="1" spans="1:7" s="1" customFormat="1" ht="21" customHeight="1">
      <c r="A1" s="81" t="s">
        <v>174</v>
      </c>
      <c r="B1" s="81"/>
      <c r="C1" s="81"/>
      <c r="D1" s="81"/>
      <c r="E1" s="81"/>
      <c r="F1" s="81"/>
      <c r="G1" s="81"/>
    </row>
    <row r="2" spans="1:7" s="2" customFormat="1" ht="25.5" customHeight="1">
      <c r="A2" s="75" t="s">
        <v>0</v>
      </c>
      <c r="B2" s="75"/>
      <c r="C2" s="76"/>
      <c r="D2" s="76"/>
      <c r="E2" s="77"/>
      <c r="F2" s="77"/>
      <c r="G2" s="77"/>
    </row>
    <row r="3" spans="1:7" s="2" customFormat="1" ht="15.75" customHeight="1">
      <c r="A3" s="3"/>
      <c r="B3" s="3"/>
      <c r="C3" s="78" t="s">
        <v>1</v>
      </c>
      <c r="D3" s="79"/>
      <c r="E3" s="79"/>
      <c r="F3" s="4"/>
      <c r="G3" s="5" t="s">
        <v>2</v>
      </c>
    </row>
    <row r="4" spans="1:7" ht="64.5" customHeight="1">
      <c r="A4" s="74" t="s">
        <v>3</v>
      </c>
      <c r="B4" s="74"/>
      <c r="C4" s="6" t="s">
        <v>4</v>
      </c>
      <c r="D4" s="7" t="s">
        <v>5</v>
      </c>
      <c r="E4" s="7" t="s">
        <v>6</v>
      </c>
      <c r="F4" s="7" t="s">
        <v>7</v>
      </c>
      <c r="G4" s="8" t="s">
        <v>8</v>
      </c>
    </row>
    <row r="5" spans="1:7" s="11" customFormat="1" ht="12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10">
        <v>7</v>
      </c>
    </row>
    <row r="6" spans="1:7" s="11" customFormat="1" ht="15.75" customHeight="1">
      <c r="A6" s="6"/>
      <c r="B6" s="6"/>
      <c r="C6" s="6" t="s">
        <v>9</v>
      </c>
      <c r="D6" s="12"/>
      <c r="E6" s="12"/>
      <c r="F6" s="12"/>
      <c r="G6" s="10"/>
    </row>
    <row r="7" spans="1:7" s="11" customFormat="1" ht="12" customHeight="1">
      <c r="A7" s="6" t="s">
        <v>10</v>
      </c>
      <c r="B7" s="13"/>
      <c r="C7" s="14" t="s">
        <v>11</v>
      </c>
      <c r="D7" s="15">
        <f>+D8+D14</f>
        <v>87380</v>
      </c>
      <c r="E7" s="15">
        <f>+E8+E14</f>
        <v>87380</v>
      </c>
      <c r="F7" s="15">
        <f>+F8+F14</f>
        <v>81860</v>
      </c>
      <c r="G7" s="16">
        <f>F7/E7</f>
        <v>0.9368276493476768</v>
      </c>
    </row>
    <row r="8" spans="1:7" s="17" customFormat="1" ht="12" customHeight="1">
      <c r="A8" s="6" t="s">
        <v>12</v>
      </c>
      <c r="B8" s="13"/>
      <c r="C8" s="14" t="s">
        <v>13</v>
      </c>
      <c r="D8" s="15">
        <f>SUM(D9:D13)</f>
        <v>55283</v>
      </c>
      <c r="E8" s="15">
        <f>SUM(E9:E13)</f>
        <v>55283</v>
      </c>
      <c r="F8" s="15">
        <f>SUM(F9:F13)</f>
        <v>54946</v>
      </c>
      <c r="G8" s="16">
        <f aca="true" t="shared" si="0" ref="G8:G58">F8/E8</f>
        <v>0.9939040934826258</v>
      </c>
    </row>
    <row r="9" spans="1:7" s="21" customFormat="1" ht="12" customHeight="1">
      <c r="A9" s="6"/>
      <c r="B9" s="18" t="s">
        <v>14</v>
      </c>
      <c r="C9" s="19" t="s">
        <v>15</v>
      </c>
      <c r="D9" s="20">
        <v>6150</v>
      </c>
      <c r="E9" s="20">
        <v>6150</v>
      </c>
      <c r="F9" s="20">
        <v>5620</v>
      </c>
      <c r="G9" s="16">
        <f t="shared" si="0"/>
        <v>0.9138211382113821</v>
      </c>
    </row>
    <row r="10" spans="1:7" s="21" customFormat="1" ht="12" customHeight="1">
      <c r="A10" s="6"/>
      <c r="B10" s="18" t="s">
        <v>16</v>
      </c>
      <c r="C10" s="19" t="s">
        <v>17</v>
      </c>
      <c r="D10" s="20">
        <v>0</v>
      </c>
      <c r="E10" s="20">
        <v>0</v>
      </c>
      <c r="F10" s="20">
        <v>0</v>
      </c>
      <c r="G10" s="16"/>
    </row>
    <row r="11" spans="1:7" s="21" customFormat="1" ht="12" customHeight="1">
      <c r="A11" s="6"/>
      <c r="B11" s="18" t="s">
        <v>18</v>
      </c>
      <c r="C11" s="19" t="s">
        <v>19</v>
      </c>
      <c r="D11" s="20">
        <f>4200+44933</f>
        <v>49133</v>
      </c>
      <c r="E11" s="20">
        <f>4200+44933</f>
        <v>49133</v>
      </c>
      <c r="F11" s="20">
        <v>49174</v>
      </c>
      <c r="G11" s="16">
        <f t="shared" si="0"/>
        <v>1.0008344697046792</v>
      </c>
    </row>
    <row r="12" spans="1:7" s="21" customFormat="1" ht="12" customHeight="1">
      <c r="A12" s="6"/>
      <c r="B12" s="18" t="s">
        <v>20</v>
      </c>
      <c r="C12" s="19" t="s">
        <v>21</v>
      </c>
      <c r="D12" s="20">
        <v>0</v>
      </c>
      <c r="E12" s="20">
        <v>0</v>
      </c>
      <c r="F12" s="20">
        <f>58+94</f>
        <v>152</v>
      </c>
      <c r="G12" s="16"/>
    </row>
    <row r="13" spans="1:7" s="21" customFormat="1" ht="12" customHeight="1">
      <c r="A13" s="6"/>
      <c r="B13" s="18" t="s">
        <v>22</v>
      </c>
      <c r="C13" s="19" t="s">
        <v>23</v>
      </c>
      <c r="D13" s="20">
        <v>0</v>
      </c>
      <c r="E13" s="20">
        <v>0</v>
      </c>
      <c r="F13" s="20">
        <v>0</v>
      </c>
      <c r="G13" s="16"/>
    </row>
    <row r="14" spans="1:7" s="17" customFormat="1" ht="12" customHeight="1">
      <c r="A14" s="6" t="s">
        <v>24</v>
      </c>
      <c r="B14" s="13"/>
      <c r="C14" s="14" t="s">
        <v>25</v>
      </c>
      <c r="D14" s="15">
        <f>SUM(D15:D22)</f>
        <v>32097</v>
      </c>
      <c r="E14" s="15">
        <f>SUM(E15:E22)</f>
        <v>32097</v>
      </c>
      <c r="F14" s="15">
        <f>SUM(F15:F22)</f>
        <v>26914</v>
      </c>
      <c r="G14" s="16">
        <f t="shared" si="0"/>
        <v>0.8385207340249867</v>
      </c>
    </row>
    <row r="15" spans="1:7" s="17" customFormat="1" ht="12" customHeight="1">
      <c r="A15" s="6"/>
      <c r="B15" s="18" t="s">
        <v>26</v>
      </c>
      <c r="C15" s="22" t="s">
        <v>27</v>
      </c>
      <c r="D15" s="20">
        <v>40</v>
      </c>
      <c r="E15" s="20">
        <v>40</v>
      </c>
      <c r="F15" s="20">
        <v>2</v>
      </c>
      <c r="G15" s="16">
        <f t="shared" si="0"/>
        <v>0.05</v>
      </c>
    </row>
    <row r="16" spans="1:7" s="17" customFormat="1" ht="12" customHeight="1">
      <c r="A16" s="6"/>
      <c r="B16" s="18" t="s">
        <v>28</v>
      </c>
      <c r="C16" s="22" t="s">
        <v>29</v>
      </c>
      <c r="D16" s="20">
        <f>3848+10</f>
        <v>3858</v>
      </c>
      <c r="E16" s="20">
        <f>3848+10</f>
        <v>3858</v>
      </c>
      <c r="F16" s="20">
        <v>5906</v>
      </c>
      <c r="G16" s="16">
        <f t="shared" si="0"/>
        <v>1.5308449974079834</v>
      </c>
    </row>
    <row r="17" spans="1:7" s="17" customFormat="1" ht="12" customHeight="1">
      <c r="A17" s="6"/>
      <c r="B17" s="18" t="s">
        <v>30</v>
      </c>
      <c r="C17" s="22" t="s">
        <v>31</v>
      </c>
      <c r="D17" s="20">
        <v>21519</v>
      </c>
      <c r="E17" s="20">
        <v>21519</v>
      </c>
      <c r="F17" s="20">
        <v>15017</v>
      </c>
      <c r="G17" s="16">
        <f t="shared" si="0"/>
        <v>0.6978484130303453</v>
      </c>
    </row>
    <row r="18" spans="1:7" s="17" customFormat="1" ht="12" customHeight="1">
      <c r="A18" s="6"/>
      <c r="B18" s="18" t="s">
        <v>32</v>
      </c>
      <c r="C18" s="22" t="s">
        <v>33</v>
      </c>
      <c r="D18" s="20">
        <v>5810</v>
      </c>
      <c r="E18" s="20">
        <v>5810</v>
      </c>
      <c r="F18" s="20">
        <v>4302</v>
      </c>
      <c r="G18" s="16">
        <f t="shared" si="0"/>
        <v>0.7404475043029259</v>
      </c>
    </row>
    <row r="19" spans="1:7" s="17" customFormat="1" ht="12" customHeight="1">
      <c r="A19" s="6"/>
      <c r="B19" s="18" t="s">
        <v>34</v>
      </c>
      <c r="C19" s="22" t="s">
        <v>35</v>
      </c>
      <c r="D19" s="20">
        <v>850</v>
      </c>
      <c r="E19" s="20">
        <v>850</v>
      </c>
      <c r="F19" s="20">
        <v>1618</v>
      </c>
      <c r="G19" s="16">
        <f t="shared" si="0"/>
        <v>1.903529411764706</v>
      </c>
    </row>
    <row r="20" spans="1:7" s="17" customFormat="1" ht="12" customHeight="1">
      <c r="A20" s="6"/>
      <c r="B20" s="18" t="s">
        <v>36</v>
      </c>
      <c r="C20" s="22" t="s">
        <v>37</v>
      </c>
      <c r="D20" s="20">
        <v>20</v>
      </c>
      <c r="E20" s="20">
        <v>20</v>
      </c>
      <c r="F20" s="20">
        <v>69</v>
      </c>
      <c r="G20" s="16">
        <f t="shared" si="0"/>
        <v>3.45</v>
      </c>
    </row>
    <row r="21" spans="1:7" s="17" customFormat="1" ht="12" customHeight="1">
      <c r="A21" s="6"/>
      <c r="B21" s="18" t="s">
        <v>38</v>
      </c>
      <c r="C21" s="22" t="s">
        <v>39</v>
      </c>
      <c r="D21" s="20">
        <v>0</v>
      </c>
      <c r="E21" s="20">
        <v>0</v>
      </c>
      <c r="F21" s="20">
        <v>0</v>
      </c>
      <c r="G21" s="16"/>
    </row>
    <row r="22" spans="1:7" s="21" customFormat="1" ht="12" customHeight="1">
      <c r="A22" s="6"/>
      <c r="B22" s="18" t="s">
        <v>40</v>
      </c>
      <c r="C22" s="22" t="s">
        <v>41</v>
      </c>
      <c r="D22" s="20">
        <v>0</v>
      </c>
      <c r="E22" s="20">
        <v>0</v>
      </c>
      <c r="F22" s="20">
        <v>0</v>
      </c>
      <c r="G22" s="16"/>
    </row>
    <row r="23" spans="1:7" s="21" customFormat="1" ht="12" customHeight="1">
      <c r="A23" s="6" t="s">
        <v>42</v>
      </c>
      <c r="B23" s="18"/>
      <c r="C23" s="14" t="s">
        <v>43</v>
      </c>
      <c r="D23" s="23">
        <v>0</v>
      </c>
      <c r="E23" s="23">
        <v>0</v>
      </c>
      <c r="F23" s="23">
        <v>0</v>
      </c>
      <c r="G23" s="16"/>
    </row>
    <row r="24" spans="1:7" s="17" customFormat="1" ht="12" customHeight="1">
      <c r="A24" s="6" t="s">
        <v>44</v>
      </c>
      <c r="B24" s="13"/>
      <c r="C24" s="14" t="s">
        <v>45</v>
      </c>
      <c r="D24" s="15">
        <f>SUM(D25:D27)</f>
        <v>57058</v>
      </c>
      <c r="E24" s="15">
        <f>SUM(E25:E27)</f>
        <v>121772</v>
      </c>
      <c r="F24" s="15">
        <f>SUM(F25:F27)</f>
        <v>121772</v>
      </c>
      <c r="G24" s="16">
        <f t="shared" si="0"/>
        <v>1</v>
      </c>
    </row>
    <row r="25" spans="1:7" s="21" customFormat="1" ht="12" customHeight="1">
      <c r="A25" s="6"/>
      <c r="B25" s="18" t="s">
        <v>46</v>
      </c>
      <c r="C25" s="22" t="s">
        <v>47</v>
      </c>
      <c r="D25" s="24">
        <f>24031+720</f>
        <v>24751</v>
      </c>
      <c r="E25" s="24">
        <f>24031+720</f>
        <v>24751</v>
      </c>
      <c r="F25" s="24">
        <v>24751</v>
      </c>
      <c r="G25" s="16">
        <f t="shared" si="0"/>
        <v>1</v>
      </c>
    </row>
    <row r="26" spans="1:7" s="21" customFormat="1" ht="15" customHeight="1">
      <c r="A26" s="6"/>
      <c r="B26" s="18" t="s">
        <v>48</v>
      </c>
      <c r="C26" s="22" t="s">
        <v>49</v>
      </c>
      <c r="D26" s="24">
        <f>33027-720</f>
        <v>32307</v>
      </c>
      <c r="E26" s="24">
        <v>36097</v>
      </c>
      <c r="F26" s="24">
        <v>36097</v>
      </c>
      <c r="G26" s="16">
        <f t="shared" si="0"/>
        <v>1</v>
      </c>
    </row>
    <row r="27" spans="1:7" s="21" customFormat="1" ht="12" customHeight="1">
      <c r="A27" s="6"/>
      <c r="B27" s="18" t="s">
        <v>50</v>
      </c>
      <c r="C27" s="22" t="s">
        <v>51</v>
      </c>
      <c r="D27" s="24"/>
      <c r="E27" s="24">
        <v>60924</v>
      </c>
      <c r="F27" s="24">
        <v>60924</v>
      </c>
      <c r="G27" s="16">
        <f t="shared" si="0"/>
        <v>1</v>
      </c>
    </row>
    <row r="28" spans="1:7" s="21" customFormat="1" ht="12" customHeight="1">
      <c r="A28" s="25" t="s">
        <v>52</v>
      </c>
      <c r="B28" s="26"/>
      <c r="C28" s="26" t="s">
        <v>53</v>
      </c>
      <c r="D28" s="15">
        <f>SUM(D29,D35)</f>
        <v>41676</v>
      </c>
      <c r="E28" s="15">
        <f>SUM(E29,E35)</f>
        <v>45161</v>
      </c>
      <c r="F28" s="15">
        <f>SUM(F29,F35)</f>
        <v>31268</v>
      </c>
      <c r="G28" s="16">
        <f t="shared" si="0"/>
        <v>0.6923673080755519</v>
      </c>
    </row>
    <row r="29" spans="1:7" s="21" customFormat="1" ht="12" customHeight="1">
      <c r="A29" s="6"/>
      <c r="B29" s="27" t="s">
        <v>54</v>
      </c>
      <c r="C29" s="28" t="s">
        <v>55</v>
      </c>
      <c r="D29" s="29">
        <f>SUM(D30:D34)</f>
        <v>41676</v>
      </c>
      <c r="E29" s="29">
        <f>SUM(E30:E34)</f>
        <v>41008</v>
      </c>
      <c r="F29" s="29">
        <f>SUM(F30:F34)</f>
        <v>27115</v>
      </c>
      <c r="G29" s="16">
        <f t="shared" si="0"/>
        <v>0.6612124463519313</v>
      </c>
    </row>
    <row r="30" spans="1:7" s="21" customFormat="1" ht="12" customHeight="1">
      <c r="A30" s="6"/>
      <c r="B30" s="27" t="s">
        <v>56</v>
      </c>
      <c r="C30" s="30" t="s">
        <v>57</v>
      </c>
      <c r="D30" s="20">
        <f>8500+2250</f>
        <v>10750</v>
      </c>
      <c r="E30" s="20">
        <f>8500+2250</f>
        <v>10750</v>
      </c>
      <c r="F30" s="20">
        <v>11819</v>
      </c>
      <c r="G30" s="16">
        <f t="shared" si="0"/>
        <v>1.0994418604651164</v>
      </c>
    </row>
    <row r="31" spans="1:7" s="21" customFormat="1" ht="12" customHeight="1" hidden="1">
      <c r="A31" s="6"/>
      <c r="B31" s="27" t="s">
        <v>58</v>
      </c>
      <c r="C31" s="30" t="s">
        <v>59</v>
      </c>
      <c r="D31" s="20"/>
      <c r="E31" s="20"/>
      <c r="F31" s="20"/>
      <c r="G31" s="16" t="e">
        <f t="shared" si="0"/>
        <v>#DIV/0!</v>
      </c>
    </row>
    <row r="32" spans="1:7" s="21" customFormat="1" ht="12" customHeight="1">
      <c r="A32" s="6"/>
      <c r="B32" s="27" t="s">
        <v>58</v>
      </c>
      <c r="C32" s="30" t="s">
        <v>60</v>
      </c>
      <c r="D32" s="20">
        <v>0</v>
      </c>
      <c r="E32" s="20">
        <v>0</v>
      </c>
      <c r="F32" s="20">
        <v>1016</v>
      </c>
      <c r="G32" s="16"/>
    </row>
    <row r="33" spans="1:7" s="21" customFormat="1" ht="12" customHeight="1">
      <c r="A33" s="6"/>
      <c r="B33" s="27" t="s">
        <v>61</v>
      </c>
      <c r="C33" s="30" t="s">
        <v>62</v>
      </c>
      <c r="D33" s="20">
        <v>30926</v>
      </c>
      <c r="E33" s="20">
        <v>30258</v>
      </c>
      <c r="F33" s="20">
        <v>13670</v>
      </c>
      <c r="G33" s="16">
        <f t="shared" si="0"/>
        <v>0.4517813470817635</v>
      </c>
    </row>
    <row r="34" spans="1:7" s="21" customFormat="1" ht="12" customHeight="1">
      <c r="A34" s="6"/>
      <c r="B34" s="27" t="s">
        <v>63</v>
      </c>
      <c r="C34" s="30" t="s">
        <v>64</v>
      </c>
      <c r="D34" s="20">
        <v>0</v>
      </c>
      <c r="E34" s="20">
        <v>0</v>
      </c>
      <c r="F34" s="20">
        <v>610</v>
      </c>
      <c r="G34" s="16"/>
    </row>
    <row r="35" spans="1:7" s="21" customFormat="1" ht="12" customHeight="1">
      <c r="A35" s="6"/>
      <c r="B35" s="27" t="s">
        <v>65</v>
      </c>
      <c r="C35" s="28" t="s">
        <v>66</v>
      </c>
      <c r="D35" s="29">
        <f>SUM(D36:D40)</f>
        <v>0</v>
      </c>
      <c r="E35" s="29">
        <f>SUM(E36:E40)</f>
        <v>4153</v>
      </c>
      <c r="F35" s="29">
        <f>SUM(F36:F40)</f>
        <v>4153</v>
      </c>
      <c r="G35" s="16">
        <f t="shared" si="0"/>
        <v>1</v>
      </c>
    </row>
    <row r="36" spans="1:7" s="21" customFormat="1" ht="12" customHeight="1">
      <c r="A36" s="6"/>
      <c r="B36" s="27" t="s">
        <v>67</v>
      </c>
      <c r="C36" s="30" t="s">
        <v>57</v>
      </c>
      <c r="D36" s="20">
        <v>0</v>
      </c>
      <c r="E36" s="20">
        <v>0</v>
      </c>
      <c r="F36" s="20">
        <v>0</v>
      </c>
      <c r="G36" s="16"/>
    </row>
    <row r="37" spans="1:7" s="21" customFormat="1" ht="12" customHeight="1" hidden="1">
      <c r="A37" s="6"/>
      <c r="B37" s="27" t="s">
        <v>68</v>
      </c>
      <c r="C37" s="30" t="s">
        <v>59</v>
      </c>
      <c r="D37" s="20"/>
      <c r="E37" s="20"/>
      <c r="F37" s="20"/>
      <c r="G37" s="16" t="e">
        <f t="shared" si="0"/>
        <v>#DIV/0!</v>
      </c>
    </row>
    <row r="38" spans="1:7" s="21" customFormat="1" ht="12" customHeight="1">
      <c r="A38" s="6"/>
      <c r="B38" s="27" t="s">
        <v>68</v>
      </c>
      <c r="C38" s="30" t="s">
        <v>69</v>
      </c>
      <c r="D38" s="20">
        <v>0</v>
      </c>
      <c r="E38" s="20">
        <v>0</v>
      </c>
      <c r="F38" s="20">
        <v>0</v>
      </c>
      <c r="G38" s="16"/>
    </row>
    <row r="39" spans="1:7" s="21" customFormat="1" ht="12" customHeight="1">
      <c r="A39" s="6"/>
      <c r="B39" s="27" t="s">
        <v>70</v>
      </c>
      <c r="C39" s="30" t="s">
        <v>62</v>
      </c>
      <c r="D39" s="20">
        <v>0</v>
      </c>
      <c r="E39" s="20">
        <v>668</v>
      </c>
      <c r="F39" s="20">
        <v>668</v>
      </c>
      <c r="G39" s="16">
        <f t="shared" si="0"/>
        <v>1</v>
      </c>
    </row>
    <row r="40" spans="1:7" s="21" customFormat="1" ht="12" customHeight="1">
      <c r="A40" s="6"/>
      <c r="B40" s="27" t="s">
        <v>71</v>
      </c>
      <c r="C40" s="30" t="s">
        <v>72</v>
      </c>
      <c r="D40" s="20">
        <v>0</v>
      </c>
      <c r="E40" s="20">
        <f>4153-668</f>
        <v>3485</v>
      </c>
      <c r="F40" s="20">
        <v>3485</v>
      </c>
      <c r="G40" s="16">
        <f t="shared" si="0"/>
        <v>1</v>
      </c>
    </row>
    <row r="41" spans="1:7" s="17" customFormat="1" ht="12" customHeight="1">
      <c r="A41" s="25" t="s">
        <v>73</v>
      </c>
      <c r="B41" s="13"/>
      <c r="C41" s="26" t="s">
        <v>74</v>
      </c>
      <c r="D41" s="15">
        <f>SUM(D42:D44)</f>
        <v>6657</v>
      </c>
      <c r="E41" s="15">
        <f>SUM(E42:E44)</f>
        <v>2657</v>
      </c>
      <c r="F41" s="15">
        <f>SUM(F42:F44)</f>
        <v>438</v>
      </c>
      <c r="G41" s="16">
        <f t="shared" si="0"/>
        <v>0.16484757245013174</v>
      </c>
    </row>
    <row r="42" spans="1:7" s="21" customFormat="1" ht="12" customHeight="1">
      <c r="A42" s="6"/>
      <c r="B42" s="27" t="s">
        <v>75</v>
      </c>
      <c r="C42" s="22" t="s">
        <v>76</v>
      </c>
      <c r="D42" s="20">
        <v>6657</v>
      </c>
      <c r="E42" s="20">
        <v>2657</v>
      </c>
      <c r="F42" s="20">
        <v>438</v>
      </c>
      <c r="G42" s="16">
        <f t="shared" si="0"/>
        <v>0.16484757245013174</v>
      </c>
    </row>
    <row r="43" spans="1:7" s="21" customFormat="1" ht="12" customHeight="1" hidden="1">
      <c r="A43" s="6"/>
      <c r="B43" s="27" t="s">
        <v>77</v>
      </c>
      <c r="C43" s="22" t="s">
        <v>78</v>
      </c>
      <c r="D43" s="20"/>
      <c r="E43" s="20"/>
      <c r="F43" s="20"/>
      <c r="G43" s="16" t="e">
        <f t="shared" si="0"/>
        <v>#DIV/0!</v>
      </c>
    </row>
    <row r="44" spans="1:7" s="21" customFormat="1" ht="12" customHeight="1" hidden="1">
      <c r="A44" s="6"/>
      <c r="B44" s="27" t="s">
        <v>79</v>
      </c>
      <c r="C44" s="31" t="s">
        <v>80</v>
      </c>
      <c r="D44" s="20"/>
      <c r="E44" s="20"/>
      <c r="F44" s="20"/>
      <c r="G44" s="16" t="e">
        <f t="shared" si="0"/>
        <v>#DIV/0!</v>
      </c>
    </row>
    <row r="45" spans="1:7" s="21" customFormat="1" ht="12" customHeight="1">
      <c r="A45" s="6" t="s">
        <v>81</v>
      </c>
      <c r="B45" s="13"/>
      <c r="C45" s="26" t="s">
        <v>82</v>
      </c>
      <c r="D45" s="15">
        <f>SUM(D46:D48)</f>
        <v>150110</v>
      </c>
      <c r="E45" s="15">
        <f>SUM(E46:E48)</f>
        <v>116111</v>
      </c>
      <c r="F45" s="15">
        <f>SUM(F46:F48)</f>
        <v>114680</v>
      </c>
      <c r="G45" s="16">
        <f t="shared" si="0"/>
        <v>0.987675586292427</v>
      </c>
    </row>
    <row r="46" spans="1:7" s="21" customFormat="1" ht="12" customHeight="1">
      <c r="A46" s="6"/>
      <c r="B46" s="27" t="s">
        <v>83</v>
      </c>
      <c r="C46" s="22" t="s">
        <v>84</v>
      </c>
      <c r="D46" s="20">
        <v>0</v>
      </c>
      <c r="E46" s="20">
        <v>0</v>
      </c>
      <c r="F46" s="20">
        <v>0</v>
      </c>
      <c r="G46" s="16"/>
    </row>
    <row r="47" spans="1:7" s="21" customFormat="1" ht="12" customHeight="1">
      <c r="A47" s="6"/>
      <c r="B47" s="27" t="s">
        <v>85</v>
      </c>
      <c r="C47" s="22" t="s">
        <v>86</v>
      </c>
      <c r="D47" s="20">
        <f>168036-30926</f>
        <v>137110</v>
      </c>
      <c r="E47" s="20">
        <v>93047</v>
      </c>
      <c r="F47" s="20">
        <v>89685</v>
      </c>
      <c r="G47" s="16">
        <f t="shared" si="0"/>
        <v>0.9638677227637645</v>
      </c>
    </row>
    <row r="48" spans="1:7" s="21" customFormat="1" ht="12" customHeight="1">
      <c r="A48" s="6"/>
      <c r="B48" s="27" t="s">
        <v>87</v>
      </c>
      <c r="C48" s="22" t="s">
        <v>88</v>
      </c>
      <c r="D48" s="20">
        <v>13000</v>
      </c>
      <c r="E48" s="20">
        <v>23064</v>
      </c>
      <c r="F48" s="20">
        <v>24995</v>
      </c>
      <c r="G48" s="16">
        <f t="shared" si="0"/>
        <v>1.0837235518557058</v>
      </c>
    </row>
    <row r="49" spans="1:7" s="21" customFormat="1" ht="12" customHeight="1">
      <c r="A49" s="25" t="s">
        <v>89</v>
      </c>
      <c r="B49" s="32"/>
      <c r="C49" s="33" t="s">
        <v>90</v>
      </c>
      <c r="D49" s="23">
        <v>0</v>
      </c>
      <c r="E49" s="23">
        <v>0</v>
      </c>
      <c r="F49" s="23">
        <v>0</v>
      </c>
      <c r="G49" s="16"/>
    </row>
    <row r="50" spans="1:7" s="17" customFormat="1" ht="30.75" customHeight="1">
      <c r="A50" s="6" t="s">
        <v>91</v>
      </c>
      <c r="B50" s="13"/>
      <c r="C50" s="34" t="s">
        <v>92</v>
      </c>
      <c r="D50" s="35">
        <f>+D8+D14+D23+D24+D28+D41+D45+D49</f>
        <v>342881</v>
      </c>
      <c r="E50" s="35">
        <f>+E8+E14+E23+E24+E28+E41+E45+E49</f>
        <v>373081</v>
      </c>
      <c r="F50" s="35">
        <f>+F8+F14+F23+F24+F28+F41+F45+F49</f>
        <v>350018</v>
      </c>
      <c r="G50" s="16">
        <f t="shared" si="0"/>
        <v>0.9381823250178916</v>
      </c>
    </row>
    <row r="51" spans="1:7" s="17" customFormat="1" ht="12" customHeight="1">
      <c r="A51" s="6" t="s">
        <v>93</v>
      </c>
      <c r="B51" s="36"/>
      <c r="C51" s="26" t="s">
        <v>94</v>
      </c>
      <c r="D51" s="15">
        <f>+D52+D53</f>
        <v>0</v>
      </c>
      <c r="E51" s="15">
        <f>+E52+E53</f>
        <v>0</v>
      </c>
      <c r="F51" s="15">
        <f>+F52+F53</f>
        <v>0</v>
      </c>
      <c r="G51" s="16"/>
    </row>
    <row r="52" spans="1:7" s="17" customFormat="1" ht="12" customHeight="1">
      <c r="A52" s="6"/>
      <c r="B52" s="27" t="s">
        <v>95</v>
      </c>
      <c r="C52" s="37" t="s">
        <v>96</v>
      </c>
      <c r="D52" s="24">
        <v>0</v>
      </c>
      <c r="E52" s="24">
        <v>0</v>
      </c>
      <c r="F52" s="24">
        <v>0</v>
      </c>
      <c r="G52" s="16"/>
    </row>
    <row r="53" spans="1:7" s="17" customFormat="1" ht="12" customHeight="1">
      <c r="A53" s="6"/>
      <c r="B53" s="27" t="s">
        <v>97</v>
      </c>
      <c r="C53" s="37" t="s">
        <v>98</v>
      </c>
      <c r="D53" s="24">
        <v>0</v>
      </c>
      <c r="E53" s="24">
        <v>0</v>
      </c>
      <c r="F53" s="24">
        <v>0</v>
      </c>
      <c r="G53" s="16"/>
    </row>
    <row r="54" spans="1:7" s="21" customFormat="1" ht="12" customHeight="1">
      <c r="A54" s="38" t="s">
        <v>99</v>
      </c>
      <c r="B54" s="39"/>
      <c r="C54" s="26" t="s">
        <v>100</v>
      </c>
      <c r="D54" s="15">
        <f>+D55+D56</f>
        <v>55906</v>
      </c>
      <c r="E54" s="15">
        <f>+E55+E56</f>
        <v>2125</v>
      </c>
      <c r="F54" s="15">
        <f>+F55+F56</f>
        <v>7444</v>
      </c>
      <c r="G54" s="16">
        <f t="shared" si="0"/>
        <v>3.5030588235294116</v>
      </c>
    </row>
    <row r="55" spans="1:7" s="21" customFormat="1" ht="12" customHeight="1">
      <c r="A55" s="40"/>
      <c r="B55" s="27" t="s">
        <v>101</v>
      </c>
      <c r="C55" s="19" t="s">
        <v>102</v>
      </c>
      <c r="D55" s="24">
        <v>55906</v>
      </c>
      <c r="E55" s="24">
        <v>2125</v>
      </c>
      <c r="F55" s="24">
        <v>7444</v>
      </c>
      <c r="G55" s="16">
        <f t="shared" si="0"/>
        <v>3.5030588235294116</v>
      </c>
    </row>
    <row r="56" spans="1:7" s="21" customFormat="1" ht="12" customHeight="1">
      <c r="A56" s="40"/>
      <c r="B56" s="27" t="s">
        <v>103</v>
      </c>
      <c r="C56" s="19" t="s">
        <v>104</v>
      </c>
      <c r="D56" s="24">
        <v>0</v>
      </c>
      <c r="E56" s="24">
        <v>0</v>
      </c>
      <c r="F56" s="24">
        <v>0</v>
      </c>
      <c r="G56" s="16"/>
    </row>
    <row r="57" spans="1:7" s="21" customFormat="1" ht="12" customHeight="1">
      <c r="A57" s="41" t="s">
        <v>105</v>
      </c>
      <c r="B57" s="27"/>
      <c r="C57" s="14" t="s">
        <v>106</v>
      </c>
      <c r="D57" s="23">
        <v>0</v>
      </c>
      <c r="E57" s="23">
        <v>0</v>
      </c>
      <c r="F57" s="23">
        <v>-2367</v>
      </c>
      <c r="G57" s="16"/>
    </row>
    <row r="58" spans="1:7" s="21" customFormat="1" ht="15" customHeight="1">
      <c r="A58" s="38" t="s">
        <v>107</v>
      </c>
      <c r="B58" s="42"/>
      <c r="C58" s="43" t="s">
        <v>108</v>
      </c>
      <c r="D58" s="44">
        <f>+D50+D51+D54</f>
        <v>398787</v>
      </c>
      <c r="E58" s="44">
        <f>+E50+E51+E54</f>
        <v>375206</v>
      </c>
      <c r="F58" s="44">
        <f>+F50+F51+F54+F57</f>
        <v>355095</v>
      </c>
      <c r="G58" s="16">
        <f t="shared" si="0"/>
        <v>0.9464001108724274</v>
      </c>
    </row>
    <row r="59" spans="1:6" s="21" customFormat="1" ht="15" customHeight="1">
      <c r="A59" s="45"/>
      <c r="B59" s="46"/>
      <c r="C59" s="47"/>
      <c r="D59" s="48"/>
      <c r="E59" s="48"/>
      <c r="F59" s="48"/>
    </row>
    <row r="60" spans="1:6" s="21" customFormat="1" ht="15" customHeight="1">
      <c r="A60" s="45"/>
      <c r="B60" s="46"/>
      <c r="C60" s="47"/>
      <c r="D60" s="48"/>
      <c r="E60" s="48"/>
      <c r="F60" s="48"/>
    </row>
    <row r="61" spans="1:7" s="21" customFormat="1" ht="15" customHeight="1">
      <c r="A61" s="49"/>
      <c r="B61" s="49"/>
      <c r="C61" s="50"/>
      <c r="D61" s="48"/>
      <c r="E61" s="48"/>
      <c r="F61" s="48"/>
      <c r="G61" s="51" t="s">
        <v>109</v>
      </c>
    </row>
    <row r="62" spans="1:6" ht="12.75">
      <c r="A62" s="52"/>
      <c r="B62" s="53"/>
      <c r="C62" s="53"/>
      <c r="D62" s="53"/>
      <c r="E62" s="53"/>
      <c r="F62" s="53"/>
    </row>
    <row r="63" spans="1:6" ht="12.75">
      <c r="A63" s="52"/>
      <c r="B63" s="53"/>
      <c r="C63" s="53"/>
      <c r="D63" s="53"/>
      <c r="E63" s="53"/>
      <c r="F63" s="53"/>
    </row>
    <row r="64" spans="1:6" ht="12.75">
      <c r="A64" s="52"/>
      <c r="B64" s="53"/>
      <c r="C64" s="53"/>
      <c r="D64" s="53"/>
      <c r="E64" s="53"/>
      <c r="F64" s="53"/>
    </row>
    <row r="65" spans="1:6" ht="12.75">
      <c r="A65" s="52"/>
      <c r="B65" s="53"/>
      <c r="C65" s="53"/>
      <c r="D65" s="54"/>
      <c r="E65" s="54"/>
      <c r="F65" s="54"/>
    </row>
    <row r="66" spans="1:7" s="2" customFormat="1" ht="25.5" customHeight="1">
      <c r="A66" s="75" t="s">
        <v>0</v>
      </c>
      <c r="B66" s="75"/>
      <c r="C66" s="76"/>
      <c r="D66" s="76"/>
      <c r="E66" s="77"/>
      <c r="F66" s="77"/>
      <c r="G66" s="80"/>
    </row>
    <row r="67" spans="1:6" s="2" customFormat="1" ht="15.75" customHeight="1">
      <c r="A67" s="3"/>
      <c r="B67" s="3"/>
      <c r="C67" s="78" t="s">
        <v>1</v>
      </c>
      <c r="D67" s="79"/>
      <c r="E67" s="79"/>
      <c r="F67" s="4"/>
    </row>
    <row r="68" spans="1:7" ht="57" customHeight="1">
      <c r="A68" s="74" t="s">
        <v>3</v>
      </c>
      <c r="B68" s="74"/>
      <c r="C68" s="6" t="s">
        <v>4</v>
      </c>
      <c r="D68" s="7" t="s">
        <v>5</v>
      </c>
      <c r="E68" s="7" t="s">
        <v>6</v>
      </c>
      <c r="F68" s="7" t="s">
        <v>7</v>
      </c>
      <c r="G68" s="8" t="s">
        <v>8</v>
      </c>
    </row>
    <row r="69" spans="1:7" s="11" customFormat="1" ht="12.75" customHeight="1">
      <c r="A69" s="6">
        <v>1</v>
      </c>
      <c r="B69" s="6">
        <v>2</v>
      </c>
      <c r="C69" s="6">
        <v>3</v>
      </c>
      <c r="D69" s="6">
        <v>4</v>
      </c>
      <c r="E69" s="6">
        <v>5</v>
      </c>
      <c r="F69" s="6">
        <v>6</v>
      </c>
      <c r="G69" s="10">
        <v>7</v>
      </c>
    </row>
    <row r="70" spans="1:7" s="11" customFormat="1" ht="16.5" customHeight="1">
      <c r="A70" s="6"/>
      <c r="B70" s="6"/>
      <c r="C70" s="6" t="s">
        <v>110</v>
      </c>
      <c r="D70" s="12"/>
      <c r="E70" s="12"/>
      <c r="F70" s="12"/>
      <c r="G70" s="10"/>
    </row>
    <row r="71" spans="1:7" s="17" customFormat="1" ht="12" customHeight="1">
      <c r="A71" s="25" t="s">
        <v>10</v>
      </c>
      <c r="B71" s="55"/>
      <c r="C71" s="56" t="s">
        <v>111</v>
      </c>
      <c r="D71" s="15">
        <f>SUM(D72:D76)</f>
        <v>301429</v>
      </c>
      <c r="E71" s="15">
        <f>SUM(E72:E76)</f>
        <v>265657</v>
      </c>
      <c r="F71" s="15">
        <f>SUM(F72:F76)</f>
        <v>218085</v>
      </c>
      <c r="G71" s="16">
        <f aca="true" t="shared" si="1" ref="G71:G76">F71/E71</f>
        <v>0.8209269847961845</v>
      </c>
    </row>
    <row r="72" spans="1:7" ht="12" customHeight="1">
      <c r="A72" s="25"/>
      <c r="B72" s="27" t="s">
        <v>112</v>
      </c>
      <c r="C72" s="22" t="s">
        <v>113</v>
      </c>
      <c r="D72" s="20">
        <v>111971</v>
      </c>
      <c r="E72" s="20">
        <v>86000</v>
      </c>
      <c r="F72" s="20">
        <v>82065</v>
      </c>
      <c r="G72" s="16">
        <f t="shared" si="1"/>
        <v>0.9542441860465116</v>
      </c>
    </row>
    <row r="73" spans="1:7" ht="12" customHeight="1">
      <c r="A73" s="25"/>
      <c r="B73" s="27" t="s">
        <v>114</v>
      </c>
      <c r="C73" s="22" t="s">
        <v>115</v>
      </c>
      <c r="D73" s="24">
        <v>17835</v>
      </c>
      <c r="E73" s="24">
        <v>14469</v>
      </c>
      <c r="F73" s="24">
        <v>14233</v>
      </c>
      <c r="G73" s="16">
        <f t="shared" si="1"/>
        <v>0.9836892667081346</v>
      </c>
    </row>
    <row r="74" spans="1:7" ht="12" customHeight="1">
      <c r="A74" s="25"/>
      <c r="B74" s="27" t="s">
        <v>116</v>
      </c>
      <c r="C74" s="22" t="s">
        <v>117</v>
      </c>
      <c r="D74" s="20">
        <v>121645</v>
      </c>
      <c r="E74" s="20">
        <v>108107</v>
      </c>
      <c r="F74" s="20">
        <v>78108</v>
      </c>
      <c r="G74" s="16">
        <f t="shared" si="1"/>
        <v>0.7225064056906584</v>
      </c>
    </row>
    <row r="75" spans="1:7" ht="12" customHeight="1">
      <c r="A75" s="25"/>
      <c r="B75" s="27" t="s">
        <v>118</v>
      </c>
      <c r="C75" s="22" t="s">
        <v>119</v>
      </c>
      <c r="D75" s="20">
        <v>4933</v>
      </c>
      <c r="E75" s="20">
        <v>12036</v>
      </c>
      <c r="F75" s="20">
        <v>4567</v>
      </c>
      <c r="G75" s="16">
        <f t="shared" si="1"/>
        <v>0.37944499833831835</v>
      </c>
    </row>
    <row r="76" spans="1:7" ht="12" customHeight="1">
      <c r="A76" s="25"/>
      <c r="B76" s="27" t="s">
        <v>120</v>
      </c>
      <c r="C76" s="22" t="s">
        <v>121</v>
      </c>
      <c r="D76" s="20">
        <f>SUM(D77:D84)</f>
        <v>45045</v>
      </c>
      <c r="E76" s="20">
        <f>SUM(E77:E84)</f>
        <v>45045</v>
      </c>
      <c r="F76" s="20">
        <f>SUM(F77:F84)</f>
        <v>39112</v>
      </c>
      <c r="G76" s="16">
        <f t="shared" si="1"/>
        <v>0.8682872682872683</v>
      </c>
    </row>
    <row r="77" spans="1:7" ht="12" customHeight="1">
      <c r="A77" s="25"/>
      <c r="B77" s="27" t="s">
        <v>122</v>
      </c>
      <c r="C77" s="22" t="s">
        <v>123</v>
      </c>
      <c r="D77" s="24">
        <v>0</v>
      </c>
      <c r="E77" s="24">
        <v>0</v>
      </c>
      <c r="F77" s="24">
        <v>0</v>
      </c>
      <c r="G77" s="16"/>
    </row>
    <row r="78" spans="1:7" ht="12" customHeight="1">
      <c r="A78" s="25"/>
      <c r="B78" s="27" t="s">
        <v>124</v>
      </c>
      <c r="C78" s="57" t="s">
        <v>125</v>
      </c>
      <c r="D78" s="20">
        <v>0</v>
      </c>
      <c r="E78" s="20">
        <v>0</v>
      </c>
      <c r="F78" s="20">
        <v>0</v>
      </c>
      <c r="G78" s="16"/>
    </row>
    <row r="79" spans="1:7" ht="12" customHeight="1">
      <c r="A79" s="25"/>
      <c r="B79" s="27" t="s">
        <v>126</v>
      </c>
      <c r="C79" s="57" t="s">
        <v>127</v>
      </c>
      <c r="D79" s="20">
        <v>0</v>
      </c>
      <c r="E79" s="20">
        <v>0</v>
      </c>
      <c r="F79" s="20">
        <v>0</v>
      </c>
      <c r="G79" s="16"/>
    </row>
    <row r="80" spans="1:7" ht="31.5" customHeight="1">
      <c r="A80" s="25"/>
      <c r="B80" s="27" t="s">
        <v>128</v>
      </c>
      <c r="C80" s="58" t="s">
        <v>129</v>
      </c>
      <c r="D80" s="20">
        <v>37315</v>
      </c>
      <c r="E80" s="20">
        <v>37315</v>
      </c>
      <c r="F80" s="20">
        <v>31648</v>
      </c>
      <c r="G80" s="16">
        <f>F80/E80</f>
        <v>0.8481307785073027</v>
      </c>
    </row>
    <row r="81" spans="1:7" ht="12" customHeight="1">
      <c r="A81" s="25"/>
      <c r="B81" s="27" t="s">
        <v>130</v>
      </c>
      <c r="C81" s="58" t="s">
        <v>131</v>
      </c>
      <c r="D81" s="20">
        <v>7730</v>
      </c>
      <c r="E81" s="20">
        <v>7730</v>
      </c>
      <c r="F81" s="20">
        <v>7464</v>
      </c>
      <c r="G81" s="16">
        <f>F81/E81</f>
        <v>0.965588615782665</v>
      </c>
    </row>
    <row r="82" spans="1:7" ht="12" customHeight="1">
      <c r="A82" s="25"/>
      <c r="B82" s="27" t="s">
        <v>132</v>
      </c>
      <c r="C82" s="58" t="s">
        <v>133</v>
      </c>
      <c r="D82" s="20">
        <v>0</v>
      </c>
      <c r="E82" s="20">
        <v>0</v>
      </c>
      <c r="F82" s="20">
        <v>0</v>
      </c>
      <c r="G82" s="16"/>
    </row>
    <row r="83" spans="1:7" ht="12" customHeight="1">
      <c r="A83" s="25"/>
      <c r="B83" s="27" t="s">
        <v>134</v>
      </c>
      <c r="C83" s="58" t="s">
        <v>135</v>
      </c>
      <c r="D83" s="20">
        <v>0</v>
      </c>
      <c r="E83" s="20">
        <v>0</v>
      </c>
      <c r="F83" s="20">
        <v>0</v>
      </c>
      <c r="G83" s="16"/>
    </row>
    <row r="84" spans="1:7" ht="12" customHeight="1">
      <c r="A84" s="25"/>
      <c r="B84" s="27" t="s">
        <v>136</v>
      </c>
      <c r="C84" s="58" t="s">
        <v>137</v>
      </c>
      <c r="D84" s="20">
        <v>0</v>
      </c>
      <c r="E84" s="20">
        <v>0</v>
      </c>
      <c r="F84" s="20">
        <v>0</v>
      </c>
      <c r="G84" s="16"/>
    </row>
    <row r="85" spans="1:7" ht="12" customHeight="1">
      <c r="A85" s="25" t="s">
        <v>12</v>
      </c>
      <c r="B85" s="55"/>
      <c r="C85" s="56" t="s">
        <v>138</v>
      </c>
      <c r="D85" s="15">
        <f>SUM(D86:D92)</f>
        <v>19657</v>
      </c>
      <c r="E85" s="15">
        <f>SUM(E86:E93)</f>
        <v>31892</v>
      </c>
      <c r="F85" s="15">
        <f>SUM(F86:F93)</f>
        <v>30646</v>
      </c>
      <c r="G85" s="16">
        <f>F85/E85</f>
        <v>0.9609306409130817</v>
      </c>
    </row>
    <row r="86" spans="1:7" s="17" customFormat="1" ht="12" customHeight="1">
      <c r="A86" s="25"/>
      <c r="B86" s="27" t="s">
        <v>14</v>
      </c>
      <c r="C86" s="22" t="s">
        <v>139</v>
      </c>
      <c r="D86" s="24">
        <v>10500</v>
      </c>
      <c r="E86" s="24">
        <v>25411</v>
      </c>
      <c r="F86" s="24">
        <v>24858</v>
      </c>
      <c r="G86" s="16">
        <f>F86/E86</f>
        <v>0.9782377710440361</v>
      </c>
    </row>
    <row r="87" spans="1:7" ht="12" customHeight="1">
      <c r="A87" s="25"/>
      <c r="B87" s="27" t="s">
        <v>16</v>
      </c>
      <c r="C87" s="22" t="s">
        <v>140</v>
      </c>
      <c r="D87" s="24">
        <v>9157</v>
      </c>
      <c r="E87" s="24">
        <v>5657</v>
      </c>
      <c r="F87" s="24">
        <v>4964</v>
      </c>
      <c r="G87" s="16">
        <f>F87/E87</f>
        <v>0.8774969064875375</v>
      </c>
    </row>
    <row r="88" spans="1:7" ht="12" customHeight="1">
      <c r="A88" s="25"/>
      <c r="B88" s="27" t="s">
        <v>18</v>
      </c>
      <c r="C88" s="22" t="s">
        <v>141</v>
      </c>
      <c r="D88" s="24">
        <v>0</v>
      </c>
      <c r="E88" s="24">
        <v>0</v>
      </c>
      <c r="F88" s="24">
        <v>0</v>
      </c>
      <c r="G88" s="16"/>
    </row>
    <row r="89" spans="1:7" ht="12" customHeight="1">
      <c r="A89" s="25"/>
      <c r="B89" s="27" t="s">
        <v>20</v>
      </c>
      <c r="C89" s="22" t="s">
        <v>142</v>
      </c>
      <c r="D89" s="24">
        <v>0</v>
      </c>
      <c r="E89" s="24">
        <v>0</v>
      </c>
      <c r="F89" s="24">
        <v>0</v>
      </c>
      <c r="G89" s="16"/>
    </row>
    <row r="90" spans="1:7" ht="12" customHeight="1">
      <c r="A90" s="25"/>
      <c r="B90" s="27" t="s">
        <v>143</v>
      </c>
      <c r="C90" s="22" t="s">
        <v>144</v>
      </c>
      <c r="D90" s="24">
        <v>0</v>
      </c>
      <c r="E90" s="24">
        <v>0</v>
      </c>
      <c r="F90" s="24">
        <v>0</v>
      </c>
      <c r="G90" s="16"/>
    </row>
    <row r="91" spans="1:7" ht="12" customHeight="1">
      <c r="A91" s="25"/>
      <c r="B91" s="27" t="s">
        <v>22</v>
      </c>
      <c r="C91" s="22" t="s">
        <v>145</v>
      </c>
      <c r="D91" s="24">
        <v>0</v>
      </c>
      <c r="E91" s="24">
        <v>0</v>
      </c>
      <c r="F91" s="24">
        <v>0</v>
      </c>
      <c r="G91" s="16"/>
    </row>
    <row r="92" spans="1:7" ht="12" customHeight="1">
      <c r="A92" s="25"/>
      <c r="B92" s="27" t="s">
        <v>146</v>
      </c>
      <c r="C92" s="22" t="s">
        <v>147</v>
      </c>
      <c r="D92" s="24">
        <v>0</v>
      </c>
      <c r="E92" s="24">
        <v>0</v>
      </c>
      <c r="F92" s="24">
        <v>0</v>
      </c>
      <c r="G92" s="16"/>
    </row>
    <row r="93" spans="1:7" s="17" customFormat="1" ht="12" customHeight="1">
      <c r="A93" s="25"/>
      <c r="B93" s="27" t="s">
        <v>148</v>
      </c>
      <c r="C93" s="22" t="s">
        <v>149</v>
      </c>
      <c r="D93" s="24">
        <v>0</v>
      </c>
      <c r="E93" s="24">
        <v>824</v>
      </c>
      <c r="F93" s="24">
        <v>824</v>
      </c>
      <c r="G93" s="16">
        <f>F93/E93</f>
        <v>1</v>
      </c>
    </row>
    <row r="94" spans="1:12" ht="12" customHeight="1">
      <c r="A94" s="25"/>
      <c r="B94" s="27" t="s">
        <v>150</v>
      </c>
      <c r="C94" s="57" t="s">
        <v>151</v>
      </c>
      <c r="D94" s="24">
        <v>0</v>
      </c>
      <c r="E94" s="24">
        <v>0</v>
      </c>
      <c r="F94" s="24">
        <v>0</v>
      </c>
      <c r="G94" s="16"/>
      <c r="L94" s="59"/>
    </row>
    <row r="95" spans="1:7" ht="12" customHeight="1">
      <c r="A95" s="25"/>
      <c r="B95" s="27" t="s">
        <v>152</v>
      </c>
      <c r="C95" s="57" t="s">
        <v>153</v>
      </c>
      <c r="D95" s="24">
        <v>0</v>
      </c>
      <c r="E95" s="24">
        <v>0</v>
      </c>
      <c r="F95" s="24">
        <v>0</v>
      </c>
      <c r="G95" s="16"/>
    </row>
    <row r="96" spans="1:7" ht="12" customHeight="1">
      <c r="A96" s="25"/>
      <c r="B96" s="27" t="s">
        <v>154</v>
      </c>
      <c r="C96" s="57" t="s">
        <v>155</v>
      </c>
      <c r="D96" s="24">
        <v>0</v>
      </c>
      <c r="E96" s="24">
        <v>0</v>
      </c>
      <c r="F96" s="24">
        <v>0</v>
      </c>
      <c r="G96" s="16"/>
    </row>
    <row r="97" spans="1:7" ht="12" customHeight="1">
      <c r="A97" s="25" t="s">
        <v>24</v>
      </c>
      <c r="B97" s="55"/>
      <c r="C97" s="56" t="s">
        <v>156</v>
      </c>
      <c r="D97" s="23">
        <v>0</v>
      </c>
      <c r="E97" s="23">
        <v>0</v>
      </c>
      <c r="F97" s="23">
        <v>0</v>
      </c>
      <c r="G97" s="16"/>
    </row>
    <row r="98" spans="1:7" s="17" customFormat="1" ht="12" customHeight="1">
      <c r="A98" s="25" t="s">
        <v>42</v>
      </c>
      <c r="B98" s="55"/>
      <c r="C98" s="56" t="s">
        <v>157</v>
      </c>
      <c r="D98" s="15">
        <f>+D99+D100</f>
        <v>300</v>
      </c>
      <c r="E98" s="15">
        <f>+E99+E100</f>
        <v>300</v>
      </c>
      <c r="F98" s="15">
        <f>+F99+F100</f>
        <v>0</v>
      </c>
      <c r="G98" s="16"/>
    </row>
    <row r="99" spans="1:7" s="17" customFormat="1" ht="12" customHeight="1">
      <c r="A99" s="25"/>
      <c r="B99" s="27" t="s">
        <v>158</v>
      </c>
      <c r="C99" s="22" t="s">
        <v>159</v>
      </c>
      <c r="D99" s="20">
        <v>300</v>
      </c>
      <c r="E99" s="20">
        <v>300</v>
      </c>
      <c r="F99" s="20">
        <v>0</v>
      </c>
      <c r="G99" s="16"/>
    </row>
    <row r="100" spans="1:7" s="17" customFormat="1" ht="12" customHeight="1">
      <c r="A100" s="25"/>
      <c r="B100" s="27" t="s">
        <v>160</v>
      </c>
      <c r="C100" s="22" t="s">
        <v>161</v>
      </c>
      <c r="D100" s="20">
        <v>0</v>
      </c>
      <c r="E100" s="20">
        <v>0</v>
      </c>
      <c r="F100" s="20">
        <v>0</v>
      </c>
      <c r="G100" s="16"/>
    </row>
    <row r="101" spans="1:7" s="17" customFormat="1" ht="12" customHeight="1">
      <c r="A101" s="25" t="s">
        <v>44</v>
      </c>
      <c r="B101" s="27"/>
      <c r="C101" s="56" t="s">
        <v>162</v>
      </c>
      <c r="D101" s="23">
        <f>D102+D103</f>
        <v>77401</v>
      </c>
      <c r="E101" s="23">
        <f>E102+E103</f>
        <v>77357</v>
      </c>
      <c r="F101" s="23">
        <f>F102+F103</f>
        <v>76128</v>
      </c>
      <c r="G101" s="16">
        <f>F101/E101</f>
        <v>0.9841126207065941</v>
      </c>
    </row>
    <row r="102" spans="1:7" s="17" customFormat="1" ht="12" customHeight="1">
      <c r="A102" s="25"/>
      <c r="B102" s="27" t="s">
        <v>46</v>
      </c>
      <c r="C102" s="37" t="s">
        <v>163</v>
      </c>
      <c r="D102" s="23">
        <v>77401</v>
      </c>
      <c r="E102" s="23">
        <f>77357-392</f>
        <v>76965</v>
      </c>
      <c r="F102" s="23">
        <f>76128-392</f>
        <v>75736</v>
      </c>
      <c r="G102" s="16">
        <f>F102/E102</f>
        <v>0.9840317027220165</v>
      </c>
    </row>
    <row r="103" spans="1:7" s="17" customFormat="1" ht="12" customHeight="1">
      <c r="A103" s="25"/>
      <c r="B103" s="27" t="s">
        <v>48</v>
      </c>
      <c r="C103" s="37" t="s">
        <v>164</v>
      </c>
      <c r="D103" s="23">
        <v>0</v>
      </c>
      <c r="E103" s="23">
        <v>392</v>
      </c>
      <c r="F103" s="23">
        <v>392</v>
      </c>
      <c r="G103" s="16">
        <f>F103/E103</f>
        <v>1</v>
      </c>
    </row>
    <row r="104" spans="1:7" s="17" customFormat="1" ht="12" customHeight="1">
      <c r="A104" s="25" t="s">
        <v>52</v>
      </c>
      <c r="B104" s="55"/>
      <c r="C104" s="60" t="s">
        <v>165</v>
      </c>
      <c r="D104" s="61">
        <f>+D71+D85+D97+D98+D101</f>
        <v>398787</v>
      </c>
      <c r="E104" s="61">
        <f>+E71+E85+E97+E98+E101</f>
        <v>375206</v>
      </c>
      <c r="F104" s="61">
        <f>+F71+F85+F97+F98+F101</f>
        <v>324859</v>
      </c>
      <c r="G104" s="16">
        <f>F104/E104</f>
        <v>0.8658150456016162</v>
      </c>
    </row>
    <row r="105" spans="1:7" s="17" customFormat="1" ht="12" customHeight="1">
      <c r="A105" s="25" t="s">
        <v>73</v>
      </c>
      <c r="B105" s="55"/>
      <c r="C105" s="56" t="s">
        <v>166</v>
      </c>
      <c r="D105" s="15">
        <f>+D106+D107</f>
        <v>0</v>
      </c>
      <c r="E105" s="15">
        <f>+E106+E107</f>
        <v>0</v>
      </c>
      <c r="F105" s="15">
        <f>+F106+F107</f>
        <v>6855</v>
      </c>
      <c r="G105" s="16"/>
    </row>
    <row r="106" spans="1:7" ht="18" customHeight="1">
      <c r="A106" s="25"/>
      <c r="B106" s="27" t="s">
        <v>167</v>
      </c>
      <c r="C106" s="22" t="s">
        <v>168</v>
      </c>
      <c r="D106" s="20">
        <v>0</v>
      </c>
      <c r="E106" s="20">
        <v>0</v>
      </c>
      <c r="F106" s="20">
        <v>6855</v>
      </c>
      <c r="G106" s="16"/>
    </row>
    <row r="107" spans="1:7" ht="12" customHeight="1">
      <c r="A107" s="25"/>
      <c r="B107" s="27" t="s">
        <v>77</v>
      </c>
      <c r="C107" s="22" t="s">
        <v>169</v>
      </c>
      <c r="D107" s="20">
        <v>0</v>
      </c>
      <c r="E107" s="20">
        <v>0</v>
      </c>
      <c r="F107" s="20">
        <v>0</v>
      </c>
      <c r="G107" s="16"/>
    </row>
    <row r="108" spans="1:7" ht="12" customHeight="1">
      <c r="A108" s="25" t="s">
        <v>81</v>
      </c>
      <c r="B108" s="27"/>
      <c r="C108" s="62" t="s">
        <v>170</v>
      </c>
      <c r="D108" s="20">
        <v>0</v>
      </c>
      <c r="E108" s="20">
        <v>0</v>
      </c>
      <c r="F108" s="20">
        <v>-4778</v>
      </c>
      <c r="G108" s="16"/>
    </row>
    <row r="109" spans="1:7" ht="15" customHeight="1">
      <c r="A109" s="25" t="s">
        <v>89</v>
      </c>
      <c r="B109" s="32"/>
      <c r="C109" s="63" t="s">
        <v>171</v>
      </c>
      <c r="D109" s="44">
        <f>+D104+D105</f>
        <v>398787</v>
      </c>
      <c r="E109" s="44">
        <f>+E104+E105</f>
        <v>375206</v>
      </c>
      <c r="F109" s="44">
        <f>+F104+F105+F108</f>
        <v>326936</v>
      </c>
      <c r="G109" s="16">
        <f>F109/E109</f>
        <v>0.8713506713645304</v>
      </c>
    </row>
    <row r="110" spans="1:7" ht="12.75">
      <c r="A110" s="64"/>
      <c r="B110" s="65"/>
      <c r="C110" s="65"/>
      <c r="D110" s="66"/>
      <c r="E110" s="66"/>
      <c r="F110" s="66"/>
      <c r="G110" s="67"/>
    </row>
    <row r="111" spans="1:7" ht="15" customHeight="1">
      <c r="A111" s="68" t="s">
        <v>172</v>
      </c>
      <c r="B111" s="69"/>
      <c r="C111" s="70"/>
      <c r="D111" s="71">
        <v>23</v>
      </c>
      <c r="E111" s="72"/>
      <c r="F111" s="72"/>
      <c r="G111" s="67"/>
    </row>
    <row r="112" spans="1:7" ht="14.25" customHeight="1">
      <c r="A112" s="68" t="s">
        <v>173</v>
      </c>
      <c r="B112" s="69"/>
      <c r="C112" s="70"/>
      <c r="D112" s="71">
        <v>60</v>
      </c>
      <c r="E112" s="72"/>
      <c r="F112" s="72"/>
      <c r="G112" s="67"/>
    </row>
  </sheetData>
  <sheetProtection/>
  <mergeCells count="7">
    <mergeCell ref="A1:G1"/>
    <mergeCell ref="A68:B68"/>
    <mergeCell ref="A2:G2"/>
    <mergeCell ref="C3:E3"/>
    <mergeCell ref="A4:B4"/>
    <mergeCell ref="A66:G66"/>
    <mergeCell ref="C67:E6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Header>&amp;R1.sz.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 10</dc:creator>
  <cp:keywords/>
  <dc:description/>
  <cp:lastModifiedBy>Iroda 08</cp:lastModifiedBy>
  <dcterms:created xsi:type="dcterms:W3CDTF">2013-10-07T11:34:04Z</dcterms:created>
  <dcterms:modified xsi:type="dcterms:W3CDTF">2013-10-07T20:57:28Z</dcterms:modified>
  <cp:category/>
  <cp:version/>
  <cp:contentType/>
  <cp:contentStatus/>
</cp:coreProperties>
</file>