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C38DCF17-C209-4CF7-9EA3-67690EED2D47}" xr6:coauthVersionLast="40" xr6:coauthVersionMax="40" xr10:uidLastSave="{00000000-0000-0000-0000-000000000000}"/>
  <bookViews>
    <workbookView xWindow="0" yWindow="390" windowWidth="28830" windowHeight="15630" xr2:uid="{EE97AB71-5FB3-4647-8B9B-85A44B316040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1" l="1"/>
  <c r="I38" i="1"/>
  <c r="I39" i="1" s="1"/>
  <c r="E37" i="1"/>
  <c r="D37" i="1"/>
  <c r="D38" i="1" s="1"/>
  <c r="F34" i="1"/>
  <c r="F37" i="1" s="1"/>
  <c r="M31" i="1"/>
  <c r="K31" i="1"/>
  <c r="K38" i="1" s="1"/>
  <c r="F31" i="1"/>
  <c r="M30" i="1"/>
  <c r="I26" i="1"/>
  <c r="J25" i="1"/>
  <c r="J26" i="1" s="1"/>
  <c r="J39" i="1" s="1"/>
  <c r="I25" i="1"/>
  <c r="E25" i="1"/>
  <c r="J29" i="1" s="1"/>
  <c r="D25" i="1"/>
  <c r="I29" i="1" s="1"/>
  <c r="K24" i="1"/>
  <c r="F24" i="1"/>
  <c r="K23" i="1"/>
  <c r="K25" i="1" s="1"/>
  <c r="F23" i="1"/>
  <c r="K22" i="1"/>
  <c r="M35" i="1" s="1"/>
  <c r="F22" i="1"/>
  <c r="F25" i="1" s="1"/>
  <c r="J20" i="1"/>
  <c r="I20" i="1"/>
  <c r="E20" i="1"/>
  <c r="J28" i="1" s="1"/>
  <c r="D20" i="1"/>
  <c r="I28" i="1" s="1"/>
  <c r="K19" i="1"/>
  <c r="F19" i="1"/>
  <c r="K18" i="1"/>
  <c r="M20" i="1" s="1"/>
  <c r="F18" i="1"/>
  <c r="K17" i="1"/>
  <c r="F17" i="1"/>
  <c r="K16" i="1"/>
  <c r="F16" i="1"/>
  <c r="M15" i="1"/>
  <c r="K15" i="1"/>
  <c r="K20" i="1" s="1"/>
  <c r="F15" i="1"/>
  <c r="F20" i="1" s="1"/>
  <c r="K28" i="1" s="1"/>
  <c r="M14" i="1"/>
  <c r="K26" i="1" l="1"/>
  <c r="F27" i="1" s="1"/>
  <c r="F29" i="1"/>
  <c r="F38" i="1"/>
  <c r="F26" i="1"/>
  <c r="F39" i="1" s="1"/>
  <c r="K39" i="1"/>
  <c r="D26" i="1"/>
  <c r="E26" i="1"/>
  <c r="J27" i="1" s="1"/>
  <c r="E38" i="1"/>
  <c r="I27" i="1" l="1"/>
  <c r="D39" i="1"/>
  <c r="E39" i="1"/>
</calcChain>
</file>

<file path=xl/sharedStrings.xml><?xml version="1.0" encoding="utf-8"?>
<sst xmlns="http://schemas.openxmlformats.org/spreadsheetml/2006/main" count="105" uniqueCount="96">
  <si>
    <t>1. melléklet</t>
  </si>
  <si>
    <t>az 1/2019 (II. 18.) Önkormányzati Rendelethez</t>
  </si>
  <si>
    <t>Tiszagyulaháza Község Önkormányzata 2018. évi költségvetése bevételeinek és kiadásainak nettósított</t>
  </si>
  <si>
    <t>M É R L E G E</t>
  </si>
  <si>
    <t>(Ft)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</si>
  <si>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</si>
  <si>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</si>
  <si>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</si>
  <si>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</si>
  <si>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</si>
  <si>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</si>
  <si>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</si>
  <si>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</si>
  <si>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</si>
  <si>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</si>
  <si>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</si>
  <si>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2016.</t>
  </si>
  <si>
    <t>2017.</t>
  </si>
  <si>
    <t>2018.</t>
  </si>
  <si>
    <t>Előirányzat-csoport / kiemelt előirányzat</t>
  </si>
  <si>
    <t>tény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</si>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</sst>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2.12/2-3KTGV/2018.ktgv.m&#243;d/Attila/Tgyulah&#225;za%202018.%20&#233;vi%20kv.%202.%20m&#243;dos&#237;t&#225;sa-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Beruházás"/>
      <sheetName val="Felújítás"/>
      <sheetName val="Támogatások"/>
    </sheetNames>
    <sheetDataSet>
      <sheetData sheetId="0"/>
      <sheetData sheetId="1">
        <row r="9">
          <cell r="N9">
            <v>133734077</v>
          </cell>
        </row>
        <row r="13">
          <cell r="N13">
            <v>9400000</v>
          </cell>
        </row>
        <row r="24">
          <cell r="N24">
            <v>26278404</v>
          </cell>
        </row>
        <row r="25">
          <cell r="N25">
            <v>0</v>
          </cell>
        </row>
        <row r="28">
          <cell r="N28">
            <v>30488523</v>
          </cell>
        </row>
        <row r="29">
          <cell r="N29">
            <v>0</v>
          </cell>
        </row>
        <row r="30">
          <cell r="N30">
            <v>0</v>
          </cell>
        </row>
        <row r="34">
          <cell r="N34">
            <v>0</v>
          </cell>
        </row>
        <row r="42">
          <cell r="E42">
            <v>50036625</v>
          </cell>
        </row>
        <row r="44">
          <cell r="N44">
            <v>0</v>
          </cell>
        </row>
        <row r="45">
          <cell r="N45">
            <v>0</v>
          </cell>
        </row>
      </sheetData>
      <sheetData sheetId="2">
        <row r="11">
          <cell r="O11">
            <v>72458995</v>
          </cell>
        </row>
        <row r="12">
          <cell r="O12">
            <v>11250590</v>
          </cell>
        </row>
        <row r="13">
          <cell r="O13">
            <v>76535707</v>
          </cell>
        </row>
        <row r="14">
          <cell r="O14">
            <v>3020200</v>
          </cell>
        </row>
        <row r="26">
          <cell r="O26">
            <v>17083637</v>
          </cell>
        </row>
        <row r="38">
          <cell r="O38">
            <v>52670994</v>
          </cell>
        </row>
        <row r="39">
          <cell r="O39">
            <v>17139000</v>
          </cell>
        </row>
        <row r="40">
          <cell r="O40">
            <v>0</v>
          </cell>
        </row>
        <row r="44">
          <cell r="O4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F4EE-3DDB-48DA-A36D-85E0B7CC10B8}">
  <dimension ref="A1:O614"/>
  <sheetViews>
    <sheetView showGridLines="0" showRowColHeaders="0" tabSelected="1" view="pageLayout" zoomScaleNormal="100" workbookViewId="0">
      <selection activeCell="G10" sqref="G10:H10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B2" s="5"/>
      <c r="K2" s="6" t="s">
        <v>1</v>
      </c>
    </row>
    <row r="3" spans="1:13" x14ac:dyDescent="0.2">
      <c r="B3" s="7"/>
      <c r="K3" s="8"/>
    </row>
    <row r="5" spans="1:13" ht="15.75" x14ac:dyDescent="0.2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</row>
    <row r="7" spans="1:13" ht="14.25" x14ac:dyDescent="0.2">
      <c r="B7" s="10" t="s">
        <v>4</v>
      </c>
      <c r="C7" s="10"/>
      <c r="D7" s="10"/>
      <c r="E7" s="10"/>
      <c r="F7" s="10"/>
      <c r="G7" s="10"/>
      <c r="H7" s="10"/>
      <c r="I7" s="10"/>
      <c r="J7" s="10"/>
      <c r="K7" s="10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11" t="s">
        <v>5</v>
      </c>
      <c r="C10" s="11"/>
      <c r="D10" s="12" t="s">
        <v>6</v>
      </c>
      <c r="E10" s="12" t="s">
        <v>7</v>
      </c>
      <c r="F10" s="13" t="s">
        <v>8</v>
      </c>
      <c r="G10" s="14" t="s">
        <v>9</v>
      </c>
      <c r="H10" s="11"/>
      <c r="I10" s="12" t="s">
        <v>10</v>
      </c>
      <c r="J10" s="12" t="s">
        <v>11</v>
      </c>
      <c r="K10" s="13" t="s">
        <v>12</v>
      </c>
    </row>
    <row r="11" spans="1:13" ht="15" customHeight="1" thickTop="1" x14ac:dyDescent="0.2">
      <c r="B11" s="15" t="s">
        <v>13</v>
      </c>
      <c r="C11" s="16"/>
      <c r="D11" s="16"/>
      <c r="E11" s="16"/>
      <c r="F11" s="16"/>
      <c r="G11" s="17" t="s">
        <v>14</v>
      </c>
      <c r="H11" s="18"/>
      <c r="I11" s="19"/>
      <c r="J11" s="19"/>
      <c r="K11" s="20"/>
    </row>
    <row r="12" spans="1:13" ht="15" customHeight="1" x14ac:dyDescent="0.2">
      <c r="B12" s="21" t="s">
        <v>15</v>
      </c>
      <c r="C12" s="22"/>
      <c r="D12" s="23" t="s">
        <v>16</v>
      </c>
      <c r="E12" s="23" t="s">
        <v>17</v>
      </c>
      <c r="F12" s="23" t="s">
        <v>18</v>
      </c>
      <c r="G12" s="21" t="s">
        <v>15</v>
      </c>
      <c r="H12" s="22"/>
      <c r="I12" s="23" t="s">
        <v>16</v>
      </c>
      <c r="J12" s="23" t="s">
        <v>17</v>
      </c>
      <c r="K12" s="24" t="s">
        <v>18</v>
      </c>
    </row>
    <row r="13" spans="1:13" ht="15" customHeight="1" thickBot="1" x14ac:dyDescent="0.25">
      <c r="B13" s="25" t="s">
        <v>19</v>
      </c>
      <c r="C13" s="26"/>
      <c r="D13" s="27" t="s">
        <v>20</v>
      </c>
      <c r="E13" s="27" t="s">
        <v>20</v>
      </c>
      <c r="F13" s="27" t="s">
        <v>21</v>
      </c>
      <c r="G13" s="25" t="s">
        <v>19</v>
      </c>
      <c r="H13" s="26"/>
      <c r="I13" s="27" t="s">
        <v>20</v>
      </c>
      <c r="J13" s="27" t="s">
        <v>20</v>
      </c>
      <c r="K13" s="28" t="s">
        <v>21</v>
      </c>
    </row>
    <row r="14" spans="1:13" ht="15" customHeight="1" thickTop="1" x14ac:dyDescent="0.2">
      <c r="A14" s="29" t="s">
        <v>22</v>
      </c>
      <c r="B14" s="30" t="s">
        <v>23</v>
      </c>
      <c r="C14" s="31"/>
      <c r="D14" s="31"/>
      <c r="E14" s="32"/>
      <c r="F14" s="33"/>
      <c r="G14" s="30" t="s">
        <v>24</v>
      </c>
      <c r="H14" s="34"/>
      <c r="I14" s="35"/>
      <c r="J14" s="35"/>
      <c r="K14" s="36"/>
      <c r="M14" s="3" t="e">
        <f>SUM(#REF!+#REF!)</f>
        <v>#REF!</v>
      </c>
    </row>
    <row r="15" spans="1:13" ht="15" customHeight="1" x14ac:dyDescent="0.2">
      <c r="A15" s="29" t="s">
        <v>25</v>
      </c>
      <c r="B15" s="37"/>
      <c r="C15" s="38" t="s">
        <v>26</v>
      </c>
      <c r="D15" s="39">
        <v>116156711</v>
      </c>
      <c r="E15" s="40">
        <v>98975654</v>
      </c>
      <c r="F15" s="41">
        <f>[1]Bevételek!N9</f>
        <v>133734077</v>
      </c>
      <c r="G15" s="37"/>
      <c r="H15" s="38" t="s">
        <v>27</v>
      </c>
      <c r="I15" s="40">
        <v>61591646</v>
      </c>
      <c r="J15" s="40">
        <v>57877369</v>
      </c>
      <c r="K15" s="42">
        <f>[1]Kiadások!O11</f>
        <v>72458995</v>
      </c>
      <c r="M15" s="3" t="e">
        <f>SUM(#REF!+#REF!)</f>
        <v>#REF!</v>
      </c>
    </row>
    <row r="16" spans="1:13" ht="15" customHeight="1" x14ac:dyDescent="0.2">
      <c r="A16" s="29" t="s">
        <v>28</v>
      </c>
      <c r="B16" s="37"/>
      <c r="C16" s="38" t="s">
        <v>29</v>
      </c>
      <c r="D16" s="39">
        <v>11203205</v>
      </c>
      <c r="E16" s="40">
        <v>9080365</v>
      </c>
      <c r="F16" s="41">
        <f>[1]Bevételek!N13</f>
        <v>9400000</v>
      </c>
      <c r="G16" s="37"/>
      <c r="H16" s="43" t="s">
        <v>30</v>
      </c>
      <c r="I16" s="40">
        <v>14624897</v>
      </c>
      <c r="J16" s="40">
        <v>10058485</v>
      </c>
      <c r="K16" s="42">
        <f>[1]Kiadások!O12</f>
        <v>11250590</v>
      </c>
    </row>
    <row r="17" spans="1:15" ht="15" customHeight="1" x14ac:dyDescent="0.2">
      <c r="A17" s="29" t="s">
        <v>31</v>
      </c>
      <c r="B17" s="37"/>
      <c r="C17" s="38" t="s">
        <v>32</v>
      </c>
      <c r="D17" s="39">
        <v>13697582</v>
      </c>
      <c r="E17" s="40">
        <v>20012069</v>
      </c>
      <c r="F17" s="41">
        <f>[1]Bevételek!N24</f>
        <v>26278404</v>
      </c>
      <c r="G17" s="37"/>
      <c r="H17" s="43" t="s">
        <v>33</v>
      </c>
      <c r="I17" s="40">
        <v>46976011</v>
      </c>
      <c r="J17" s="40">
        <v>52202894</v>
      </c>
      <c r="K17" s="42">
        <f>[1]Kiadások!O13</f>
        <v>76535707</v>
      </c>
    </row>
    <row r="18" spans="1:15" ht="15" customHeight="1" x14ac:dyDescent="0.2">
      <c r="A18" s="29" t="s">
        <v>34</v>
      </c>
      <c r="B18" s="37"/>
      <c r="C18" s="38" t="s">
        <v>35</v>
      </c>
      <c r="D18" s="39">
        <v>341040</v>
      </c>
      <c r="E18" s="40">
        <v>3575</v>
      </c>
      <c r="F18" s="41">
        <f>[1]Bevételek!N25</f>
        <v>0</v>
      </c>
      <c r="G18" s="37"/>
      <c r="H18" s="43" t="s">
        <v>36</v>
      </c>
      <c r="I18" s="40">
        <v>1270200</v>
      </c>
      <c r="J18" s="40">
        <v>1251000</v>
      </c>
      <c r="K18" s="42">
        <f>[1]Kiadások!O14</f>
        <v>3020200</v>
      </c>
      <c r="N18" s="44"/>
    </row>
    <row r="19" spans="1:15" ht="15" customHeight="1" thickBot="1" x14ac:dyDescent="0.25">
      <c r="A19" s="29" t="s">
        <v>37</v>
      </c>
      <c r="B19" s="45"/>
      <c r="C19" s="46" t="s">
        <v>38</v>
      </c>
      <c r="D19" s="47"/>
      <c r="E19" s="48"/>
      <c r="F19" s="49">
        <f>[1]Bevételek!N44+[1]Bevételek!N45</f>
        <v>0</v>
      </c>
      <c r="G19" s="37"/>
      <c r="H19" s="43" t="s">
        <v>39</v>
      </c>
      <c r="I19" s="40">
        <v>14454664</v>
      </c>
      <c r="J19" s="40">
        <v>9518707</v>
      </c>
      <c r="K19" s="42">
        <f>[1]Kiadások!O26</f>
        <v>17083637</v>
      </c>
      <c r="N19" s="44"/>
    </row>
    <row r="20" spans="1:15" ht="15" customHeight="1" thickTop="1" thickBot="1" x14ac:dyDescent="0.25">
      <c r="A20" s="29" t="s">
        <v>40</v>
      </c>
      <c r="B20" s="50" t="s">
        <v>41</v>
      </c>
      <c r="C20" s="51"/>
      <c r="D20" s="52">
        <f>SUM(D14:D19)</f>
        <v>141398538</v>
      </c>
      <c r="E20" s="52">
        <f>SUM(E14:E19)</f>
        <v>128071663</v>
      </c>
      <c r="F20" s="53">
        <f>SUM(F14:F19)</f>
        <v>169412481</v>
      </c>
      <c r="G20" s="50" t="s">
        <v>42</v>
      </c>
      <c r="H20" s="51"/>
      <c r="I20" s="52">
        <f>SUM(I15:I19)</f>
        <v>138917418</v>
      </c>
      <c r="J20" s="52">
        <f>SUM(J15:J19)</f>
        <v>130908455</v>
      </c>
      <c r="K20" s="54">
        <f>SUM(K15:K19)</f>
        <v>180349129</v>
      </c>
      <c r="M20" s="3" t="e">
        <f>SUM(K17+K18+#REF!+#REF!)</f>
        <v>#REF!</v>
      </c>
      <c r="N20" s="44"/>
    </row>
    <row r="21" spans="1:15" ht="15" customHeight="1" thickTop="1" x14ac:dyDescent="0.2">
      <c r="A21" s="29" t="s">
        <v>43</v>
      </c>
      <c r="B21" s="30" t="s">
        <v>44</v>
      </c>
      <c r="C21" s="55"/>
      <c r="D21" s="56"/>
      <c r="E21" s="56"/>
      <c r="F21" s="57"/>
      <c r="G21" s="30" t="s">
        <v>45</v>
      </c>
      <c r="H21" s="55"/>
      <c r="I21" s="56"/>
      <c r="J21" s="56"/>
      <c r="K21" s="58"/>
      <c r="M21" s="3"/>
      <c r="N21" s="44"/>
    </row>
    <row r="22" spans="1:15" ht="15" customHeight="1" x14ac:dyDescent="0.2">
      <c r="A22" s="29" t="s">
        <v>46</v>
      </c>
      <c r="B22" s="37"/>
      <c r="C22" s="43" t="s">
        <v>47</v>
      </c>
      <c r="D22" s="40">
        <v>14997814</v>
      </c>
      <c r="E22" s="40">
        <v>40639990</v>
      </c>
      <c r="F22" s="41">
        <f>[1]Bevételek!N28</f>
        <v>30488523</v>
      </c>
      <c r="G22" s="37"/>
      <c r="H22" s="43" t="s">
        <v>48</v>
      </c>
      <c r="I22" s="40">
        <v>3364276</v>
      </c>
      <c r="J22" s="40">
        <v>21547533</v>
      </c>
      <c r="K22" s="42">
        <f>[1]Kiadások!O38</f>
        <v>52670994</v>
      </c>
      <c r="N22" s="44"/>
    </row>
    <row r="23" spans="1:15" ht="15" customHeight="1" x14ac:dyDescent="0.2">
      <c r="A23" s="29" t="s">
        <v>49</v>
      </c>
      <c r="B23" s="37"/>
      <c r="C23" s="43" t="s">
        <v>50</v>
      </c>
      <c r="D23" s="40"/>
      <c r="E23" s="40"/>
      <c r="F23" s="41">
        <f>[1]Bevételek!N29</f>
        <v>0</v>
      </c>
      <c r="G23" s="37"/>
      <c r="H23" s="43" t="s">
        <v>51</v>
      </c>
      <c r="I23" s="40">
        <v>47715188</v>
      </c>
      <c r="J23" s="40">
        <v>825500</v>
      </c>
      <c r="K23" s="42">
        <f>[1]Kiadások!O39</f>
        <v>17139000</v>
      </c>
      <c r="N23" s="44"/>
    </row>
    <row r="24" spans="1:15" ht="15" customHeight="1" thickBot="1" x14ac:dyDescent="0.25">
      <c r="A24" s="29" t="s">
        <v>52</v>
      </c>
      <c r="B24" s="59"/>
      <c r="C24" s="60" t="s">
        <v>53</v>
      </c>
      <c r="D24" s="47">
        <v>0</v>
      </c>
      <c r="E24" s="47">
        <v>0</v>
      </c>
      <c r="F24" s="61">
        <f>[1]Bevételek!N30</f>
        <v>0</v>
      </c>
      <c r="G24" s="62"/>
      <c r="H24" s="43" t="s">
        <v>54</v>
      </c>
      <c r="I24" s="40">
        <v>0</v>
      </c>
      <c r="J24" s="40">
        <v>0</v>
      </c>
      <c r="K24" s="42">
        <f>[1]Kiadások!O40</f>
        <v>0</v>
      </c>
      <c r="N24" s="44"/>
    </row>
    <row r="25" spans="1:15" ht="15" customHeight="1" thickTop="1" thickBot="1" x14ac:dyDescent="0.25">
      <c r="A25" s="29" t="s">
        <v>55</v>
      </c>
      <c r="B25" s="50" t="s">
        <v>56</v>
      </c>
      <c r="C25" s="51"/>
      <c r="D25" s="52">
        <f>SUM(D22:D24)</f>
        <v>14997814</v>
      </c>
      <c r="E25" s="52">
        <f>SUM(E22:E24)</f>
        <v>40639990</v>
      </c>
      <c r="F25" s="53">
        <f>SUM(F22:F24)</f>
        <v>30488523</v>
      </c>
      <c r="G25" s="50" t="s">
        <v>57</v>
      </c>
      <c r="H25" s="51"/>
      <c r="I25" s="52">
        <f>SUM(I22:I24)</f>
        <v>51079464</v>
      </c>
      <c r="J25" s="52">
        <f>SUM(J22:J24)</f>
        <v>22373033</v>
      </c>
      <c r="K25" s="54">
        <f>SUM(K22:K24)</f>
        <v>69809994</v>
      </c>
      <c r="N25" s="44"/>
    </row>
    <row r="26" spans="1:15" ht="15" customHeight="1" thickTop="1" thickBot="1" x14ac:dyDescent="0.25">
      <c r="A26" s="29" t="s">
        <v>58</v>
      </c>
      <c r="B26" s="50" t="s">
        <v>59</v>
      </c>
      <c r="C26" s="51"/>
      <c r="D26" s="52">
        <f>D25+D20</f>
        <v>156396352</v>
      </c>
      <c r="E26" s="52">
        <f>E25+E20</f>
        <v>168711653</v>
      </c>
      <c r="F26" s="53">
        <f>F25+F20</f>
        <v>199901004</v>
      </c>
      <c r="G26" s="50" t="s">
        <v>60</v>
      </c>
      <c r="H26" s="51"/>
      <c r="I26" s="63">
        <f>I25+I20</f>
        <v>189996882</v>
      </c>
      <c r="J26" s="52">
        <f>J25+J20</f>
        <v>153281488</v>
      </c>
      <c r="K26" s="64">
        <f>K25+K20</f>
        <v>250159123</v>
      </c>
      <c r="N26" s="44"/>
    </row>
    <row r="27" spans="1:15" ht="15" customHeight="1" thickTop="1" thickBot="1" x14ac:dyDescent="0.25">
      <c r="A27" s="29" t="s">
        <v>61</v>
      </c>
      <c r="B27" s="50" t="s">
        <v>62</v>
      </c>
      <c r="C27" s="51"/>
      <c r="D27" s="52"/>
      <c r="E27" s="52"/>
      <c r="F27" s="53">
        <f>K26-F26</f>
        <v>50258119</v>
      </c>
      <c r="G27" s="50" t="s">
        <v>63</v>
      </c>
      <c r="H27" s="51"/>
      <c r="I27" s="52">
        <f>D26-I26</f>
        <v>-33600530</v>
      </c>
      <c r="J27" s="52">
        <f>E26-J26</f>
        <v>15430165</v>
      </c>
      <c r="K27" s="54"/>
      <c r="N27" s="3"/>
    </row>
    <row r="28" spans="1:15" ht="15" customHeight="1" thickTop="1" thickBot="1" x14ac:dyDescent="0.25">
      <c r="A28" s="29" t="s">
        <v>64</v>
      </c>
      <c r="B28" s="65" t="s">
        <v>65</v>
      </c>
      <c r="C28" s="66"/>
      <c r="D28" s="67"/>
      <c r="E28" s="67"/>
      <c r="F28" s="67"/>
      <c r="G28" s="65" t="s">
        <v>66</v>
      </c>
      <c r="H28" s="66"/>
      <c r="I28" s="67">
        <f>D20-I20</f>
        <v>2481120</v>
      </c>
      <c r="J28" s="67">
        <f>E20-J20</f>
        <v>-2836792</v>
      </c>
      <c r="K28" s="68">
        <f>F20-K20</f>
        <v>-10936648</v>
      </c>
      <c r="L28" s="3"/>
      <c r="N28" s="3"/>
      <c r="O28" s="3"/>
    </row>
    <row r="29" spans="1:15" ht="15" customHeight="1" thickTop="1" thickBot="1" x14ac:dyDescent="0.25">
      <c r="A29" s="29" t="s">
        <v>67</v>
      </c>
      <c r="B29" s="65" t="s">
        <v>68</v>
      </c>
      <c r="C29" s="66"/>
      <c r="D29" s="67"/>
      <c r="E29" s="67"/>
      <c r="F29" s="69">
        <f>K25-F25</f>
        <v>39321471</v>
      </c>
      <c r="G29" s="65" t="s">
        <v>69</v>
      </c>
      <c r="H29" s="66"/>
      <c r="I29" s="67">
        <f>D25-I25</f>
        <v>-36081650</v>
      </c>
      <c r="J29" s="67">
        <f>E25-J25</f>
        <v>18266957</v>
      </c>
      <c r="K29" s="67"/>
      <c r="N29" s="3"/>
    </row>
    <row r="30" spans="1:15" ht="15" customHeight="1" thickTop="1" x14ac:dyDescent="0.2">
      <c r="A30" s="29" t="s">
        <v>70</v>
      </c>
      <c r="B30" s="30" t="s">
        <v>71</v>
      </c>
      <c r="C30" s="70"/>
      <c r="D30" s="35"/>
      <c r="E30" s="35"/>
      <c r="F30" s="33"/>
      <c r="G30" s="30" t="s">
        <v>72</v>
      </c>
      <c r="H30" s="70"/>
      <c r="I30" s="35"/>
      <c r="J30" s="35"/>
      <c r="K30" s="36"/>
      <c r="M30" s="3" t="e">
        <f>SUM(#REF!)</f>
        <v>#REF!</v>
      </c>
      <c r="N30" s="3"/>
    </row>
    <row r="31" spans="1:15" ht="15" customHeight="1" x14ac:dyDescent="0.2">
      <c r="A31" s="29" t="s">
        <v>73</v>
      </c>
      <c r="B31" s="37"/>
      <c r="C31" s="43" t="s">
        <v>74</v>
      </c>
      <c r="D31" s="40"/>
      <c r="E31" s="40"/>
      <c r="F31" s="41">
        <f>[1]Bevételek!N34</f>
        <v>0</v>
      </c>
      <c r="G31" s="37"/>
      <c r="H31" s="43" t="s">
        <v>75</v>
      </c>
      <c r="I31" s="40"/>
      <c r="J31" s="40"/>
      <c r="K31" s="42">
        <f>[1]Kiadások!O44</f>
        <v>0</v>
      </c>
      <c r="M31" s="3" t="e">
        <f>SUM(#REF!)</f>
        <v>#REF!</v>
      </c>
      <c r="N31" s="3"/>
    </row>
    <row r="32" spans="1:15" ht="15" customHeight="1" x14ac:dyDescent="0.2">
      <c r="A32" s="29" t="s">
        <v>76</v>
      </c>
      <c r="B32" s="37"/>
      <c r="C32" s="43" t="s">
        <v>77</v>
      </c>
      <c r="D32" s="40"/>
      <c r="E32" s="40"/>
      <c r="F32" s="41"/>
      <c r="G32" s="37"/>
      <c r="H32" s="43" t="s">
        <v>78</v>
      </c>
      <c r="I32" s="40"/>
      <c r="J32" s="40"/>
      <c r="K32" s="42"/>
      <c r="N32" s="3"/>
    </row>
    <row r="33" spans="1:14" ht="15" customHeight="1" x14ac:dyDescent="0.2">
      <c r="A33" s="29" t="s">
        <v>79</v>
      </c>
      <c r="B33" s="37"/>
      <c r="C33" s="43" t="s">
        <v>80</v>
      </c>
      <c r="D33" s="40"/>
      <c r="E33" s="40"/>
      <c r="F33" s="41">
        <v>269746</v>
      </c>
      <c r="G33" s="37"/>
      <c r="H33" s="43" t="s">
        <v>81</v>
      </c>
      <c r="I33" s="40"/>
      <c r="J33" s="40"/>
      <c r="K33" s="42"/>
      <c r="N33" s="3"/>
    </row>
    <row r="34" spans="1:14" ht="15" customHeight="1" x14ac:dyDescent="0.2">
      <c r="A34" s="29" t="s">
        <v>82</v>
      </c>
      <c r="B34" s="37"/>
      <c r="C34" s="43" t="s">
        <v>83</v>
      </c>
      <c r="D34" s="40">
        <v>68274712</v>
      </c>
      <c r="E34" s="40">
        <v>34681481</v>
      </c>
      <c r="F34" s="41">
        <f>[1]Bevételek!E42</f>
        <v>50036625</v>
      </c>
      <c r="G34" s="37"/>
      <c r="H34" s="43"/>
      <c r="I34" s="40"/>
      <c r="J34" s="40"/>
      <c r="K34" s="42"/>
      <c r="N34" s="3"/>
    </row>
    <row r="35" spans="1:14" ht="15" customHeight="1" x14ac:dyDescent="0.2">
      <c r="A35" s="29" t="s">
        <v>84</v>
      </c>
      <c r="B35" s="37"/>
      <c r="C35" s="43" t="s">
        <v>85</v>
      </c>
      <c r="D35" s="40">
        <v>1617744</v>
      </c>
      <c r="E35" s="40">
        <v>3570091</v>
      </c>
      <c r="F35" s="41">
        <v>3477195</v>
      </c>
      <c r="G35" s="37"/>
      <c r="H35" s="43" t="s">
        <v>86</v>
      </c>
      <c r="I35" s="40">
        <v>1610445</v>
      </c>
      <c r="J35" s="40">
        <v>3375366</v>
      </c>
      <c r="K35" s="42">
        <v>3525447</v>
      </c>
      <c r="M35" s="3">
        <f>SUM(K22:K23)</f>
        <v>69809994</v>
      </c>
      <c r="N35" s="3"/>
    </row>
    <row r="36" spans="1:14" ht="15" customHeight="1" thickBot="1" x14ac:dyDescent="0.25">
      <c r="A36" s="29" t="s">
        <v>87</v>
      </c>
      <c r="B36" s="59"/>
      <c r="C36" s="60"/>
      <c r="D36" s="47"/>
      <c r="E36" s="47"/>
      <c r="F36" s="61"/>
      <c r="G36" s="62"/>
      <c r="H36" s="71"/>
      <c r="I36" s="72"/>
      <c r="J36" s="72"/>
      <c r="K36" s="73"/>
    </row>
    <row r="37" spans="1:14" ht="15" customHeight="1" thickTop="1" thickBot="1" x14ac:dyDescent="0.25">
      <c r="A37" s="29" t="s">
        <v>88</v>
      </c>
      <c r="B37" s="50" t="s">
        <v>89</v>
      </c>
      <c r="C37" s="51"/>
      <c r="D37" s="52">
        <f>SUM(D30:D36)</f>
        <v>69892456</v>
      </c>
      <c r="E37" s="52">
        <f>SUM(E30:E35)</f>
        <v>38251572</v>
      </c>
      <c r="F37" s="53">
        <f>SUM(F30:F35)</f>
        <v>53783566</v>
      </c>
      <c r="G37" s="59"/>
      <c r="H37" s="60"/>
      <c r="I37" s="47"/>
      <c r="J37" s="47"/>
      <c r="K37" s="74"/>
    </row>
    <row r="38" spans="1:14" ht="15" customHeight="1" thickTop="1" thickBot="1" x14ac:dyDescent="0.25">
      <c r="A38" s="29" t="s">
        <v>90</v>
      </c>
      <c r="B38" s="50" t="s">
        <v>91</v>
      </c>
      <c r="C38" s="51"/>
      <c r="D38" s="52">
        <f>D37-I38</f>
        <v>68282011</v>
      </c>
      <c r="E38" s="52">
        <f>E37-J38</f>
        <v>34876206</v>
      </c>
      <c r="F38" s="53">
        <f>F37-K38</f>
        <v>50258119</v>
      </c>
      <c r="G38" s="75" t="s">
        <v>92</v>
      </c>
      <c r="H38" s="76"/>
      <c r="I38" s="52">
        <f>SUM(I30:I37)</f>
        <v>1610445</v>
      </c>
      <c r="J38" s="52">
        <f>SUM(J30:J37)</f>
        <v>3375366</v>
      </c>
      <c r="K38" s="54">
        <f>SUM(K30:K37)</f>
        <v>3525447</v>
      </c>
    </row>
    <row r="39" spans="1:14" ht="15" customHeight="1" thickTop="1" thickBot="1" x14ac:dyDescent="0.25">
      <c r="A39" s="29" t="s">
        <v>93</v>
      </c>
      <c r="B39" s="50" t="s">
        <v>94</v>
      </c>
      <c r="C39" s="51"/>
      <c r="D39" s="52">
        <f>SUM(D37+D26)</f>
        <v>226288808</v>
      </c>
      <c r="E39" s="52">
        <f>SUM(E37+E26)</f>
        <v>206963225</v>
      </c>
      <c r="F39" s="53">
        <f>F37+F26</f>
        <v>253684570</v>
      </c>
      <c r="G39" s="50" t="s">
        <v>95</v>
      </c>
      <c r="H39" s="51"/>
      <c r="I39" s="52">
        <f>SUM(I38+I26)</f>
        <v>191607327</v>
      </c>
      <c r="J39" s="52">
        <f>SUM(J38+J26)</f>
        <v>156656854</v>
      </c>
      <c r="K39" s="54">
        <f>K38+K26</f>
        <v>253684570</v>
      </c>
    </row>
    <row r="40" spans="1:14" ht="15" customHeight="1" thickTop="1" x14ac:dyDescent="0.2"/>
    <row r="41" spans="1:14" ht="15" customHeight="1" x14ac:dyDescent="0.2"/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2019-02-14T12:44:13Z</dcterms:created>
  <dcterms:modified xsi:type="dcterms:W3CDTF">2019-02-14T12:44:45Z</dcterms:modified>
</cp:coreProperties>
</file>