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385" firstSheet="20" activeTab="24"/>
  </bookViews>
  <sheets>
    <sheet name="címrend" sheetId="1" r:id="rId1"/>
    <sheet name="pénzmaradvány" sheetId="2" r:id="rId2"/>
    <sheet name="finanszírozási c. műveletek" sheetId="3" r:id="rId3"/>
    <sheet name="önk. bev." sheetId="4" r:id="rId4"/>
    <sheet name="önk. kiad." sheetId="5" r:id="rId5"/>
    <sheet name="beruházások" sheetId="6" state="hidden" r:id="rId6"/>
    <sheet name="beruházások2" sheetId="7" r:id="rId7"/>
    <sheet name="felújítások" sheetId="8" r:id="rId8"/>
    <sheet name="lak. szolg. tám." sheetId="9" r:id="rId9"/>
    <sheet name="EU projekt" sheetId="10" r:id="rId10"/>
    <sheet name="Önkormányzat" sheetId="11" r:id="rId11"/>
    <sheet name="Óvoda" sheetId="12" r:id="rId12"/>
    <sheet name="létszám" sheetId="13" r:id="rId13"/>
    <sheet name="közfogl." sheetId="14" r:id="rId14"/>
    <sheet name="fejlesztési célok" sheetId="15" r:id="rId15"/>
    <sheet name="stabilitás" sheetId="16" r:id="rId16"/>
    <sheet name="Mérleg" sheetId="17" r:id="rId17"/>
    <sheet name="céltartalék" sheetId="18" r:id="rId18"/>
    <sheet name="többéves" sheetId="19" r:id="rId19"/>
    <sheet name="előir.- falhaszn. ütemterv" sheetId="20" r:id="rId20"/>
    <sheet name="közvetett támogatások" sheetId="21" r:id="rId21"/>
    <sheet name="Pénzmaradv." sheetId="22" r:id="rId22"/>
    <sheet name="egysz.mérleg és vagyon" sheetId="23" r:id="rId23"/>
    <sheet name="eredmény kimut." sheetId="24" r:id="rId24"/>
    <sheet name="Tárgyi eszk." sheetId="25" r:id="rId25"/>
  </sheets>
  <definedNames>
    <definedName name="_xlnm.Print_Area" localSheetId="5">'beruházások'!$A$1:$O$25</definedName>
    <definedName name="_xlnm.Print_Area" localSheetId="7">'felújítások'!$A$3:$P$23</definedName>
    <definedName name="_xlnm.Print_Area" localSheetId="13">'közfogl.'!$A$2:$J$23</definedName>
    <definedName name="_xlnm.Print_Area" localSheetId="8">'lak. szolg. tám.'!$A$1:$H$39</definedName>
    <definedName name="_xlnm.Print_Area" localSheetId="16">'Mérleg'!$A$1:$AM$57</definedName>
    <definedName name="_xlnm.Print_Area" localSheetId="11">'Óvoda'!$A$2:$Q$46</definedName>
    <definedName name="_xlnm.Print_Area" localSheetId="3">'önk. bev.'!$A$2:$Q$84</definedName>
    <definedName name="_xlnm.Print_Area" localSheetId="4">'önk. kiad.'!$A$3:$T$50</definedName>
    <definedName name="_xlnm.Print_Area" localSheetId="10">'Önkormányzat'!$A$4:$S$71</definedName>
    <definedName name="_xlnm.Print_Area" localSheetId="1">'pénzmaradvány'!$A$1:$K$33</definedName>
  </definedNames>
  <calcPr fullCalcOnLoad="1"/>
</workbook>
</file>

<file path=xl/comments12.xml><?xml version="1.0" encoding="utf-8"?>
<comments xmlns="http://schemas.openxmlformats.org/spreadsheetml/2006/main">
  <authors>
    <author>user</author>
  </authors>
  <commentList>
    <comment ref="I4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<sst xmlns="http://schemas.openxmlformats.org/spreadsheetml/2006/main" count="1083" uniqueCount="677">
  <si>
    <t>cél megnevezése</t>
  </si>
  <si>
    <t>összeg</t>
  </si>
  <si>
    <t>Bevételek</t>
  </si>
  <si>
    <t>Kiadások</t>
  </si>
  <si>
    <t>összesen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</si>
  <si>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</si>
  <si>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</si>
  <si>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</si>
  <si>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</si>
  <si>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</si>
  <si>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</si>
  <si>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>Általános tartalék</t>
  </si>
  <si>
    <t>Az önkormányzat önállóan  működő és gazdálkodó költségvetési szervei</t>
  </si>
  <si>
    <t>Működési célú</t>
  </si>
  <si>
    <t>Felhalmozási célú</t>
  </si>
  <si>
    <t>BEVÉTELEK MINDÖSSZESEN</t>
  </si>
  <si>
    <t>MŰKÖDÉSI KIADÁSOK</t>
  </si>
  <si>
    <t>Személyi jellegű kiadások</t>
  </si>
  <si>
    <t>FELHALMOZÁSI KIADÁSOK</t>
  </si>
  <si>
    <t>KÖLCSÖNÖK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</si>
  <si>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</si>
  <si>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</si>
  <si>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</si>
  <si>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</si>
  <si>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</si>
  <si>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</si>
  <si>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</si>
  <si>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Felújítások</t>
  </si>
  <si>
    <t>Működési célú 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</si>
  <si>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</si>
  <si>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</si>
  <si>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</si>
  <si>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</si>
  <si>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</si>
  <si>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</si>
  <si>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</si>
  <si>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</si>
  <si>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</si>
  <si>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</si>
  <si>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</si>
  <si>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</si>
  <si>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</si>
  <si>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</si>
  <si>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</si>
  <si>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</si>
  <si>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</si>
  <si>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Felhalmozási célú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</si>
  <si>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</si>
  <si>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</si>
  <si>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</si>
  <si>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</si>
  <si>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</si>
  <si>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</si>
  <si>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</si>
  <si>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</si>
  <si>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</si>
  <si>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</si>
  <si>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</si>
  <si>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</si>
  <si>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</si>
  <si>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 xml:space="preserve">Címrend </t>
  </si>
  <si>
    <t xml:space="preserve">A költségvetési hiány belső finanszírozására szolgáló előző évek pénzmaradványa </t>
  </si>
  <si>
    <t xml:space="preserve">Céltartalék felosztása </t>
  </si>
  <si>
    <r>
      <t xml:space="preserve">A többéves kihatással járó feladatok előirányzatai </t>
    </r>
  </si>
  <si>
    <r>
      <t>Előirányzat-felhasználási ütemterv</t>
    </r>
    <r>
      <rPr>
        <i/>
        <sz val="10"/>
        <rFont val="Arial"/>
        <family val="2"/>
      </rPr>
      <t xml:space="preserve"> </t>
    </r>
  </si>
  <si>
    <t xml:space="preserve">Közvetett támogatások </t>
  </si>
  <si>
    <t>A helyi önkormányzat nevében végzett beruházások kiadásai beruházásonként</t>
  </si>
  <si>
    <t>A helyi önkormányzat nevében végzett felújítások kiadásai felújításonként</t>
  </si>
  <si>
    <t xml:space="preserve">Lakosságnak juttatott támogatások </t>
  </si>
  <si>
    <r>
      <t>EU támogatással megvalósuló programok, projektek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kiadásai</t>
    </r>
  </si>
  <si>
    <t>A költségvetési szerv(ek) engedélyezett létszáma</t>
  </si>
  <si>
    <t>A közfoglalkoztatottak létszáma költségvetési szervenként</t>
  </si>
  <si>
    <t>A saját bevételek és az adósságot keletkeztető ügyletekből és kezességvállalásokból fennálló kötelezettségek aránya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</si>
  <si>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</si>
  <si>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</si>
  <si>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</si>
  <si>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</si>
  <si>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</si>
  <si>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</si>
  <si>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 xml:space="preserve"> Saját bevételek</t>
  </si>
  <si>
    <t>Összesen:</t>
  </si>
  <si>
    <t>Adósságot keletkeztető ügyletek</t>
  </si>
  <si>
    <t xml:space="preserve">hitel, kölcsön </t>
  </si>
  <si>
    <t xml:space="preserve">értékpapír </t>
  </si>
  <si>
    <t xml:space="preserve">váltó </t>
  </si>
  <si>
    <t xml:space="preserve"> pénzügyi lízing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</si>
  <si>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</si>
  <si>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</si>
  <si>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 xml:space="preserve">A helyi önkormányzat kiadásai </t>
  </si>
  <si>
    <t>Személyi juttatások</t>
  </si>
  <si>
    <t>Dologi kiadások</t>
  </si>
  <si>
    <t>Egyéb működéi célú kiadások</t>
  </si>
  <si>
    <t>Egyéb működési célú kiadások</t>
  </si>
  <si>
    <t>Egyéb felhalmozási kiadások</t>
  </si>
  <si>
    <t xml:space="preserve">adásvételi szerződés  megkötése a visszavásárlási kötelezettség kikötésével </t>
  </si>
  <si>
    <t>önállóan működő és gazdálkodó költségvetési szerv</t>
  </si>
  <si>
    <t>önállóan működő költségvetési szerv</t>
  </si>
  <si>
    <t>EU forrás</t>
  </si>
  <si>
    <t>Saját forás</t>
  </si>
  <si>
    <t>EU program, projekt megnevezése</t>
  </si>
  <si>
    <t>Összesen</t>
  </si>
  <si>
    <t>Az önkormányzat önállóan  működő költségvetési szervei</t>
  </si>
  <si>
    <t>Az önkormányzat költségvetésében szereplő nem intézményi kiadások</t>
  </si>
  <si>
    <t>Költségvetési szerv</t>
  </si>
  <si>
    <t>Fejlesztési célok megnevezése</t>
  </si>
  <si>
    <t>Adósságot keletkeztető ügylet összege</t>
  </si>
  <si>
    <t>A helyi önkormányzat bevételei</t>
  </si>
  <si>
    <t>Működési célú kölcsönök</t>
  </si>
  <si>
    <t>Felhalmozási célú kölcsönök</t>
  </si>
  <si>
    <t>I. Működési bevételek</t>
  </si>
  <si>
    <t>3. Közhatalmi bevételek</t>
  </si>
  <si>
    <t>illetékek</t>
  </si>
  <si>
    <t>járulékok</t>
  </si>
  <si>
    <t>hozzájárulások</t>
  </si>
  <si>
    <t>Szociális hozzájárulási adó</t>
  </si>
  <si>
    <t>Intézményi beruházások</t>
  </si>
  <si>
    <t>Kölcsön nyújtása</t>
  </si>
  <si>
    <t>Kölcsön törlesztése</t>
  </si>
  <si>
    <t>TARTALÉKOK</t>
  </si>
  <si>
    <t>Céltartalék</t>
  </si>
  <si>
    <t>felhalmozási célú</t>
  </si>
  <si>
    <t>KIADÁSOK ÖSSZESEN:</t>
  </si>
  <si>
    <t>MŰKÖDÉSI BEVÉTELEK</t>
  </si>
  <si>
    <t>Kapott támogatás</t>
  </si>
  <si>
    <t>Intézményi működési bevétel</t>
  </si>
  <si>
    <t>FELHALMOZÁSI BEVÉTELEK</t>
  </si>
  <si>
    <t>Közhatalmi bevételek</t>
  </si>
  <si>
    <t>Felhalmozási bevételek</t>
  </si>
  <si>
    <t>Pénzügyi befektetések bevételei</t>
  </si>
  <si>
    <t>Működési célú átvett  pénzeszköz</t>
  </si>
  <si>
    <t>4. Intézményi működési bevétel</t>
  </si>
  <si>
    <t>5. Működési célú átvett pénzeszköz</t>
  </si>
  <si>
    <t>1. Előző évi működési célú pénzmaradvány igénybevétele (BELSŐ FINANSZÍROZÁS)</t>
  </si>
  <si>
    <t>2. Előző évi felhalmozási célú pénzmaradvány igénybevétele 
(BELSŐ FINANSZÍROZÁS)</t>
  </si>
  <si>
    <t>BEVÉTELEK MINDÖSSZESEN:</t>
  </si>
  <si>
    <t>PASSZÍV PÉNZÜGYI MŰVELETEK</t>
  </si>
  <si>
    <t>KIADÁSOK MINDÖSSZESEN:</t>
  </si>
  <si>
    <t xml:space="preserve"> </t>
  </si>
  <si>
    <t>ezer Ft</t>
  </si>
  <si>
    <t>Személyi juttatás</t>
  </si>
  <si>
    <t>Egyéb kommunikációs szolgáltatás</t>
  </si>
  <si>
    <t>Karbantartás</t>
  </si>
  <si>
    <t>Egyéb üzemeltetés</t>
  </si>
  <si>
    <t>ÁFA</t>
  </si>
  <si>
    <t>Belföldi kiküldetés</t>
  </si>
  <si>
    <t xml:space="preserve">BEVÉTELEK ÖSSZESEN: </t>
  </si>
  <si>
    <t>Felújítási cél megnevezése</t>
  </si>
  <si>
    <t>Feladat megnevezése</t>
  </si>
  <si>
    <t>BERUHÁZÁSI KIADÁSOK ÖSSZESEN</t>
  </si>
  <si>
    <t>AZ ÖNKORMÁNYZAT KÖLTSÉGVETÉSI MÉRLEGE</t>
  </si>
  <si>
    <r>
      <t>BEVÉTELEK ÖSSZESEN
(Pénzforgalom nélküli és finanszírozási célú bevételek nélkül)</t>
    </r>
  </si>
  <si>
    <t>Tárgyi eszközök és imm. javak értékesítése</t>
  </si>
  <si>
    <t>Munkaa.terhelő járulék,szoc.hj.adó</t>
  </si>
  <si>
    <t xml:space="preserve">KIADÁSAI   ( KÜLSŐ  FINANSZÍROZÁS ) </t>
  </si>
  <si>
    <t>önkormányzat</t>
  </si>
  <si>
    <t xml:space="preserve">  </t>
  </si>
  <si>
    <t xml:space="preserve">ö s s z e s e n : </t>
  </si>
  <si>
    <t xml:space="preserve">A költségvetési hiány külső finanszírozására vagy a költségvetési többlet pénzügyi </t>
  </si>
  <si>
    <t>létszám</t>
  </si>
  <si>
    <t xml:space="preserve">Ö S S Z E S E N </t>
  </si>
  <si>
    <t>Ö S S  Z E S E N :</t>
  </si>
  <si>
    <t xml:space="preserve">önkormányzati feladatok összesen: </t>
  </si>
  <si>
    <t xml:space="preserve">Önkormányzati feladatok : </t>
  </si>
  <si>
    <t xml:space="preserve">Dologi kiadás összesen </t>
  </si>
  <si>
    <t xml:space="preserve">Pénzmaradvány összesen </t>
  </si>
  <si>
    <t xml:space="preserve">Működési hitel </t>
  </si>
  <si>
    <t>valamint adósságot keletkeztető ügyletek  együttes összege</t>
  </si>
  <si>
    <t xml:space="preserve">Az adósságot keletkeztető ügylet megkötését igénylő fejlesztési célok, </t>
  </si>
  <si>
    <t>műveletek felhasználására szolgáló  finanszírozási célú  pénzügyi műveletek</t>
  </si>
  <si>
    <t xml:space="preserve">   Irányító szervtől kapott támogatás</t>
  </si>
  <si>
    <t xml:space="preserve">   Tárgyi eszközök értékesítése</t>
  </si>
  <si>
    <t>Óvodai nevelés ellátásával kapcsolatos</t>
  </si>
  <si>
    <t>Konyhai dolgozók</t>
  </si>
  <si>
    <t>Kötelező</t>
  </si>
  <si>
    <t>Önként vállalt</t>
  </si>
  <si>
    <t>Állami feladat</t>
  </si>
  <si>
    <t>Állami</t>
  </si>
  <si>
    <t>FINANSZÍROZÁSI CÉLÚ PÉNZÜGYI MŰV.</t>
  </si>
  <si>
    <t>kötelező</t>
  </si>
  <si>
    <t>önként váll.</t>
  </si>
  <si>
    <t>állami</t>
  </si>
  <si>
    <t>Hács Község Önkormányzata</t>
  </si>
  <si>
    <t>Napsugár Óvoda Hács</t>
  </si>
  <si>
    <t>Családi támogatások összesen:</t>
  </si>
  <si>
    <t>Helyi megállapítású ápolási dij</t>
  </si>
  <si>
    <t>Helyi megállapítású közgyógyellátás</t>
  </si>
  <si>
    <t>Betegséggel és fogyaték. kapcs. nem társ.bizt. ellátások összesen:</t>
  </si>
  <si>
    <t>Foglalkoztatást helyettesítő támogatás</t>
  </si>
  <si>
    <t>Foglalkoztatással, munkanélküliséggel kapcs. ellátások  összesen:</t>
  </si>
  <si>
    <t>Természetben nyújtott lakásfenntartási támogatás</t>
  </si>
  <si>
    <t>Lakhatással kapcsolatos ellátások összesen:</t>
  </si>
  <si>
    <t>Rendsz. szoc. segély  szoctv. 37. § (1) bek. a)-d) pontok</t>
  </si>
  <si>
    <t>Átmeneti segély  Szoctv.  45. §</t>
  </si>
  <si>
    <t>Temetési segély Szoctv. 46 §</t>
  </si>
  <si>
    <t>Egyéb önkormányzati rendeletben megállapított juttatás</t>
  </si>
  <si>
    <t>Egyéb nem intézményi ellátások összesen:</t>
  </si>
  <si>
    <t>Ellátottak juttatásai összesen.</t>
  </si>
  <si>
    <t>Napsugár Óvoda (önállóan működő) költségvetési szerv</t>
  </si>
  <si>
    <t>Tám.ért. működési kiadás</t>
  </si>
  <si>
    <t>Működési célú pénzm. igénybevétele</t>
  </si>
  <si>
    <t>Intézmény finanszírozás</t>
  </si>
  <si>
    <t>Működési célú tartalék</t>
  </si>
  <si>
    <t>Napsugár Óvoda és konyha</t>
  </si>
  <si>
    <t>Óvoda, konyha összesen:</t>
  </si>
  <si>
    <t>Hács Községi Önkormányzat összesen</t>
  </si>
  <si>
    <t>Koncessziós díj</t>
  </si>
  <si>
    <t xml:space="preserve">             A támogatás </t>
  </si>
  <si>
    <t>Adóelengedés</t>
  </si>
  <si>
    <t>Adókedvezmény</t>
  </si>
  <si>
    <t xml:space="preserve">        kedvezményezettje</t>
  </si>
  <si>
    <t>Jogcíme</t>
  </si>
  <si>
    <t>Mértéke</t>
  </si>
  <si>
    <t>Összege</t>
  </si>
  <si>
    <t>(jellege)</t>
  </si>
  <si>
    <t xml:space="preserve">     %</t>
  </si>
  <si>
    <t xml:space="preserve">   e/Ft</t>
  </si>
  <si>
    <t xml:space="preserve">    e/Ft</t>
  </si>
  <si>
    <t xml:space="preserve">      e/Ft.</t>
  </si>
  <si>
    <t>Magánszemély (kommunális)</t>
  </si>
  <si>
    <t>méltányosság</t>
  </si>
  <si>
    <t>mentesség</t>
  </si>
  <si>
    <t>Gépjármű (törvényi)</t>
  </si>
  <si>
    <t>kedvezmény</t>
  </si>
  <si>
    <t>Pótlék</t>
  </si>
  <si>
    <t>Építményadó</t>
  </si>
  <si>
    <t>Telekadó</t>
  </si>
  <si>
    <t>Bírság</t>
  </si>
  <si>
    <t>Hács  Község Önkormányzat</t>
  </si>
  <si>
    <t>törvényi alap</t>
  </si>
  <si>
    <t>2014.év</t>
  </si>
  <si>
    <t>2015.</t>
  </si>
  <si>
    <t>2016.</t>
  </si>
  <si>
    <t>er.</t>
  </si>
  <si>
    <t>mód.</t>
  </si>
  <si>
    <t>tény.</t>
  </si>
  <si>
    <t>Rovat</t>
  </si>
  <si>
    <t>Rovat.</t>
  </si>
  <si>
    <t>Er.</t>
  </si>
  <si>
    <t>K1</t>
  </si>
  <si>
    <t>K2</t>
  </si>
  <si>
    <t>K311</t>
  </si>
  <si>
    <t>K312</t>
  </si>
  <si>
    <t>Informatikai szolgáltatások igénybevétele</t>
  </si>
  <si>
    <t>K321</t>
  </si>
  <si>
    <t>K322</t>
  </si>
  <si>
    <t>K331</t>
  </si>
  <si>
    <t>Közüzemi díjak</t>
  </si>
  <si>
    <t>Karbantartás, kisjavítás</t>
  </si>
  <si>
    <t>K334</t>
  </si>
  <si>
    <t>Szakmai tevékenységet segítő szolg.</t>
  </si>
  <si>
    <t>K336</t>
  </si>
  <si>
    <t>K337</t>
  </si>
  <si>
    <t>K351</t>
  </si>
  <si>
    <t>K342</t>
  </si>
  <si>
    <t>Reklám- és propaganda kiadások</t>
  </si>
  <si>
    <t>K355</t>
  </si>
  <si>
    <t>Egyéb dologi kiadások</t>
  </si>
  <si>
    <t>Szakmai anyagok beszerzése</t>
  </si>
  <si>
    <t>Egyéb szolgáltatás</t>
  </si>
  <si>
    <t>K341</t>
  </si>
  <si>
    <t>Beruházások</t>
  </si>
  <si>
    <t>K6</t>
  </si>
  <si>
    <t>B8131</t>
  </si>
  <si>
    <t>III. Előző évi pénzmaradvány</t>
  </si>
  <si>
    <t>IV. Finanszírozási célú pénzügyi műveletek bevételei
(KÜLSŐ FINANSZÍROZÁS)</t>
  </si>
  <si>
    <t>K3</t>
  </si>
  <si>
    <t>K4</t>
  </si>
  <si>
    <t>K5</t>
  </si>
  <si>
    <t>K7</t>
  </si>
  <si>
    <t>működési célú- államháztartáson belüli megelőlegezés visszafizetése</t>
  </si>
  <si>
    <t>K914</t>
  </si>
  <si>
    <t>Busz megálló</t>
  </si>
  <si>
    <t>Parti sátor</t>
  </si>
  <si>
    <t>Sörpad</t>
  </si>
  <si>
    <t>Tárgyalószék</t>
  </si>
  <si>
    <t>Asztal-Művelődési ház</t>
  </si>
  <si>
    <t>Játszótéri eszközök</t>
  </si>
  <si>
    <t>Fitnesz park berendezések</t>
  </si>
  <si>
    <t>Permetezőgép</t>
  </si>
  <si>
    <t>Belorusz MTZ-traktor</t>
  </si>
  <si>
    <t>Pótkocsi</t>
  </si>
  <si>
    <t>Húzólap</t>
  </si>
  <si>
    <t>Mezőgazdasági eszközök</t>
  </si>
  <si>
    <t>Burgonyakiszedő gép</t>
  </si>
  <si>
    <t>Településrendezési terv</t>
  </si>
  <si>
    <t>Napsugár Óvoda - számítógép</t>
  </si>
  <si>
    <t>Napsugár Óvoda - porszívó</t>
  </si>
  <si>
    <t>K62</t>
  </si>
  <si>
    <t>K64</t>
  </si>
  <si>
    <t>K61</t>
  </si>
  <si>
    <t>B11</t>
  </si>
  <si>
    <t>B16</t>
  </si>
  <si>
    <t>B34-B36</t>
  </si>
  <si>
    <t>B404</t>
  </si>
  <si>
    <t>Államháztartáson belüli megelőlegezés</t>
  </si>
  <si>
    <t>Működési célú átvett pénzeszköz</t>
  </si>
  <si>
    <t>B814</t>
  </si>
  <si>
    <t>B73</t>
  </si>
  <si>
    <t>B402</t>
  </si>
  <si>
    <t>Vásárolt élelmezés</t>
  </si>
  <si>
    <t>K332</t>
  </si>
  <si>
    <t>Elvonások, befizetések</t>
  </si>
  <si>
    <t>Felhalmozási kiadások összesen:</t>
  </si>
  <si>
    <t>Finanszírozási műveletek kiadásai:</t>
  </si>
  <si>
    <t>B405</t>
  </si>
  <si>
    <t>B34-B35</t>
  </si>
  <si>
    <t>B36</t>
  </si>
  <si>
    <t>B408</t>
  </si>
  <si>
    <t>B401</t>
  </si>
  <si>
    <t>Kamat bevétel</t>
  </si>
  <si>
    <t>B401-B402</t>
  </si>
  <si>
    <t>K502</t>
  </si>
  <si>
    <t>K915</t>
  </si>
  <si>
    <t>Felhalmozási kiadás összesen:</t>
  </si>
  <si>
    <t>B816</t>
  </si>
  <si>
    <t>B21</t>
  </si>
  <si>
    <t>MARADVÁNYKIMUTATÁS</t>
  </si>
  <si>
    <t>Megnevezés</t>
  </si>
  <si>
    <t>Összeg            (ezer Ft.-ban)</t>
  </si>
  <si>
    <t>Alaptevékenység költségvetési bevételei</t>
  </si>
  <si>
    <t>Alaptevékenység költségvetési kiadésai</t>
  </si>
  <si>
    <t>I</t>
  </si>
  <si>
    <t>Alaptevékenység költségvetési egyenlege</t>
  </si>
  <si>
    <t>Alaptevékenység finanszírozási bevételei</t>
  </si>
  <si>
    <t>Alaptevékenység finanszírozási kiadásai</t>
  </si>
  <si>
    <t>II</t>
  </si>
  <si>
    <t>Alaptevékenység finanszírozási egyenlege</t>
  </si>
  <si>
    <t>A.)</t>
  </si>
  <si>
    <t>Alaptevékenység maradványa</t>
  </si>
  <si>
    <t>Vállalkozási tevékenység költségvetési bevételei</t>
  </si>
  <si>
    <t>Vállalkozási tevékenység költségvetési kiadásai</t>
  </si>
  <si>
    <t>III</t>
  </si>
  <si>
    <t>Vállalkozási tevékenység költségvetési egyenlege</t>
  </si>
  <si>
    <t>Vállalkozási tevékenység finanszírozási bevételei</t>
  </si>
  <si>
    <t>Vállalkozási tevékenység finanszírozási kiadásai</t>
  </si>
  <si>
    <t>IV</t>
  </si>
  <si>
    <t>Vállalkozási tevékenység finanszírozási egyenlege</t>
  </si>
  <si>
    <t>B.)</t>
  </si>
  <si>
    <t>Vállalkozási tevékenység maradványa</t>
  </si>
  <si>
    <t>C.)</t>
  </si>
  <si>
    <t>Összes maradvány</t>
  </si>
  <si>
    <t>D.)</t>
  </si>
  <si>
    <t>Alaptevékenység kötelezettséggel terh.maradványa</t>
  </si>
  <si>
    <t>E.)</t>
  </si>
  <si>
    <t>Alaptevékenység szabad maradványa</t>
  </si>
  <si>
    <t>F.)</t>
  </si>
  <si>
    <t>Vállalkozási tevékenységet terh.befiz.kötelezettség</t>
  </si>
  <si>
    <t>G.)</t>
  </si>
  <si>
    <t>Vállakozási tevékenység felhasználható maradványa</t>
  </si>
  <si>
    <t>Egyszerűsített mérleg és vagyonkimutatás</t>
  </si>
  <si>
    <t>Előző Időszak</t>
  </si>
  <si>
    <t>Tárgyi Időszak</t>
  </si>
  <si>
    <t>Vagyoni értékű jogok</t>
  </si>
  <si>
    <t>Szellemi termékek</t>
  </si>
  <si>
    <t>Immateriális javak értékhelyesbítése</t>
  </si>
  <si>
    <t xml:space="preserve">Immateriális javak </t>
  </si>
  <si>
    <t>Ingatlanok és a kapcsolódó vagyoni értékű jogok</t>
  </si>
  <si>
    <t xml:space="preserve">  - ebből: Forgalomképtelen törzsvagyon</t>
  </si>
  <si>
    <t xml:space="preserve">  - ebből: Korl.forgalomképes törzsvagyon</t>
  </si>
  <si>
    <t xml:space="preserve">  - ebből: Forgalomképes nem törzsvagyon</t>
  </si>
  <si>
    <t>Gépek,berendezések,felszerelések,járművek</t>
  </si>
  <si>
    <t>Tenyészállatok</t>
  </si>
  <si>
    <t>Beruházások,felújítások</t>
  </si>
  <si>
    <t>Tárgyi eszközök értékhelyesbítése</t>
  </si>
  <si>
    <t xml:space="preserve">Tárgyi eszközök </t>
  </si>
  <si>
    <t>Tartós részesedések</t>
  </si>
  <si>
    <t xml:space="preserve"> -ebből: tartós részesedések jegybankban</t>
  </si>
  <si>
    <t xml:space="preserve"> -ebből: tartós részesedések társulásban </t>
  </si>
  <si>
    <t>Tartós hitelviszonyt megtestesítő értékpapírok</t>
  </si>
  <si>
    <t xml:space="preserve"> -ebből államkötvények</t>
  </si>
  <si>
    <t xml:space="preserve"> -ebből helyi önkormányzatok kötvényei</t>
  </si>
  <si>
    <t>Befektetett pénzügyi eszközök értékhelyesbítése</t>
  </si>
  <si>
    <t>Befektetett Pénzügyi eszközök</t>
  </si>
  <si>
    <t>Koncesszióba, vagyonkezelésbe adott eszközök</t>
  </si>
  <si>
    <t>Koncesszióba, vagyonkezelésbe adott eszközök értékhelyesbítése</t>
  </si>
  <si>
    <t>NEMZETI VAGYONBA TARTOZÓ BEFEKTETETT ESZKÖZÖK</t>
  </si>
  <si>
    <t>Vásárolt készletek</t>
  </si>
  <si>
    <t>Átsorolt, követelés fejében átvett készletek</t>
  </si>
  <si>
    <t>Egyéb készletek</t>
  </si>
  <si>
    <t>Befejezetlen termelés,félkész termékek,késztermékek</t>
  </si>
  <si>
    <t>Növendék-, hízó és egyéb állatok</t>
  </si>
  <si>
    <t>Készletek</t>
  </si>
  <si>
    <t>Értékpapírok</t>
  </si>
  <si>
    <t>NEMZETI VAGYONBA TARTOZÓ FORGÓESZKÖZÖK</t>
  </si>
  <si>
    <t>PÉNZESZKÖZÖK</t>
  </si>
  <si>
    <t>Költségvetési évben esedékes követelések</t>
  </si>
  <si>
    <t>Költségvetési évet követően esedékes követelések</t>
  </si>
  <si>
    <t xml:space="preserve">Követelés jellegű sajátos elszámolások </t>
  </si>
  <si>
    <t>KÖVETELÉSEK</t>
  </si>
  <si>
    <t>EGYÉB SAJÁTOS ESZKÖZOLDALI ELSZÁMOLÁSOK</t>
  </si>
  <si>
    <t>Eredményszemléletű bevételek aktív időbeli elhatárolása</t>
  </si>
  <si>
    <t>Költségek,ráfordítások aktív időbeli elhatárolása</t>
  </si>
  <si>
    <t>Halasztott ráfordítások</t>
  </si>
  <si>
    <t>AKTÍV IDŐBELI ELHATÁROLÁSOK</t>
  </si>
  <si>
    <t>ESZKÖZÖK ÖSSZESEN</t>
  </si>
  <si>
    <t>FORRÁSOK</t>
  </si>
  <si>
    <t>Nemzeti vagyon induláskori értéke</t>
  </si>
  <si>
    <t>Nemzeti vagyon változásai</t>
  </si>
  <si>
    <t>Egyéb eszközök induláskori értéke és változásai</t>
  </si>
  <si>
    <t>Felhatalmazott eredmény</t>
  </si>
  <si>
    <t>Eszközök értékhelyesbítésének forrása</t>
  </si>
  <si>
    <t>Mérleg szerinti eredmény</t>
  </si>
  <si>
    <t>SAJÁT TŐKE</t>
  </si>
  <si>
    <t>Költségvetési évben esedékes kötelezettségek</t>
  </si>
  <si>
    <t>Költségvetési évet követően esedékes kötelezettségek</t>
  </si>
  <si>
    <t>KÖTELEZETTSÉGEK</t>
  </si>
  <si>
    <t>EGYÉB SAJÁTOS FORRÁSOLDALI ELSZÁMOLÁSOK</t>
  </si>
  <si>
    <t>KINCSTÁRI SZÁMLAVEZETÉSSEL KAPCSOLATOS ELSZÁMOLÁSOK</t>
  </si>
  <si>
    <t>Eredményszemléletű bevételek passzív időbeli elhatárolása</t>
  </si>
  <si>
    <t>Költségek,ráfordítások passzív időbeli elhatárolása</t>
  </si>
  <si>
    <t>Halasztott eredményszemléletű bevételek</t>
  </si>
  <si>
    <t xml:space="preserve">PASSZÍV IDŐBELI ELHATÁROLÁSOK </t>
  </si>
  <si>
    <t>FORRÁSOK ÖSSZESEN</t>
  </si>
  <si>
    <t>Mérlegben nem szereplő 0-ra leírt eszközök:</t>
  </si>
  <si>
    <t>0-ra leírt ingatlanok és kapcs.vagyon értékű jogok</t>
  </si>
  <si>
    <t>0-ra leírt gépek, berendezések, járművek</t>
  </si>
  <si>
    <t>0-ra leírt koncesszióba, vagyonkezelésbe adott eszközök</t>
  </si>
  <si>
    <t>ezer Ft-ban</t>
  </si>
  <si>
    <t>A</t>
  </si>
  <si>
    <t>B</t>
  </si>
  <si>
    <t>Sorszám</t>
  </si>
  <si>
    <t>1. Közhatalmi eredményszemléletű bevételek</t>
  </si>
  <si>
    <t>2. Eszközök és szolgáltatások értékesítése nettó eredményszemléletű bevételei</t>
  </si>
  <si>
    <t>3. Tevékenység egyéb nettó eredményszemléletű bevételei</t>
  </si>
  <si>
    <t>I. Tevékenység nettó eredményszemléletű bevétele (1+2+3)</t>
  </si>
  <si>
    <t>4. Saját termelésű készletek állományváltozása</t>
  </si>
  <si>
    <t>5. Saját előállítású eszközök aktivált értéke</t>
  </si>
  <si>
    <t>6. Központi működési célú támogatások eredményszemléletű bevételei</t>
  </si>
  <si>
    <t>7. Egyéb működési célú támogatások eredményszemléletű bevételei</t>
  </si>
  <si>
    <t>8. Különféle egyéb eredményszemléletű bevételek</t>
  </si>
  <si>
    <t>III. Egyéb eredményszemléletű bevételek (6+7+8)</t>
  </si>
  <si>
    <t>9. Anyagköltség</t>
  </si>
  <si>
    <t>10. Igénybe vett szolgáltatások értéke</t>
  </si>
  <si>
    <t>11. Eladott áruk beszerzési értéke</t>
  </si>
  <si>
    <t>12. Eladott (közvetített) szolgáltatások értéke</t>
  </si>
  <si>
    <t>IV. Anyag jellegű ráfordítások (9+10+11+12)</t>
  </si>
  <si>
    <t>13. Bérköltség</t>
  </si>
  <si>
    <t>14. Személyi jellegű egyéb kifizetések</t>
  </si>
  <si>
    <t>15. Bérjárulékok</t>
  </si>
  <si>
    <t>V. Személyi jellegű ráfordítások (13+14+15)</t>
  </si>
  <si>
    <t>VI. Értékcsökkenési leírás</t>
  </si>
  <si>
    <t>VII. Egyéb ráfordítások</t>
  </si>
  <si>
    <t>16. Kapott (járó) osztalék és részesedés</t>
  </si>
  <si>
    <t>17. Kapott (járó) kamatok és kamatjellegű eredményszemléletű bevételek</t>
  </si>
  <si>
    <t>18. Pénzügyi műveletek egyéb eredményszemléletű bevételei (&gt;=18a)</t>
  </si>
  <si>
    <t>18a. - ebből árfolyamnyereség</t>
  </si>
  <si>
    <t>VIII. Pénzügyi műveletek eredményszemléletű bevételei (16+17+18)</t>
  </si>
  <si>
    <t>19. Fizetendő kamatok és kamatjellegű ráfordítások</t>
  </si>
  <si>
    <t>20. Részesedések, értékpapírok, pénzeszközök értékvesztése</t>
  </si>
  <si>
    <t>21. Pénzügyi műveletek egyéb ráfordításai (&gt;=21a)</t>
  </si>
  <si>
    <t>21a. - ebből árfolyamveszteség</t>
  </si>
  <si>
    <t>IX. Pénzügyi műveletek ráfordításai (19+20+21)</t>
  </si>
  <si>
    <t>B) PÉNZÜGYI MŰVELETEK EREDMÉNYE ( VIII-IX)</t>
  </si>
  <si>
    <t>C) SZOKÁSOS EREDMÉNY (±A±B)</t>
  </si>
  <si>
    <t>22. Felhalmozási célú támogatások eredményszemléletű bevételei</t>
  </si>
  <si>
    <t>23. Különféle rendkívüli eredményszemléletű bevételek</t>
  </si>
  <si>
    <t>X. Rendkívüli eredményszemléletű bevételek (22+23)</t>
  </si>
  <si>
    <t>XI. Rendkívüli ráfordítások</t>
  </si>
  <si>
    <t>D) RENDKÍVÜLI EREDMÉNY (X-XI)</t>
  </si>
  <si>
    <t xml:space="preserve">Immateriális javak, tárgyi eszközök koncesszíóba vagyokezelésbe adott  </t>
  </si>
  <si>
    <t xml:space="preserve"> eszközök  állományának alakulása </t>
  </si>
  <si>
    <t>s.sz.</t>
  </si>
  <si>
    <t>Immateriális javak</t>
  </si>
  <si>
    <t>Ingatlanok és kapcsolódó vahyoni értékű jogok</t>
  </si>
  <si>
    <t>Gépek, berendezések, felszerelések, járművek</t>
  </si>
  <si>
    <t>Beruházások, felújítások</t>
  </si>
  <si>
    <t xml:space="preserve">Koncesszióba, vagyonkezelésbe adott eszközök </t>
  </si>
  <si>
    <t xml:space="preserve">Tárgyévi nyító állomány </t>
  </si>
  <si>
    <t>Immat. javak beszerz., nem aktivált beruházások</t>
  </si>
  <si>
    <t>Nem aktivált felújítás</t>
  </si>
  <si>
    <t>Beruházásból, felújításból aktivált érték</t>
  </si>
  <si>
    <t>Térítésmentes átvétel</t>
  </si>
  <si>
    <t>Alapításkori átvétel, vagyonkez.vétel, visszavét.</t>
  </si>
  <si>
    <t>Egyéb növekedés</t>
  </si>
  <si>
    <t>Összes növekedés</t>
  </si>
  <si>
    <t>Értékesítés</t>
  </si>
  <si>
    <t>Hiány, selejtezés, megsemmisülés</t>
  </si>
  <si>
    <t>Térítésmentes átadás</t>
  </si>
  <si>
    <t>Kgvetési szerv, társulás alapításkori átadás</t>
  </si>
  <si>
    <t>Egyéb csökkenés</t>
  </si>
  <si>
    <t>Összes csökkenés</t>
  </si>
  <si>
    <t>Bruttó érték összesen</t>
  </si>
  <si>
    <t>Terv szerinti értékcsökkenés nyitó áll.</t>
  </si>
  <si>
    <t>Terv szerinti értékcs.áll.növekedése</t>
  </si>
  <si>
    <t>Terv szeinti értékcs.áll. Csökkenése</t>
  </si>
  <si>
    <t>Terv szerinti  écs.záró állománya</t>
  </si>
  <si>
    <t>Terven felüli écs.nyító állománya</t>
  </si>
  <si>
    <t>Terven felüli écs.áll. Növekedése</t>
  </si>
  <si>
    <t>Terven felüli écs.állományának csökk.</t>
  </si>
  <si>
    <t>Terven felüli écs.záró állománya</t>
  </si>
  <si>
    <t>Értékcsökkenés összesen</t>
  </si>
  <si>
    <t>Eszközök nettó értéke</t>
  </si>
  <si>
    <t>Teljesen O.-ig leírt eszk.br.értéke</t>
  </si>
  <si>
    <t xml:space="preserve">                                                 6. melléklet a  .../ 2015.( V. ….) önkormányzati rendelethez</t>
  </si>
  <si>
    <t>Kötelezettség jellegű sajátos elszámolások</t>
  </si>
  <si>
    <t>II. Aktivált saját teljesítmények értéke (±4+5)</t>
  </si>
  <si>
    <t>A) TEVÉKENYSÉGEK EREDMÉNYE (I±II+III-IV-V-VI-VII)</t>
  </si>
  <si>
    <t>E) MÉRLEG SZERINTI EREDMÉNY (±C±D)</t>
  </si>
  <si>
    <t>0-ra leírt immateriális javaj</t>
  </si>
  <si>
    <t>Saját bevételek összesen:</t>
  </si>
  <si>
    <t>Saját bevételek 50%-a</t>
  </si>
  <si>
    <t>2017.</t>
  </si>
  <si>
    <t>2015.évi közvetett támogatásai</t>
  </si>
  <si>
    <t>ESZKÖZÖK</t>
  </si>
  <si>
    <t xml:space="preserve">EREDMÉNYKIMUTATÁS </t>
  </si>
  <si>
    <t>C</t>
  </si>
  <si>
    <t>Előző időszak</t>
  </si>
  <si>
    <t>Tárgyi időszak</t>
  </si>
  <si>
    <t>Falugondnoki szolgálat</t>
  </si>
  <si>
    <t>Munkaadót terhelő járulékok és  szociális hozzájárulási adó</t>
  </si>
  <si>
    <t>Ellátottak pénzbeli juttatásai</t>
  </si>
  <si>
    <t>B115</t>
  </si>
  <si>
    <t>1. Önkormányzatok működési támogatásai</t>
  </si>
  <si>
    <t>ebből: központi költségvetéstől kapott támogatás</t>
  </si>
  <si>
    <t>ebből: rendkívüli kiegészítő támogatás</t>
  </si>
  <si>
    <t>2. Működési célú támogatások államháztartáson belülről</t>
  </si>
  <si>
    <t>ebből: központi kezelésű előirányzat</t>
  </si>
  <si>
    <t>ebből: fejezeti kezelésű előirányzat</t>
  </si>
  <si>
    <t>ebből: elkülönített állami pénzalap</t>
  </si>
  <si>
    <t>ebből: társulások és költségvetési szerveik</t>
  </si>
  <si>
    <t>ebből: helyi adók</t>
  </si>
  <si>
    <t>ebből: bírságok</t>
  </si>
  <si>
    <t>ebből: díjak</t>
  </si>
  <si>
    <t>ebből: áru és készletértékesítés</t>
  </si>
  <si>
    <t>ebből: nyújtott szolgáltatások ellenértéke</t>
  </si>
  <si>
    <t>ebből: hozam és kamatbevételek</t>
  </si>
  <si>
    <t>ebből: egyéb működési bevétel</t>
  </si>
  <si>
    <t>B411</t>
  </si>
  <si>
    <t>II. Felhalmozási bevételek</t>
  </si>
  <si>
    <t>1. Felhalmozási célú támogatások államháztartáson belülről</t>
  </si>
  <si>
    <t>B2</t>
  </si>
  <si>
    <t>Felhalmozási célú önkormányzati támogatások</t>
  </si>
  <si>
    <t>Egyéb felhalmozási célú támogatások államháztartáson belülről</t>
  </si>
  <si>
    <t>B25</t>
  </si>
  <si>
    <t>ebből: központi kezelésű előirányzatok</t>
  </si>
  <si>
    <t>ebből: egyéb fejezeti kezelésű előirányzatok</t>
  </si>
  <si>
    <t>2. Tulajdodnosi bevételek</t>
  </si>
  <si>
    <t>ebből: koncessziós díj</t>
  </si>
  <si>
    <t>3. Tárgyi eszköz értékesítés</t>
  </si>
  <si>
    <t>B53</t>
  </si>
  <si>
    <t>4. Felhalmozási célú átvett pénzeszközök</t>
  </si>
  <si>
    <t>B7</t>
  </si>
  <si>
    <t>B8</t>
  </si>
  <si>
    <t>Működési célú- államháztartáson belüli megelőlegezés</t>
  </si>
  <si>
    <t>Felhalmozási célú - Hitelek, kölcsönök pénzügyi vállalkozástól</t>
  </si>
  <si>
    <t>B8113</t>
  </si>
  <si>
    <t>ebből: társadalombiztosítás pénzügyi alapjai</t>
  </si>
  <si>
    <t>ebből: ellátási díjak</t>
  </si>
  <si>
    <t>B6</t>
  </si>
  <si>
    <t>KÖLTSÉGVETÉSI BEVÉTELEK</t>
  </si>
  <si>
    <t>Önkormányzatok működési támogatásai</t>
  </si>
  <si>
    <t>Működési célú támogatások áh-n. belülről</t>
  </si>
  <si>
    <t>Felhalmozási célú önkormányzati támogatás</t>
  </si>
  <si>
    <t>E.felhalmozási célú támogatás áh.-n belülről</t>
  </si>
  <si>
    <t>Egyéb felhalmozási célú átvett pénzeszköz</t>
  </si>
  <si>
    <t>Működési célú - államházatáson belüli megelőlegezés  visszafizetése</t>
  </si>
  <si>
    <t>I. Előző évi működési célú pénzmaradvány igénybevétele</t>
  </si>
  <si>
    <t>II. Előző évi felhalmozási célú pénzmaradvány igénybevétele</t>
  </si>
  <si>
    <t>Működési célú - államháztartáson nelüli megelőlegezések</t>
  </si>
  <si>
    <t xml:space="preserve">   Szolgáltatás ellenértéke </t>
  </si>
  <si>
    <t xml:space="preserve">   Ellátási díj</t>
  </si>
  <si>
    <t>Kommunikációs szolgáltatás</t>
  </si>
  <si>
    <t>K32</t>
  </si>
  <si>
    <t>Bérleti díj</t>
  </si>
  <si>
    <t>K333</t>
  </si>
  <si>
    <t>Szaknmai tevékenységet segítő szolg.</t>
  </si>
  <si>
    <t>Közvetített szolgáltatás</t>
  </si>
  <si>
    <t>K335</t>
  </si>
  <si>
    <t>Üzemeltetési anyagok beszerzése</t>
  </si>
  <si>
    <t>Munkáltatót terhelő jár. és szociális hj. adó</t>
  </si>
  <si>
    <t>Szakmai anyag</t>
  </si>
  <si>
    <t xml:space="preserve">Üzemeltetési anyag </t>
  </si>
  <si>
    <t>K506</t>
  </si>
  <si>
    <t>E.működési célú támogatások áh-n kívülre</t>
  </si>
  <si>
    <t>E.működési célú támogatások áh-n belülre</t>
  </si>
  <si>
    <t>K512</t>
  </si>
  <si>
    <t>Egyéb működési célú kiadások összesen:</t>
  </si>
  <si>
    <t>K513</t>
  </si>
  <si>
    <t>Működési kiadások összesen:</t>
  </si>
  <si>
    <t>Áh-n.belüli megelőlegezés  visszafizetése</t>
  </si>
  <si>
    <t>K9</t>
  </si>
  <si>
    <t>Működési célú támogatások államháztartáson belülről</t>
  </si>
  <si>
    <t>Egyéb működési bevétel</t>
  </si>
  <si>
    <t xml:space="preserve"> Felhalmozási célú támogatás Áh-n belülről</t>
  </si>
  <si>
    <t>Koncessziós dij</t>
  </si>
  <si>
    <t>Felhalmozási célú pénzeszk. átvétel</t>
  </si>
  <si>
    <t>Előző évi pénzmaradvány igénybevétele</t>
  </si>
  <si>
    <t>Finanszírozási műveletek bevételei:</t>
  </si>
  <si>
    <t>Felhalmozási bevételek ööszesen:</t>
  </si>
  <si>
    <t>Működési bevételek összesen:</t>
  </si>
  <si>
    <t>Hács Napsugár Óvoda</t>
  </si>
  <si>
    <t>Művelődési Ház-gáz szerelés</t>
  </si>
  <si>
    <t xml:space="preserve">Vízhálózat felújítása </t>
  </si>
  <si>
    <t>Napsugár Óvoda épülete-redőny, árnyékolás</t>
  </si>
  <si>
    <t xml:space="preserve">                                   -homlokzati hőszigetelés</t>
  </si>
  <si>
    <t xml:space="preserve">                                   -kerítés</t>
  </si>
  <si>
    <t xml:space="preserve">Felújítás összesen </t>
  </si>
  <si>
    <t>K8</t>
  </si>
  <si>
    <t>Eszköz beszerzés</t>
  </si>
  <si>
    <t>Szociális melegedő épület-építése</t>
  </si>
  <si>
    <t>Szieszta gázkályha</t>
  </si>
  <si>
    <t>Digitális alkoholszonda</t>
  </si>
  <si>
    <t>Sarok csiszoló</t>
  </si>
  <si>
    <t>Fazék</t>
  </si>
  <si>
    <t>Fóliasátorváz</t>
  </si>
  <si>
    <t>MTD tolis fűnyíró</t>
  </si>
  <si>
    <t>FS 410 Stihl fűkasza 2 db</t>
  </si>
  <si>
    <t>MTD fűnyíró</t>
  </si>
  <si>
    <t>Salgó polc 4 db</t>
  </si>
  <si>
    <t>Rázóasztal+ öntőformák</t>
  </si>
  <si>
    <t>Szalagfűrész</t>
  </si>
  <si>
    <t>Gyalugép</t>
  </si>
  <si>
    <t>Satupad</t>
  </si>
  <si>
    <t>Satu</t>
  </si>
  <si>
    <t>Lapvibrátor</t>
  </si>
  <si>
    <t>Műhelyasztal</t>
  </si>
  <si>
    <t>Szerszámfal</t>
  </si>
  <si>
    <t>Vizes vágólap</t>
  </si>
  <si>
    <t>Betonkeverő 2db</t>
  </si>
  <si>
    <t>Tároló renszer</t>
  </si>
  <si>
    <t>Talicska 2db</t>
  </si>
  <si>
    <t>Szerszám készlet</t>
  </si>
  <si>
    <t>Asztalos műhelybe szerszámok,kisgépek</t>
  </si>
  <si>
    <t>Beruházási kiadások összesen:</t>
  </si>
  <si>
    <t>Napsugár Óvoda - vasaló</t>
  </si>
  <si>
    <t>Start közmunkaprogramon belüli beszerzések:</t>
  </si>
  <si>
    <t xml:space="preserve">                                    </t>
  </si>
  <si>
    <t>mód.ei.</t>
  </si>
  <si>
    <t>Önkorm. működési támogatás</t>
  </si>
  <si>
    <t>Működési c.tám. Áh-n belülröl</t>
  </si>
  <si>
    <t>Működési bevételek</t>
  </si>
  <si>
    <t>Működési c.átvett p.eszk.</t>
  </si>
  <si>
    <t>Felhalm.célú önkorm. tám.</t>
  </si>
  <si>
    <t>E.felhalm.c. tám. Áh-n belülről</t>
  </si>
  <si>
    <t>Koncessziós díj bevétel</t>
  </si>
  <si>
    <t>Tárgyi eszköz értékesítés</t>
  </si>
  <si>
    <t>Felhalm. célú átvett pénzeszk.</t>
  </si>
  <si>
    <t>Államháztart. belüli megelőleg.</t>
  </si>
  <si>
    <t>E.évi pénzmaradv. igénybe vét.</t>
  </si>
  <si>
    <t>Munkaa.terhelő járulék</t>
  </si>
  <si>
    <t>Ellátottak pénzbeli jutt.</t>
  </si>
  <si>
    <t>Egyéb működ. c.kiadások</t>
  </si>
  <si>
    <t>Egyéb felhalm. kiadások</t>
  </si>
  <si>
    <t>Áh. belüli megelőleg.visszafiz.</t>
  </si>
  <si>
    <t>Egyéb pénzbeli és természetbeni gyermekvédelmi támogatások</t>
  </si>
  <si>
    <t>Óvodáztatási támogatás</t>
  </si>
  <si>
    <t>K42</t>
  </si>
  <si>
    <t>K44</t>
  </si>
  <si>
    <t>K45</t>
  </si>
  <si>
    <t>K46</t>
  </si>
  <si>
    <t>Köztemetés</t>
  </si>
  <si>
    <t>Települési támogatás</t>
  </si>
  <si>
    <t>K48</t>
  </si>
  <si>
    <t>1. melléklet a(z) 4./2016.(V.27.) önkormányzati rendelethez</t>
  </si>
  <si>
    <t xml:space="preserve">                                 2. melléklet a(z) 4./2016.(V.27.) önkormányzati rendelethez</t>
  </si>
  <si>
    <t xml:space="preserve">                                            3. melléklet a(z) 4./2016.(V.27.) önkormányzati rendelethez</t>
  </si>
  <si>
    <t xml:space="preserve">                                                                                                                                                  4. melléklet a(z) 4./2016.(V.27.) önkormányzati rendelethez</t>
  </si>
  <si>
    <t xml:space="preserve">                                                                                                                                                                                  5. melléklet a(z) 4./2016.( V.27.) önkormányzati rendelethez</t>
  </si>
  <si>
    <t xml:space="preserve">                                                                                                                                    6. melléklet a 4./ 2016.( V.27.) önkormányzati rendelethez</t>
  </si>
  <si>
    <t xml:space="preserve">                                                                                                                                                                 7. melléklet a(z)  4./2016.(V.27.)önkormányzati rendelethez</t>
  </si>
  <si>
    <t xml:space="preserve">                                                                    8. melléklet a(z) 4./2016.( V.27. ) önkormányzati rendelethez</t>
  </si>
  <si>
    <t xml:space="preserve">                                                                   9. melléklet a(z) 4./2016. ( V.27.) önkormányzati rendelethez</t>
  </si>
  <si>
    <t xml:space="preserve">                                                                                                  10. melléklet a(z)4./2016.(V.27.) önkormányzati rendelethez</t>
  </si>
  <si>
    <t xml:space="preserve">                                                          11. melléklet a(z) 4./2016.(V.27.) önkormányzati rendelethez</t>
  </si>
  <si>
    <t xml:space="preserve">                          12. melléklet a(z) 4./2016.(V.27.) önkormányzati rendelethez</t>
  </si>
  <si>
    <t xml:space="preserve">                                       13. melléklet a(z)  4./2016.(V.27.) önkormányzati rendelethez</t>
  </si>
  <si>
    <t>14. melléklet a(z) 4./2016. (V.27.) önkormányzati rendelethez</t>
  </si>
  <si>
    <t xml:space="preserve">             15. melléklet a(z) 4./2016.(V.27.) önkormányzati rendelethez</t>
  </si>
  <si>
    <t xml:space="preserve">                                                                                                                                                                     16. melléklet a(z) 4./2016.(V.27.) önkormányzati rendelethez </t>
  </si>
  <si>
    <t xml:space="preserve">                                                             17. melléklet a(z) 4./2016.(V.27.) önkormányzati rendelethez</t>
  </si>
  <si>
    <t>18. melléklet a(z) 4./2016.(V.27.) önkormányzati rendelethez</t>
  </si>
  <si>
    <t xml:space="preserve">                                                    19. melléklet a(z) 4./2016.(V.27.) önkormányzati rendelethez</t>
  </si>
  <si>
    <t>20. mellkéklet a(z) 4./2016.(V.27.) önkormányzati rendelethez</t>
  </si>
  <si>
    <t>21. melléklet a(z) 4./2016.(V.27.) önkormányzati rendelethez</t>
  </si>
  <si>
    <t>22. melléklet a(z) 4./2016.(V.27.) önkormányzati rendelethez</t>
  </si>
  <si>
    <t xml:space="preserve">                         23. melléklet a 4./2016. (V.27.) önkormányzati rendelethez</t>
  </si>
  <si>
    <t xml:space="preserve">                                      24. melléklet a(z)4./2016.(V.27.) önkormányzati 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</si>
</sst>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#,##0_ ;\-#,##0\ "/>
  </numFmts>
  <fonts count="6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color indexed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1" borderId="7" applyNumberFormat="0" applyFon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6" fillId="28" borderId="0" applyNumberFormat="0" applyBorder="0" applyAlignment="0" applyProtection="0"/>
    <xf numFmtId="0" fontId="57" fillId="29" borderId="8" applyNumberFormat="0" applyAlignment="0" applyProtection="0"/>
    <xf numFmtId="0" fontId="58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29" borderId="1" applyNumberFormat="0" applyAlignment="0" applyProtection="0"/>
    <xf numFmtId="9" fontId="0" fillId="0" borderId="0" applyFont="0" applyFill="0" applyBorder="0" applyAlignment="0" applyProtection="0"/>
  </cellStyleXfs>
  <cellXfs count="806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56" applyNumberFormat="1" applyFont="1" applyFill="1" applyBorder="1" applyAlignment="1" applyProtection="1">
      <alignment horizontal="left"/>
      <protection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10" xfId="56" applyNumberFormat="1" applyFont="1" applyFill="1" applyBorder="1" applyAlignment="1" applyProtection="1">
      <alignment horizontal="left" inden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56" applyNumberFormat="1" applyFont="1" applyFill="1" applyBorder="1" applyAlignment="1" applyProtection="1">
      <alignment horizontal="left" indent="1"/>
      <protection/>
    </xf>
    <xf numFmtId="0" fontId="0" fillId="0" borderId="10" xfId="56" applyNumberFormat="1" applyFont="1" applyFill="1" applyBorder="1" applyAlignment="1" applyProtection="1">
      <alignment horizontal="left"/>
      <protection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Font="1" applyBorder="1" applyAlignment="1">
      <alignment horizontal="justify" wrapText="1"/>
    </xf>
    <xf numFmtId="0" fontId="0" fillId="0" borderId="16" xfId="0" applyFont="1" applyBorder="1" applyAlignment="1">
      <alignment horizontal="justify"/>
    </xf>
    <xf numFmtId="0" fontId="0" fillId="0" borderId="24" xfId="0" applyFont="1" applyBorder="1" applyAlignment="1">
      <alignment horizontal="justify"/>
    </xf>
    <xf numFmtId="0" fontId="2" fillId="0" borderId="22" xfId="56" applyNumberFormat="1" applyFont="1" applyFill="1" applyBorder="1" applyAlignment="1" applyProtection="1">
      <alignment horizontal="left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2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" fillId="0" borderId="3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2" xfId="0" applyFont="1" applyBorder="1" applyAlignment="1">
      <alignment horizontal="right"/>
    </xf>
    <xf numFmtId="0" fontId="0" fillId="0" borderId="22" xfId="0" applyBorder="1" applyAlignment="1">
      <alignment/>
    </xf>
    <xf numFmtId="0" fontId="0" fillId="0" borderId="0" xfId="0" applyAlignment="1">
      <alignment horizontal="righ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2" fillId="0" borderId="44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31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2" fillId="0" borderId="39" xfId="0" applyFont="1" applyBorder="1" applyAlignment="1">
      <alignment/>
    </xf>
    <xf numFmtId="0" fontId="0" fillId="0" borderId="45" xfId="0" applyBorder="1" applyAlignment="1">
      <alignment/>
    </xf>
    <xf numFmtId="0" fontId="2" fillId="0" borderId="46" xfId="0" applyFont="1" applyBorder="1" applyAlignment="1">
      <alignment/>
    </xf>
    <xf numFmtId="0" fontId="1" fillId="0" borderId="0" xfId="0" applyFont="1" applyAlignment="1">
      <alignment/>
    </xf>
    <xf numFmtId="3" fontId="2" fillId="0" borderId="22" xfId="0" applyNumberFormat="1" applyFont="1" applyBorder="1" applyAlignment="1">
      <alignment/>
    </xf>
    <xf numFmtId="0" fontId="17" fillId="0" borderId="0" xfId="0" applyFont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2" fillId="0" borderId="19" xfId="0" applyNumberFormat="1" applyFont="1" applyBorder="1" applyAlignment="1">
      <alignment/>
    </xf>
    <xf numFmtId="0" fontId="15" fillId="0" borderId="22" xfId="0" applyFont="1" applyFill="1" applyBorder="1" applyAlignment="1">
      <alignment horizontal="justify"/>
    </xf>
    <xf numFmtId="0" fontId="17" fillId="0" borderId="16" xfId="0" applyFont="1" applyFill="1" applyBorder="1" applyAlignment="1">
      <alignment horizontal="justify"/>
    </xf>
    <xf numFmtId="0" fontId="17" fillId="0" borderId="25" xfId="0" applyFont="1" applyFill="1" applyBorder="1" applyAlignment="1">
      <alignment/>
    </xf>
    <xf numFmtId="0" fontId="17" fillId="0" borderId="24" xfId="0" applyFont="1" applyFill="1" applyBorder="1" applyAlignment="1">
      <alignment horizontal="justify"/>
    </xf>
    <xf numFmtId="0" fontId="17" fillId="0" borderId="35" xfId="0" applyFont="1" applyFill="1" applyBorder="1" applyAlignment="1">
      <alignment/>
    </xf>
    <xf numFmtId="0" fontId="15" fillId="0" borderId="22" xfId="0" applyFont="1" applyBorder="1" applyAlignment="1">
      <alignment/>
    </xf>
    <xf numFmtId="0" fontId="17" fillId="0" borderId="39" xfId="0" applyFont="1" applyBorder="1" applyAlignment="1">
      <alignment/>
    </xf>
    <xf numFmtId="0" fontId="17" fillId="0" borderId="0" xfId="55" applyFont="1" applyFill="1" applyBorder="1" applyAlignment="1">
      <alignment/>
      <protection/>
    </xf>
    <xf numFmtId="3" fontId="17" fillId="0" borderId="0" xfId="54" applyNumberFormat="1" applyFont="1" applyFill="1" applyBorder="1">
      <alignment/>
      <protection/>
    </xf>
    <xf numFmtId="0" fontId="17" fillId="0" borderId="0" xfId="0" applyFont="1" applyFill="1" applyBorder="1" applyAlignment="1">
      <alignment/>
    </xf>
    <xf numFmtId="0" fontId="19" fillId="0" borderId="0" xfId="54" applyFont="1" applyBorder="1">
      <alignment/>
      <protection/>
    </xf>
    <xf numFmtId="3" fontId="2" fillId="0" borderId="15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28" xfId="0" applyFont="1" applyBorder="1" applyAlignment="1">
      <alignment/>
    </xf>
    <xf numFmtId="3" fontId="0" fillId="0" borderId="17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8" xfId="0" applyBorder="1" applyAlignment="1">
      <alignment/>
    </xf>
    <xf numFmtId="3" fontId="2" fillId="0" borderId="13" xfId="0" applyNumberFormat="1" applyFont="1" applyBorder="1" applyAlignment="1">
      <alignment/>
    </xf>
    <xf numFmtId="0" fontId="0" fillId="0" borderId="49" xfId="0" applyBorder="1" applyAlignment="1">
      <alignment/>
    </xf>
    <xf numFmtId="0" fontId="0" fillId="0" borderId="47" xfId="0" applyBorder="1" applyAlignment="1">
      <alignment/>
    </xf>
    <xf numFmtId="0" fontId="0" fillId="0" borderId="50" xfId="0" applyBorder="1" applyAlignment="1">
      <alignment/>
    </xf>
    <xf numFmtId="3" fontId="17" fillId="0" borderId="0" xfId="0" applyNumberFormat="1" applyFont="1" applyAlignment="1">
      <alignment/>
    </xf>
    <xf numFmtId="0" fontId="2" fillId="0" borderId="51" xfId="0" applyFont="1" applyBorder="1" applyAlignment="1">
      <alignment/>
    </xf>
    <xf numFmtId="0" fontId="2" fillId="0" borderId="51" xfId="0" applyFont="1" applyFill="1" applyBorder="1" applyAlignment="1">
      <alignment/>
    </xf>
    <xf numFmtId="0" fontId="17" fillId="0" borderId="52" xfId="0" applyFont="1" applyBorder="1" applyAlignment="1">
      <alignment/>
    </xf>
    <xf numFmtId="0" fontId="15" fillId="0" borderId="32" xfId="0" applyFont="1" applyBorder="1" applyAlignment="1">
      <alignment/>
    </xf>
    <xf numFmtId="0" fontId="15" fillId="0" borderId="32" xfId="0" applyFont="1" applyBorder="1" applyAlignment="1">
      <alignment wrapText="1"/>
    </xf>
    <xf numFmtId="0" fontId="16" fillId="0" borderId="53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2" fillId="0" borderId="22" xfId="0" applyFont="1" applyBorder="1" applyAlignment="1">
      <alignment horizontal="center"/>
    </xf>
    <xf numFmtId="0" fontId="0" fillId="0" borderId="54" xfId="0" applyBorder="1" applyAlignment="1">
      <alignment/>
    </xf>
    <xf numFmtId="3" fontId="0" fillId="0" borderId="0" xfId="0" applyNumberFormat="1" applyAlignment="1">
      <alignment/>
    </xf>
    <xf numFmtId="0" fontId="2" fillId="0" borderId="55" xfId="0" applyFont="1" applyBorder="1" applyAlignment="1">
      <alignment wrapText="1"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3" fontId="17" fillId="0" borderId="51" xfId="0" applyNumberFormat="1" applyFont="1" applyBorder="1" applyAlignment="1">
      <alignment/>
    </xf>
    <xf numFmtId="3" fontId="17" fillId="0" borderId="58" xfId="0" applyNumberFormat="1" applyFont="1" applyBorder="1" applyAlignment="1">
      <alignment/>
    </xf>
    <xf numFmtId="3" fontId="15" fillId="0" borderId="59" xfId="0" applyNumberFormat="1" applyFont="1" applyBorder="1" applyAlignment="1">
      <alignment/>
    </xf>
    <xf numFmtId="3" fontId="17" fillId="0" borderId="25" xfId="0" applyNumberFormat="1" applyFont="1" applyBorder="1" applyAlignment="1">
      <alignment/>
    </xf>
    <xf numFmtId="3" fontId="17" fillId="0" borderId="60" xfId="0" applyNumberFormat="1" applyFont="1" applyBorder="1" applyAlignment="1">
      <alignment/>
    </xf>
    <xf numFmtId="3" fontId="17" fillId="0" borderId="1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2" fillId="0" borderId="16" xfId="0" applyFont="1" applyBorder="1" applyAlignment="1">
      <alignment/>
    </xf>
    <xf numFmtId="3" fontId="17" fillId="0" borderId="42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48" xfId="0" applyNumberFormat="1" applyBorder="1" applyAlignment="1">
      <alignment/>
    </xf>
    <xf numFmtId="0" fontId="2" fillId="0" borderId="30" xfId="56" applyNumberFormat="1" applyFont="1" applyFill="1" applyBorder="1" applyAlignment="1" applyProtection="1">
      <alignment horizontal="left"/>
      <protection/>
    </xf>
    <xf numFmtId="3" fontId="0" fillId="0" borderId="27" xfId="0" applyNumberFormat="1" applyBorder="1" applyAlignment="1">
      <alignment/>
    </xf>
    <xf numFmtId="0" fontId="17" fillId="0" borderId="0" xfId="0" applyFont="1" applyAlignment="1">
      <alignment/>
    </xf>
    <xf numFmtId="3" fontId="17" fillId="0" borderId="25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20" xfId="0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7" xfId="0" applyBorder="1" applyAlignment="1">
      <alignment/>
    </xf>
    <xf numFmtId="3" fontId="0" fillId="0" borderId="28" xfId="0" applyNumberFormat="1" applyBorder="1" applyAlignment="1">
      <alignment/>
    </xf>
    <xf numFmtId="0" fontId="2" fillId="0" borderId="61" xfId="0" applyFont="1" applyBorder="1" applyAlignment="1">
      <alignment/>
    </xf>
    <xf numFmtId="3" fontId="0" fillId="0" borderId="47" xfId="0" applyNumberFormat="1" applyBorder="1" applyAlignment="1">
      <alignment/>
    </xf>
    <xf numFmtId="3" fontId="2" fillId="0" borderId="62" xfId="0" applyNumberFormat="1" applyFont="1" applyBorder="1" applyAlignment="1">
      <alignment/>
    </xf>
    <xf numFmtId="3" fontId="2" fillId="0" borderId="63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48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49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64" xfId="56" applyNumberFormat="1" applyFont="1" applyFill="1" applyBorder="1" applyAlignment="1" applyProtection="1">
      <alignment horizontal="left"/>
      <protection/>
    </xf>
    <xf numFmtId="3" fontId="2" fillId="0" borderId="23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0" fillId="32" borderId="0" xfId="0" applyNumberFormat="1" applyFill="1" applyAlignment="1">
      <alignment/>
    </xf>
    <xf numFmtId="3" fontId="2" fillId="0" borderId="0" xfId="0" applyNumberFormat="1" applyFont="1" applyAlignment="1">
      <alignment/>
    </xf>
    <xf numFmtId="3" fontId="0" fillId="0" borderId="0" xfId="58" applyNumberFormat="1">
      <alignment/>
      <protection/>
    </xf>
    <xf numFmtId="0" fontId="15" fillId="0" borderId="3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44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26" xfId="0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2" fillId="0" borderId="26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10" fillId="0" borderId="36" xfId="0" applyFont="1" applyBorder="1" applyAlignment="1">
      <alignment/>
    </xf>
    <xf numFmtId="3" fontId="2" fillId="0" borderId="28" xfId="0" applyNumberFormat="1" applyFont="1" applyBorder="1" applyAlignment="1">
      <alignment/>
    </xf>
    <xf numFmtId="0" fontId="10" fillId="0" borderId="30" xfId="0" applyFont="1" applyFill="1" applyBorder="1" applyAlignment="1">
      <alignment horizontal="left" wrapText="1"/>
    </xf>
    <xf numFmtId="0" fontId="0" fillId="0" borderId="49" xfId="0" applyBorder="1" applyAlignment="1">
      <alignment/>
    </xf>
    <xf numFmtId="0" fontId="2" fillId="0" borderId="30" xfId="0" applyFont="1" applyFill="1" applyBorder="1" applyAlignment="1">
      <alignment horizontal="left"/>
    </xf>
    <xf numFmtId="3" fontId="2" fillId="0" borderId="30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0" fillId="0" borderId="64" xfId="0" applyBorder="1" applyAlignment="1">
      <alignment/>
    </xf>
    <xf numFmtId="0" fontId="10" fillId="0" borderId="32" xfId="0" applyFont="1" applyFill="1" applyBorder="1" applyAlignment="1">
      <alignment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60" xfId="0" applyBorder="1" applyAlignment="1">
      <alignment/>
    </xf>
    <xf numFmtId="0" fontId="0" fillId="0" borderId="67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11" fillId="0" borderId="40" xfId="0" applyFont="1" applyBorder="1" applyAlignment="1">
      <alignment/>
    </xf>
    <xf numFmtId="0" fontId="2" fillId="0" borderId="55" xfId="0" applyFont="1" applyBorder="1" applyAlignment="1">
      <alignment horizontal="right"/>
    </xf>
    <xf numFmtId="0" fontId="10" fillId="0" borderId="36" xfId="0" applyFont="1" applyFill="1" applyBorder="1" applyAlignment="1">
      <alignment/>
    </xf>
    <xf numFmtId="0" fontId="1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0" xfId="0" applyFont="1" applyBorder="1" applyAlignment="1">
      <alignment/>
    </xf>
    <xf numFmtId="0" fontId="0" fillId="0" borderId="70" xfId="0" applyBorder="1" applyAlignment="1">
      <alignment horizontal="right"/>
    </xf>
    <xf numFmtId="0" fontId="0" fillId="0" borderId="31" xfId="0" applyFont="1" applyBorder="1" applyAlignment="1">
      <alignment/>
    </xf>
    <xf numFmtId="0" fontId="2" fillId="0" borderId="41" xfId="0" applyFont="1" applyFill="1" applyBorder="1" applyAlignment="1">
      <alignment/>
    </xf>
    <xf numFmtId="0" fontId="10" fillId="0" borderId="30" xfId="0" applyFont="1" applyFill="1" applyBorder="1" applyAlignment="1">
      <alignment/>
    </xf>
    <xf numFmtId="3" fontId="0" fillId="0" borderId="50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2" fillId="0" borderId="6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2" fillId="0" borderId="20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47" xfId="0" applyFont="1" applyBorder="1" applyAlignment="1">
      <alignment/>
    </xf>
    <xf numFmtId="3" fontId="2" fillId="0" borderId="50" xfId="0" applyNumberFormat="1" applyFont="1" applyBorder="1" applyAlignment="1">
      <alignment/>
    </xf>
    <xf numFmtId="0" fontId="15" fillId="0" borderId="13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3" fontId="0" fillId="0" borderId="36" xfId="0" applyNumberFormat="1" applyBorder="1" applyAlignment="1">
      <alignment/>
    </xf>
    <xf numFmtId="0" fontId="15" fillId="0" borderId="39" xfId="0" applyFont="1" applyBorder="1" applyAlignment="1">
      <alignment horizontal="center"/>
    </xf>
    <xf numFmtId="0" fontId="2" fillId="0" borderId="25" xfId="0" applyFont="1" applyBorder="1" applyAlignment="1">
      <alignment/>
    </xf>
    <xf numFmtId="3" fontId="0" fillId="0" borderId="32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54" xfId="0" applyFont="1" applyBorder="1" applyAlignment="1">
      <alignment/>
    </xf>
    <xf numFmtId="3" fontId="2" fillId="0" borderId="54" xfId="0" applyNumberFormat="1" applyFont="1" applyBorder="1" applyAlignment="1">
      <alignment/>
    </xf>
    <xf numFmtId="0" fontId="2" fillId="0" borderId="17" xfId="0" applyFont="1" applyBorder="1" applyAlignment="1">
      <alignment/>
    </xf>
    <xf numFmtId="3" fontId="15" fillId="0" borderId="22" xfId="0" applyNumberFormat="1" applyFont="1" applyBorder="1" applyAlignment="1">
      <alignment horizontal="center"/>
    </xf>
    <xf numFmtId="3" fontId="2" fillId="0" borderId="54" xfId="0" applyNumberFormat="1" applyFont="1" applyBorder="1" applyAlignment="1">
      <alignment horizontal="right"/>
    </xf>
    <xf numFmtId="3" fontId="2" fillId="0" borderId="40" xfId="0" applyNumberFormat="1" applyFont="1" applyBorder="1" applyAlignment="1">
      <alignment/>
    </xf>
    <xf numFmtId="3" fontId="2" fillId="0" borderId="61" xfId="0" applyNumberFormat="1" applyFont="1" applyBorder="1" applyAlignment="1">
      <alignment/>
    </xf>
    <xf numFmtId="0" fontId="2" fillId="0" borderId="62" xfId="0" applyFont="1" applyBorder="1" applyAlignment="1">
      <alignment/>
    </xf>
    <xf numFmtId="3" fontId="2" fillId="0" borderId="13" xfId="0" applyNumberFormat="1" applyFont="1" applyBorder="1" applyAlignment="1">
      <alignment horizontal="right" wrapText="1"/>
    </xf>
    <xf numFmtId="3" fontId="17" fillId="0" borderId="32" xfId="0" applyNumberFormat="1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17" fillId="0" borderId="32" xfId="0" applyFont="1" applyFill="1" applyBorder="1" applyAlignment="1">
      <alignment/>
    </xf>
    <xf numFmtId="0" fontId="17" fillId="0" borderId="37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17" fillId="0" borderId="15" xfId="0" applyFon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22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72" xfId="0" applyBorder="1" applyAlignment="1">
      <alignment/>
    </xf>
    <xf numFmtId="0" fontId="0" fillId="0" borderId="70" xfId="0" applyBorder="1" applyAlignment="1">
      <alignment/>
    </xf>
    <xf numFmtId="0" fontId="0" fillId="0" borderId="73" xfId="0" applyBorder="1" applyAlignment="1">
      <alignment/>
    </xf>
    <xf numFmtId="0" fontId="0" fillId="0" borderId="57" xfId="0" applyBorder="1" applyAlignment="1">
      <alignment/>
    </xf>
    <xf numFmtId="0" fontId="0" fillId="0" borderId="63" xfId="0" applyBorder="1" applyAlignment="1">
      <alignment/>
    </xf>
    <xf numFmtId="0" fontId="0" fillId="0" borderId="74" xfId="0" applyBorder="1" applyAlignment="1">
      <alignment/>
    </xf>
    <xf numFmtId="3" fontId="2" fillId="0" borderId="55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8" xfId="0" applyFont="1" applyBorder="1" applyAlignment="1">
      <alignment/>
    </xf>
    <xf numFmtId="3" fontId="2" fillId="0" borderId="75" xfId="0" applyNumberFormat="1" applyFont="1" applyBorder="1" applyAlignment="1">
      <alignment/>
    </xf>
    <xf numFmtId="0" fontId="0" fillId="0" borderId="76" xfId="0" applyBorder="1" applyAlignment="1">
      <alignment/>
    </xf>
    <xf numFmtId="0" fontId="0" fillId="0" borderId="39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0" fillId="0" borderId="0" xfId="56" applyNumberFormat="1" applyFont="1" applyFill="1" applyBorder="1" applyAlignment="1" applyProtection="1">
      <alignment horizontal="left" indent="1"/>
      <protection/>
    </xf>
    <xf numFmtId="0" fontId="4" fillId="0" borderId="0" xfId="56" applyNumberFormat="1" applyFont="1" applyFill="1" applyBorder="1" applyAlignment="1" applyProtection="1">
      <alignment horizontal="left"/>
      <protection/>
    </xf>
    <xf numFmtId="3" fontId="0" fillId="0" borderId="36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0" fontId="2" fillId="0" borderId="69" xfId="0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50" xfId="0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50" xfId="0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0" fontId="0" fillId="0" borderId="71" xfId="0" applyBorder="1" applyAlignment="1">
      <alignment/>
    </xf>
    <xf numFmtId="0" fontId="0" fillId="0" borderId="20" xfId="0" applyFont="1" applyBorder="1" applyAlignment="1">
      <alignment/>
    </xf>
    <xf numFmtId="0" fontId="2" fillId="0" borderId="50" xfId="0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0" fontId="2" fillId="0" borderId="61" xfId="56" applyNumberFormat="1" applyFont="1" applyFill="1" applyBorder="1" applyAlignment="1" applyProtection="1">
      <alignment horizontal="left"/>
      <protection/>
    </xf>
    <xf numFmtId="0" fontId="0" fillId="0" borderId="73" xfId="0" applyFont="1" applyBorder="1" applyAlignment="1">
      <alignment/>
    </xf>
    <xf numFmtId="0" fontId="0" fillId="0" borderId="17" xfId="0" applyFont="1" applyBorder="1" applyAlignment="1">
      <alignment/>
    </xf>
    <xf numFmtId="3" fontId="2" fillId="0" borderId="34" xfId="0" applyNumberFormat="1" applyFont="1" applyBorder="1" applyAlignment="1">
      <alignment/>
    </xf>
    <xf numFmtId="0" fontId="2" fillId="0" borderId="75" xfId="0" applyFont="1" applyBorder="1" applyAlignment="1">
      <alignment/>
    </xf>
    <xf numFmtId="3" fontId="0" fillId="0" borderId="77" xfId="0" applyNumberFormat="1" applyBorder="1" applyAlignment="1">
      <alignment/>
    </xf>
    <xf numFmtId="3" fontId="2" fillId="0" borderId="2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3" fontId="0" fillId="0" borderId="27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2" fillId="0" borderId="79" xfId="0" applyNumberFormat="1" applyFont="1" applyBorder="1" applyAlignment="1">
      <alignment/>
    </xf>
    <xf numFmtId="0" fontId="15" fillId="0" borderId="33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3" fontId="0" fillId="0" borderId="40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2" fillId="0" borderId="30" xfId="58" applyNumberFormat="1" applyFont="1" applyBorder="1" applyAlignment="1">
      <alignment horizontal="right"/>
      <protection/>
    </xf>
    <xf numFmtId="0" fontId="2" fillId="0" borderId="36" xfId="0" applyFont="1" applyBorder="1" applyAlignment="1">
      <alignment/>
    </xf>
    <xf numFmtId="0" fontId="2" fillId="0" borderId="54" xfId="56" applyNumberFormat="1" applyFont="1" applyFill="1" applyBorder="1" applyAlignment="1" applyProtection="1">
      <alignment horizontal="left"/>
      <protection/>
    </xf>
    <xf numFmtId="0" fontId="2" fillId="0" borderId="18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76" xfId="0" applyNumberFormat="1" applyFont="1" applyBorder="1" applyAlignment="1">
      <alignment/>
    </xf>
    <xf numFmtId="0" fontId="2" fillId="0" borderId="45" xfId="0" applyFont="1" applyBorder="1" applyAlignment="1">
      <alignment/>
    </xf>
    <xf numFmtId="3" fontId="2" fillId="0" borderId="69" xfId="0" applyNumberFormat="1" applyFont="1" applyBorder="1" applyAlignment="1">
      <alignment/>
    </xf>
    <xf numFmtId="3" fontId="2" fillId="0" borderId="45" xfId="0" applyNumberFormat="1" applyFont="1" applyBorder="1" applyAlignment="1">
      <alignment/>
    </xf>
    <xf numFmtId="3" fontId="2" fillId="0" borderId="64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67" xfId="0" applyFont="1" applyBorder="1" applyAlignment="1">
      <alignment/>
    </xf>
    <xf numFmtId="3" fontId="0" fillId="0" borderId="17" xfId="0" applyNumberFormat="1" applyFont="1" applyBorder="1" applyAlignment="1">
      <alignment/>
    </xf>
    <xf numFmtId="3" fontId="2" fillId="0" borderId="57" xfId="0" applyNumberFormat="1" applyFont="1" applyBorder="1" applyAlignment="1">
      <alignment/>
    </xf>
    <xf numFmtId="0" fontId="2" fillId="0" borderId="22" xfId="0" applyFont="1" applyFill="1" applyBorder="1" applyAlignment="1">
      <alignment/>
    </xf>
    <xf numFmtId="3" fontId="2" fillId="0" borderId="31" xfId="0" applyNumberFormat="1" applyFont="1" applyBorder="1" applyAlignment="1">
      <alignment/>
    </xf>
    <xf numFmtId="0" fontId="15" fillId="0" borderId="31" xfId="0" applyFont="1" applyBorder="1" applyAlignment="1">
      <alignment horizontal="center"/>
    </xf>
    <xf numFmtId="0" fontId="15" fillId="0" borderId="78" xfId="0" applyFont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3" fontId="0" fillId="0" borderId="29" xfId="0" applyNumberFormat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64" xfId="0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59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3" fontId="2" fillId="0" borderId="71" xfId="0" applyNumberFormat="1" applyFont="1" applyBorder="1" applyAlignment="1">
      <alignment/>
    </xf>
    <xf numFmtId="0" fontId="0" fillId="0" borderId="13" xfId="0" applyBorder="1" applyAlignment="1">
      <alignment/>
    </xf>
    <xf numFmtId="0" fontId="2" fillId="0" borderId="31" xfId="0" applyFont="1" applyFill="1" applyBorder="1" applyAlignment="1">
      <alignment/>
    </xf>
    <xf numFmtId="0" fontId="2" fillId="0" borderId="59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24" xfId="0" applyFont="1" applyBorder="1" applyAlignment="1">
      <alignment/>
    </xf>
    <xf numFmtId="3" fontId="0" fillId="0" borderId="59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59" xfId="0" applyNumberFormat="1" applyFont="1" applyBorder="1" applyAlignment="1">
      <alignment/>
    </xf>
    <xf numFmtId="0" fontId="0" fillId="0" borderId="24" xfId="0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3" fontId="2" fillId="0" borderId="78" xfId="0" applyNumberFormat="1" applyFont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3" fontId="2" fillId="0" borderId="65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30" xfId="58" applyNumberFormat="1" applyFont="1" applyBorder="1">
      <alignment/>
      <protection/>
    </xf>
    <xf numFmtId="3" fontId="2" fillId="0" borderId="68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15" fillId="0" borderId="0" xfId="0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3" fontId="2" fillId="0" borderId="75" xfId="0" applyNumberFormat="1" applyFont="1" applyBorder="1" applyAlignment="1">
      <alignment horizontal="right" wrapText="1"/>
    </xf>
    <xf numFmtId="3" fontId="0" fillId="0" borderId="24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80" xfId="0" applyFont="1" applyBorder="1" applyAlignment="1">
      <alignment/>
    </xf>
    <xf numFmtId="0" fontId="0" fillId="0" borderId="19" xfId="0" applyFont="1" applyBorder="1" applyAlignment="1">
      <alignment/>
    </xf>
    <xf numFmtId="3" fontId="2" fillId="0" borderId="22" xfId="58" applyNumberFormat="1" applyFont="1" applyBorder="1">
      <alignment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3" fontId="15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0" fontId="15" fillId="0" borderId="0" xfId="0" applyFont="1" applyBorder="1" applyAlignment="1">
      <alignment/>
    </xf>
    <xf numFmtId="0" fontId="18" fillId="0" borderId="0" xfId="54" applyFont="1" applyFill="1" applyBorder="1" applyAlignment="1">
      <alignment horizontal="center" vertical="center"/>
      <protection/>
    </xf>
    <xf numFmtId="0" fontId="15" fillId="0" borderId="0" xfId="54" applyFont="1" applyFill="1" applyBorder="1">
      <alignment/>
      <protection/>
    </xf>
    <xf numFmtId="0" fontId="18" fillId="0" borderId="0" xfId="54" applyFont="1" applyBorder="1">
      <alignment/>
      <protection/>
    </xf>
    <xf numFmtId="0" fontId="17" fillId="0" borderId="0" xfId="55" applyFont="1" applyFill="1" applyBorder="1" applyAlignment="1">
      <alignment horizontal="left"/>
      <protection/>
    </xf>
    <xf numFmtId="0" fontId="19" fillId="0" borderId="0" xfId="54" applyFont="1" applyBorder="1">
      <alignment/>
      <protection/>
    </xf>
    <xf numFmtId="0" fontId="15" fillId="0" borderId="0" xfId="54" applyFont="1" applyFill="1" applyBorder="1" applyAlignment="1">
      <alignment wrapText="1"/>
      <protection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54" applyFont="1" applyBorder="1">
      <alignment/>
      <protection/>
    </xf>
    <xf numFmtId="0" fontId="2" fillId="0" borderId="0" xfId="0" applyFont="1" applyBorder="1" applyAlignment="1">
      <alignment horizontal="center"/>
    </xf>
    <xf numFmtId="3" fontId="15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0" fontId="15" fillId="0" borderId="81" xfId="0" applyFont="1" applyBorder="1" applyAlignment="1">
      <alignment/>
    </xf>
    <xf numFmtId="0" fontId="0" fillId="0" borderId="20" xfId="56" applyNumberFormat="1" applyFont="1" applyFill="1" applyBorder="1" applyAlignment="1" applyProtection="1">
      <alignment horizontal="left"/>
      <protection/>
    </xf>
    <xf numFmtId="0" fontId="2" fillId="0" borderId="31" xfId="0" applyFont="1" applyBorder="1" applyAlignment="1">
      <alignment/>
    </xf>
    <xf numFmtId="0" fontId="0" fillId="0" borderId="28" xfId="0" applyBorder="1" applyAlignment="1">
      <alignment/>
    </xf>
    <xf numFmtId="0" fontId="0" fillId="0" borderId="59" xfId="0" applyFont="1" applyBorder="1" applyAlignment="1">
      <alignment/>
    </xf>
    <xf numFmtId="0" fontId="12" fillId="0" borderId="22" xfId="0" applyFont="1" applyBorder="1" applyAlignment="1">
      <alignment/>
    </xf>
    <xf numFmtId="0" fontId="0" fillId="0" borderId="22" xfId="0" applyBorder="1" applyAlignment="1">
      <alignment horizontal="right"/>
    </xf>
    <xf numFmtId="0" fontId="0" fillId="0" borderId="64" xfId="0" applyBorder="1" applyAlignment="1">
      <alignment horizontal="right"/>
    </xf>
    <xf numFmtId="0" fontId="6" fillId="0" borderId="39" xfId="0" applyFont="1" applyBorder="1" applyAlignment="1">
      <alignment/>
    </xf>
    <xf numFmtId="3" fontId="0" fillId="0" borderId="37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51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22" xfId="56" applyNumberFormat="1" applyFont="1" applyFill="1" applyBorder="1" applyAlignment="1" applyProtection="1">
      <alignment horizontal="left"/>
      <protection/>
    </xf>
    <xf numFmtId="3" fontId="2" fillId="0" borderId="51" xfId="0" applyNumberFormat="1" applyFont="1" applyBorder="1" applyAlignment="1">
      <alignment/>
    </xf>
    <xf numFmtId="0" fontId="0" fillId="0" borderId="16" xfId="56" applyNumberFormat="1" applyFont="1" applyFill="1" applyBorder="1" applyAlignment="1" applyProtection="1">
      <alignment horizontal="left"/>
      <protection/>
    </xf>
    <xf numFmtId="0" fontId="0" fillId="0" borderId="23" xfId="56" applyNumberFormat="1" applyFont="1" applyFill="1" applyBorder="1" applyAlignment="1" applyProtection="1">
      <alignment horizontal="left"/>
      <protection/>
    </xf>
    <xf numFmtId="3" fontId="0" fillId="0" borderId="25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3" xfId="56" applyNumberFormat="1" applyFont="1" applyFill="1" applyBorder="1" applyAlignment="1" applyProtection="1">
      <alignment horizontal="left"/>
      <protection/>
    </xf>
    <xf numFmtId="0" fontId="0" fillId="0" borderId="59" xfId="56" applyNumberFormat="1" applyFont="1" applyFill="1" applyBorder="1" applyAlignment="1" applyProtection="1">
      <alignment horizontal="left"/>
      <protection/>
    </xf>
    <xf numFmtId="3" fontId="0" fillId="0" borderId="37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Font="1" applyBorder="1" applyAlignment="1">
      <alignment/>
    </xf>
    <xf numFmtId="3" fontId="15" fillId="0" borderId="22" xfId="0" applyNumberFormat="1" applyFont="1" applyBorder="1" applyAlignment="1">
      <alignment/>
    </xf>
    <xf numFmtId="3" fontId="17" fillId="0" borderId="3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64" xfId="0" applyNumberFormat="1" applyFont="1" applyBorder="1" applyAlignment="1">
      <alignment/>
    </xf>
    <xf numFmtId="0" fontId="10" fillId="0" borderId="22" xfId="0" applyFont="1" applyBorder="1" applyAlignment="1">
      <alignment/>
    </xf>
    <xf numFmtId="0" fontId="2" fillId="0" borderId="22" xfId="0" applyFont="1" applyBorder="1" applyAlignment="1">
      <alignment horizontal="left"/>
    </xf>
    <xf numFmtId="49" fontId="0" fillId="0" borderId="18" xfId="0" applyNumberFormat="1" applyFont="1" applyBorder="1" applyAlignment="1">
      <alignment/>
    </xf>
    <xf numFmtId="3" fontId="15" fillId="0" borderId="39" xfId="0" applyNumberFormat="1" applyFont="1" applyBorder="1" applyAlignment="1">
      <alignment horizontal="center"/>
    </xf>
    <xf numFmtId="3" fontId="2" fillId="0" borderId="22" xfId="0" applyNumberFormat="1" applyFont="1" applyFill="1" applyBorder="1" applyAlignment="1">
      <alignment/>
    </xf>
    <xf numFmtId="3" fontId="15" fillId="0" borderId="15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2" fillId="0" borderId="69" xfId="0" applyNumberFormat="1" applyFont="1" applyFill="1" applyBorder="1" applyAlignment="1">
      <alignment/>
    </xf>
    <xf numFmtId="3" fontId="0" fillId="0" borderId="5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28" xfId="58" applyNumberFormat="1" applyFont="1" applyBorder="1">
      <alignment/>
      <protection/>
    </xf>
    <xf numFmtId="3" fontId="0" fillId="0" borderId="4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22" xfId="58" applyNumberFormat="1" applyFont="1" applyBorder="1">
      <alignment/>
      <protection/>
    </xf>
    <xf numFmtId="3" fontId="0" fillId="0" borderId="71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0" fillId="0" borderId="59" xfId="0" applyBorder="1" applyAlignment="1">
      <alignment/>
    </xf>
    <xf numFmtId="0" fontId="2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2" fillId="0" borderId="22" xfId="0" applyFont="1" applyBorder="1" applyAlignment="1">
      <alignment horizontal="center" wrapText="1"/>
    </xf>
    <xf numFmtId="0" fontId="2" fillId="0" borderId="16" xfId="0" applyFont="1" applyBorder="1" applyAlignment="1">
      <alignment horizontal="right"/>
    </xf>
    <xf numFmtId="0" fontId="2" fillId="0" borderId="82" xfId="0" applyFont="1" applyBorder="1" applyAlignment="1">
      <alignment/>
    </xf>
    <xf numFmtId="0" fontId="0" fillId="0" borderId="82" xfId="0" applyFont="1" applyBorder="1" applyAlignment="1">
      <alignment/>
    </xf>
    <xf numFmtId="0" fontId="24" fillId="0" borderId="0" xfId="57" applyFont="1" applyAlignment="1">
      <alignment horizontal="center"/>
      <protection/>
    </xf>
    <xf numFmtId="0" fontId="25" fillId="0" borderId="0" xfId="57" applyFont="1">
      <alignment/>
      <protection/>
    </xf>
    <xf numFmtId="0" fontId="16" fillId="0" borderId="22" xfId="0" applyFont="1" applyBorder="1" applyAlignment="1">
      <alignment/>
    </xf>
    <xf numFmtId="3" fontId="16" fillId="0" borderId="78" xfId="0" applyNumberFormat="1" applyFont="1" applyBorder="1" applyAlignment="1">
      <alignment/>
    </xf>
    <xf numFmtId="3" fontId="16" fillId="0" borderId="39" xfId="0" applyNumberFormat="1" applyFont="1" applyBorder="1" applyAlignment="1">
      <alignment/>
    </xf>
    <xf numFmtId="0" fontId="16" fillId="0" borderId="39" xfId="0" applyFont="1" applyBorder="1" applyAlignment="1">
      <alignment/>
    </xf>
    <xf numFmtId="3" fontId="16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9" xfId="0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3" fontId="16" fillId="0" borderId="23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7" xfId="0" applyFont="1" applyBorder="1" applyAlignment="1">
      <alignment/>
    </xf>
    <xf numFmtId="3" fontId="1" fillId="0" borderId="25" xfId="0" applyNumberFormat="1" applyFont="1" applyBorder="1" applyAlignment="1">
      <alignment/>
    </xf>
    <xf numFmtId="0" fontId="1" fillId="0" borderId="25" xfId="0" applyFont="1" applyBorder="1" applyAlignment="1">
      <alignment/>
    </xf>
    <xf numFmtId="3" fontId="16" fillId="0" borderId="16" xfId="0" applyNumberFormat="1" applyFont="1" applyBorder="1" applyAlignment="1">
      <alignment/>
    </xf>
    <xf numFmtId="0" fontId="16" fillId="0" borderId="27" xfId="0" applyFont="1" applyBorder="1" applyAlignment="1">
      <alignment/>
    </xf>
    <xf numFmtId="3" fontId="16" fillId="0" borderId="25" xfId="0" applyNumberFormat="1" applyFont="1" applyBorder="1" applyAlignment="1">
      <alignment/>
    </xf>
    <xf numFmtId="0" fontId="16" fillId="0" borderId="25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77" xfId="0" applyFont="1" applyBorder="1" applyAlignment="1">
      <alignment/>
    </xf>
    <xf numFmtId="0" fontId="1" fillId="0" borderId="42" xfId="0" applyFont="1" applyBorder="1" applyAlignment="1">
      <alignment/>
    </xf>
    <xf numFmtId="3" fontId="16" fillId="0" borderId="48" xfId="0" applyNumberFormat="1" applyFont="1" applyBorder="1" applyAlignment="1">
      <alignment/>
    </xf>
    <xf numFmtId="0" fontId="16" fillId="0" borderId="78" xfId="0" applyFont="1" applyBorder="1" applyAlignment="1">
      <alignment/>
    </xf>
    <xf numFmtId="0" fontId="16" fillId="0" borderId="16" xfId="0" applyFont="1" applyBorder="1" applyAlignment="1">
      <alignment/>
    </xf>
    <xf numFmtId="3" fontId="1" fillId="0" borderId="42" xfId="0" applyNumberFormat="1" applyFont="1" applyBorder="1" applyAlignment="1">
      <alignment/>
    </xf>
    <xf numFmtId="0" fontId="16" fillId="0" borderId="45" xfId="0" applyFont="1" applyBorder="1" applyAlignment="1">
      <alignment/>
    </xf>
    <xf numFmtId="0" fontId="16" fillId="0" borderId="83" xfId="0" applyFont="1" applyBorder="1" applyAlignment="1">
      <alignment/>
    </xf>
    <xf numFmtId="0" fontId="1" fillId="0" borderId="84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1" xfId="0" applyFont="1" applyBorder="1" applyAlignment="1">
      <alignment/>
    </xf>
    <xf numFmtId="3" fontId="16" fillId="0" borderId="53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32" xfId="0" applyFont="1" applyBorder="1" applyAlignment="1">
      <alignment/>
    </xf>
    <xf numFmtId="3" fontId="16" fillId="0" borderId="11" xfId="0" applyNumberFormat="1" applyFont="1" applyBorder="1" applyAlignment="1">
      <alignment/>
    </xf>
    <xf numFmtId="0" fontId="1" fillId="0" borderId="82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5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6" fillId="0" borderId="76" xfId="0" applyFont="1" applyBorder="1" applyAlignment="1">
      <alignment/>
    </xf>
    <xf numFmtId="3" fontId="16" fillId="0" borderId="79" xfId="0" applyNumberFormat="1" applyFont="1" applyBorder="1" applyAlignment="1">
      <alignment/>
    </xf>
    <xf numFmtId="0" fontId="1" fillId="0" borderId="76" xfId="0" applyFont="1" applyBorder="1" applyAlignment="1">
      <alignment/>
    </xf>
    <xf numFmtId="3" fontId="1" fillId="0" borderId="79" xfId="0" applyNumberFormat="1" applyFont="1" applyBorder="1" applyAlignment="1">
      <alignment/>
    </xf>
    <xf numFmtId="3" fontId="1" fillId="0" borderId="62" xfId="0" applyNumberFormat="1" applyFont="1" applyBorder="1" applyAlignment="1">
      <alignment/>
    </xf>
    <xf numFmtId="0" fontId="1" fillId="0" borderId="62" xfId="0" applyFont="1" applyBorder="1" applyAlignment="1">
      <alignment/>
    </xf>
    <xf numFmtId="3" fontId="1" fillId="0" borderId="76" xfId="0" applyNumberFormat="1" applyFont="1" applyBorder="1" applyAlignment="1">
      <alignment/>
    </xf>
    <xf numFmtId="0" fontId="27" fillId="0" borderId="0" xfId="57" applyFont="1" applyAlignment="1">
      <alignment horizontal="center"/>
      <protection/>
    </xf>
    <xf numFmtId="0" fontId="0" fillId="0" borderId="25" xfId="57" applyFont="1" applyBorder="1" applyAlignment="1">
      <alignment horizontal="center"/>
      <protection/>
    </xf>
    <xf numFmtId="0" fontId="0" fillId="0" borderId="25" xfId="57" applyFont="1" applyBorder="1" applyAlignment="1">
      <alignment horizontal="left" vertical="center" wrapText="1"/>
      <protection/>
    </xf>
    <xf numFmtId="3" fontId="0" fillId="0" borderId="25" xfId="57" applyNumberFormat="1" applyFont="1" applyBorder="1" applyAlignment="1">
      <alignment horizontal="center" vertical="center" wrapText="1"/>
      <protection/>
    </xf>
    <xf numFmtId="0" fontId="2" fillId="0" borderId="25" xfId="57" applyFont="1" applyBorder="1" applyAlignment="1">
      <alignment wrapText="1"/>
      <protection/>
    </xf>
    <xf numFmtId="3" fontId="2" fillId="0" borderId="25" xfId="57" applyNumberFormat="1" applyFont="1" applyBorder="1" applyAlignment="1">
      <alignment horizontal="center"/>
      <protection/>
    </xf>
    <xf numFmtId="0" fontId="0" fillId="0" borderId="25" xfId="57" applyFont="1" applyBorder="1">
      <alignment/>
      <protection/>
    </xf>
    <xf numFmtId="3" fontId="0" fillId="0" borderId="25" xfId="57" applyNumberFormat="1" applyFont="1" applyBorder="1" applyAlignment="1">
      <alignment horizontal="center"/>
      <protection/>
    </xf>
    <xf numFmtId="0" fontId="2" fillId="0" borderId="25" xfId="57" applyFont="1" applyBorder="1">
      <alignment/>
      <protection/>
    </xf>
    <xf numFmtId="0" fontId="0" fillId="0" borderId="25" xfId="57" applyFont="1" applyBorder="1" applyAlignment="1">
      <alignment vertical="center" wrapText="1"/>
      <protection/>
    </xf>
    <xf numFmtId="3" fontId="0" fillId="0" borderId="25" xfId="57" applyNumberFormat="1" applyFont="1" applyBorder="1" applyAlignment="1">
      <alignment horizontal="center" vertical="center"/>
      <protection/>
    </xf>
    <xf numFmtId="0" fontId="0" fillId="0" borderId="25" xfId="57" applyFont="1" applyBorder="1" applyAlignment="1">
      <alignment wrapText="1"/>
      <protection/>
    </xf>
    <xf numFmtId="0" fontId="0" fillId="0" borderId="25" xfId="57" applyFont="1" applyFill="1" applyBorder="1" applyAlignment="1">
      <alignment wrapText="1"/>
      <protection/>
    </xf>
    <xf numFmtId="3" fontId="0" fillId="0" borderId="25" xfId="57" applyNumberFormat="1" applyFont="1" applyFill="1" applyBorder="1" applyAlignment="1">
      <alignment horizontal="center"/>
      <protection/>
    </xf>
    <xf numFmtId="0" fontId="2" fillId="0" borderId="25" xfId="57" applyFont="1" applyFill="1" applyBorder="1" applyAlignment="1">
      <alignment wrapText="1"/>
      <protection/>
    </xf>
    <xf numFmtId="0" fontId="2" fillId="0" borderId="25" xfId="57" applyFont="1" applyBorder="1" applyAlignment="1">
      <alignment horizontal="center" vertical="center" wrapText="1"/>
      <protection/>
    </xf>
    <xf numFmtId="3" fontId="63" fillId="0" borderId="46" xfId="0" applyNumberFormat="1" applyFont="1" applyBorder="1" applyAlignment="1">
      <alignment horizontal="right"/>
    </xf>
    <xf numFmtId="0" fontId="5" fillId="0" borderId="16" xfId="0" applyFont="1" applyBorder="1" applyAlignment="1">
      <alignment/>
    </xf>
    <xf numFmtId="3" fontId="14" fillId="0" borderId="16" xfId="0" applyNumberFormat="1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0" xfId="55" applyFont="1" applyFill="1" applyBorder="1" applyAlignment="1">
      <alignment wrapText="1"/>
      <protection/>
    </xf>
    <xf numFmtId="0" fontId="17" fillId="0" borderId="0" xfId="57" applyFont="1" applyAlignment="1">
      <alignment horizontal="right"/>
      <protection/>
    </xf>
    <xf numFmtId="0" fontId="26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9" xfId="0" applyBorder="1" applyAlignment="1">
      <alignment horizontal="center"/>
    </xf>
    <xf numFmtId="3" fontId="0" fillId="0" borderId="49" xfId="0" applyNumberForma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3" fontId="0" fillId="0" borderId="0" xfId="57" applyNumberFormat="1" applyFont="1" applyAlignment="1">
      <alignment horizontal="right"/>
      <protection/>
    </xf>
    <xf numFmtId="3" fontId="0" fillId="0" borderId="0" xfId="0" applyNumberFormat="1" applyAlignment="1">
      <alignment horizontal="center"/>
    </xf>
    <xf numFmtId="3" fontId="0" fillId="0" borderId="0" xfId="57" applyNumberFormat="1" applyFont="1" applyAlignment="1">
      <alignment horizontal="center"/>
      <protection/>
    </xf>
    <xf numFmtId="3" fontId="2" fillId="0" borderId="25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64" fillId="0" borderId="22" xfId="0" applyFont="1" applyBorder="1" applyAlignment="1">
      <alignment horizontal="center"/>
    </xf>
    <xf numFmtId="3" fontId="64" fillId="0" borderId="22" xfId="0" applyNumberFormat="1" applyFont="1" applyBorder="1" applyAlignment="1">
      <alignment horizontal="center"/>
    </xf>
    <xf numFmtId="0" fontId="64" fillId="0" borderId="22" xfId="0" applyFont="1" applyBorder="1" applyAlignment="1">
      <alignment/>
    </xf>
    <xf numFmtId="0" fontId="64" fillId="0" borderId="16" xfId="0" applyFont="1" applyBorder="1" applyAlignment="1">
      <alignment/>
    </xf>
    <xf numFmtId="3" fontId="64" fillId="0" borderId="16" xfId="0" applyNumberFormat="1" applyFont="1" applyBorder="1" applyAlignment="1">
      <alignment/>
    </xf>
    <xf numFmtId="0" fontId="64" fillId="0" borderId="48" xfId="0" applyFont="1" applyBorder="1" applyAlignment="1">
      <alignment/>
    </xf>
    <xf numFmtId="3" fontId="64" fillId="0" borderId="48" xfId="0" applyNumberFormat="1" applyFont="1" applyBorder="1" applyAlignment="1">
      <alignment/>
    </xf>
    <xf numFmtId="3" fontId="64" fillId="0" borderId="22" xfId="0" applyNumberFormat="1" applyFont="1" applyBorder="1" applyAlignment="1">
      <alignment/>
    </xf>
    <xf numFmtId="0" fontId="64" fillId="0" borderId="0" xfId="0" applyFont="1" applyBorder="1" applyAlignment="1">
      <alignment/>
    </xf>
    <xf numFmtId="3" fontId="64" fillId="0" borderId="0" xfId="0" applyNumberFormat="1" applyFont="1" applyBorder="1" applyAlignment="1">
      <alignment/>
    </xf>
    <xf numFmtId="3" fontId="65" fillId="0" borderId="16" xfId="0" applyNumberFormat="1" applyFont="1" applyBorder="1" applyAlignment="1">
      <alignment/>
    </xf>
    <xf numFmtId="0" fontId="0" fillId="0" borderId="72" xfId="0" applyFont="1" applyBorder="1" applyAlignment="1">
      <alignment/>
    </xf>
    <xf numFmtId="3" fontId="0" fillId="0" borderId="80" xfId="0" applyNumberFormat="1" applyFont="1" applyBorder="1" applyAlignment="1">
      <alignment/>
    </xf>
    <xf numFmtId="0" fontId="0" fillId="0" borderId="60" xfId="0" applyFont="1" applyBorder="1" applyAlignment="1">
      <alignment wrapText="1"/>
    </xf>
    <xf numFmtId="0" fontId="0" fillId="0" borderId="10" xfId="0" applyFont="1" applyBorder="1" applyAlignment="1">
      <alignment/>
    </xf>
    <xf numFmtId="0" fontId="2" fillId="0" borderId="45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0" fillId="0" borderId="36" xfId="0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49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29" xfId="0" applyFont="1" applyBorder="1" applyAlignment="1">
      <alignment/>
    </xf>
    <xf numFmtId="3" fontId="0" fillId="0" borderId="77" xfId="0" applyNumberFormat="1" applyFont="1" applyBorder="1" applyAlignment="1">
      <alignment/>
    </xf>
    <xf numFmtId="0" fontId="0" fillId="0" borderId="81" xfId="0" applyFont="1" applyBorder="1" applyAlignment="1">
      <alignment/>
    </xf>
    <xf numFmtId="3" fontId="0" fillId="0" borderId="82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87" xfId="0" applyFont="1" applyBorder="1" applyAlignment="1">
      <alignment/>
    </xf>
    <xf numFmtId="0" fontId="0" fillId="0" borderId="56" xfId="0" applyFont="1" applyBorder="1" applyAlignment="1">
      <alignment/>
    </xf>
    <xf numFmtId="0" fontId="2" fillId="0" borderId="4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3" fontId="0" fillId="0" borderId="87" xfId="0" applyNumberFormat="1" applyFont="1" applyBorder="1" applyAlignment="1">
      <alignment/>
    </xf>
    <xf numFmtId="0" fontId="2" fillId="0" borderId="30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0" fillId="0" borderId="4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78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36" xfId="0" applyFont="1" applyFill="1" applyBorder="1" applyAlignment="1">
      <alignment wrapText="1"/>
    </xf>
    <xf numFmtId="0" fontId="22" fillId="0" borderId="36" xfId="0" applyFont="1" applyFill="1" applyBorder="1" applyAlignment="1">
      <alignment wrapText="1"/>
    </xf>
    <xf numFmtId="0" fontId="10" fillId="0" borderId="49" xfId="0" applyFont="1" applyFill="1" applyBorder="1" applyAlignment="1">
      <alignment wrapText="1"/>
    </xf>
    <xf numFmtId="0" fontId="22" fillId="0" borderId="49" xfId="0" applyFont="1" applyFill="1" applyBorder="1" applyAlignment="1">
      <alignment wrapText="1"/>
    </xf>
    <xf numFmtId="3" fontId="2" fillId="0" borderId="37" xfId="0" applyNumberFormat="1" applyFont="1" applyBorder="1" applyAlignment="1">
      <alignment/>
    </xf>
    <xf numFmtId="0" fontId="10" fillId="0" borderId="30" xfId="0" applyFont="1" applyFill="1" applyBorder="1" applyAlignment="1">
      <alignment wrapText="1"/>
    </xf>
    <xf numFmtId="0" fontId="22" fillId="0" borderId="30" xfId="0" applyFont="1" applyFill="1" applyBorder="1" applyAlignment="1">
      <alignment wrapText="1"/>
    </xf>
    <xf numFmtId="3" fontId="0" fillId="0" borderId="31" xfId="0" applyNumberFormat="1" applyFont="1" applyBorder="1" applyAlignment="1">
      <alignment/>
    </xf>
    <xf numFmtId="3" fontId="0" fillId="0" borderId="78" xfId="0" applyNumberFormat="1" applyFont="1" applyBorder="1" applyAlignment="1">
      <alignment/>
    </xf>
    <xf numFmtId="3" fontId="0" fillId="0" borderId="65" xfId="0" applyNumberFormat="1" applyFont="1" applyBorder="1" applyAlignment="1">
      <alignment/>
    </xf>
    <xf numFmtId="0" fontId="10" fillId="0" borderId="22" xfId="0" applyFont="1" applyFill="1" applyBorder="1" applyAlignment="1">
      <alignment wrapText="1"/>
    </xf>
    <xf numFmtId="0" fontId="0" fillId="0" borderId="36" xfId="0" applyFont="1" applyFill="1" applyBorder="1" applyAlignment="1">
      <alignment/>
    </xf>
    <xf numFmtId="0" fontId="0" fillId="0" borderId="8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7" fillId="0" borderId="30" xfId="0" applyFont="1" applyBorder="1" applyAlignment="1">
      <alignment horizontal="right"/>
    </xf>
    <xf numFmtId="3" fontId="27" fillId="0" borderId="22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88" xfId="0" applyNumberFormat="1" applyFont="1" applyBorder="1" applyAlignment="1">
      <alignment/>
    </xf>
    <xf numFmtId="3" fontId="0" fillId="0" borderId="60" xfId="0" applyNumberFormat="1" applyFont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Alignment="1">
      <alignment wrapText="1"/>
    </xf>
    <xf numFmtId="3" fontId="17" fillId="0" borderId="0" xfId="54" applyNumberFormat="1" applyFont="1" applyFill="1" applyBorder="1" applyAlignment="1">
      <alignment wrapText="1"/>
      <protection/>
    </xf>
    <xf numFmtId="0" fontId="17" fillId="0" borderId="0" xfId="0" applyFont="1" applyBorder="1" applyAlignment="1">
      <alignment wrapText="1"/>
    </xf>
    <xf numFmtId="3" fontId="15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3" fontId="0" fillId="0" borderId="5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52" xfId="0" applyNumberFormat="1" applyFont="1" applyBorder="1" applyAlignment="1">
      <alignment/>
    </xf>
    <xf numFmtId="3" fontId="0" fillId="0" borderId="25" xfId="58" applyNumberFormat="1" applyFont="1" applyBorder="1" applyAlignment="1">
      <alignment horizontal="right"/>
      <protection/>
    </xf>
    <xf numFmtId="3" fontId="0" fillId="0" borderId="25" xfId="58" applyNumberFormat="1" applyFont="1" applyBorder="1">
      <alignment/>
      <protection/>
    </xf>
    <xf numFmtId="3" fontId="0" fillId="0" borderId="11" xfId="58" applyNumberFormat="1" applyFont="1" applyBorder="1">
      <alignment/>
      <protection/>
    </xf>
    <xf numFmtId="3" fontId="0" fillId="0" borderId="35" xfId="58" applyNumberFormat="1" applyFont="1" applyBorder="1" applyAlignment="1">
      <alignment horizontal="right"/>
      <protection/>
    </xf>
    <xf numFmtId="3" fontId="0" fillId="0" borderId="35" xfId="58" applyNumberFormat="1" applyFont="1" applyBorder="1">
      <alignment/>
      <protection/>
    </xf>
    <xf numFmtId="3" fontId="0" fillId="0" borderId="12" xfId="58" applyNumberFormat="1" applyFont="1" applyBorder="1">
      <alignment/>
      <protection/>
    </xf>
    <xf numFmtId="3" fontId="0" fillId="0" borderId="17" xfId="58" applyNumberFormat="1" applyFont="1" applyBorder="1" applyAlignment="1">
      <alignment horizontal="right"/>
      <protection/>
    </xf>
    <xf numFmtId="3" fontId="0" fillId="0" borderId="17" xfId="58" applyNumberFormat="1" applyFont="1" applyBorder="1">
      <alignment/>
      <protection/>
    </xf>
    <xf numFmtId="3" fontId="0" fillId="0" borderId="14" xfId="58" applyNumberFormat="1" applyFont="1" applyBorder="1">
      <alignment/>
      <protection/>
    </xf>
    <xf numFmtId="3" fontId="2" fillId="0" borderId="22" xfId="58" applyNumberFormat="1" applyFont="1" applyBorder="1" applyAlignment="1">
      <alignment horizontal="right"/>
      <protection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2" xfId="58" applyNumberFormat="1" applyFont="1" applyBorder="1" applyAlignment="1">
      <alignment horizontal="right"/>
      <protection/>
    </xf>
    <xf numFmtId="0" fontId="0" fillId="0" borderId="22" xfId="0" applyBorder="1" applyAlignment="1">
      <alignment horizontal="center"/>
    </xf>
    <xf numFmtId="0" fontId="0" fillId="0" borderId="81" xfId="0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59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37" xfId="0" applyFont="1" applyBorder="1" applyAlignment="1">
      <alignment/>
    </xf>
    <xf numFmtId="0" fontId="6" fillId="0" borderId="54" xfId="0" applyFont="1" applyBorder="1" applyAlignment="1">
      <alignment/>
    </xf>
    <xf numFmtId="0" fontId="27" fillId="0" borderId="54" xfId="0" applyFont="1" applyBorder="1" applyAlignment="1">
      <alignment/>
    </xf>
    <xf numFmtId="3" fontId="0" fillId="0" borderId="56" xfId="0" applyNumberFormat="1" applyFont="1" applyBorder="1" applyAlignment="1">
      <alignment/>
    </xf>
    <xf numFmtId="0" fontId="0" fillId="0" borderId="70" xfId="0" applyFont="1" applyBorder="1" applyAlignment="1">
      <alignment/>
    </xf>
    <xf numFmtId="3" fontId="0" fillId="0" borderId="52" xfId="0" applyNumberFormat="1" applyBorder="1" applyAlignment="1">
      <alignment/>
    </xf>
    <xf numFmtId="0" fontId="0" fillId="0" borderId="45" xfId="0" applyFont="1" applyBorder="1" applyAlignment="1">
      <alignment/>
    </xf>
    <xf numFmtId="0" fontId="0" fillId="0" borderId="76" xfId="56" applyNumberFormat="1" applyFont="1" applyFill="1" applyBorder="1" applyAlignment="1" applyProtection="1">
      <alignment horizontal="left"/>
      <protection/>
    </xf>
    <xf numFmtId="0" fontId="27" fillId="0" borderId="22" xfId="56" applyNumberFormat="1" applyFont="1" applyFill="1" applyBorder="1" applyAlignment="1" applyProtection="1">
      <alignment horizontal="left"/>
      <protection/>
    </xf>
    <xf numFmtId="0" fontId="0" fillId="0" borderId="35" xfId="56" applyNumberFormat="1" applyFont="1" applyFill="1" applyBorder="1" applyAlignment="1" applyProtection="1">
      <alignment horizontal="left"/>
      <protection/>
    </xf>
    <xf numFmtId="0" fontId="27" fillId="0" borderId="22" xfId="0" applyFont="1" applyBorder="1" applyAlignment="1">
      <alignment/>
    </xf>
    <xf numFmtId="0" fontId="26" fillId="0" borderId="22" xfId="56" applyNumberFormat="1" applyFont="1" applyFill="1" applyBorder="1" applyAlignment="1" applyProtection="1">
      <alignment horizontal="left"/>
      <protection/>
    </xf>
    <xf numFmtId="0" fontId="6" fillId="0" borderId="30" xfId="56" applyNumberFormat="1" applyFont="1" applyFill="1" applyBorder="1" applyAlignment="1" applyProtection="1">
      <alignment horizontal="left"/>
      <protection/>
    </xf>
    <xf numFmtId="0" fontId="26" fillId="0" borderId="45" xfId="0" applyFont="1" applyBorder="1" applyAlignment="1">
      <alignment/>
    </xf>
    <xf numFmtId="3" fontId="27" fillId="0" borderId="22" xfId="0" applyNumberFormat="1" applyFont="1" applyBorder="1" applyAlignment="1">
      <alignment/>
    </xf>
    <xf numFmtId="0" fontId="26" fillId="0" borderId="0" xfId="0" applyFont="1" applyAlignment="1">
      <alignment/>
    </xf>
    <xf numFmtId="0" fontId="6" fillId="0" borderId="76" xfId="56" applyNumberFormat="1" applyFont="1" applyFill="1" applyBorder="1" applyAlignment="1" applyProtection="1">
      <alignment horizontal="left"/>
      <protection/>
    </xf>
    <xf numFmtId="3" fontId="27" fillId="0" borderId="54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0" fontId="27" fillId="0" borderId="30" xfId="0" applyFont="1" applyBorder="1" applyAlignment="1">
      <alignment horizontal="left"/>
    </xf>
    <xf numFmtId="0" fontId="0" fillId="0" borderId="28" xfId="0" applyFont="1" applyBorder="1" applyAlignment="1">
      <alignment/>
    </xf>
    <xf numFmtId="3" fontId="0" fillId="0" borderId="43" xfId="0" applyNumberFormat="1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Alignment="1">
      <alignment/>
    </xf>
    <xf numFmtId="3" fontId="0" fillId="0" borderId="5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49" xfId="0" applyNumberFormat="1" applyBorder="1" applyAlignment="1">
      <alignment/>
    </xf>
    <xf numFmtId="0" fontId="27" fillId="0" borderId="39" xfId="0" applyFont="1" applyBorder="1" applyAlignment="1">
      <alignment/>
    </xf>
    <xf numFmtId="0" fontId="27" fillId="0" borderId="30" xfId="0" applyFont="1" applyBorder="1" applyAlignment="1">
      <alignment/>
    </xf>
    <xf numFmtId="3" fontId="27" fillId="0" borderId="30" xfId="0" applyNumberFormat="1" applyFont="1" applyBorder="1" applyAlignment="1">
      <alignment/>
    </xf>
    <xf numFmtId="3" fontId="27" fillId="0" borderId="13" xfId="0" applyNumberFormat="1" applyFont="1" applyBorder="1" applyAlignment="1">
      <alignment/>
    </xf>
    <xf numFmtId="0" fontId="27" fillId="0" borderId="0" xfId="0" applyFont="1" applyAlignment="1">
      <alignment/>
    </xf>
    <xf numFmtId="0" fontId="27" fillId="0" borderId="22" xfId="0" applyFont="1" applyBorder="1" applyAlignment="1">
      <alignment/>
    </xf>
    <xf numFmtId="0" fontId="22" fillId="0" borderId="59" xfId="0" applyFont="1" applyBorder="1" applyAlignment="1">
      <alignment/>
    </xf>
    <xf numFmtId="3" fontId="17" fillId="0" borderId="89" xfId="0" applyNumberFormat="1" applyFont="1" applyBorder="1" applyAlignment="1">
      <alignment/>
    </xf>
    <xf numFmtId="3" fontId="17" fillId="0" borderId="59" xfId="0" applyNumberFormat="1" applyFont="1" applyBorder="1" applyAlignment="1">
      <alignment/>
    </xf>
    <xf numFmtId="0" fontId="22" fillId="0" borderId="23" xfId="0" applyFont="1" applyBorder="1" applyAlignment="1">
      <alignment/>
    </xf>
    <xf numFmtId="3" fontId="17" fillId="0" borderId="29" xfId="0" applyNumberFormat="1" applyFont="1" applyBorder="1" applyAlignment="1">
      <alignment/>
    </xf>
    <xf numFmtId="3" fontId="17" fillId="0" borderId="17" xfId="0" applyNumberFormat="1" applyFont="1" applyBorder="1" applyAlignment="1">
      <alignment/>
    </xf>
    <xf numFmtId="3" fontId="17" fillId="0" borderId="66" xfId="0" applyNumberFormat="1" applyFont="1" applyBorder="1" applyAlignment="1">
      <alignment/>
    </xf>
    <xf numFmtId="3" fontId="17" fillId="0" borderId="23" xfId="0" applyNumberFormat="1" applyFont="1" applyBorder="1" applyAlignment="1">
      <alignment/>
    </xf>
    <xf numFmtId="3" fontId="15" fillId="0" borderId="23" xfId="0" applyNumberFormat="1" applyFont="1" applyBorder="1" applyAlignment="1">
      <alignment/>
    </xf>
    <xf numFmtId="0" fontId="22" fillId="0" borderId="16" xfId="0" applyFont="1" applyBorder="1" applyAlignment="1">
      <alignment/>
    </xf>
    <xf numFmtId="3" fontId="17" fillId="0" borderId="27" xfId="0" applyNumberFormat="1" applyFont="1" applyBorder="1" applyAlignment="1">
      <alignment/>
    </xf>
    <xf numFmtId="3" fontId="17" fillId="0" borderId="16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3" fontId="17" fillId="0" borderId="48" xfId="0" applyNumberFormat="1" applyFont="1" applyBorder="1" applyAlignment="1">
      <alignment/>
    </xf>
    <xf numFmtId="3" fontId="15" fillId="0" borderId="48" xfId="0" applyNumberFormat="1" applyFont="1" applyBorder="1" applyAlignment="1">
      <alignment/>
    </xf>
    <xf numFmtId="0" fontId="22" fillId="0" borderId="48" xfId="0" applyFont="1" applyBorder="1" applyAlignment="1">
      <alignment/>
    </xf>
    <xf numFmtId="3" fontId="17" fillId="0" borderId="77" xfId="0" applyNumberFormat="1" applyFont="1" applyBorder="1" applyAlignment="1">
      <alignment/>
    </xf>
    <xf numFmtId="3" fontId="17" fillId="0" borderId="67" xfId="0" applyNumberFormat="1" applyFont="1" applyBorder="1" applyAlignment="1">
      <alignment/>
    </xf>
    <xf numFmtId="0" fontId="15" fillId="0" borderId="22" xfId="0" applyFont="1" applyBorder="1" applyAlignment="1">
      <alignment horizontal="left"/>
    </xf>
    <xf numFmtId="3" fontId="15" fillId="0" borderId="78" xfId="0" applyNumberFormat="1" applyFont="1" applyBorder="1" applyAlignment="1">
      <alignment/>
    </xf>
    <xf numFmtId="3" fontId="15" fillId="0" borderId="31" xfId="0" applyNumberFormat="1" applyFont="1" applyBorder="1" applyAlignment="1">
      <alignment/>
    </xf>
    <xf numFmtId="0" fontId="0" fillId="0" borderId="16" xfId="55" applyFont="1" applyFill="1" applyBorder="1" applyAlignment="1">
      <alignment/>
      <protection/>
    </xf>
    <xf numFmtId="3" fontId="17" fillId="0" borderId="35" xfId="0" applyNumberFormat="1" applyFont="1" applyBorder="1" applyAlignment="1">
      <alignment/>
    </xf>
    <xf numFmtId="3" fontId="17" fillId="0" borderId="88" xfId="0" applyNumberFormat="1" applyFont="1" applyBorder="1" applyAlignment="1">
      <alignment/>
    </xf>
    <xf numFmtId="3" fontId="17" fillId="0" borderId="24" xfId="0" applyNumberFormat="1" applyFont="1" applyBorder="1" applyAlignment="1">
      <alignment/>
    </xf>
    <xf numFmtId="3" fontId="15" fillId="0" borderId="80" xfId="0" applyNumberFormat="1" applyFont="1" applyBorder="1" applyAlignment="1">
      <alignment/>
    </xf>
    <xf numFmtId="0" fontId="15" fillId="0" borderId="22" xfId="0" applyFont="1" applyBorder="1" applyAlignment="1">
      <alignment horizontal="left" wrapText="1"/>
    </xf>
    <xf numFmtId="0" fontId="10" fillId="0" borderId="22" xfId="0" applyFont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0" fillId="0" borderId="18" xfId="0" applyFont="1" applyBorder="1" applyAlignment="1">
      <alignment wrapText="1"/>
    </xf>
    <xf numFmtId="0" fontId="0" fillId="0" borderId="31" xfId="0" applyBorder="1" applyAlignment="1">
      <alignment horizontal="right"/>
    </xf>
    <xf numFmtId="0" fontId="2" fillId="0" borderId="0" xfId="0" applyFont="1" applyAlignment="1">
      <alignment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right"/>
    </xf>
    <xf numFmtId="0" fontId="0" fillId="0" borderId="18" xfId="0" applyBorder="1" applyAlignment="1">
      <alignment wrapText="1"/>
    </xf>
    <xf numFmtId="0" fontId="2" fillId="0" borderId="31" xfId="0" applyFont="1" applyBorder="1" applyAlignment="1">
      <alignment/>
    </xf>
    <xf numFmtId="0" fontId="2" fillId="0" borderId="65" xfId="0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65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64" xfId="0" applyFont="1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0" xfId="0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84" xfId="0" applyBorder="1" applyAlignment="1">
      <alignment/>
    </xf>
    <xf numFmtId="0" fontId="0" fillId="0" borderId="46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18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78" xfId="0" applyFont="1" applyBorder="1" applyAlignment="1">
      <alignment/>
    </xf>
    <xf numFmtId="0" fontId="2" fillId="0" borderId="81" xfId="0" applyFont="1" applyBorder="1" applyAlignment="1">
      <alignment/>
    </xf>
    <xf numFmtId="0" fontId="2" fillId="0" borderId="80" xfId="0" applyFont="1" applyBorder="1" applyAlignment="1">
      <alignment/>
    </xf>
    <xf numFmtId="0" fontId="15" fillId="0" borderId="68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86" xfId="0" applyBorder="1" applyAlignment="1">
      <alignment horizontal="center"/>
    </xf>
    <xf numFmtId="0" fontId="15" fillId="0" borderId="69" xfId="0" applyFont="1" applyBorder="1" applyAlignment="1">
      <alignment horizontal="center"/>
    </xf>
    <xf numFmtId="0" fontId="15" fillId="0" borderId="86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30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2" fillId="0" borderId="19" xfId="0" applyFont="1" applyBorder="1" applyAlignment="1">
      <alignment horizontal="left"/>
    </xf>
    <xf numFmtId="0" fontId="15" fillId="0" borderId="83" xfId="0" applyFont="1" applyBorder="1" applyAlignment="1">
      <alignment horizontal="center"/>
    </xf>
    <xf numFmtId="0" fontId="15" fillId="0" borderId="72" xfId="0" applyFont="1" applyBorder="1" applyAlignment="1">
      <alignment horizontal="center"/>
    </xf>
    <xf numFmtId="0" fontId="0" fillId="0" borderId="18" xfId="0" applyFont="1" applyBorder="1" applyAlignment="1">
      <alignment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78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/>
    </xf>
    <xf numFmtId="3" fontId="15" fillId="0" borderId="33" xfId="0" applyNumberFormat="1" applyFont="1" applyBorder="1" applyAlignment="1">
      <alignment horizontal="center"/>
    </xf>
    <xf numFmtId="3" fontId="15" fillId="0" borderId="34" xfId="0" applyNumberFormat="1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0" xfId="0" applyFont="1" applyAlignment="1">
      <alignment horizontal="right"/>
    </xf>
    <xf numFmtId="0" fontId="2" fillId="0" borderId="30" xfId="0" applyFont="1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18" fillId="0" borderId="0" xfId="54" applyFont="1" applyBorder="1" applyAlignment="1">
      <alignment horizontal="left"/>
      <protection/>
    </xf>
    <xf numFmtId="0" fontId="19" fillId="0" borderId="0" xfId="54" applyFont="1" applyBorder="1" applyAlignment="1">
      <alignment wrapText="1"/>
      <protection/>
    </xf>
    <xf numFmtId="0" fontId="18" fillId="0" borderId="0" xfId="54" applyFont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wrapText="1"/>
    </xf>
    <xf numFmtId="0" fontId="17" fillId="0" borderId="0" xfId="55" applyFont="1" applyFill="1" applyBorder="1" applyAlignment="1">
      <alignment wrapText="1"/>
      <protection/>
    </xf>
    <xf numFmtId="0" fontId="15" fillId="0" borderId="0" xfId="54" applyFont="1" applyFill="1" applyBorder="1" applyAlignment="1">
      <alignment wrapText="1"/>
      <protection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69" xfId="0" applyFont="1" applyBorder="1" applyAlignment="1">
      <alignment horizontal="center"/>
    </xf>
    <xf numFmtId="0" fontId="17" fillId="0" borderId="86" xfId="0" applyFont="1" applyBorder="1" applyAlignment="1">
      <alignment horizontal="center"/>
    </xf>
    <xf numFmtId="0" fontId="66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7" fillId="0" borderId="0" xfId="57" applyFont="1" applyAlignment="1">
      <alignment horizontal="center"/>
      <protection/>
    </xf>
    <xf numFmtId="0" fontId="17" fillId="0" borderId="0" xfId="57" applyFont="1" applyAlignment="1">
      <alignment horizontal="right"/>
      <protection/>
    </xf>
    <xf numFmtId="0" fontId="0" fillId="0" borderId="6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wrapText="1"/>
    </xf>
    <xf numFmtId="0" fontId="0" fillId="0" borderId="64" xfId="0" applyBorder="1" applyAlignment="1">
      <alignment wrapText="1"/>
    </xf>
    <xf numFmtId="0" fontId="0" fillId="0" borderId="76" xfId="0" applyBorder="1" applyAlignment="1">
      <alignment wrapText="1"/>
    </xf>
    <xf numFmtId="0" fontId="16" fillId="0" borderId="4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Normál_2014. évi zárszámadás" xfId="57"/>
    <cellStyle name="Normál_Munka1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3"/>
  <sheetViews>
    <sheetView zoomScalePageLayoutView="0" workbookViewId="0" topLeftCell="A1">
      <selection activeCell="E3" sqref="E3"/>
    </sheetView>
  </sheetViews>
  <sheetFormatPr defaultColWidth="9.140625" defaultRowHeight="12.75"/>
  <cols>
    <col min="5" max="5" width="15.421875" style="0" customWidth="1"/>
    <col min="6" max="6" width="12.8515625" style="0" customWidth="1"/>
    <col min="7" max="7" width="9.57421875" style="0" customWidth="1"/>
  </cols>
  <sheetData>
    <row r="3" spans="5:9" ht="12.75">
      <c r="E3" s="77" t="s">
        <v>653</v>
      </c>
      <c r="F3" s="135"/>
      <c r="G3" s="135"/>
      <c r="H3" s="135"/>
      <c r="I3" s="135"/>
    </row>
    <row r="4" ht="12.75">
      <c r="H4" t="s">
        <v>137</v>
      </c>
    </row>
    <row r="6" ht="12.75">
      <c r="A6" s="12" t="s">
        <v>60</v>
      </c>
    </row>
    <row r="7" ht="12.75">
      <c r="A7" s="12"/>
    </row>
    <row r="8" ht="12.75">
      <c r="A8" s="12"/>
    </row>
    <row r="9" ht="13.5" thickBot="1"/>
    <row r="10" spans="1:7" ht="13.5" thickBot="1">
      <c r="A10" s="716" t="s">
        <v>12</v>
      </c>
      <c r="B10" s="717"/>
      <c r="C10" s="717"/>
      <c r="D10" s="717"/>
      <c r="E10" s="717"/>
      <c r="F10" s="717"/>
      <c r="G10" s="718"/>
    </row>
    <row r="11" spans="1:7" ht="12.75">
      <c r="A11" s="722"/>
      <c r="B11" s="720"/>
      <c r="C11" s="720"/>
      <c r="D11" s="720"/>
      <c r="E11" s="720"/>
      <c r="F11" s="720"/>
      <c r="G11" s="721"/>
    </row>
    <row r="12" spans="1:7" ht="12.75">
      <c r="A12" s="726"/>
      <c r="B12" s="724"/>
      <c r="C12" s="724"/>
      <c r="D12" s="724"/>
      <c r="E12" s="724"/>
      <c r="F12" s="724"/>
      <c r="G12" s="725"/>
    </row>
    <row r="13" spans="1:7" ht="13.5" thickBot="1">
      <c r="A13" s="713"/>
      <c r="B13" s="714"/>
      <c r="C13" s="714"/>
      <c r="D13" s="714"/>
      <c r="E13" s="714"/>
      <c r="F13" s="714"/>
      <c r="G13" s="715"/>
    </row>
    <row r="14" spans="1:7" ht="13.5" thickBot="1">
      <c r="A14" s="23"/>
      <c r="B14" s="23"/>
      <c r="C14" s="23"/>
      <c r="D14" s="23"/>
      <c r="E14" s="23"/>
      <c r="F14" s="23"/>
      <c r="G14" s="23"/>
    </row>
    <row r="15" spans="1:7" ht="13.5" thickBot="1">
      <c r="A15" s="716" t="s">
        <v>101</v>
      </c>
      <c r="B15" s="717"/>
      <c r="C15" s="717"/>
      <c r="D15" s="717"/>
      <c r="E15" s="717"/>
      <c r="F15" s="717"/>
      <c r="G15" s="718"/>
    </row>
    <row r="16" spans="1:7" ht="13.5" thickBot="1">
      <c r="A16" s="719"/>
      <c r="B16" s="720"/>
      <c r="C16" s="720"/>
      <c r="D16" s="720"/>
      <c r="E16" s="720"/>
      <c r="F16" s="720"/>
      <c r="G16" s="721"/>
    </row>
    <row r="17" spans="1:7" ht="13.5" customHeight="1">
      <c r="A17" s="719" t="s">
        <v>182</v>
      </c>
      <c r="B17" s="720"/>
      <c r="C17" s="720"/>
      <c r="D17" s="720"/>
      <c r="E17" s="720"/>
      <c r="F17" s="720"/>
      <c r="G17" s="721"/>
    </row>
    <row r="18" spans="1:7" ht="13.5" thickBot="1">
      <c r="A18" s="713"/>
      <c r="B18" s="714"/>
      <c r="C18" s="714"/>
      <c r="D18" s="714"/>
      <c r="E18" s="714"/>
      <c r="F18" s="714"/>
      <c r="G18" s="715"/>
    </row>
    <row r="19" spans="1:7" ht="13.5" thickBot="1">
      <c r="A19" s="23"/>
      <c r="B19" s="23"/>
      <c r="C19" s="23"/>
      <c r="D19" s="23"/>
      <c r="E19" s="23"/>
      <c r="F19" s="23"/>
      <c r="G19" s="23"/>
    </row>
    <row r="20" spans="1:7" ht="13.5" thickBot="1">
      <c r="A20" s="716" t="s">
        <v>102</v>
      </c>
      <c r="B20" s="717"/>
      <c r="C20" s="717"/>
      <c r="D20" s="717"/>
      <c r="E20" s="717"/>
      <c r="F20" s="717"/>
      <c r="G20" s="718"/>
    </row>
    <row r="21" spans="1:7" ht="12.75">
      <c r="A21" s="722"/>
      <c r="B21" s="720"/>
      <c r="C21" s="720"/>
      <c r="D21" s="720"/>
      <c r="E21" s="720"/>
      <c r="F21" s="720"/>
      <c r="G21" s="721"/>
    </row>
    <row r="22" spans="1:7" ht="12.75">
      <c r="A22" s="723" t="s">
        <v>181</v>
      </c>
      <c r="B22" s="724"/>
      <c r="C22" s="724"/>
      <c r="D22" s="724"/>
      <c r="E22" s="724"/>
      <c r="F22" s="724"/>
      <c r="G22" s="725"/>
    </row>
    <row r="23" spans="1:7" ht="13.5" thickBot="1">
      <c r="A23" s="713"/>
      <c r="B23" s="714"/>
      <c r="C23" s="714"/>
      <c r="D23" s="714"/>
      <c r="E23" s="714"/>
      <c r="F23" s="714"/>
      <c r="G23" s="715"/>
    </row>
  </sheetData>
  <sheetProtection/>
  <mergeCells count="12">
    <mergeCell ref="A10:G10"/>
    <mergeCell ref="A11:G11"/>
    <mergeCell ref="A12:G12"/>
    <mergeCell ref="A13:G13"/>
    <mergeCell ref="A23:G23"/>
    <mergeCell ref="A15:G15"/>
    <mergeCell ref="A20:G20"/>
    <mergeCell ref="A16:G16"/>
    <mergeCell ref="A17:G17"/>
    <mergeCell ref="A18:G18"/>
    <mergeCell ref="A21:G21"/>
    <mergeCell ref="A22:G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G3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3.00390625" style="0" customWidth="1"/>
    <col min="2" max="2" width="11.421875" style="0" customWidth="1"/>
    <col min="3" max="3" width="12.7109375" style="0" customWidth="1"/>
    <col min="4" max="4" width="16.421875" style="0" customWidth="1"/>
    <col min="5" max="5" width="11.421875" style="0" customWidth="1"/>
    <col min="7" max="7" width="16.140625" style="0" customWidth="1"/>
  </cols>
  <sheetData>
    <row r="3" ht="12.75">
      <c r="A3" s="3" t="s">
        <v>661</v>
      </c>
    </row>
    <row r="9" ht="12.75">
      <c r="A9" s="12" t="s">
        <v>69</v>
      </c>
    </row>
    <row r="10" ht="12.75">
      <c r="A10" s="12"/>
    </row>
    <row r="11" spans="1:4" ht="12.75">
      <c r="A11" s="68" t="s">
        <v>230</v>
      </c>
      <c r="B11" s="23"/>
      <c r="C11" s="23"/>
      <c r="D11" s="23"/>
    </row>
    <row r="12" spans="1:4" ht="13.5" thickBot="1">
      <c r="A12" s="68"/>
      <c r="B12" s="23"/>
      <c r="C12" s="23"/>
      <c r="D12" s="23"/>
    </row>
    <row r="13" spans="1:4" ht="18.75" customHeight="1" thickBot="1">
      <c r="A13" s="71" t="s">
        <v>99</v>
      </c>
      <c r="B13" s="56" t="s">
        <v>97</v>
      </c>
      <c r="C13" s="72" t="s">
        <v>98</v>
      </c>
      <c r="D13" s="21" t="s">
        <v>100</v>
      </c>
    </row>
    <row r="14" spans="1:4" ht="12.75">
      <c r="A14" s="115"/>
      <c r="B14" s="22"/>
      <c r="C14" s="116"/>
      <c r="D14" s="117"/>
    </row>
    <row r="15" spans="1:4" ht="12.75">
      <c r="A15" s="45"/>
      <c r="B15" s="39"/>
      <c r="C15" s="38"/>
      <c r="D15" s="17"/>
    </row>
    <row r="16" spans="1:5" ht="20.25" customHeight="1" thickBot="1">
      <c r="A16" s="146" t="s">
        <v>156</v>
      </c>
      <c r="B16" s="148">
        <f>SUM(B15:B15)</f>
        <v>0</v>
      </c>
      <c r="C16" s="148">
        <f>SUM(C15:C15)</f>
        <v>0</v>
      </c>
      <c r="D16" s="149">
        <f>SUM(D15:D15)</f>
        <v>0</v>
      </c>
      <c r="E16" s="114"/>
    </row>
    <row r="17" spans="1:7" ht="12.75">
      <c r="A17" s="23"/>
      <c r="B17" s="23"/>
      <c r="C17" s="23"/>
      <c r="D17" s="23"/>
      <c r="G17" t="s">
        <v>137</v>
      </c>
    </row>
    <row r="19" ht="12.75">
      <c r="A19" s="65" t="s">
        <v>231</v>
      </c>
    </row>
    <row r="20" ht="13.5" thickBot="1">
      <c r="A20" s="65"/>
    </row>
    <row r="21" spans="1:4" ht="13.5" thickBot="1">
      <c r="A21" s="71" t="s">
        <v>99</v>
      </c>
      <c r="B21" s="56" t="s">
        <v>97</v>
      </c>
      <c r="C21" s="72" t="s">
        <v>98</v>
      </c>
      <c r="D21" s="21" t="s">
        <v>100</v>
      </c>
    </row>
    <row r="22" spans="1:4" ht="12.75">
      <c r="A22" s="61"/>
      <c r="B22" s="27"/>
      <c r="C22" s="27"/>
      <c r="D22" s="20"/>
    </row>
    <row r="23" spans="1:4" ht="12.75">
      <c r="A23" s="53"/>
      <c r="B23" s="38"/>
      <c r="C23" s="38"/>
      <c r="D23" s="17"/>
    </row>
    <row r="24" spans="1:4" ht="13.5" thickBot="1">
      <c r="A24" s="54"/>
      <c r="B24" s="48"/>
      <c r="C24" s="48"/>
      <c r="D24" s="18"/>
    </row>
    <row r="26" ht="12.75">
      <c r="A26" s="65" t="s">
        <v>501</v>
      </c>
    </row>
    <row r="27" ht="13.5" thickBot="1">
      <c r="A27" s="65"/>
    </row>
    <row r="28" spans="1:4" ht="13.5" thickBot="1">
      <c r="A28" s="71" t="s">
        <v>99</v>
      </c>
      <c r="B28" s="56" t="s">
        <v>97</v>
      </c>
      <c r="C28" s="72" t="s">
        <v>98</v>
      </c>
      <c r="D28" s="21" t="s">
        <v>100</v>
      </c>
    </row>
    <row r="29" spans="1:4" ht="12.75">
      <c r="A29" s="61"/>
      <c r="B29" s="27"/>
      <c r="C29" s="27"/>
      <c r="D29" s="20"/>
    </row>
    <row r="30" spans="1:4" ht="12.75">
      <c r="A30" s="53"/>
      <c r="B30" s="38"/>
      <c r="C30" s="38"/>
      <c r="D30" s="17"/>
    </row>
    <row r="31" spans="1:4" ht="13.5" thickBot="1">
      <c r="A31" s="54"/>
      <c r="B31" s="48"/>
      <c r="C31" s="48"/>
      <c r="D31" s="18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N72"/>
  <sheetViews>
    <sheetView zoomScalePageLayoutView="0" workbookViewId="0" topLeftCell="A3">
      <selection activeCell="I8" sqref="I8"/>
    </sheetView>
  </sheetViews>
  <sheetFormatPr defaultColWidth="9.140625" defaultRowHeight="12.75"/>
  <cols>
    <col min="1" max="1" width="43.7109375" style="0" customWidth="1"/>
    <col min="2" max="2" width="10.8515625" style="0" customWidth="1"/>
    <col min="3" max="4" width="9.140625" style="0" customWidth="1"/>
    <col min="5" max="5" width="8.8515625" style="0" customWidth="1"/>
    <col min="6" max="11" width="5.7109375" style="0" customWidth="1"/>
    <col min="12" max="13" width="8.7109375" style="0" customWidth="1"/>
    <col min="14" max="14" width="10.57421875" style="0" customWidth="1"/>
    <col min="17" max="17" width="0.9921875" style="0" customWidth="1"/>
    <col min="18" max="19" width="9.140625" style="0" hidden="1" customWidth="1"/>
  </cols>
  <sheetData>
    <row r="1" ht="12.75" hidden="1"/>
    <row r="2" ht="12.75" hidden="1"/>
    <row r="4" spans="1:14" ht="12.75">
      <c r="A4" s="753" t="s">
        <v>662</v>
      </c>
      <c r="B4" s="753"/>
      <c r="C4" s="754"/>
      <c r="D4" s="754"/>
      <c r="E4" s="754"/>
      <c r="F4" s="754"/>
      <c r="G4" s="754"/>
      <c r="H4" s="754"/>
      <c r="I4" s="754"/>
      <c r="J4" s="754"/>
      <c r="K4" s="754"/>
      <c r="L4" s="754"/>
      <c r="M4" s="755"/>
      <c r="N4" s="755"/>
    </row>
    <row r="5" spans="1:14" ht="12.75">
      <c r="A5" s="656"/>
      <c r="B5" s="656"/>
      <c r="C5" s="657"/>
      <c r="D5" s="657"/>
      <c r="E5" s="657"/>
      <c r="F5" s="657"/>
      <c r="G5" s="657"/>
      <c r="H5" s="657"/>
      <c r="I5" s="657"/>
      <c r="J5" s="657"/>
      <c r="K5" s="657"/>
      <c r="L5" s="657"/>
      <c r="M5" s="1"/>
      <c r="N5" s="1"/>
    </row>
    <row r="6" spans="1:14" ht="12.75">
      <c r="A6" s="656"/>
      <c r="B6" s="656"/>
      <c r="C6" s="657"/>
      <c r="D6" s="657"/>
      <c r="E6" s="657"/>
      <c r="F6" s="657"/>
      <c r="G6" s="657"/>
      <c r="H6" s="657"/>
      <c r="I6" s="657"/>
      <c r="J6" s="657"/>
      <c r="K6" s="657"/>
      <c r="L6" s="657"/>
      <c r="M6" s="1"/>
      <c r="N6" s="1"/>
    </row>
    <row r="7" spans="1:14" ht="12.75">
      <c r="A7" s="700" t="s">
        <v>181</v>
      </c>
      <c r="B7" s="656"/>
      <c r="C7" s="657"/>
      <c r="D7" s="657"/>
      <c r="E7" s="657"/>
      <c r="F7" s="657"/>
      <c r="G7" s="657"/>
      <c r="H7" s="657"/>
      <c r="I7" s="657"/>
      <c r="J7" s="657"/>
      <c r="K7" s="657"/>
      <c r="L7" s="657"/>
      <c r="M7" s="1"/>
      <c r="N7" s="1"/>
    </row>
    <row r="8" spans="1:14" ht="12.75">
      <c r="A8" s="656"/>
      <c r="B8" s="656"/>
      <c r="C8" s="657"/>
      <c r="D8" s="657"/>
      <c r="E8" s="657"/>
      <c r="F8" s="657"/>
      <c r="G8" s="657"/>
      <c r="H8" s="657"/>
      <c r="I8" s="657"/>
      <c r="J8" s="657"/>
      <c r="K8" s="657"/>
      <c r="L8" s="657"/>
      <c r="M8" s="1"/>
      <c r="N8" s="1"/>
    </row>
    <row r="9" spans="3:14" ht="13.5" thickBot="1">
      <c r="C9" s="8"/>
      <c r="D9" s="8"/>
      <c r="E9" s="8"/>
      <c r="F9" s="8"/>
      <c r="G9" s="8"/>
      <c r="H9" s="8"/>
      <c r="I9" s="8"/>
      <c r="J9" s="8"/>
      <c r="K9" s="8"/>
      <c r="L9" s="8"/>
      <c r="N9" s="3" t="s">
        <v>417</v>
      </c>
    </row>
    <row r="10" spans="1:14" ht="13.5" thickBot="1">
      <c r="A10" s="57" t="s">
        <v>22</v>
      </c>
      <c r="B10" s="57" t="s">
        <v>236</v>
      </c>
      <c r="C10" s="732" t="s">
        <v>173</v>
      </c>
      <c r="D10" s="735"/>
      <c r="E10" s="743"/>
      <c r="F10" s="744" t="s">
        <v>174</v>
      </c>
      <c r="G10" s="735"/>
      <c r="H10" s="743"/>
      <c r="I10" s="744" t="s">
        <v>176</v>
      </c>
      <c r="J10" s="735"/>
      <c r="K10" s="736"/>
      <c r="L10" s="737" t="s">
        <v>100</v>
      </c>
      <c r="M10" s="749"/>
      <c r="N10" s="752"/>
    </row>
    <row r="11" spans="1:14" ht="13.5" thickBot="1">
      <c r="A11" s="224"/>
      <c r="B11" s="253"/>
      <c r="C11" s="214" t="s">
        <v>232</v>
      </c>
      <c r="D11" s="218" t="s">
        <v>233</v>
      </c>
      <c r="E11" s="218" t="s">
        <v>234</v>
      </c>
      <c r="F11" s="218" t="s">
        <v>232</v>
      </c>
      <c r="G11" s="218" t="s">
        <v>233</v>
      </c>
      <c r="H11" s="218" t="s">
        <v>234</v>
      </c>
      <c r="I11" s="218" t="s">
        <v>232</v>
      </c>
      <c r="J11" s="218" t="s">
        <v>233</v>
      </c>
      <c r="K11" s="215" t="s">
        <v>234</v>
      </c>
      <c r="L11" s="289" t="s">
        <v>232</v>
      </c>
      <c r="M11" s="290" t="s">
        <v>233</v>
      </c>
      <c r="N11" s="291" t="s">
        <v>234</v>
      </c>
    </row>
    <row r="12" spans="1:14" ht="13.5" thickBot="1">
      <c r="A12" s="412" t="s">
        <v>550</v>
      </c>
      <c r="B12" s="33" t="s">
        <v>290</v>
      </c>
      <c r="C12" s="76">
        <f>SUM(C13+C14)</f>
        <v>29171</v>
      </c>
      <c r="D12" s="76">
        <f>SUM(D13+D14)</f>
        <v>35699</v>
      </c>
      <c r="E12" s="76">
        <f>SUM(E13+E14)</f>
        <v>35693</v>
      </c>
      <c r="F12" s="56"/>
      <c r="G12" s="56"/>
      <c r="H12" s="56"/>
      <c r="I12" s="56"/>
      <c r="J12" s="56"/>
      <c r="K12" s="252"/>
      <c r="L12" s="225">
        <f>SUM(C12,F12,I12)</f>
        <v>29171</v>
      </c>
      <c r="M12" s="100">
        <f>SUM(D12,G12,J12)</f>
        <v>35699</v>
      </c>
      <c r="N12" s="92">
        <f aca="true" t="shared" si="0" ref="N12:N25">SUM(E12,H12,K12)</f>
        <v>35693</v>
      </c>
    </row>
    <row r="13" spans="1:14" ht="12.75">
      <c r="A13" s="554" t="s">
        <v>513</v>
      </c>
      <c r="B13" s="318" t="s">
        <v>290</v>
      </c>
      <c r="C13" s="638">
        <v>27940</v>
      </c>
      <c r="D13" s="386">
        <v>34648</v>
      </c>
      <c r="E13" s="386">
        <v>34642</v>
      </c>
      <c r="F13" s="566"/>
      <c r="G13" s="186"/>
      <c r="H13" s="186"/>
      <c r="I13" s="186"/>
      <c r="J13" s="280"/>
      <c r="K13" s="186"/>
      <c r="L13" s="394">
        <f>SUM(C13,F13,I13)</f>
        <v>27940</v>
      </c>
      <c r="M13" s="394">
        <f>SUM(D13,G13,J13)</f>
        <v>34648</v>
      </c>
      <c r="N13" s="555">
        <f t="shared" si="0"/>
        <v>34642</v>
      </c>
    </row>
    <row r="14" spans="1:14" ht="13.5" thickBot="1">
      <c r="A14" s="28" t="s">
        <v>514</v>
      </c>
      <c r="B14" s="143" t="s">
        <v>511</v>
      </c>
      <c r="C14" s="410">
        <v>1231</v>
      </c>
      <c r="D14" s="636">
        <v>1051</v>
      </c>
      <c r="E14" s="636">
        <v>1051</v>
      </c>
      <c r="F14" s="573"/>
      <c r="G14" s="637"/>
      <c r="H14" s="637"/>
      <c r="I14" s="637"/>
      <c r="J14" s="573"/>
      <c r="K14" s="637"/>
      <c r="L14" s="402">
        <v>1231</v>
      </c>
      <c r="M14" s="402">
        <v>1051</v>
      </c>
      <c r="N14" s="556">
        <v>1051</v>
      </c>
    </row>
    <row r="15" spans="1:14" s="12" customFormat="1" ht="30" customHeight="1" thickBot="1">
      <c r="A15" s="699" t="s">
        <v>581</v>
      </c>
      <c r="B15" s="33" t="s">
        <v>291</v>
      </c>
      <c r="C15" s="76">
        <v>210</v>
      </c>
      <c r="D15" s="76">
        <v>38238</v>
      </c>
      <c r="E15" s="76">
        <v>41056</v>
      </c>
      <c r="F15" s="33"/>
      <c r="G15" s="33"/>
      <c r="H15" s="33"/>
      <c r="I15" s="33"/>
      <c r="J15" s="33"/>
      <c r="K15" s="33"/>
      <c r="L15" s="76">
        <f aca="true" t="shared" si="1" ref="L15:N16">SUM(C15,F15,I15)</f>
        <v>210</v>
      </c>
      <c r="M15" s="100">
        <f t="shared" si="1"/>
        <v>38238</v>
      </c>
      <c r="N15" s="92">
        <f t="shared" si="1"/>
        <v>41056</v>
      </c>
    </row>
    <row r="16" spans="1:14" ht="13.5" thickBot="1">
      <c r="A16" s="241" t="s">
        <v>126</v>
      </c>
      <c r="B16" s="352" t="s">
        <v>292</v>
      </c>
      <c r="C16" s="76">
        <v>6660</v>
      </c>
      <c r="D16" s="76">
        <v>6660</v>
      </c>
      <c r="E16" s="76">
        <v>6566</v>
      </c>
      <c r="F16" s="33"/>
      <c r="G16" s="33"/>
      <c r="H16" s="33"/>
      <c r="I16" s="33"/>
      <c r="J16" s="33"/>
      <c r="K16" s="33"/>
      <c r="L16" s="225">
        <f t="shared" si="1"/>
        <v>6660</v>
      </c>
      <c r="M16" s="100">
        <f t="shared" si="1"/>
        <v>6660</v>
      </c>
      <c r="N16" s="92">
        <f t="shared" si="1"/>
        <v>6566</v>
      </c>
    </row>
    <row r="17" spans="1:14" ht="13.5" thickBot="1">
      <c r="A17" s="33" t="s">
        <v>124</v>
      </c>
      <c r="B17" s="352" t="s">
        <v>310</v>
      </c>
      <c r="C17" s="76">
        <v>65</v>
      </c>
      <c r="D17" s="76">
        <v>65</v>
      </c>
      <c r="E17" s="76">
        <v>296</v>
      </c>
      <c r="F17" s="33"/>
      <c r="G17" s="33"/>
      <c r="H17" s="33"/>
      <c r="I17" s="33"/>
      <c r="J17" s="33"/>
      <c r="K17" s="33"/>
      <c r="L17" s="225">
        <f>SUM(C17,F17,I17)</f>
        <v>65</v>
      </c>
      <c r="M17" s="100">
        <f>SUM(D17,G17,J17)</f>
        <v>65</v>
      </c>
      <c r="N17" s="92">
        <f t="shared" si="0"/>
        <v>296</v>
      </c>
    </row>
    <row r="18" spans="1:14" ht="13.5" thickBot="1">
      <c r="A18" s="241" t="s">
        <v>309</v>
      </c>
      <c r="B18" s="352" t="s">
        <v>307</v>
      </c>
      <c r="C18" s="76">
        <v>0</v>
      </c>
      <c r="D18" s="76">
        <v>0</v>
      </c>
      <c r="E18" s="76">
        <v>2</v>
      </c>
      <c r="F18" s="33"/>
      <c r="G18" s="33"/>
      <c r="H18" s="33"/>
      <c r="I18" s="33"/>
      <c r="J18" s="33"/>
      <c r="K18" s="33"/>
      <c r="L18" s="225">
        <f>SUM(C18,F18,I18)</f>
        <v>0</v>
      </c>
      <c r="M18" s="100">
        <f>SUM(D18,G18,J18)</f>
        <v>0</v>
      </c>
      <c r="N18" s="92">
        <f t="shared" si="0"/>
        <v>2</v>
      </c>
    </row>
    <row r="19" spans="1:14" ht="13.5" thickBot="1">
      <c r="A19" s="241" t="s">
        <v>582</v>
      </c>
      <c r="B19" s="352" t="s">
        <v>527</v>
      </c>
      <c r="C19" s="76">
        <v>35</v>
      </c>
      <c r="D19" s="76">
        <v>35</v>
      </c>
      <c r="E19" s="76">
        <v>168</v>
      </c>
      <c r="F19" s="33"/>
      <c r="G19" s="33"/>
      <c r="H19" s="33"/>
      <c r="I19" s="33"/>
      <c r="J19" s="33"/>
      <c r="K19" s="33"/>
      <c r="L19" s="225">
        <v>0</v>
      </c>
      <c r="M19" s="100">
        <v>0</v>
      </c>
      <c r="N19" s="92">
        <f t="shared" si="0"/>
        <v>168</v>
      </c>
    </row>
    <row r="20" spans="1:14" ht="13.5" thickBot="1">
      <c r="A20" s="241" t="s">
        <v>295</v>
      </c>
      <c r="B20" s="352" t="s">
        <v>548</v>
      </c>
      <c r="C20" s="76">
        <v>0</v>
      </c>
      <c r="D20" s="76">
        <v>0</v>
      </c>
      <c r="E20" s="76">
        <v>167</v>
      </c>
      <c r="F20" s="33"/>
      <c r="G20" s="33"/>
      <c r="H20" s="33"/>
      <c r="I20" s="33"/>
      <c r="J20" s="33"/>
      <c r="K20" s="33"/>
      <c r="L20" s="225"/>
      <c r="M20" s="100"/>
      <c r="N20" s="92">
        <f t="shared" si="0"/>
        <v>167</v>
      </c>
    </row>
    <row r="21" spans="1:14" s="648" customFormat="1" ht="15.75" thickBot="1">
      <c r="A21" s="643" t="s">
        <v>589</v>
      </c>
      <c r="B21" s="646"/>
      <c r="C21" s="647">
        <f>SUM(C12,C15,C16,C17,C18,C19:C20)</f>
        <v>36141</v>
      </c>
      <c r="D21" s="647">
        <f aca="true" t="shared" si="2" ref="D21:N21">SUM(D12,D15,D16,D17,D18,D19:D20)</f>
        <v>80697</v>
      </c>
      <c r="E21" s="647">
        <f t="shared" si="2"/>
        <v>83948</v>
      </c>
      <c r="F21" s="647">
        <f t="shared" si="2"/>
        <v>0</v>
      </c>
      <c r="G21" s="647">
        <f t="shared" si="2"/>
        <v>0</v>
      </c>
      <c r="H21" s="647">
        <f t="shared" si="2"/>
        <v>0</v>
      </c>
      <c r="I21" s="647">
        <f t="shared" si="2"/>
        <v>0</v>
      </c>
      <c r="J21" s="647">
        <f t="shared" si="2"/>
        <v>0</v>
      </c>
      <c r="K21" s="647">
        <f t="shared" si="2"/>
        <v>0</v>
      </c>
      <c r="L21" s="647">
        <f t="shared" si="2"/>
        <v>36106</v>
      </c>
      <c r="M21" s="647">
        <f t="shared" si="2"/>
        <v>80662</v>
      </c>
      <c r="N21" s="647">
        <f t="shared" si="2"/>
        <v>83948</v>
      </c>
    </row>
    <row r="22" spans="1:14" ht="13.5" thickBot="1">
      <c r="A22" s="241"/>
      <c r="B22" s="639"/>
      <c r="C22" s="590"/>
      <c r="D22" s="223"/>
      <c r="E22" s="223"/>
      <c r="F22" s="57"/>
      <c r="G22" s="57"/>
      <c r="H22" s="57"/>
      <c r="I22" s="57"/>
      <c r="J22" s="57"/>
      <c r="K22" s="57"/>
      <c r="L22" s="424"/>
      <c r="M22" s="351"/>
      <c r="N22" s="351"/>
    </row>
    <row r="23" spans="1:14" ht="12.75">
      <c r="A23" s="391" t="s">
        <v>583</v>
      </c>
      <c r="B23" s="400" t="s">
        <v>315</v>
      </c>
      <c r="C23" s="395">
        <v>0</v>
      </c>
      <c r="D23" s="394">
        <v>0</v>
      </c>
      <c r="E23" s="394">
        <v>0</v>
      </c>
      <c r="F23" s="389"/>
      <c r="G23" s="389"/>
      <c r="H23" s="389"/>
      <c r="I23" s="389"/>
      <c r="J23" s="389"/>
      <c r="K23" s="396"/>
      <c r="L23" s="395">
        <v>0</v>
      </c>
      <c r="M23" s="394">
        <v>0</v>
      </c>
      <c r="N23" s="555">
        <v>0</v>
      </c>
    </row>
    <row r="24" spans="1:14" ht="12.75">
      <c r="A24" s="390" t="s">
        <v>584</v>
      </c>
      <c r="B24" s="399" t="s">
        <v>293</v>
      </c>
      <c r="C24" s="397">
        <v>478</v>
      </c>
      <c r="D24" s="392">
        <v>478</v>
      </c>
      <c r="E24" s="392">
        <v>914</v>
      </c>
      <c r="F24" s="219"/>
      <c r="G24" s="219"/>
      <c r="H24" s="219"/>
      <c r="I24" s="219"/>
      <c r="J24" s="219"/>
      <c r="K24" s="345"/>
      <c r="L24" s="397">
        <f>SUM(C24,F24,I24)</f>
        <v>478</v>
      </c>
      <c r="M24" s="392">
        <f>SUM(D24,G24,J24)</f>
        <v>478</v>
      </c>
      <c r="N24" s="558">
        <f t="shared" si="0"/>
        <v>914</v>
      </c>
    </row>
    <row r="25" spans="1:14" ht="13.5" thickBot="1">
      <c r="A25" s="390" t="s">
        <v>585</v>
      </c>
      <c r="B25" s="373" t="s">
        <v>297</v>
      </c>
      <c r="C25" s="397">
        <v>0</v>
      </c>
      <c r="D25" s="392">
        <v>0</v>
      </c>
      <c r="E25" s="392">
        <v>0</v>
      </c>
      <c r="F25" s="219"/>
      <c r="G25" s="219"/>
      <c r="H25" s="219"/>
      <c r="I25" s="219"/>
      <c r="J25" s="219"/>
      <c r="K25" s="345"/>
      <c r="L25" s="401">
        <v>0</v>
      </c>
      <c r="M25" s="402">
        <f>SUM(D25,G25,J25)</f>
        <v>0</v>
      </c>
      <c r="N25" s="556">
        <f t="shared" si="0"/>
        <v>0</v>
      </c>
    </row>
    <row r="26" spans="1:14" s="514" customFormat="1" ht="15.75" thickBot="1">
      <c r="A26" s="641" t="s">
        <v>588</v>
      </c>
      <c r="B26" s="641"/>
      <c r="C26" s="598">
        <f>SUM(C23:C25)</f>
        <v>478</v>
      </c>
      <c r="D26" s="598">
        <f aca="true" t="shared" si="3" ref="D26:N26">SUM(D23:D25)</f>
        <v>478</v>
      </c>
      <c r="E26" s="598">
        <f t="shared" si="3"/>
        <v>914</v>
      </c>
      <c r="F26" s="598">
        <f t="shared" si="3"/>
        <v>0</v>
      </c>
      <c r="G26" s="598">
        <f t="shared" si="3"/>
        <v>0</v>
      </c>
      <c r="H26" s="598">
        <f t="shared" si="3"/>
        <v>0</v>
      </c>
      <c r="I26" s="598">
        <f t="shared" si="3"/>
        <v>0</v>
      </c>
      <c r="J26" s="598">
        <f t="shared" si="3"/>
        <v>0</v>
      </c>
      <c r="K26" s="598">
        <f t="shared" si="3"/>
        <v>0</v>
      </c>
      <c r="L26" s="598">
        <f t="shared" si="3"/>
        <v>478</v>
      </c>
      <c r="M26" s="598">
        <f t="shared" si="3"/>
        <v>478</v>
      </c>
      <c r="N26" s="598">
        <f t="shared" si="3"/>
        <v>914</v>
      </c>
    </row>
    <row r="27" spans="1:14" ht="13.5" thickBot="1">
      <c r="A27" s="37"/>
      <c r="B27" s="37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</row>
    <row r="28" spans="1:14" ht="12.75">
      <c r="A28" s="554" t="s">
        <v>586</v>
      </c>
      <c r="B28" s="280" t="s">
        <v>262</v>
      </c>
      <c r="C28" s="306">
        <v>13787</v>
      </c>
      <c r="D28" s="306">
        <v>13826</v>
      </c>
      <c r="E28" s="306">
        <v>13826</v>
      </c>
      <c r="F28" s="226"/>
      <c r="G28" s="280"/>
      <c r="H28" s="280"/>
      <c r="I28" s="226"/>
      <c r="J28" s="280"/>
      <c r="K28" s="280"/>
      <c r="L28" s="306">
        <f>SUM(C28,F28,I28)</f>
        <v>13787</v>
      </c>
      <c r="M28" s="306">
        <f>SUM(D28,G28,J28)</f>
        <v>13826</v>
      </c>
      <c r="N28" s="428">
        <f>SUM(E28,H28,K28)</f>
        <v>13826</v>
      </c>
    </row>
    <row r="29" spans="1:14" ht="13.5" thickBot="1">
      <c r="A29" s="25" t="s">
        <v>294</v>
      </c>
      <c r="B29" s="642" t="s">
        <v>296</v>
      </c>
      <c r="C29" s="402">
        <v>0</v>
      </c>
      <c r="D29" s="402">
        <v>1098</v>
      </c>
      <c r="E29" s="402">
        <v>1098</v>
      </c>
      <c r="F29" s="398"/>
      <c r="G29" s="398"/>
      <c r="H29" s="398"/>
      <c r="I29" s="398"/>
      <c r="J29" s="398"/>
      <c r="K29" s="398"/>
      <c r="L29" s="402">
        <v>0</v>
      </c>
      <c r="M29" s="402">
        <f>SUM(D29,G29,J29)</f>
        <v>1098</v>
      </c>
      <c r="N29" s="556">
        <v>1098</v>
      </c>
    </row>
    <row r="30" spans="1:14" s="514" customFormat="1" ht="15.75" thickBot="1">
      <c r="A30" s="641" t="s">
        <v>587</v>
      </c>
      <c r="B30" s="644"/>
      <c r="C30" s="598">
        <f>SUM(C28:C29)</f>
        <v>13787</v>
      </c>
      <c r="D30" s="598">
        <f aca="true" t="shared" si="4" ref="D30:N30">SUM(D28:D29)</f>
        <v>14924</v>
      </c>
      <c r="E30" s="598">
        <f t="shared" si="4"/>
        <v>14924</v>
      </c>
      <c r="F30" s="598">
        <f t="shared" si="4"/>
        <v>0</v>
      </c>
      <c r="G30" s="598">
        <f t="shared" si="4"/>
        <v>0</v>
      </c>
      <c r="H30" s="598">
        <f t="shared" si="4"/>
        <v>0</v>
      </c>
      <c r="I30" s="598">
        <f t="shared" si="4"/>
        <v>0</v>
      </c>
      <c r="J30" s="598">
        <f t="shared" si="4"/>
        <v>0</v>
      </c>
      <c r="K30" s="598">
        <f t="shared" si="4"/>
        <v>0</v>
      </c>
      <c r="L30" s="598">
        <f t="shared" si="4"/>
        <v>13787</v>
      </c>
      <c r="M30" s="598">
        <f t="shared" si="4"/>
        <v>14924</v>
      </c>
      <c r="N30" s="598">
        <f t="shared" si="4"/>
        <v>14924</v>
      </c>
    </row>
    <row r="31" spans="1:14" ht="13.5" thickBot="1">
      <c r="A31" s="133"/>
      <c r="B31" s="640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</row>
    <row r="32" spans="1:14" s="14" customFormat="1" ht="16.5" thickBot="1">
      <c r="A32" s="645" t="s">
        <v>145</v>
      </c>
      <c r="B32" s="649"/>
      <c r="C32" s="651">
        <f aca="true" t="shared" si="5" ref="C32:N32">SUM(C30,C21,C26)</f>
        <v>50406</v>
      </c>
      <c r="D32" s="651">
        <f t="shared" si="5"/>
        <v>96099</v>
      </c>
      <c r="E32" s="651">
        <f t="shared" si="5"/>
        <v>99786</v>
      </c>
      <c r="F32" s="651">
        <f t="shared" si="5"/>
        <v>0</v>
      </c>
      <c r="G32" s="651">
        <f t="shared" si="5"/>
        <v>0</v>
      </c>
      <c r="H32" s="651">
        <f t="shared" si="5"/>
        <v>0</v>
      </c>
      <c r="I32" s="651">
        <f t="shared" si="5"/>
        <v>0</v>
      </c>
      <c r="J32" s="651">
        <f t="shared" si="5"/>
        <v>0</v>
      </c>
      <c r="K32" s="651">
        <f t="shared" si="5"/>
        <v>0</v>
      </c>
      <c r="L32" s="651">
        <f t="shared" si="5"/>
        <v>50371</v>
      </c>
      <c r="M32" s="651">
        <f t="shared" si="5"/>
        <v>96064</v>
      </c>
      <c r="N32" s="651">
        <f t="shared" si="5"/>
        <v>99786</v>
      </c>
    </row>
    <row r="33" spans="1:14" s="14" customFormat="1" ht="16.5" thickBot="1">
      <c r="A33" s="645"/>
      <c r="B33" s="649"/>
      <c r="C33" s="651"/>
      <c r="D33" s="651"/>
      <c r="E33" s="651"/>
      <c r="F33" s="651"/>
      <c r="G33" s="651"/>
      <c r="H33" s="651"/>
      <c r="I33" s="651"/>
      <c r="J33" s="651"/>
      <c r="K33" s="651"/>
      <c r="L33" s="651"/>
      <c r="M33" s="651"/>
      <c r="N33" s="651"/>
    </row>
    <row r="34" spans="1:14" ht="13.5" thickBot="1">
      <c r="A34" s="133" t="s">
        <v>23</v>
      </c>
      <c r="B34" s="37"/>
      <c r="C34" s="756" t="s">
        <v>173</v>
      </c>
      <c r="D34" s="756"/>
      <c r="E34" s="757"/>
      <c r="F34" s="758" t="s">
        <v>174</v>
      </c>
      <c r="G34" s="758"/>
      <c r="H34" s="759"/>
      <c r="I34" s="760" t="s">
        <v>176</v>
      </c>
      <c r="J34" s="758"/>
      <c r="K34" s="759"/>
      <c r="L34" s="760" t="s">
        <v>100</v>
      </c>
      <c r="M34" s="758"/>
      <c r="N34" s="759"/>
    </row>
    <row r="35" spans="1:14" ht="13.5" thickBot="1">
      <c r="A35" s="133"/>
      <c r="B35" s="37"/>
      <c r="C35" s="312" t="s">
        <v>232</v>
      </c>
      <c r="D35" s="227" t="s">
        <v>233</v>
      </c>
      <c r="E35" s="227" t="s">
        <v>234</v>
      </c>
      <c r="F35" s="216" t="s">
        <v>232</v>
      </c>
      <c r="G35" s="216" t="s">
        <v>233</v>
      </c>
      <c r="H35" s="216" t="s">
        <v>234</v>
      </c>
      <c r="I35" s="216" t="s">
        <v>232</v>
      </c>
      <c r="J35" s="216" t="s">
        <v>233</v>
      </c>
      <c r="K35" s="216" t="s">
        <v>234</v>
      </c>
      <c r="L35" s="216" t="s">
        <v>232</v>
      </c>
      <c r="M35" s="216" t="s">
        <v>233</v>
      </c>
      <c r="N35" s="260" t="s">
        <v>234</v>
      </c>
    </row>
    <row r="36" spans="1:14" ht="13.5" thickBot="1">
      <c r="A36" s="33" t="s">
        <v>139</v>
      </c>
      <c r="B36" s="33" t="s">
        <v>238</v>
      </c>
      <c r="C36" s="76">
        <v>3665</v>
      </c>
      <c r="D36" s="76">
        <v>28310</v>
      </c>
      <c r="E36" s="76">
        <v>25945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55">
        <f>SUM(C36,F36,I36)</f>
        <v>3665</v>
      </c>
      <c r="M36" s="76">
        <f>SUM(D36,G36,J36)</f>
        <v>28310</v>
      </c>
      <c r="N36" s="76">
        <f>SUM(E36,H36,K36)</f>
        <v>25945</v>
      </c>
    </row>
    <row r="37" spans="1:14" ht="13.5" thickBot="1">
      <c r="A37" s="33" t="s">
        <v>569</v>
      </c>
      <c r="B37" s="33" t="s">
        <v>239</v>
      </c>
      <c r="C37" s="76">
        <v>1048</v>
      </c>
      <c r="D37" s="76">
        <v>4375</v>
      </c>
      <c r="E37" s="76">
        <v>3995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55">
        <f aca="true" t="shared" si="6" ref="L37:L50">SUM(C37,F37,I37)</f>
        <v>1048</v>
      </c>
      <c r="M37" s="76">
        <f aca="true" t="shared" si="7" ref="M37:M50">SUM(D37,G37,J37)</f>
        <v>4375</v>
      </c>
      <c r="N37" s="76">
        <f>SUM(E37,H37,K37)</f>
        <v>3995</v>
      </c>
    </row>
    <row r="38" spans="1:14" ht="12.75">
      <c r="A38" s="554" t="s">
        <v>570</v>
      </c>
      <c r="B38" s="318" t="s">
        <v>240</v>
      </c>
      <c r="C38" s="422">
        <v>133</v>
      </c>
      <c r="D38" s="422">
        <v>133</v>
      </c>
      <c r="E38" s="268">
        <v>100</v>
      </c>
      <c r="F38" s="566">
        <v>0</v>
      </c>
      <c r="G38" s="186">
        <v>0</v>
      </c>
      <c r="H38" s="186">
        <v>0</v>
      </c>
      <c r="I38" s="61">
        <v>0</v>
      </c>
      <c r="J38" s="27">
        <v>0</v>
      </c>
      <c r="K38" s="20">
        <v>0</v>
      </c>
      <c r="L38" s="426">
        <f t="shared" si="6"/>
        <v>133</v>
      </c>
      <c r="M38" s="427">
        <f t="shared" si="7"/>
        <v>133</v>
      </c>
      <c r="N38" s="428">
        <f aca="true" t="shared" si="8" ref="N38:N50">SUM(E38,H38,K38)</f>
        <v>100</v>
      </c>
    </row>
    <row r="39" spans="1:14" ht="12.75">
      <c r="A39" s="153" t="s">
        <v>571</v>
      </c>
      <c r="B39" s="143" t="s">
        <v>241</v>
      </c>
      <c r="C39" s="286">
        <v>1665</v>
      </c>
      <c r="D39" s="286">
        <v>6653</v>
      </c>
      <c r="E39" s="266">
        <v>4841</v>
      </c>
      <c r="F39" s="566">
        <v>0</v>
      </c>
      <c r="G39" s="186">
        <v>0</v>
      </c>
      <c r="H39" s="186">
        <v>0</v>
      </c>
      <c r="I39" s="61">
        <v>0</v>
      </c>
      <c r="J39" s="27">
        <v>0</v>
      </c>
      <c r="K39" s="20">
        <v>0</v>
      </c>
      <c r="L39" s="426">
        <f t="shared" si="6"/>
        <v>1665</v>
      </c>
      <c r="M39" s="427">
        <f t="shared" si="7"/>
        <v>6653</v>
      </c>
      <c r="N39" s="428">
        <f t="shared" si="8"/>
        <v>4841</v>
      </c>
    </row>
    <row r="40" spans="1:14" ht="12.75">
      <c r="A40" s="153" t="s">
        <v>242</v>
      </c>
      <c r="B40" s="143" t="s">
        <v>243</v>
      </c>
      <c r="C40" s="286">
        <v>0</v>
      </c>
      <c r="D40" s="286">
        <v>51</v>
      </c>
      <c r="E40" s="266">
        <v>50</v>
      </c>
      <c r="F40" s="566">
        <v>0</v>
      </c>
      <c r="G40" s="186">
        <v>0</v>
      </c>
      <c r="H40" s="186">
        <v>0</v>
      </c>
      <c r="I40" s="61">
        <v>0</v>
      </c>
      <c r="J40" s="27">
        <v>0</v>
      </c>
      <c r="K40" s="20">
        <v>0</v>
      </c>
      <c r="L40" s="426">
        <f t="shared" si="6"/>
        <v>0</v>
      </c>
      <c r="M40" s="427">
        <f t="shared" si="7"/>
        <v>51</v>
      </c>
      <c r="N40" s="428">
        <f t="shared" si="8"/>
        <v>50</v>
      </c>
    </row>
    <row r="41" spans="1:14" ht="12.75">
      <c r="A41" s="153" t="s">
        <v>140</v>
      </c>
      <c r="B41" s="143" t="s">
        <v>244</v>
      </c>
      <c r="C41" s="286">
        <v>390</v>
      </c>
      <c r="D41" s="286">
        <v>339</v>
      </c>
      <c r="E41" s="266">
        <v>178</v>
      </c>
      <c r="F41" s="566">
        <v>0</v>
      </c>
      <c r="G41" s="186">
        <v>0</v>
      </c>
      <c r="H41" s="186">
        <v>0</v>
      </c>
      <c r="I41" s="61">
        <v>0</v>
      </c>
      <c r="J41" s="27">
        <v>0</v>
      </c>
      <c r="K41" s="20">
        <v>0</v>
      </c>
      <c r="L41" s="426">
        <f t="shared" si="6"/>
        <v>390</v>
      </c>
      <c r="M41" s="427">
        <f t="shared" si="7"/>
        <v>339</v>
      </c>
      <c r="N41" s="428">
        <f t="shared" si="8"/>
        <v>178</v>
      </c>
    </row>
    <row r="42" spans="1:14" ht="12.75">
      <c r="A42" s="153" t="s">
        <v>246</v>
      </c>
      <c r="B42" s="143" t="s">
        <v>245</v>
      </c>
      <c r="C42" s="286">
        <v>810</v>
      </c>
      <c r="D42" s="286">
        <v>902</v>
      </c>
      <c r="E42" s="266">
        <v>881</v>
      </c>
      <c r="F42" s="566">
        <v>0</v>
      </c>
      <c r="G42" s="186">
        <v>0</v>
      </c>
      <c r="H42" s="186">
        <v>0</v>
      </c>
      <c r="I42" s="61">
        <v>0</v>
      </c>
      <c r="J42" s="27">
        <v>0</v>
      </c>
      <c r="K42" s="20">
        <v>0</v>
      </c>
      <c r="L42" s="426">
        <f t="shared" si="6"/>
        <v>810</v>
      </c>
      <c r="M42" s="427">
        <f t="shared" si="7"/>
        <v>902</v>
      </c>
      <c r="N42" s="428">
        <f t="shared" si="8"/>
        <v>881</v>
      </c>
    </row>
    <row r="43" spans="1:14" ht="12.75">
      <c r="A43" s="153" t="s">
        <v>299</v>
      </c>
      <c r="B43" s="143" t="s">
        <v>300</v>
      </c>
      <c r="C43" s="286">
        <v>0</v>
      </c>
      <c r="D43" s="286">
        <v>0</v>
      </c>
      <c r="E43" s="266">
        <v>0</v>
      </c>
      <c r="F43" s="566">
        <v>0</v>
      </c>
      <c r="G43" s="186">
        <v>0</v>
      </c>
      <c r="H43" s="186">
        <v>0</v>
      </c>
      <c r="I43" s="61">
        <v>0</v>
      </c>
      <c r="J43" s="27">
        <v>0</v>
      </c>
      <c r="K43" s="20">
        <v>0</v>
      </c>
      <c r="L43" s="426">
        <v>0</v>
      </c>
      <c r="M43" s="427">
        <f t="shared" si="7"/>
        <v>0</v>
      </c>
      <c r="N43" s="428">
        <f t="shared" si="8"/>
        <v>0</v>
      </c>
    </row>
    <row r="44" spans="1:14" ht="12.75">
      <c r="A44" s="153" t="s">
        <v>247</v>
      </c>
      <c r="B44" s="143" t="s">
        <v>248</v>
      </c>
      <c r="C44" s="286">
        <v>2339</v>
      </c>
      <c r="D44" s="286">
        <v>1191</v>
      </c>
      <c r="E44" s="266">
        <v>93</v>
      </c>
      <c r="F44" s="566">
        <v>0</v>
      </c>
      <c r="G44" s="186">
        <v>0</v>
      </c>
      <c r="H44" s="186">
        <v>0</v>
      </c>
      <c r="I44" s="61">
        <v>0</v>
      </c>
      <c r="J44" s="27">
        <v>0</v>
      </c>
      <c r="K44" s="20">
        <v>0</v>
      </c>
      <c r="L44" s="426">
        <f t="shared" si="6"/>
        <v>2339</v>
      </c>
      <c r="M44" s="427">
        <f t="shared" si="7"/>
        <v>1191</v>
      </c>
      <c r="N44" s="428">
        <f t="shared" si="8"/>
        <v>93</v>
      </c>
    </row>
    <row r="45" spans="1:14" ht="12.75">
      <c r="A45" s="153" t="s">
        <v>249</v>
      </c>
      <c r="B45" s="143" t="s">
        <v>250</v>
      </c>
      <c r="C45" s="286">
        <v>725</v>
      </c>
      <c r="D45" s="286">
        <v>792</v>
      </c>
      <c r="E45" s="266">
        <v>792</v>
      </c>
      <c r="F45" s="566">
        <v>0</v>
      </c>
      <c r="G45" s="186">
        <v>0</v>
      </c>
      <c r="H45" s="186">
        <v>0</v>
      </c>
      <c r="I45" s="61">
        <v>0</v>
      </c>
      <c r="J45" s="27">
        <v>0</v>
      </c>
      <c r="K45" s="20">
        <v>0</v>
      </c>
      <c r="L45" s="426">
        <f t="shared" si="6"/>
        <v>725</v>
      </c>
      <c r="M45" s="427">
        <f t="shared" si="7"/>
        <v>792</v>
      </c>
      <c r="N45" s="428">
        <f t="shared" si="8"/>
        <v>792</v>
      </c>
    </row>
    <row r="46" spans="1:14" ht="12.75">
      <c r="A46" s="153" t="s">
        <v>142</v>
      </c>
      <c r="B46" s="143" t="s">
        <v>251</v>
      </c>
      <c r="C46" s="286">
        <v>2580</v>
      </c>
      <c r="D46" s="286">
        <v>2591</v>
      </c>
      <c r="E46" s="266">
        <v>2090</v>
      </c>
      <c r="F46" s="566">
        <v>0</v>
      </c>
      <c r="G46" s="186">
        <v>0</v>
      </c>
      <c r="H46" s="186">
        <v>0</v>
      </c>
      <c r="I46" s="61">
        <v>0</v>
      </c>
      <c r="J46" s="27">
        <v>0</v>
      </c>
      <c r="K46" s="20">
        <v>0</v>
      </c>
      <c r="L46" s="426">
        <f t="shared" si="6"/>
        <v>2580</v>
      </c>
      <c r="M46" s="427">
        <f t="shared" si="7"/>
        <v>2591</v>
      </c>
      <c r="N46" s="428">
        <f t="shared" si="8"/>
        <v>2090</v>
      </c>
    </row>
    <row r="47" spans="1:14" ht="12.75">
      <c r="A47" s="153" t="s">
        <v>254</v>
      </c>
      <c r="B47" s="143" t="s">
        <v>253</v>
      </c>
      <c r="C47" s="286">
        <v>20</v>
      </c>
      <c r="D47" s="286">
        <v>20</v>
      </c>
      <c r="E47" s="266">
        <v>10</v>
      </c>
      <c r="F47" s="566">
        <v>0</v>
      </c>
      <c r="G47" s="186">
        <v>0</v>
      </c>
      <c r="H47" s="186">
        <v>0</v>
      </c>
      <c r="I47" s="61">
        <v>0</v>
      </c>
      <c r="J47" s="27">
        <v>0</v>
      </c>
      <c r="K47" s="20">
        <v>0</v>
      </c>
      <c r="L47" s="426">
        <f>SUM(C47,F47,I47)</f>
        <v>20</v>
      </c>
      <c r="M47" s="427">
        <f>SUM(D47,G47,J47)</f>
        <v>20</v>
      </c>
      <c r="N47" s="428">
        <f>SUM(E47,H47,K47)</f>
        <v>10</v>
      </c>
    </row>
    <row r="48" spans="1:14" ht="12.75">
      <c r="A48" s="153" t="s">
        <v>143</v>
      </c>
      <c r="B48" s="143" t="s">
        <v>252</v>
      </c>
      <c r="C48" s="286">
        <v>2167</v>
      </c>
      <c r="D48" s="286">
        <v>3844</v>
      </c>
      <c r="E48" s="266">
        <v>1684</v>
      </c>
      <c r="F48" s="566">
        <v>0</v>
      </c>
      <c r="G48" s="186">
        <v>0</v>
      </c>
      <c r="H48" s="186">
        <v>0</v>
      </c>
      <c r="I48" s="61">
        <v>0</v>
      </c>
      <c r="J48" s="27">
        <v>0</v>
      </c>
      <c r="K48" s="20">
        <v>0</v>
      </c>
      <c r="L48" s="426">
        <f t="shared" si="6"/>
        <v>2167</v>
      </c>
      <c r="M48" s="427">
        <f t="shared" si="7"/>
        <v>3844</v>
      </c>
      <c r="N48" s="428">
        <f t="shared" si="8"/>
        <v>1684</v>
      </c>
    </row>
    <row r="49" spans="1:14" ht="13.5" thickBot="1">
      <c r="A49" s="153" t="s">
        <v>256</v>
      </c>
      <c r="B49" s="143" t="s">
        <v>255</v>
      </c>
      <c r="C49" s="286">
        <v>1100</v>
      </c>
      <c r="D49" s="286">
        <v>819</v>
      </c>
      <c r="E49" s="266">
        <v>35</v>
      </c>
      <c r="F49" s="566">
        <v>0</v>
      </c>
      <c r="G49" s="186">
        <v>0</v>
      </c>
      <c r="H49" s="186">
        <v>0</v>
      </c>
      <c r="I49" s="61">
        <v>0</v>
      </c>
      <c r="J49" s="27">
        <v>0</v>
      </c>
      <c r="K49" s="20">
        <v>0</v>
      </c>
      <c r="L49" s="426">
        <f t="shared" si="6"/>
        <v>1100</v>
      </c>
      <c r="M49" s="427">
        <f t="shared" si="7"/>
        <v>819</v>
      </c>
      <c r="N49" s="428">
        <f t="shared" si="8"/>
        <v>35</v>
      </c>
    </row>
    <row r="50" spans="1:14" ht="13.5" thickBot="1">
      <c r="A50" s="57" t="s">
        <v>163</v>
      </c>
      <c r="B50" s="33" t="s">
        <v>265</v>
      </c>
      <c r="C50" s="287">
        <f>SUM(C38:C49)</f>
        <v>11929</v>
      </c>
      <c r="D50" s="287">
        <f>SUM(D38:D49)</f>
        <v>17335</v>
      </c>
      <c r="E50" s="287">
        <f>SUM(E38:E49)</f>
        <v>10754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341">
        <f t="shared" si="6"/>
        <v>11929</v>
      </c>
      <c r="M50" s="100">
        <f t="shared" si="7"/>
        <v>17335</v>
      </c>
      <c r="N50" s="92">
        <f t="shared" si="8"/>
        <v>10754</v>
      </c>
    </row>
    <row r="51" spans="1:14" ht="13.5" thickBot="1">
      <c r="A51" s="57" t="s">
        <v>510</v>
      </c>
      <c r="B51" s="253" t="s">
        <v>266</v>
      </c>
      <c r="C51" s="76">
        <v>6690</v>
      </c>
      <c r="D51" s="76">
        <v>7473</v>
      </c>
      <c r="E51" s="76">
        <v>6835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179">
        <f>SUM(C51,F51,I51)</f>
        <v>6690</v>
      </c>
      <c r="M51" s="76">
        <f>SUM(D51,G51,J51)</f>
        <v>7473</v>
      </c>
      <c r="N51" s="76">
        <f>SUM(E51,H51,K51)</f>
        <v>6835</v>
      </c>
    </row>
    <row r="52" spans="1:14" ht="12.75">
      <c r="A52" s="419" t="s">
        <v>301</v>
      </c>
      <c r="B52" s="629" t="s">
        <v>311</v>
      </c>
      <c r="C52" s="628">
        <v>0</v>
      </c>
      <c r="D52" s="421">
        <v>133</v>
      </c>
      <c r="E52" s="421">
        <v>132</v>
      </c>
      <c r="F52" s="280">
        <v>0</v>
      </c>
      <c r="G52" s="280">
        <v>0</v>
      </c>
      <c r="H52" s="280">
        <v>0</v>
      </c>
      <c r="I52" s="280">
        <v>0</v>
      </c>
      <c r="J52" s="280">
        <v>0</v>
      </c>
      <c r="K52" s="280">
        <v>0</v>
      </c>
      <c r="L52" s="316">
        <f>SUM(C52,F52,I52)</f>
        <v>0</v>
      </c>
      <c r="M52" s="316">
        <f>SUM(D52,G52,J52)</f>
        <v>133</v>
      </c>
      <c r="N52" s="316">
        <v>132</v>
      </c>
    </row>
    <row r="53" spans="1:14" ht="12.75">
      <c r="A53" s="419" t="s">
        <v>574</v>
      </c>
      <c r="B53" s="420" t="s">
        <v>572</v>
      </c>
      <c r="C53" s="421">
        <v>1152</v>
      </c>
      <c r="D53" s="421">
        <v>1566</v>
      </c>
      <c r="E53" s="421">
        <v>1403</v>
      </c>
      <c r="F53" s="280">
        <v>0</v>
      </c>
      <c r="G53" s="280">
        <v>0</v>
      </c>
      <c r="H53" s="280">
        <v>0</v>
      </c>
      <c r="I53" s="280">
        <v>0</v>
      </c>
      <c r="J53" s="280">
        <v>0</v>
      </c>
      <c r="K53" s="280">
        <v>0</v>
      </c>
      <c r="L53" s="316">
        <f>SUM(C53,F53,I53)</f>
        <v>1152</v>
      </c>
      <c r="M53" s="268">
        <f aca="true" t="shared" si="9" ref="M53:M59">SUM(D53,G53,J53)</f>
        <v>1566</v>
      </c>
      <c r="N53" s="427">
        <f aca="true" t="shared" si="10" ref="N53:N60">SUM(E53,H53,K53)</f>
        <v>1403</v>
      </c>
    </row>
    <row r="54" spans="1:14" ht="13.5" thickBot="1">
      <c r="A54" s="625" t="s">
        <v>573</v>
      </c>
      <c r="B54" s="625" t="s">
        <v>575</v>
      </c>
      <c r="C54" s="626">
        <v>0</v>
      </c>
      <c r="D54" s="627">
        <v>5804</v>
      </c>
      <c r="E54" s="627">
        <v>5804</v>
      </c>
      <c r="F54" s="398">
        <v>0</v>
      </c>
      <c r="G54" s="398">
        <v>0</v>
      </c>
      <c r="H54" s="398">
        <v>0</v>
      </c>
      <c r="I54" s="398">
        <v>0</v>
      </c>
      <c r="J54" s="398">
        <v>0</v>
      </c>
      <c r="K54" s="398">
        <v>0</v>
      </c>
      <c r="L54" s="315">
        <f>SUM(C54,F54,I54)</f>
        <v>0</v>
      </c>
      <c r="M54" s="431">
        <f t="shared" si="9"/>
        <v>5804</v>
      </c>
      <c r="N54" s="411">
        <f t="shared" si="10"/>
        <v>5804</v>
      </c>
    </row>
    <row r="55" spans="1:14" ht="13.5" thickBot="1">
      <c r="A55" s="224" t="s">
        <v>576</v>
      </c>
      <c r="B55" s="224" t="s">
        <v>267</v>
      </c>
      <c r="C55" s="230">
        <f>SUM(C52:C54)</f>
        <v>1152</v>
      </c>
      <c r="D55" s="230">
        <f aca="true" t="shared" si="11" ref="D55:N55">SUM(D52:D54)</f>
        <v>7503</v>
      </c>
      <c r="E55" s="230">
        <f t="shared" si="11"/>
        <v>7339</v>
      </c>
      <c r="F55" s="230">
        <f t="shared" si="11"/>
        <v>0</v>
      </c>
      <c r="G55" s="230">
        <f t="shared" si="11"/>
        <v>0</v>
      </c>
      <c r="H55" s="230">
        <f t="shared" si="11"/>
        <v>0</v>
      </c>
      <c r="I55" s="230">
        <f t="shared" si="11"/>
        <v>0</v>
      </c>
      <c r="J55" s="100">
        <f t="shared" si="11"/>
        <v>0</v>
      </c>
      <c r="K55" s="76">
        <f t="shared" si="11"/>
        <v>0</v>
      </c>
      <c r="L55" s="76">
        <f t="shared" si="11"/>
        <v>1152</v>
      </c>
      <c r="M55" s="76">
        <f t="shared" si="11"/>
        <v>7503</v>
      </c>
      <c r="N55" s="76">
        <f t="shared" si="11"/>
        <v>7339</v>
      </c>
    </row>
    <row r="56" spans="1:14" ht="13.5" thickBot="1">
      <c r="A56" s="224" t="s">
        <v>201</v>
      </c>
      <c r="B56" s="224" t="s">
        <v>577</v>
      </c>
      <c r="C56" s="230">
        <v>3000</v>
      </c>
      <c r="D56" s="288">
        <v>0</v>
      </c>
      <c r="E56" s="288">
        <v>0</v>
      </c>
      <c r="F56" s="231">
        <v>0</v>
      </c>
      <c r="G56" s="231">
        <v>0</v>
      </c>
      <c r="H56" s="231">
        <v>0</v>
      </c>
      <c r="I56" s="231">
        <v>0</v>
      </c>
      <c r="J56" s="231">
        <v>0</v>
      </c>
      <c r="K56" s="231">
        <v>0</v>
      </c>
      <c r="L56" s="173">
        <f>SUM(C56,F56,I56)</f>
        <v>3000</v>
      </c>
      <c r="M56" s="76">
        <f t="shared" si="9"/>
        <v>0</v>
      </c>
      <c r="N56" s="76">
        <f t="shared" si="10"/>
        <v>0</v>
      </c>
    </row>
    <row r="57" spans="1:14" s="514" customFormat="1" ht="15.75" thickBot="1">
      <c r="A57" s="635" t="s">
        <v>578</v>
      </c>
      <c r="B57" s="635"/>
      <c r="C57" s="650">
        <f>SUM(C36,C37,C50,C51,C55,C56)</f>
        <v>27484</v>
      </c>
      <c r="D57" s="650">
        <f aca="true" t="shared" si="12" ref="D57:N57">SUM(D36,D37,D50,D51,D55,D56)</f>
        <v>64996</v>
      </c>
      <c r="E57" s="650">
        <f t="shared" si="12"/>
        <v>54868</v>
      </c>
      <c r="F57" s="650">
        <f t="shared" si="12"/>
        <v>0</v>
      </c>
      <c r="G57" s="650">
        <f t="shared" si="12"/>
        <v>0</v>
      </c>
      <c r="H57" s="650">
        <f t="shared" si="12"/>
        <v>0</v>
      </c>
      <c r="I57" s="650">
        <f t="shared" si="12"/>
        <v>0</v>
      </c>
      <c r="J57" s="650">
        <f t="shared" si="12"/>
        <v>0</v>
      </c>
      <c r="K57" s="650">
        <f t="shared" si="12"/>
        <v>0</v>
      </c>
      <c r="L57" s="650">
        <f t="shared" si="12"/>
        <v>27484</v>
      </c>
      <c r="M57" s="650">
        <f t="shared" si="12"/>
        <v>64996</v>
      </c>
      <c r="N57" s="598">
        <f t="shared" si="12"/>
        <v>54868</v>
      </c>
    </row>
    <row r="58" spans="1:14" ht="13.5" thickBot="1">
      <c r="A58" s="224"/>
      <c r="B58" s="224"/>
      <c r="C58" s="225"/>
      <c r="D58" s="264"/>
      <c r="E58" s="264"/>
      <c r="F58" s="630"/>
      <c r="G58" s="630"/>
      <c r="H58" s="630"/>
      <c r="I58" s="630"/>
      <c r="J58" s="329"/>
      <c r="K58" s="329"/>
      <c r="L58" s="301"/>
      <c r="M58" s="302"/>
      <c r="N58" s="302"/>
    </row>
    <row r="59" spans="1:14" ht="12.75">
      <c r="A59" s="631" t="s">
        <v>260</v>
      </c>
      <c r="B59" s="632" t="s">
        <v>261</v>
      </c>
      <c r="C59" s="394">
        <v>254</v>
      </c>
      <c r="D59" s="394">
        <v>9352</v>
      </c>
      <c r="E59" s="394">
        <v>9348</v>
      </c>
      <c r="F59" s="632">
        <v>0</v>
      </c>
      <c r="G59" s="632">
        <v>0</v>
      </c>
      <c r="H59" s="632">
        <v>0</v>
      </c>
      <c r="I59" s="632">
        <v>0</v>
      </c>
      <c r="J59" s="632">
        <v>0</v>
      </c>
      <c r="K59" s="632">
        <v>0</v>
      </c>
      <c r="L59" s="394">
        <f>SUM(C59,F59,I59)</f>
        <v>254</v>
      </c>
      <c r="M59" s="394">
        <f t="shared" si="9"/>
        <v>9352</v>
      </c>
      <c r="N59" s="555">
        <f t="shared" si="10"/>
        <v>9348</v>
      </c>
    </row>
    <row r="60" spans="1:14" ht="12.75">
      <c r="A60" s="142" t="s">
        <v>27</v>
      </c>
      <c r="B60" s="93" t="s">
        <v>268</v>
      </c>
      <c r="C60" s="393">
        <v>478</v>
      </c>
      <c r="D60" s="393">
        <v>2920</v>
      </c>
      <c r="E60" s="393">
        <v>2918</v>
      </c>
      <c r="F60" s="93">
        <v>0</v>
      </c>
      <c r="G60" s="93">
        <v>0</v>
      </c>
      <c r="H60" s="93">
        <v>0</v>
      </c>
      <c r="I60" s="93">
        <v>0</v>
      </c>
      <c r="J60" s="93">
        <v>0</v>
      </c>
      <c r="K60" s="93">
        <v>0</v>
      </c>
      <c r="L60" s="393">
        <v>478</v>
      </c>
      <c r="M60" s="393">
        <v>2920</v>
      </c>
      <c r="N60" s="655">
        <f t="shared" si="10"/>
        <v>2918</v>
      </c>
    </row>
    <row r="61" spans="1:14" ht="13.5" thickBot="1">
      <c r="A61" s="398" t="s">
        <v>93</v>
      </c>
      <c r="B61" s="398" t="s">
        <v>597</v>
      </c>
      <c r="C61" s="382">
        <v>5329</v>
      </c>
      <c r="D61" s="48">
        <v>0</v>
      </c>
      <c r="E61" s="382">
        <v>0</v>
      </c>
      <c r="F61" s="382">
        <v>0</v>
      </c>
      <c r="G61" s="398"/>
      <c r="H61" s="398"/>
      <c r="I61" s="398"/>
      <c r="J61" s="398"/>
      <c r="K61" s="398"/>
      <c r="L61" s="402">
        <v>5329</v>
      </c>
      <c r="M61" s="402">
        <v>0</v>
      </c>
      <c r="N61" s="556">
        <v>0</v>
      </c>
    </row>
    <row r="62" spans="1:14" s="514" customFormat="1" ht="15.75" thickBot="1">
      <c r="A62" s="635" t="s">
        <v>302</v>
      </c>
      <c r="B62" s="635"/>
      <c r="C62" s="598">
        <f>SUM(C59:C61)</f>
        <v>6061</v>
      </c>
      <c r="D62" s="598">
        <f aca="true" t="shared" si="13" ref="D62:N62">SUM(D59:D60)</f>
        <v>12272</v>
      </c>
      <c r="E62" s="598">
        <f t="shared" si="13"/>
        <v>12266</v>
      </c>
      <c r="F62" s="598">
        <f t="shared" si="13"/>
        <v>0</v>
      </c>
      <c r="G62" s="598">
        <f t="shared" si="13"/>
        <v>0</v>
      </c>
      <c r="H62" s="598">
        <f t="shared" si="13"/>
        <v>0</v>
      </c>
      <c r="I62" s="598">
        <f t="shared" si="13"/>
        <v>0</v>
      </c>
      <c r="J62" s="598">
        <f t="shared" si="13"/>
        <v>0</v>
      </c>
      <c r="K62" s="598">
        <f t="shared" si="13"/>
        <v>0</v>
      </c>
      <c r="L62" s="598">
        <f>SUM(L59:L61)</f>
        <v>6061</v>
      </c>
      <c r="M62" s="598">
        <f t="shared" si="13"/>
        <v>12272</v>
      </c>
      <c r="N62" s="598">
        <f t="shared" si="13"/>
        <v>12266</v>
      </c>
    </row>
    <row r="63" spans="1:14" ht="13.5" thickBot="1">
      <c r="A63" s="224"/>
      <c r="B63" s="224"/>
      <c r="C63" s="76"/>
      <c r="D63" s="76"/>
      <c r="E63" s="76"/>
      <c r="F63" s="33"/>
      <c r="G63" s="33"/>
      <c r="H63" s="33"/>
      <c r="I63" s="33"/>
      <c r="J63" s="33"/>
      <c r="K63" s="33"/>
      <c r="L63" s="301"/>
      <c r="M63" s="302"/>
      <c r="N63" s="302"/>
    </row>
    <row r="64" spans="1:14" ht="12.75">
      <c r="A64" s="631" t="s">
        <v>579</v>
      </c>
      <c r="B64" s="632" t="s">
        <v>270</v>
      </c>
      <c r="C64" s="394">
        <v>0</v>
      </c>
      <c r="D64" s="394">
        <v>1970</v>
      </c>
      <c r="E64" s="394">
        <v>872</v>
      </c>
      <c r="F64" s="632">
        <v>0</v>
      </c>
      <c r="G64" s="632">
        <v>0</v>
      </c>
      <c r="H64" s="632">
        <v>0</v>
      </c>
      <c r="I64" s="632">
        <v>0</v>
      </c>
      <c r="J64" s="632">
        <v>0</v>
      </c>
      <c r="K64" s="632">
        <v>0</v>
      </c>
      <c r="L64" s="394">
        <f>SUM(C64,F64,I64)</f>
        <v>0</v>
      </c>
      <c r="M64" s="394">
        <f>SUM(D64,G64,J64)</f>
        <v>1970</v>
      </c>
      <c r="N64" s="555">
        <f>SUM(E64,H64,K64)</f>
        <v>872</v>
      </c>
    </row>
    <row r="65" spans="1:14" ht="13.5" thickBot="1">
      <c r="A65" s="633" t="s">
        <v>200</v>
      </c>
      <c r="B65" s="398" t="s">
        <v>312</v>
      </c>
      <c r="C65" s="402">
        <v>16861</v>
      </c>
      <c r="D65" s="402">
        <v>16861</v>
      </c>
      <c r="E65" s="402">
        <v>16415</v>
      </c>
      <c r="F65" s="398">
        <v>0</v>
      </c>
      <c r="G65" s="398">
        <v>0</v>
      </c>
      <c r="H65" s="398">
        <v>0</v>
      </c>
      <c r="I65" s="398">
        <v>0</v>
      </c>
      <c r="J65" s="398">
        <v>0</v>
      </c>
      <c r="K65" s="398">
        <v>0</v>
      </c>
      <c r="L65" s="402">
        <v>16861</v>
      </c>
      <c r="M65" s="402">
        <f>SUM(D65,G65,J65)</f>
        <v>16861</v>
      </c>
      <c r="N65" s="556">
        <f>SUM(E65,H65,K65)</f>
        <v>16415</v>
      </c>
    </row>
    <row r="66" spans="1:14" s="514" customFormat="1" ht="15.75" thickBot="1">
      <c r="A66" s="635" t="s">
        <v>303</v>
      </c>
      <c r="B66" s="635" t="s">
        <v>580</v>
      </c>
      <c r="C66" s="598">
        <f>SUM(C64:C65)</f>
        <v>16861</v>
      </c>
      <c r="D66" s="598">
        <f aca="true" t="shared" si="14" ref="D66:N66">SUM(D64:D65)</f>
        <v>18831</v>
      </c>
      <c r="E66" s="598">
        <f t="shared" si="14"/>
        <v>17287</v>
      </c>
      <c r="F66" s="598">
        <f t="shared" si="14"/>
        <v>0</v>
      </c>
      <c r="G66" s="598">
        <f t="shared" si="14"/>
        <v>0</v>
      </c>
      <c r="H66" s="598">
        <f t="shared" si="14"/>
        <v>0</v>
      </c>
      <c r="I66" s="598">
        <f t="shared" si="14"/>
        <v>0</v>
      </c>
      <c r="J66" s="598">
        <f t="shared" si="14"/>
        <v>0</v>
      </c>
      <c r="K66" s="598">
        <f t="shared" si="14"/>
        <v>0</v>
      </c>
      <c r="L66" s="598">
        <f t="shared" si="14"/>
        <v>16861</v>
      </c>
      <c r="M66" s="598">
        <f t="shared" si="14"/>
        <v>18831</v>
      </c>
      <c r="N66" s="598">
        <f t="shared" si="14"/>
        <v>17287</v>
      </c>
    </row>
    <row r="67" spans="1:14" ht="13.5" thickBot="1">
      <c r="A67" s="224"/>
      <c r="B67" s="224"/>
      <c r="C67" s="179"/>
      <c r="D67" s="179"/>
      <c r="E67" s="179"/>
      <c r="F67" s="57"/>
      <c r="G67" s="57"/>
      <c r="H67" s="57"/>
      <c r="I67" s="57"/>
      <c r="J67" s="33"/>
      <c r="K67" s="33"/>
      <c r="L67" s="301"/>
      <c r="M67" s="302"/>
      <c r="N67" s="302"/>
    </row>
    <row r="68" spans="1:14" s="14" customFormat="1" ht="16.5" thickBot="1">
      <c r="A68" s="634" t="s">
        <v>121</v>
      </c>
      <c r="B68" s="634"/>
      <c r="C68" s="652">
        <f>SUM(C66,C57,C62)</f>
        <v>50406</v>
      </c>
      <c r="D68" s="652">
        <f aca="true" t="shared" si="15" ref="D68:N68">SUM(D66,D57,D62)</f>
        <v>96099</v>
      </c>
      <c r="E68" s="652">
        <f t="shared" si="15"/>
        <v>84421</v>
      </c>
      <c r="F68" s="652">
        <f t="shared" si="15"/>
        <v>0</v>
      </c>
      <c r="G68" s="652">
        <f t="shared" si="15"/>
        <v>0</v>
      </c>
      <c r="H68" s="652">
        <f t="shared" si="15"/>
        <v>0</v>
      </c>
      <c r="I68" s="652">
        <f t="shared" si="15"/>
        <v>0</v>
      </c>
      <c r="J68" s="652">
        <f t="shared" si="15"/>
        <v>0</v>
      </c>
      <c r="K68" s="652">
        <f t="shared" si="15"/>
        <v>0</v>
      </c>
      <c r="L68" s="652">
        <f t="shared" si="15"/>
        <v>50406</v>
      </c>
      <c r="M68" s="652">
        <f t="shared" si="15"/>
        <v>96099</v>
      </c>
      <c r="N68" s="652">
        <f t="shared" si="15"/>
        <v>84421</v>
      </c>
    </row>
    <row r="69" ht="12.75">
      <c r="D69" s="423"/>
    </row>
    <row r="72" ht="12.75">
      <c r="B72" s="3" t="s">
        <v>137</v>
      </c>
    </row>
  </sheetData>
  <sheetProtection/>
  <mergeCells count="9">
    <mergeCell ref="A4:N4"/>
    <mergeCell ref="C34:E34"/>
    <mergeCell ref="F34:H34"/>
    <mergeCell ref="I34:K34"/>
    <mergeCell ref="L34:N34"/>
    <mergeCell ref="C10:E10"/>
    <mergeCell ref="F10:H10"/>
    <mergeCell ref="I10:K10"/>
    <mergeCell ref="L10:N10"/>
  </mergeCells>
  <printOptions/>
  <pageMargins left="0" right="0" top="0.7874015748031497" bottom="0.7874015748031497" header="0.11811023622047245" footer="0.11811023622047245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R86"/>
  <sheetViews>
    <sheetView zoomScalePageLayoutView="0" workbookViewId="0" topLeftCell="A1">
      <selection activeCell="A3" sqref="A3:N3"/>
    </sheetView>
  </sheetViews>
  <sheetFormatPr defaultColWidth="9.140625" defaultRowHeight="12.75"/>
  <cols>
    <col min="1" max="1" width="32.57421875" style="0" customWidth="1"/>
    <col min="2" max="2" width="6.7109375" style="0" customWidth="1"/>
    <col min="3" max="5" width="7.7109375" style="0" customWidth="1"/>
    <col min="6" max="6" width="5.7109375" style="0" customWidth="1"/>
    <col min="7" max="7" width="5.8515625" style="0" customWidth="1"/>
    <col min="8" max="11" width="5.7109375" style="0" customWidth="1"/>
    <col min="12" max="13" width="7.7109375" style="0" customWidth="1"/>
    <col min="14" max="14" width="10.00390625" style="0" customWidth="1"/>
    <col min="15" max="15" width="10.28125" style="0" customWidth="1"/>
  </cols>
  <sheetData>
    <row r="3" spans="1:14" ht="12.75">
      <c r="A3" s="753" t="s">
        <v>663</v>
      </c>
      <c r="B3" s="753"/>
      <c r="C3" s="754"/>
      <c r="D3" s="754"/>
      <c r="E3" s="754"/>
      <c r="F3" s="754"/>
      <c r="G3" s="754"/>
      <c r="H3" s="754"/>
      <c r="I3" s="754"/>
      <c r="J3" s="754"/>
      <c r="K3" s="754"/>
      <c r="L3" s="754"/>
      <c r="M3" s="755"/>
      <c r="N3" s="755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75"/>
    </row>
    <row r="5" spans="1:14" ht="12.75">
      <c r="A5" s="12" t="s">
        <v>197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3"/>
      <c r="M5" s="3"/>
      <c r="N5" s="75"/>
    </row>
    <row r="6" spans="3:14" ht="13.5" thickBot="1"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3" t="s">
        <v>417</v>
      </c>
    </row>
    <row r="7" spans="1:14" ht="12.75" customHeight="1" thickBot="1">
      <c r="A7" s="57" t="s">
        <v>22</v>
      </c>
      <c r="B7" s="57" t="s">
        <v>236</v>
      </c>
      <c r="C7" s="732" t="s">
        <v>173</v>
      </c>
      <c r="D7" s="735"/>
      <c r="E7" s="743"/>
      <c r="F7" s="744" t="s">
        <v>174</v>
      </c>
      <c r="G7" s="735"/>
      <c r="H7" s="743"/>
      <c r="I7" s="744" t="s">
        <v>176</v>
      </c>
      <c r="J7" s="735"/>
      <c r="K7" s="736"/>
      <c r="L7" s="732" t="s">
        <v>100</v>
      </c>
      <c r="M7" s="735"/>
      <c r="N7" s="736"/>
    </row>
    <row r="8" spans="1:14" ht="12.75" customHeight="1" thickBot="1">
      <c r="A8" s="224"/>
      <c r="B8" s="224"/>
      <c r="C8" s="214" t="s">
        <v>232</v>
      </c>
      <c r="D8" s="218" t="s">
        <v>233</v>
      </c>
      <c r="E8" s="218" t="s">
        <v>234</v>
      </c>
      <c r="F8" s="218" t="s">
        <v>232</v>
      </c>
      <c r="G8" s="218" t="s">
        <v>233</v>
      </c>
      <c r="H8" s="218" t="s">
        <v>234</v>
      </c>
      <c r="I8" s="218" t="s">
        <v>232</v>
      </c>
      <c r="J8" s="218" t="s">
        <v>233</v>
      </c>
      <c r="K8" s="218" t="s">
        <v>234</v>
      </c>
      <c r="L8" s="218" t="s">
        <v>232</v>
      </c>
      <c r="M8" s="218" t="s">
        <v>233</v>
      </c>
      <c r="N8" s="215" t="s">
        <v>234</v>
      </c>
    </row>
    <row r="9" spans="1:14" ht="13.5" thickBot="1">
      <c r="A9" s="224" t="s">
        <v>122</v>
      </c>
      <c r="B9" s="224"/>
      <c r="C9" s="228">
        <f>SUM(C10+C12+C15)</f>
        <v>18816</v>
      </c>
      <c r="D9" s="228">
        <f>SUM(D10+D12+D15)</f>
        <v>18816</v>
      </c>
      <c r="E9" s="228">
        <f>SUM(E10+E12+E15)</f>
        <v>18043</v>
      </c>
      <c r="F9" s="228">
        <f aca="true" t="shared" si="0" ref="F9:K9">SUM(F10+F12)</f>
        <v>0</v>
      </c>
      <c r="G9" s="228">
        <f t="shared" si="0"/>
        <v>0</v>
      </c>
      <c r="H9" s="228">
        <f t="shared" si="0"/>
        <v>0</v>
      </c>
      <c r="I9" s="228">
        <f t="shared" si="0"/>
        <v>0</v>
      </c>
      <c r="J9" s="347">
        <f t="shared" si="0"/>
        <v>0</v>
      </c>
      <c r="K9" s="347">
        <f t="shared" si="0"/>
        <v>0</v>
      </c>
      <c r="L9" s="225">
        <f>SUM(C9,F9,I9)</f>
        <v>18816</v>
      </c>
      <c r="M9" s="76">
        <f>SUM(D9,G9,J9)</f>
        <v>18816</v>
      </c>
      <c r="N9" s="76">
        <f>SUM(E9,H9,K9)</f>
        <v>18043</v>
      </c>
    </row>
    <row r="10" spans="1:14" ht="12.75">
      <c r="A10" s="127" t="s">
        <v>123</v>
      </c>
      <c r="B10" s="295"/>
      <c r="C10" s="180">
        <f>SUM(C11:C11)</f>
        <v>16861</v>
      </c>
      <c r="D10" s="180">
        <f>SUM(D11:D11)</f>
        <v>16861</v>
      </c>
      <c r="E10" s="180">
        <f>SUM(E11:E11)</f>
        <v>16415</v>
      </c>
      <c r="F10" s="328">
        <f>SUM(F11)</f>
        <v>0</v>
      </c>
      <c r="G10" s="328">
        <v>0</v>
      </c>
      <c r="H10" s="328">
        <v>0</v>
      </c>
      <c r="I10" s="211">
        <f>SUM(I11)</f>
        <v>0</v>
      </c>
      <c r="J10" s="328">
        <v>0</v>
      </c>
      <c r="K10" s="74">
        <v>0</v>
      </c>
      <c r="L10" s="610">
        <f aca="true" t="shared" si="1" ref="L10:L18">SUM(C10,F10,I10)</f>
        <v>16861</v>
      </c>
      <c r="M10" s="389">
        <f aca="true" t="shared" si="2" ref="M10:M18">SUM(D10,G10,J10)</f>
        <v>16861</v>
      </c>
      <c r="N10" s="396">
        <f>SUM(E10,H10,K10)</f>
        <v>16415</v>
      </c>
    </row>
    <row r="11" spans="1:14" ht="13.5" thickBot="1">
      <c r="A11" s="26" t="s">
        <v>169</v>
      </c>
      <c r="B11" s="28" t="s">
        <v>314</v>
      </c>
      <c r="C11" s="432">
        <v>16861</v>
      </c>
      <c r="D11" s="349">
        <v>16861</v>
      </c>
      <c r="E11" s="349">
        <v>16415</v>
      </c>
      <c r="F11" s="143">
        <v>0</v>
      </c>
      <c r="G11" s="143">
        <v>0</v>
      </c>
      <c r="H11" s="143">
        <v>0</v>
      </c>
      <c r="I11" s="94">
        <v>0</v>
      </c>
      <c r="J11" s="334">
        <v>0</v>
      </c>
      <c r="K11" s="353">
        <v>0</v>
      </c>
      <c r="L11" s="401">
        <f t="shared" si="1"/>
        <v>16861</v>
      </c>
      <c r="M11" s="402">
        <f t="shared" si="2"/>
        <v>16861</v>
      </c>
      <c r="N11" s="556">
        <f>SUM(E11,H11,K11)</f>
        <v>16415</v>
      </c>
    </row>
    <row r="12" spans="1:14" ht="13.5" thickBot="1">
      <c r="A12" s="128" t="s">
        <v>124</v>
      </c>
      <c r="B12" s="182"/>
      <c r="C12" s="76">
        <f>SUM(C13:C14)</f>
        <v>1955</v>
      </c>
      <c r="D12" s="76">
        <f>SUM(D13:D14)</f>
        <v>1836</v>
      </c>
      <c r="E12" s="76">
        <f>SUM(E13:E14)</f>
        <v>1509</v>
      </c>
      <c r="F12" s="76">
        <f aca="true" t="shared" si="3" ref="F12:K12">SUM(F13:F15)</f>
        <v>0</v>
      </c>
      <c r="G12" s="76">
        <f t="shared" si="3"/>
        <v>0</v>
      </c>
      <c r="H12" s="76">
        <f t="shared" si="3"/>
        <v>0</v>
      </c>
      <c r="I12" s="173">
        <f t="shared" si="3"/>
        <v>0</v>
      </c>
      <c r="J12" s="303">
        <f t="shared" si="3"/>
        <v>0</v>
      </c>
      <c r="K12" s="325">
        <f t="shared" si="3"/>
        <v>0</v>
      </c>
      <c r="L12" s="225">
        <f t="shared" si="1"/>
        <v>1955</v>
      </c>
      <c r="M12" s="76">
        <f t="shared" si="2"/>
        <v>1836</v>
      </c>
      <c r="N12" s="76">
        <f>SUM(N13:N14)</f>
        <v>1509</v>
      </c>
    </row>
    <row r="13" spans="1:14" ht="12.75">
      <c r="A13" s="26" t="s">
        <v>559</v>
      </c>
      <c r="B13" s="251" t="s">
        <v>298</v>
      </c>
      <c r="C13" s="433">
        <v>1684</v>
      </c>
      <c r="D13" s="350">
        <v>1565</v>
      </c>
      <c r="E13" s="350">
        <v>1371</v>
      </c>
      <c r="F13" s="127">
        <v>0</v>
      </c>
      <c r="G13" s="127">
        <v>0</v>
      </c>
      <c r="H13" s="127">
        <v>0</v>
      </c>
      <c r="I13" s="211">
        <v>0</v>
      </c>
      <c r="J13" s="328">
        <v>0</v>
      </c>
      <c r="K13" s="74">
        <v>0</v>
      </c>
      <c r="L13" s="395">
        <f t="shared" si="1"/>
        <v>1684</v>
      </c>
      <c r="M13" s="394">
        <f t="shared" si="2"/>
        <v>1565</v>
      </c>
      <c r="N13" s="608">
        <v>1371</v>
      </c>
    </row>
    <row r="14" spans="1:14" ht="12.75">
      <c r="A14" s="26" t="s">
        <v>560</v>
      </c>
      <c r="B14" s="28" t="s">
        <v>304</v>
      </c>
      <c r="C14" s="150">
        <v>271</v>
      </c>
      <c r="D14" s="150">
        <v>271</v>
      </c>
      <c r="E14" s="150">
        <v>138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397">
        <f t="shared" si="1"/>
        <v>271</v>
      </c>
      <c r="M14" s="392">
        <f t="shared" si="2"/>
        <v>271</v>
      </c>
      <c r="N14" s="558">
        <v>138</v>
      </c>
    </row>
    <row r="15" spans="1:14" ht="13.5" thickBot="1">
      <c r="A15" s="297" t="s">
        <v>199</v>
      </c>
      <c r="B15" s="26" t="s">
        <v>262</v>
      </c>
      <c r="C15" s="322">
        <v>0</v>
      </c>
      <c r="D15" s="322">
        <v>119</v>
      </c>
      <c r="E15" s="403">
        <v>119</v>
      </c>
      <c r="F15" s="330">
        <v>0</v>
      </c>
      <c r="G15" s="334">
        <v>0</v>
      </c>
      <c r="H15" s="334">
        <v>0</v>
      </c>
      <c r="I15" s="330">
        <v>0</v>
      </c>
      <c r="J15" s="334">
        <v>0</v>
      </c>
      <c r="K15" s="334">
        <v>0</v>
      </c>
      <c r="L15" s="587">
        <f t="shared" si="1"/>
        <v>0</v>
      </c>
      <c r="M15" s="383">
        <f t="shared" si="2"/>
        <v>119</v>
      </c>
      <c r="N15" s="609">
        <v>119</v>
      </c>
    </row>
    <row r="16" spans="1:14" ht="13.5" thickBot="1">
      <c r="A16" s="37" t="s">
        <v>125</v>
      </c>
      <c r="B16" s="133"/>
      <c r="C16" s="342">
        <f aca="true" t="shared" si="4" ref="C16:K16">SUM(C17)</f>
        <v>0</v>
      </c>
      <c r="D16" s="304">
        <f t="shared" si="4"/>
        <v>0</v>
      </c>
      <c r="E16" s="303">
        <f t="shared" si="4"/>
        <v>0</v>
      </c>
      <c r="F16" s="299">
        <f t="shared" si="4"/>
        <v>0</v>
      </c>
      <c r="G16" s="299">
        <f t="shared" si="4"/>
        <v>0</v>
      </c>
      <c r="H16" s="299">
        <f t="shared" si="4"/>
        <v>0</v>
      </c>
      <c r="I16" s="264">
        <f t="shared" si="4"/>
        <v>0</v>
      </c>
      <c r="J16" s="303">
        <f t="shared" si="4"/>
        <v>0</v>
      </c>
      <c r="K16" s="141">
        <f t="shared" si="4"/>
        <v>0</v>
      </c>
      <c r="L16" s="225">
        <f t="shared" si="1"/>
        <v>0</v>
      </c>
      <c r="M16" s="76">
        <f t="shared" si="2"/>
        <v>0</v>
      </c>
      <c r="N16" s="303">
        <f>SUM(N17)</f>
        <v>0</v>
      </c>
    </row>
    <row r="17" spans="1:14" ht="13.5" thickBot="1">
      <c r="A17" s="156" t="s">
        <v>170</v>
      </c>
      <c r="B17" s="388"/>
      <c r="C17" s="223">
        <v>0</v>
      </c>
      <c r="D17" s="351">
        <v>0</v>
      </c>
      <c r="E17" s="351">
        <v>0</v>
      </c>
      <c r="F17" s="352">
        <v>0</v>
      </c>
      <c r="G17" s="352">
        <v>0</v>
      </c>
      <c r="H17" s="352">
        <v>0</v>
      </c>
      <c r="I17" s="202">
        <v>0</v>
      </c>
      <c r="J17" s="352">
        <v>0</v>
      </c>
      <c r="K17" s="354">
        <v>0</v>
      </c>
      <c r="L17" s="429">
        <f t="shared" si="1"/>
        <v>0</v>
      </c>
      <c r="M17" s="351">
        <f t="shared" si="2"/>
        <v>0</v>
      </c>
      <c r="N17" s="351">
        <v>0</v>
      </c>
    </row>
    <row r="18" spans="1:14" ht="13.5" thickBot="1">
      <c r="A18" s="133" t="s">
        <v>145</v>
      </c>
      <c r="B18" s="296"/>
      <c r="C18" s="225">
        <f aca="true" t="shared" si="5" ref="C18:K18">SUM(C16,C9)</f>
        <v>18816</v>
      </c>
      <c r="D18" s="225">
        <f t="shared" si="5"/>
        <v>18816</v>
      </c>
      <c r="E18" s="299">
        <f t="shared" si="5"/>
        <v>18043</v>
      </c>
      <c r="F18" s="299">
        <f t="shared" si="5"/>
        <v>0</v>
      </c>
      <c r="G18" s="299">
        <f t="shared" si="5"/>
        <v>0</v>
      </c>
      <c r="H18" s="299">
        <f t="shared" si="5"/>
        <v>0</v>
      </c>
      <c r="I18" s="264">
        <f t="shared" si="5"/>
        <v>0</v>
      </c>
      <c r="J18" s="299">
        <f t="shared" si="5"/>
        <v>0</v>
      </c>
      <c r="K18" s="264">
        <f t="shared" si="5"/>
        <v>0</v>
      </c>
      <c r="L18" s="225">
        <f t="shared" si="1"/>
        <v>18816</v>
      </c>
      <c r="M18" s="76">
        <f t="shared" si="2"/>
        <v>18816</v>
      </c>
      <c r="N18" s="76">
        <f>SUM(E18,H18,K18)</f>
        <v>18043</v>
      </c>
    </row>
    <row r="19" spans="1:14" ht="13.5" thickBot="1">
      <c r="A19" s="133"/>
      <c r="B19" s="296"/>
      <c r="C19" s="225"/>
      <c r="D19" s="225"/>
      <c r="E19" s="299"/>
      <c r="F19" s="299"/>
      <c r="G19" s="299"/>
      <c r="H19" s="299"/>
      <c r="I19" s="264"/>
      <c r="J19" s="299"/>
      <c r="K19" s="264"/>
      <c r="L19" s="225"/>
      <c r="M19" s="76"/>
      <c r="N19" s="76"/>
    </row>
    <row r="20" spans="1:14" ht="13.5" thickBot="1">
      <c r="A20" s="133" t="s">
        <v>23</v>
      </c>
      <c r="B20" s="133"/>
      <c r="C20" s="227"/>
      <c r="D20" s="227"/>
      <c r="E20" s="227"/>
      <c r="F20" s="216"/>
      <c r="G20" s="216"/>
      <c r="H20" s="216"/>
      <c r="I20" s="624"/>
      <c r="J20" s="624"/>
      <c r="K20" s="624"/>
      <c r="L20" s="216"/>
      <c r="M20" s="216"/>
      <c r="N20" s="216"/>
    </row>
    <row r="21" spans="1:15" ht="13.5" thickBot="1">
      <c r="A21" s="133" t="s">
        <v>16</v>
      </c>
      <c r="B21" s="133"/>
      <c r="C21" s="232">
        <f aca="true" t="shared" si="6" ref="C21:K21">SUM(C37,C23,C22)</f>
        <v>18759</v>
      </c>
      <c r="D21" s="232">
        <f t="shared" si="6"/>
        <v>18811</v>
      </c>
      <c r="E21" s="232">
        <f t="shared" si="6"/>
        <v>17871</v>
      </c>
      <c r="F21" s="232">
        <f t="shared" si="6"/>
        <v>0</v>
      </c>
      <c r="G21" s="232">
        <f t="shared" si="6"/>
        <v>0</v>
      </c>
      <c r="H21" s="232">
        <f t="shared" si="6"/>
        <v>0</v>
      </c>
      <c r="I21" s="232">
        <f t="shared" si="6"/>
        <v>0</v>
      </c>
      <c r="J21" s="348">
        <f t="shared" si="6"/>
        <v>0</v>
      </c>
      <c r="K21" s="348">
        <f t="shared" si="6"/>
        <v>0</v>
      </c>
      <c r="L21" s="294">
        <f>SUM(C21,F21,I21)</f>
        <v>18759</v>
      </c>
      <c r="M21" s="355">
        <f>SUM(D21,G21,J21)</f>
        <v>18811</v>
      </c>
      <c r="N21" s="355">
        <f>SUM(E21,H21,K21)</f>
        <v>17871</v>
      </c>
      <c r="O21" s="164"/>
    </row>
    <row r="22" spans="1:17" ht="13.5" thickBot="1">
      <c r="A22" s="33" t="s">
        <v>139</v>
      </c>
      <c r="B22" s="33" t="s">
        <v>238</v>
      </c>
      <c r="C22" s="76">
        <v>11086</v>
      </c>
      <c r="D22" s="76">
        <v>11086</v>
      </c>
      <c r="E22" s="76">
        <v>10603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620">
        <f aca="true" t="shared" si="7" ref="L22:L41">SUM(C22,F22,I22)</f>
        <v>11086</v>
      </c>
      <c r="M22" s="355">
        <f aca="true" t="shared" si="8" ref="M22:M41">SUM(D22,G22,J22)</f>
        <v>11086</v>
      </c>
      <c r="N22" s="355">
        <f aca="true" t="shared" si="9" ref="N22:N41">SUM(E22,H22,K22)</f>
        <v>10603</v>
      </c>
      <c r="O22" s="164"/>
      <c r="Q22" s="114"/>
    </row>
    <row r="23" spans="1:17" ht="13.5" thickBot="1">
      <c r="A23" s="33" t="s">
        <v>114</v>
      </c>
      <c r="B23" s="33" t="s">
        <v>239</v>
      </c>
      <c r="C23" s="76">
        <v>2991</v>
      </c>
      <c r="D23" s="76">
        <v>2991</v>
      </c>
      <c r="E23" s="76">
        <v>2641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620">
        <f t="shared" si="7"/>
        <v>2991</v>
      </c>
      <c r="M23" s="355">
        <f t="shared" si="8"/>
        <v>2991</v>
      </c>
      <c r="N23" s="355">
        <f t="shared" si="9"/>
        <v>2641</v>
      </c>
      <c r="O23" s="164"/>
      <c r="Q23" s="114"/>
    </row>
    <row r="24" spans="1:17" ht="12.75">
      <c r="A24" s="554" t="s">
        <v>257</v>
      </c>
      <c r="B24" s="554" t="s">
        <v>240</v>
      </c>
      <c r="C24" s="263">
        <v>20</v>
      </c>
      <c r="D24" s="316">
        <v>40</v>
      </c>
      <c r="E24" s="316">
        <v>40</v>
      </c>
      <c r="F24" s="318">
        <v>0</v>
      </c>
      <c r="G24" s="318">
        <v>0</v>
      </c>
      <c r="H24" s="318">
        <v>0</v>
      </c>
      <c r="I24" s="95">
        <v>0</v>
      </c>
      <c r="J24" s="318">
        <v>0</v>
      </c>
      <c r="K24" s="95">
        <v>0</v>
      </c>
      <c r="L24" s="617">
        <f t="shared" si="7"/>
        <v>20</v>
      </c>
      <c r="M24" s="618">
        <f t="shared" si="8"/>
        <v>40</v>
      </c>
      <c r="N24" s="619">
        <f t="shared" si="9"/>
        <v>40</v>
      </c>
      <c r="O24" s="164"/>
      <c r="Q24" s="114"/>
    </row>
    <row r="25" spans="1:17" ht="12.75">
      <c r="A25" s="153" t="s">
        <v>568</v>
      </c>
      <c r="B25" s="153" t="s">
        <v>241</v>
      </c>
      <c r="C25" s="181">
        <v>2223</v>
      </c>
      <c r="D25" s="150">
        <v>1936</v>
      </c>
      <c r="E25" s="150">
        <v>1927</v>
      </c>
      <c r="F25" s="26">
        <v>0</v>
      </c>
      <c r="G25" s="26">
        <v>0</v>
      </c>
      <c r="H25" s="26">
        <v>0</v>
      </c>
      <c r="I25" s="169">
        <v>0</v>
      </c>
      <c r="J25" s="26">
        <v>0</v>
      </c>
      <c r="K25" s="169">
        <v>0</v>
      </c>
      <c r="L25" s="611">
        <f t="shared" si="7"/>
        <v>2223</v>
      </c>
      <c r="M25" s="612">
        <f t="shared" si="8"/>
        <v>1936</v>
      </c>
      <c r="N25" s="613">
        <f t="shared" si="9"/>
        <v>1927</v>
      </c>
      <c r="O25" s="164"/>
      <c r="Q25" s="114"/>
    </row>
    <row r="26" spans="1:17" ht="12.75">
      <c r="A26" s="153" t="s">
        <v>561</v>
      </c>
      <c r="B26" s="153" t="s">
        <v>562</v>
      </c>
      <c r="C26" s="181">
        <v>240</v>
      </c>
      <c r="D26" s="150">
        <v>308</v>
      </c>
      <c r="E26" s="150">
        <v>308</v>
      </c>
      <c r="F26" s="26">
        <v>0</v>
      </c>
      <c r="G26" s="26">
        <v>0</v>
      </c>
      <c r="H26" s="26">
        <v>0</v>
      </c>
      <c r="I26" s="169">
        <v>0</v>
      </c>
      <c r="J26" s="26">
        <v>0</v>
      </c>
      <c r="K26" s="169">
        <v>0</v>
      </c>
      <c r="L26" s="611">
        <f t="shared" si="7"/>
        <v>240</v>
      </c>
      <c r="M26" s="612">
        <f t="shared" si="8"/>
        <v>308</v>
      </c>
      <c r="N26" s="613">
        <f t="shared" si="9"/>
        <v>308</v>
      </c>
      <c r="O26" s="164"/>
      <c r="Q26" s="114"/>
    </row>
    <row r="27" spans="1:17" ht="12.75">
      <c r="A27" s="153" t="s">
        <v>246</v>
      </c>
      <c r="B27" s="153" t="s">
        <v>245</v>
      </c>
      <c r="C27" s="181">
        <v>530</v>
      </c>
      <c r="D27" s="150">
        <v>484</v>
      </c>
      <c r="E27" s="150">
        <v>399</v>
      </c>
      <c r="F27" s="26">
        <v>0</v>
      </c>
      <c r="G27" s="26">
        <v>0</v>
      </c>
      <c r="H27" s="26">
        <v>0</v>
      </c>
      <c r="I27" s="169">
        <v>0</v>
      </c>
      <c r="J27" s="26">
        <v>0</v>
      </c>
      <c r="K27" s="169">
        <v>0</v>
      </c>
      <c r="L27" s="611">
        <f t="shared" si="7"/>
        <v>530</v>
      </c>
      <c r="M27" s="612">
        <f t="shared" si="8"/>
        <v>484</v>
      </c>
      <c r="N27" s="613">
        <f t="shared" si="9"/>
        <v>399</v>
      </c>
      <c r="O27" s="164"/>
      <c r="Q27" s="114"/>
    </row>
    <row r="28" spans="1:17" ht="12.75">
      <c r="A28" s="153" t="s">
        <v>299</v>
      </c>
      <c r="B28" s="153" t="s">
        <v>300</v>
      </c>
      <c r="C28" s="181">
        <v>0</v>
      </c>
      <c r="D28" s="150">
        <v>9</v>
      </c>
      <c r="E28" s="150">
        <v>8</v>
      </c>
      <c r="F28" s="26">
        <v>0</v>
      </c>
      <c r="G28" s="26">
        <v>0</v>
      </c>
      <c r="H28" s="26">
        <v>0</v>
      </c>
      <c r="I28" s="169">
        <v>0</v>
      </c>
      <c r="J28" s="26">
        <v>0</v>
      </c>
      <c r="K28" s="169">
        <v>0</v>
      </c>
      <c r="L28" s="611">
        <f t="shared" si="7"/>
        <v>0</v>
      </c>
      <c r="M28" s="612">
        <f t="shared" si="8"/>
        <v>9</v>
      </c>
      <c r="N28" s="613">
        <f t="shared" si="9"/>
        <v>8</v>
      </c>
      <c r="O28" s="164"/>
      <c r="Q28" s="114"/>
    </row>
    <row r="29" spans="1:17" ht="12.75">
      <c r="A29" s="153" t="s">
        <v>563</v>
      </c>
      <c r="B29" s="153" t="s">
        <v>564</v>
      </c>
      <c r="C29" s="181">
        <v>0</v>
      </c>
      <c r="D29" s="150">
        <v>38</v>
      </c>
      <c r="E29" s="150">
        <v>37</v>
      </c>
      <c r="F29" s="26">
        <v>0</v>
      </c>
      <c r="G29" s="26">
        <v>0</v>
      </c>
      <c r="H29" s="26">
        <v>0</v>
      </c>
      <c r="I29" s="169">
        <v>0</v>
      </c>
      <c r="J29" s="26">
        <v>0</v>
      </c>
      <c r="K29" s="169">
        <v>0</v>
      </c>
      <c r="L29" s="611">
        <f t="shared" si="7"/>
        <v>0</v>
      </c>
      <c r="M29" s="612">
        <f t="shared" si="8"/>
        <v>38</v>
      </c>
      <c r="N29" s="613">
        <f t="shared" si="9"/>
        <v>37</v>
      </c>
      <c r="O29" s="164"/>
      <c r="Q29" s="114"/>
    </row>
    <row r="30" spans="1:17" ht="12.75">
      <c r="A30" s="153" t="s">
        <v>141</v>
      </c>
      <c r="B30" s="153" t="s">
        <v>248</v>
      </c>
      <c r="C30" s="181">
        <v>300</v>
      </c>
      <c r="D30" s="150">
        <v>376</v>
      </c>
      <c r="E30" s="150">
        <v>370</v>
      </c>
      <c r="F30" s="26">
        <v>0</v>
      </c>
      <c r="G30" s="26">
        <v>0</v>
      </c>
      <c r="H30" s="26">
        <v>0</v>
      </c>
      <c r="I30" s="169">
        <v>0</v>
      </c>
      <c r="J30" s="26">
        <v>0</v>
      </c>
      <c r="K30" s="169">
        <v>0</v>
      </c>
      <c r="L30" s="611">
        <f t="shared" si="7"/>
        <v>300</v>
      </c>
      <c r="M30" s="612">
        <f t="shared" si="8"/>
        <v>376</v>
      </c>
      <c r="N30" s="613">
        <f t="shared" si="9"/>
        <v>370</v>
      </c>
      <c r="O30" s="114"/>
      <c r="Q30" s="114"/>
    </row>
    <row r="31" spans="1:17" ht="12.75">
      <c r="A31" s="153" t="s">
        <v>566</v>
      </c>
      <c r="B31" s="153" t="s">
        <v>567</v>
      </c>
      <c r="C31" s="181">
        <v>3</v>
      </c>
      <c r="D31" s="150">
        <v>0</v>
      </c>
      <c r="E31" s="150">
        <v>0</v>
      </c>
      <c r="F31" s="26">
        <v>0</v>
      </c>
      <c r="G31" s="26">
        <v>0</v>
      </c>
      <c r="H31" s="26">
        <v>0</v>
      </c>
      <c r="I31" s="169">
        <v>0</v>
      </c>
      <c r="J31" s="26">
        <v>0</v>
      </c>
      <c r="K31" s="169">
        <v>0</v>
      </c>
      <c r="L31" s="611">
        <f t="shared" si="7"/>
        <v>3</v>
      </c>
      <c r="M31" s="612">
        <f t="shared" si="8"/>
        <v>0</v>
      </c>
      <c r="N31" s="613">
        <f t="shared" si="9"/>
        <v>0</v>
      </c>
      <c r="O31" s="114"/>
      <c r="Q31" s="114"/>
    </row>
    <row r="32" spans="1:17" ht="12.75">
      <c r="A32" s="153" t="s">
        <v>565</v>
      </c>
      <c r="B32" s="153" t="s">
        <v>250</v>
      </c>
      <c r="C32" s="181">
        <v>0</v>
      </c>
      <c r="D32" s="150">
        <v>187</v>
      </c>
      <c r="E32" s="150">
        <v>186</v>
      </c>
      <c r="F32" s="26">
        <v>0</v>
      </c>
      <c r="G32" s="26">
        <v>0</v>
      </c>
      <c r="H32" s="26">
        <v>0</v>
      </c>
      <c r="I32" s="169">
        <v>0</v>
      </c>
      <c r="J32" s="26">
        <v>0</v>
      </c>
      <c r="K32" s="169">
        <v>0</v>
      </c>
      <c r="L32" s="611">
        <v>0</v>
      </c>
      <c r="M32" s="612">
        <f t="shared" si="8"/>
        <v>187</v>
      </c>
      <c r="N32" s="613">
        <f t="shared" si="9"/>
        <v>186</v>
      </c>
      <c r="O32" s="114"/>
      <c r="Q32" s="114"/>
    </row>
    <row r="33" spans="1:17" ht="12.75">
      <c r="A33" s="153" t="s">
        <v>258</v>
      </c>
      <c r="B33" s="153" t="s">
        <v>251</v>
      </c>
      <c r="C33" s="181">
        <v>385</v>
      </c>
      <c r="D33" s="150">
        <v>445</v>
      </c>
      <c r="E33" s="150">
        <v>445</v>
      </c>
      <c r="F33" s="26">
        <v>0</v>
      </c>
      <c r="G33" s="26">
        <v>0</v>
      </c>
      <c r="H33" s="26">
        <v>0</v>
      </c>
      <c r="I33" s="169">
        <v>0</v>
      </c>
      <c r="J33" s="26">
        <v>0</v>
      </c>
      <c r="K33" s="169">
        <v>0</v>
      </c>
      <c r="L33" s="611">
        <f t="shared" si="7"/>
        <v>385</v>
      </c>
      <c r="M33" s="612">
        <f t="shared" si="8"/>
        <v>445</v>
      </c>
      <c r="N33" s="613">
        <f t="shared" si="9"/>
        <v>445</v>
      </c>
      <c r="O33" s="164"/>
      <c r="Q33" s="162"/>
    </row>
    <row r="34" spans="1:17" ht="12.75">
      <c r="A34" s="153" t="s">
        <v>144</v>
      </c>
      <c r="B34" s="153" t="s">
        <v>259</v>
      </c>
      <c r="C34" s="181">
        <v>0</v>
      </c>
      <c r="D34" s="150">
        <v>0</v>
      </c>
      <c r="E34" s="150"/>
      <c r="F34" s="26">
        <v>0</v>
      </c>
      <c r="G34" s="26">
        <v>0</v>
      </c>
      <c r="H34" s="26">
        <v>0</v>
      </c>
      <c r="I34" s="169">
        <v>0</v>
      </c>
      <c r="J34" s="26">
        <v>0</v>
      </c>
      <c r="K34" s="169">
        <v>0</v>
      </c>
      <c r="L34" s="611">
        <f t="shared" si="7"/>
        <v>0</v>
      </c>
      <c r="M34" s="612">
        <f t="shared" si="8"/>
        <v>0</v>
      </c>
      <c r="N34" s="613">
        <f t="shared" si="9"/>
        <v>0</v>
      </c>
      <c r="O34" s="164"/>
      <c r="Q34" s="114"/>
    </row>
    <row r="35" spans="1:17" ht="12.75">
      <c r="A35" s="153" t="s">
        <v>143</v>
      </c>
      <c r="B35" s="153" t="s">
        <v>252</v>
      </c>
      <c r="C35" s="181">
        <v>981</v>
      </c>
      <c r="D35" s="150">
        <v>903</v>
      </c>
      <c r="E35" s="150">
        <v>899</v>
      </c>
      <c r="F35" s="26">
        <v>0</v>
      </c>
      <c r="G35" s="26">
        <v>0</v>
      </c>
      <c r="H35" s="26">
        <v>0</v>
      </c>
      <c r="I35" s="169">
        <v>0</v>
      </c>
      <c r="J35" s="26">
        <v>0</v>
      </c>
      <c r="K35" s="169">
        <v>0</v>
      </c>
      <c r="L35" s="611">
        <f t="shared" si="7"/>
        <v>981</v>
      </c>
      <c r="M35" s="612">
        <f t="shared" si="8"/>
        <v>903</v>
      </c>
      <c r="N35" s="613">
        <f t="shared" si="9"/>
        <v>899</v>
      </c>
      <c r="O35" s="164"/>
      <c r="Q35" s="114"/>
    </row>
    <row r="36" spans="1:15" ht="13.5" thickBot="1">
      <c r="A36" s="153" t="s">
        <v>256</v>
      </c>
      <c r="B36" s="153" t="s">
        <v>255</v>
      </c>
      <c r="C36" s="181">
        <v>0</v>
      </c>
      <c r="D36" s="150">
        <v>8</v>
      </c>
      <c r="E36" s="150">
        <v>8</v>
      </c>
      <c r="F36" s="26">
        <v>0</v>
      </c>
      <c r="G36" s="26">
        <v>0</v>
      </c>
      <c r="H36" s="26">
        <v>0</v>
      </c>
      <c r="I36" s="169">
        <v>0</v>
      </c>
      <c r="J36" s="26">
        <v>0</v>
      </c>
      <c r="K36" s="169">
        <v>0</v>
      </c>
      <c r="L36" s="614">
        <f t="shared" si="7"/>
        <v>0</v>
      </c>
      <c r="M36" s="615">
        <f t="shared" si="8"/>
        <v>8</v>
      </c>
      <c r="N36" s="616">
        <f t="shared" si="9"/>
        <v>8</v>
      </c>
      <c r="O36" s="114"/>
    </row>
    <row r="37" spans="1:17" ht="13.5" thickBot="1">
      <c r="A37" s="57" t="s">
        <v>163</v>
      </c>
      <c r="B37" s="57" t="s">
        <v>265</v>
      </c>
      <c r="C37" s="100">
        <f aca="true" t="shared" si="10" ref="C37:K37">SUM(C24:C36)</f>
        <v>4682</v>
      </c>
      <c r="D37" s="100">
        <f t="shared" si="10"/>
        <v>4734</v>
      </c>
      <c r="E37" s="100">
        <f t="shared" si="10"/>
        <v>4627</v>
      </c>
      <c r="F37" s="100">
        <f t="shared" si="10"/>
        <v>0</v>
      </c>
      <c r="G37" s="100">
        <f t="shared" si="10"/>
        <v>0</v>
      </c>
      <c r="H37" s="100">
        <f t="shared" si="10"/>
        <v>0</v>
      </c>
      <c r="I37" s="254">
        <f t="shared" si="10"/>
        <v>0</v>
      </c>
      <c r="J37" s="250">
        <f t="shared" si="10"/>
        <v>0</v>
      </c>
      <c r="K37" s="250">
        <f t="shared" si="10"/>
        <v>0</v>
      </c>
      <c r="L37" s="294">
        <f t="shared" si="7"/>
        <v>4682</v>
      </c>
      <c r="M37" s="355">
        <f t="shared" si="8"/>
        <v>4734</v>
      </c>
      <c r="N37" s="355">
        <f t="shared" si="9"/>
        <v>4627</v>
      </c>
      <c r="O37" s="114"/>
      <c r="Q37" s="114"/>
    </row>
    <row r="38" spans="1:17" ht="13.5" thickBot="1">
      <c r="A38" s="33" t="s">
        <v>198</v>
      </c>
      <c r="B38" s="33" t="s">
        <v>267</v>
      </c>
      <c r="C38" s="76">
        <v>57</v>
      </c>
      <c r="D38" s="76">
        <v>0</v>
      </c>
      <c r="E38" s="76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620">
        <f t="shared" si="7"/>
        <v>57</v>
      </c>
      <c r="M38" s="355">
        <f t="shared" si="8"/>
        <v>0</v>
      </c>
      <c r="N38" s="355">
        <f t="shared" si="9"/>
        <v>0</v>
      </c>
      <c r="O38" s="114"/>
      <c r="Q38" s="114"/>
    </row>
    <row r="39" spans="1:17" ht="13.5" thickBot="1">
      <c r="A39" s="621" t="s">
        <v>260</v>
      </c>
      <c r="B39" s="352" t="s">
        <v>261</v>
      </c>
      <c r="C39" s="622">
        <v>0</v>
      </c>
      <c r="D39" s="351">
        <v>5</v>
      </c>
      <c r="E39" s="351">
        <v>5</v>
      </c>
      <c r="F39" s="352">
        <v>0</v>
      </c>
      <c r="G39" s="352">
        <v>0</v>
      </c>
      <c r="H39" s="352">
        <v>0</v>
      </c>
      <c r="I39" s="352">
        <v>0</v>
      </c>
      <c r="J39" s="352">
        <v>0</v>
      </c>
      <c r="K39" s="352">
        <v>0</v>
      </c>
      <c r="L39" s="623">
        <f t="shared" si="7"/>
        <v>0</v>
      </c>
      <c r="M39" s="430">
        <f t="shared" si="8"/>
        <v>5</v>
      </c>
      <c r="N39" s="430">
        <f t="shared" si="9"/>
        <v>5</v>
      </c>
      <c r="O39" s="114"/>
      <c r="Q39" s="114"/>
    </row>
    <row r="40" spans="1:17" ht="13.5" thickBot="1">
      <c r="A40" s="224" t="s">
        <v>313</v>
      </c>
      <c r="B40" s="224" t="s">
        <v>261</v>
      </c>
      <c r="C40" s="225">
        <f aca="true" t="shared" si="11" ref="C40:K40">SUM(C39:C39)</f>
        <v>0</v>
      </c>
      <c r="D40" s="299">
        <f t="shared" si="11"/>
        <v>5</v>
      </c>
      <c r="E40" s="299">
        <f t="shared" si="11"/>
        <v>5</v>
      </c>
      <c r="F40" s="299">
        <f t="shared" si="11"/>
        <v>0</v>
      </c>
      <c r="G40" s="299">
        <f t="shared" si="11"/>
        <v>0</v>
      </c>
      <c r="H40" s="299">
        <f t="shared" si="11"/>
        <v>0</v>
      </c>
      <c r="I40" s="76">
        <f t="shared" si="11"/>
        <v>0</v>
      </c>
      <c r="J40" s="76">
        <f t="shared" si="11"/>
        <v>0</v>
      </c>
      <c r="K40" s="76">
        <f t="shared" si="11"/>
        <v>0</v>
      </c>
      <c r="L40" s="294">
        <f t="shared" si="7"/>
        <v>0</v>
      </c>
      <c r="M40" s="355">
        <f t="shared" si="8"/>
        <v>5</v>
      </c>
      <c r="N40" s="355">
        <f t="shared" si="9"/>
        <v>5</v>
      </c>
      <c r="O40" s="114"/>
      <c r="Q40" s="114"/>
    </row>
    <row r="41" spans="1:17" ht="13.5" thickBot="1">
      <c r="A41" s="224" t="s">
        <v>121</v>
      </c>
      <c r="B41" s="224"/>
      <c r="C41" s="225">
        <f>SUM(C37,C23,C22+C40+C38)</f>
        <v>18816</v>
      </c>
      <c r="D41" s="299">
        <f aca="true" t="shared" si="12" ref="D41:K41">SUM(D37,D23,D22+D40)</f>
        <v>18816</v>
      </c>
      <c r="E41" s="299">
        <f t="shared" si="12"/>
        <v>17876</v>
      </c>
      <c r="F41" s="299">
        <f t="shared" si="12"/>
        <v>0</v>
      </c>
      <c r="G41" s="299">
        <f t="shared" si="12"/>
        <v>0</v>
      </c>
      <c r="H41" s="299">
        <f t="shared" si="12"/>
        <v>0</v>
      </c>
      <c r="I41" s="76">
        <f t="shared" si="12"/>
        <v>0</v>
      </c>
      <c r="J41" s="76">
        <f t="shared" si="12"/>
        <v>0</v>
      </c>
      <c r="K41" s="76">
        <f t="shared" si="12"/>
        <v>0</v>
      </c>
      <c r="L41" s="294">
        <f t="shared" si="7"/>
        <v>18816</v>
      </c>
      <c r="M41" s="341">
        <f t="shared" si="8"/>
        <v>18816</v>
      </c>
      <c r="N41" s="355">
        <f t="shared" si="9"/>
        <v>17876</v>
      </c>
      <c r="O41" s="114"/>
      <c r="Q41" s="114"/>
    </row>
    <row r="42" spans="1:17" ht="12.75">
      <c r="A42" s="3"/>
      <c r="B42" s="3"/>
      <c r="C42" s="3"/>
      <c r="D42" s="3"/>
      <c r="E42" s="3"/>
      <c r="F42" s="3"/>
      <c r="G42" s="3"/>
      <c r="H42" s="3"/>
      <c r="M42" s="114"/>
      <c r="O42" s="114"/>
      <c r="Q42" s="114"/>
    </row>
    <row r="43" spans="1:17" ht="12.75">
      <c r="A43" s="155"/>
      <c r="B43" s="155"/>
      <c r="C43" s="3"/>
      <c r="D43" s="3"/>
      <c r="E43" s="3"/>
      <c r="F43" s="3"/>
      <c r="G43" s="3"/>
      <c r="H43" s="3"/>
      <c r="M43" s="114"/>
      <c r="O43" s="114"/>
      <c r="Q43" s="114"/>
    </row>
    <row r="44" spans="1:17" ht="12.75">
      <c r="A44" s="3"/>
      <c r="B44" s="3"/>
      <c r="C44" s="3"/>
      <c r="D44" s="3"/>
      <c r="E44" s="3"/>
      <c r="F44" s="3"/>
      <c r="G44" s="3"/>
      <c r="H44" s="3"/>
      <c r="M44" s="114"/>
      <c r="O44" s="114"/>
      <c r="Q44" s="114"/>
    </row>
    <row r="45" spans="1:17" ht="12.75">
      <c r="A45" s="155"/>
      <c r="B45" s="155"/>
      <c r="C45" s="3"/>
      <c r="D45" s="3"/>
      <c r="E45" s="3"/>
      <c r="F45" s="3"/>
      <c r="G45" s="3"/>
      <c r="H45" s="3"/>
      <c r="M45" s="114"/>
      <c r="O45" s="114"/>
      <c r="Q45" s="114"/>
    </row>
    <row r="46" spans="1:17" ht="12.75">
      <c r="A46" s="3"/>
      <c r="B46" s="3"/>
      <c r="C46" s="3"/>
      <c r="D46" s="3"/>
      <c r="E46" s="3"/>
      <c r="F46" s="3"/>
      <c r="G46" s="3"/>
      <c r="H46" s="3"/>
      <c r="M46" s="114"/>
      <c r="O46" s="114"/>
      <c r="Q46" s="114"/>
    </row>
    <row r="47" spans="13:17" ht="12.75">
      <c r="M47" s="114"/>
      <c r="O47" s="114"/>
      <c r="Q47" s="114"/>
    </row>
    <row r="48" spans="13:17" ht="12.75">
      <c r="M48" s="114"/>
      <c r="O48" s="114"/>
      <c r="Q48" s="114"/>
    </row>
    <row r="49" spans="13:17" ht="12.75">
      <c r="M49" s="114"/>
      <c r="O49" s="114"/>
      <c r="Q49" s="114"/>
    </row>
    <row r="50" spans="13:17" ht="12.75">
      <c r="M50" s="114"/>
      <c r="O50" s="114"/>
      <c r="Q50" s="114"/>
    </row>
    <row r="51" spans="13:17" ht="12.75">
      <c r="M51" s="114"/>
      <c r="O51" s="114"/>
      <c r="Q51" s="114"/>
    </row>
    <row r="52" spans="13:18" ht="12.75">
      <c r="M52" s="114"/>
      <c r="O52" s="114"/>
      <c r="Q52" s="114"/>
      <c r="R52" s="114"/>
    </row>
    <row r="53" spans="13:17" ht="12.75">
      <c r="M53" s="114"/>
      <c r="O53" s="114"/>
      <c r="Q53" s="114"/>
    </row>
    <row r="54" spans="13:17" ht="12.75">
      <c r="M54" s="114"/>
      <c r="O54" s="114"/>
      <c r="Q54" s="114"/>
    </row>
    <row r="55" spans="13:17" ht="12.75">
      <c r="M55" s="114"/>
      <c r="O55" s="114"/>
      <c r="Q55" s="114"/>
    </row>
    <row r="56" spans="13:17" ht="12.75">
      <c r="M56" s="114"/>
      <c r="O56" s="114"/>
      <c r="Q56" s="114"/>
    </row>
    <row r="57" spans="12:14" ht="12.75">
      <c r="L57" s="75"/>
      <c r="M57" s="75"/>
      <c r="N57" s="75"/>
    </row>
    <row r="58" spans="13:17" ht="12.75">
      <c r="M58" s="163"/>
      <c r="O58" s="114"/>
      <c r="Q58" s="114"/>
    </row>
    <row r="59" spans="12:14" ht="12.75">
      <c r="L59" s="75"/>
      <c r="M59" s="75"/>
      <c r="N59" s="75"/>
    </row>
    <row r="60" spans="1:14" ht="12.75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</row>
    <row r="61" spans="1:14" ht="12.75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</row>
    <row r="62" spans="1:14" ht="12.75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</row>
    <row r="63" spans="1:14" ht="12.7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</row>
    <row r="64" spans="1:14" ht="12.75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</row>
    <row r="65" spans="1:14" ht="12.7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</row>
    <row r="66" spans="1:14" ht="12.75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</row>
    <row r="67" spans="1:14" ht="12.75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</row>
    <row r="68" spans="1:14" ht="12.75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</row>
    <row r="69" spans="1:14" ht="12.75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</row>
    <row r="70" spans="1:14" ht="12.75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</row>
    <row r="71" spans="1:14" ht="12.75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</row>
    <row r="72" spans="1:14" ht="12.7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</row>
    <row r="73" spans="1:14" ht="12.75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</row>
    <row r="74" spans="1:14" ht="12.75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</row>
    <row r="75" spans="1:14" ht="12.75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</row>
    <row r="76" spans="1:14" ht="12.75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</row>
    <row r="77" spans="1:14" ht="12.75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</row>
    <row r="78" spans="1:14" ht="12.75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</row>
    <row r="79" spans="1:14" ht="12.7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</row>
    <row r="80" spans="1:14" ht="12.75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</row>
    <row r="81" spans="1:14" ht="12.75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</row>
    <row r="82" spans="1:14" ht="12.75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</row>
    <row r="83" spans="1:14" ht="12.75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</row>
    <row r="84" spans="1:14" ht="12.7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</row>
    <row r="85" spans="1:14" ht="12.7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</row>
    <row r="86" spans="1:14" ht="12.7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</row>
  </sheetData>
  <sheetProtection/>
  <mergeCells count="5">
    <mergeCell ref="C7:E7"/>
    <mergeCell ref="F7:H7"/>
    <mergeCell ref="I7:K7"/>
    <mergeCell ref="L7:N7"/>
    <mergeCell ref="A3:N3"/>
  </mergeCells>
  <printOptions/>
  <pageMargins left="0.35433070866141736" right="0.2362204724409449" top="1.1811023622047245" bottom="0.984251968503937" header="0.5118110236220472" footer="0.5118110236220472"/>
  <pageSetup horizontalDpi="600" verticalDpi="600" orientation="portrait" paperSize="9" scale="80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3:I2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2.00390625" style="0" customWidth="1"/>
  </cols>
  <sheetData>
    <row r="3" spans="1:9" ht="12.75">
      <c r="A3" s="763" t="s">
        <v>664</v>
      </c>
      <c r="B3" s="755"/>
      <c r="C3" s="755"/>
      <c r="D3" s="755"/>
      <c r="E3" s="755"/>
      <c r="F3" s="755"/>
      <c r="G3" s="755"/>
      <c r="H3" s="755"/>
      <c r="I3" s="755"/>
    </row>
    <row r="4" spans="1:9" ht="12.75">
      <c r="A4" s="438"/>
      <c r="B4" s="1"/>
      <c r="C4" s="1"/>
      <c r="D4" s="1"/>
      <c r="E4" s="1"/>
      <c r="F4" s="1"/>
      <c r="G4" s="1"/>
      <c r="H4" s="1"/>
      <c r="I4" s="1"/>
    </row>
    <row r="5" spans="1:9" ht="12.75">
      <c r="A5" s="438"/>
      <c r="B5" s="1"/>
      <c r="C5" s="1"/>
      <c r="D5" s="1"/>
      <c r="E5" s="1"/>
      <c r="F5" s="1"/>
      <c r="G5" s="1"/>
      <c r="H5" s="1"/>
      <c r="I5" s="1"/>
    </row>
    <row r="7" ht="12.75">
      <c r="A7" s="12" t="s">
        <v>70</v>
      </c>
    </row>
    <row r="8" spans="1:6" ht="12.75">
      <c r="A8" s="22"/>
      <c r="B8" s="23"/>
      <c r="C8" s="23"/>
      <c r="D8" s="23"/>
      <c r="E8" s="23"/>
      <c r="F8" s="23"/>
    </row>
    <row r="9" spans="1:9" ht="12.75">
      <c r="A9" s="761" t="s">
        <v>137</v>
      </c>
      <c r="B9" s="762"/>
      <c r="C9" s="762"/>
      <c r="D9" s="762"/>
      <c r="E9" s="762"/>
      <c r="F9" s="219" t="s">
        <v>137</v>
      </c>
      <c r="G9" s="405" t="s">
        <v>158</v>
      </c>
      <c r="H9" s="38"/>
      <c r="I9" s="38"/>
    </row>
    <row r="10" spans="1:9" ht="12.75">
      <c r="A10" s="761" t="s">
        <v>162</v>
      </c>
      <c r="B10" s="761"/>
      <c r="C10" s="761"/>
      <c r="D10" s="761"/>
      <c r="E10" s="761"/>
      <c r="F10" s="38"/>
      <c r="G10" s="406" t="s">
        <v>232</v>
      </c>
      <c r="H10" s="406" t="s">
        <v>233</v>
      </c>
      <c r="I10" s="406" t="s">
        <v>234</v>
      </c>
    </row>
    <row r="11" spans="1:9" ht="12.75">
      <c r="A11" s="404"/>
      <c r="B11" s="404"/>
      <c r="C11" s="404"/>
      <c r="D11" s="404"/>
      <c r="E11" s="404"/>
      <c r="F11" s="38"/>
      <c r="G11" s="38"/>
      <c r="H11" s="38"/>
      <c r="I11" s="38"/>
    </row>
    <row r="12" spans="1:9" ht="12.75">
      <c r="A12" s="515" t="s">
        <v>508</v>
      </c>
      <c r="B12" s="38"/>
      <c r="C12" s="38"/>
      <c r="D12" s="38"/>
      <c r="E12" s="38"/>
      <c r="F12" s="38"/>
      <c r="G12" s="38">
        <v>1</v>
      </c>
      <c r="H12" s="38">
        <v>1</v>
      </c>
      <c r="I12" s="38">
        <v>1</v>
      </c>
    </row>
    <row r="13" spans="1:9" ht="12.75">
      <c r="A13" s="38"/>
      <c r="B13" s="38"/>
      <c r="C13" s="38"/>
      <c r="D13" s="38"/>
      <c r="E13" s="38"/>
      <c r="F13" s="38"/>
      <c r="G13" s="38"/>
      <c r="H13" s="38"/>
      <c r="I13" s="38"/>
    </row>
    <row r="14" spans="1:9" ht="12.75">
      <c r="A14" s="38"/>
      <c r="B14" s="38"/>
      <c r="C14" s="219" t="s">
        <v>161</v>
      </c>
      <c r="D14" s="219"/>
      <c r="E14" s="219"/>
      <c r="F14" s="219"/>
      <c r="G14" s="219">
        <f>SUM(G12:G13)</f>
        <v>1</v>
      </c>
      <c r="H14" s="219">
        <f>SUM(H12:H13)</f>
        <v>1</v>
      </c>
      <c r="I14" s="219">
        <f>SUM(I12:I13)</f>
        <v>1</v>
      </c>
    </row>
    <row r="15" spans="1:9" ht="12.75">
      <c r="A15" s="38"/>
      <c r="B15" s="38"/>
      <c r="C15" s="38"/>
      <c r="D15" s="38"/>
      <c r="E15" s="38"/>
      <c r="F15" s="38"/>
      <c r="G15" s="38"/>
      <c r="H15" s="38"/>
      <c r="I15" s="38"/>
    </row>
    <row r="16" spans="1:9" ht="12.75">
      <c r="A16" s="38"/>
      <c r="B16" s="38"/>
      <c r="C16" s="38"/>
      <c r="D16" s="38"/>
      <c r="E16" s="38"/>
      <c r="F16" s="38"/>
      <c r="G16" s="38"/>
      <c r="H16" s="38"/>
      <c r="I16" s="38"/>
    </row>
    <row r="17" spans="1:9" ht="12.75">
      <c r="A17" s="407" t="s">
        <v>202</v>
      </c>
      <c r="B17" s="38"/>
      <c r="C17" s="38"/>
      <c r="D17" s="38"/>
      <c r="E17" s="38"/>
      <c r="F17" s="38"/>
      <c r="G17" s="406" t="s">
        <v>232</v>
      </c>
      <c r="H17" s="406" t="s">
        <v>233</v>
      </c>
      <c r="I17" s="406" t="s">
        <v>234</v>
      </c>
    </row>
    <row r="18" spans="1:9" ht="12.75">
      <c r="A18" s="38" t="s">
        <v>171</v>
      </c>
      <c r="B18" s="38"/>
      <c r="C18" s="38"/>
      <c r="D18" s="38"/>
      <c r="E18" s="38"/>
      <c r="F18" s="38"/>
      <c r="G18" s="38">
        <v>3</v>
      </c>
      <c r="H18" s="38">
        <v>3</v>
      </c>
      <c r="I18" s="38">
        <v>3</v>
      </c>
    </row>
    <row r="19" spans="1:9" ht="12.75">
      <c r="A19" s="38" t="s">
        <v>172</v>
      </c>
      <c r="B19" s="38"/>
      <c r="C19" s="38"/>
      <c r="D19" s="38"/>
      <c r="E19" s="38"/>
      <c r="F19" s="38"/>
      <c r="G19" s="38">
        <v>2</v>
      </c>
      <c r="H19" s="38">
        <v>2</v>
      </c>
      <c r="I19" s="38">
        <v>2</v>
      </c>
    </row>
    <row r="20" spans="1:9" ht="12.75">
      <c r="A20" s="38"/>
      <c r="B20" s="38"/>
      <c r="C20" s="38"/>
      <c r="D20" s="38"/>
      <c r="E20" s="38"/>
      <c r="F20" s="38"/>
      <c r="G20" s="38"/>
      <c r="H20" s="38"/>
      <c r="I20" s="38"/>
    </row>
    <row r="21" spans="1:9" ht="12.75">
      <c r="A21" s="38"/>
      <c r="B21" s="38"/>
      <c r="C21" s="407" t="s">
        <v>203</v>
      </c>
      <c r="D21" s="38"/>
      <c r="E21" s="38"/>
      <c r="F21" s="38"/>
      <c r="G21" s="407">
        <f>SUM(G18:G20)</f>
        <v>5</v>
      </c>
      <c r="H21" s="407">
        <f>SUM(H18:H20)</f>
        <v>5</v>
      </c>
      <c r="I21" s="407">
        <f>SUM(I18:I20)</f>
        <v>5</v>
      </c>
    </row>
    <row r="22" spans="1:9" ht="12.75">
      <c r="A22" s="38"/>
      <c r="B22" s="38"/>
      <c r="C22" s="38"/>
      <c r="D22" s="38"/>
      <c r="E22" s="38"/>
      <c r="F22" s="38"/>
      <c r="G22" s="38"/>
      <c r="H22" s="38"/>
      <c r="I22" s="38"/>
    </row>
    <row r="23" spans="1:9" ht="12.75">
      <c r="A23" s="38"/>
      <c r="B23" s="38"/>
      <c r="C23" s="38"/>
      <c r="D23" s="38"/>
      <c r="E23" s="38"/>
      <c r="F23" s="38"/>
      <c r="G23" s="38"/>
      <c r="H23" s="38"/>
      <c r="I23" s="38"/>
    </row>
    <row r="24" spans="1:9" ht="12.75">
      <c r="A24" s="407" t="s">
        <v>204</v>
      </c>
      <c r="B24" s="407"/>
      <c r="C24" s="407"/>
      <c r="D24" s="38"/>
      <c r="E24" s="38"/>
      <c r="F24" s="38"/>
      <c r="G24" s="407">
        <v>6</v>
      </c>
      <c r="H24" s="407">
        <v>6</v>
      </c>
      <c r="I24" s="407">
        <v>6</v>
      </c>
    </row>
  </sheetData>
  <sheetProtection/>
  <mergeCells count="3">
    <mergeCell ref="A10:E10"/>
    <mergeCell ref="A9:E9"/>
    <mergeCell ref="A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0.7109375" style="0" customWidth="1"/>
    <col min="5" max="5" width="11.421875" style="0" customWidth="1"/>
    <col min="9" max="9" width="12.00390625" style="0" customWidth="1"/>
  </cols>
  <sheetData>
    <row r="2" ht="12.75">
      <c r="F2" t="s">
        <v>137</v>
      </c>
    </row>
    <row r="3" spans="1:9" ht="12.75">
      <c r="A3" s="769" t="s">
        <v>665</v>
      </c>
      <c r="B3" s="755"/>
      <c r="C3" s="755"/>
      <c r="D3" s="755"/>
      <c r="E3" s="755"/>
      <c r="F3" s="755"/>
      <c r="G3" s="755"/>
      <c r="H3" s="755"/>
      <c r="I3" s="755"/>
    </row>
    <row r="6" ht="12.75">
      <c r="A6" t="s">
        <v>155</v>
      </c>
    </row>
    <row r="8" ht="12.75">
      <c r="A8" s="12" t="s">
        <v>71</v>
      </c>
    </row>
    <row r="9" ht="12.75">
      <c r="A9" s="12"/>
    </row>
    <row r="10" ht="13.5" thickBot="1">
      <c r="A10" s="12"/>
    </row>
    <row r="11" spans="1:8" ht="13.5" thickBot="1">
      <c r="A11" s="716" t="s">
        <v>103</v>
      </c>
      <c r="B11" s="767"/>
      <c r="C11" s="767"/>
      <c r="D11" s="767"/>
      <c r="E11" s="768"/>
      <c r="F11" s="257" t="s">
        <v>237</v>
      </c>
      <c r="G11" s="258" t="s">
        <v>233</v>
      </c>
      <c r="H11" s="259" t="s">
        <v>234</v>
      </c>
    </row>
    <row r="12" spans="1:8" ht="12.75">
      <c r="A12" s="719"/>
      <c r="B12" s="720"/>
      <c r="C12" s="720"/>
      <c r="D12" s="720"/>
      <c r="E12" s="721"/>
      <c r="F12" s="61"/>
      <c r="G12" s="27"/>
      <c r="H12" s="20"/>
    </row>
    <row r="13" spans="1:8" ht="12.75">
      <c r="A13" s="52" t="s">
        <v>95</v>
      </c>
      <c r="B13" s="41"/>
      <c r="C13" s="41"/>
      <c r="D13" s="41"/>
      <c r="E13" s="41"/>
      <c r="F13" s="53"/>
      <c r="G13" s="38"/>
      <c r="H13" s="17"/>
    </row>
    <row r="14" spans="1:8" ht="12.75">
      <c r="A14" s="723" t="s">
        <v>96</v>
      </c>
      <c r="B14" s="724"/>
      <c r="C14" s="724"/>
      <c r="D14" s="724"/>
      <c r="E14" s="725"/>
      <c r="F14" s="53"/>
      <c r="G14" s="38"/>
      <c r="H14" s="17"/>
    </row>
    <row r="15" spans="1:8" ht="13.5" thickBot="1">
      <c r="A15" s="101" t="s">
        <v>154</v>
      </c>
      <c r="B15" s="102"/>
      <c r="C15" s="102"/>
      <c r="D15" s="102"/>
      <c r="E15" s="103"/>
      <c r="F15" s="62">
        <v>0</v>
      </c>
      <c r="G15" s="63">
        <v>25</v>
      </c>
      <c r="H15" s="64">
        <v>25</v>
      </c>
    </row>
    <row r="16" spans="1:8" ht="13.5" thickBot="1">
      <c r="A16" s="764" t="s">
        <v>80</v>
      </c>
      <c r="B16" s="765"/>
      <c r="C16" s="765"/>
      <c r="D16" s="765"/>
      <c r="E16" s="766"/>
      <c r="F16" s="326">
        <f>SUM(F12:F15)</f>
        <v>0</v>
      </c>
      <c r="G16" s="326">
        <f>SUM(G12:G15)</f>
        <v>25</v>
      </c>
      <c r="H16" s="59">
        <f>SUM(H12:H15)</f>
        <v>25</v>
      </c>
    </row>
  </sheetData>
  <sheetProtection/>
  <mergeCells count="5">
    <mergeCell ref="A12:E12"/>
    <mergeCell ref="A14:E14"/>
    <mergeCell ref="A16:E16"/>
    <mergeCell ref="A11:E11"/>
    <mergeCell ref="A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colBreaks count="1" manualBreakCount="1">
    <brk id="9" min="1" max="2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3:G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1.00390625" style="0" customWidth="1"/>
    <col min="5" max="5" width="17.421875" style="0" customWidth="1"/>
  </cols>
  <sheetData>
    <row r="3" ht="12.75">
      <c r="B3" s="3" t="s">
        <v>666</v>
      </c>
    </row>
    <row r="8" spans="1:7" ht="13.5" customHeight="1">
      <c r="A8" s="727" t="s">
        <v>167</v>
      </c>
      <c r="B8" s="728"/>
      <c r="C8" s="728"/>
      <c r="D8" s="728"/>
      <c r="E8" s="728"/>
      <c r="F8" s="728"/>
      <c r="G8" s="728"/>
    </row>
    <row r="9" spans="1:7" ht="13.5" customHeight="1">
      <c r="A9" s="727" t="s">
        <v>166</v>
      </c>
      <c r="B9" s="728"/>
      <c r="C9" s="728"/>
      <c r="D9" s="728"/>
      <c r="E9" s="728"/>
      <c r="F9" s="728"/>
      <c r="G9" s="728"/>
    </row>
    <row r="10" ht="13.5" customHeight="1">
      <c r="A10" s="16"/>
    </row>
    <row r="11" ht="13.5" thickBot="1"/>
    <row r="12" spans="1:5" ht="13.5" thickBot="1">
      <c r="A12" s="33" t="s">
        <v>104</v>
      </c>
      <c r="B12" s="69" t="s">
        <v>105</v>
      </c>
      <c r="C12" s="44"/>
      <c r="D12" s="69"/>
      <c r="E12" s="32"/>
    </row>
    <row r="13" spans="1:5" ht="12.75">
      <c r="A13" s="51"/>
      <c r="B13" s="41"/>
      <c r="C13" s="41"/>
      <c r="D13" s="41"/>
      <c r="E13" s="30"/>
    </row>
    <row r="14" spans="1:5" ht="12.75">
      <c r="A14" s="49"/>
      <c r="B14" s="39"/>
      <c r="C14" s="39"/>
      <c r="D14" s="39"/>
      <c r="E14" s="31"/>
    </row>
    <row r="15" spans="1:5" ht="12.75">
      <c r="A15" s="49"/>
      <c r="B15" s="39"/>
      <c r="C15" s="39"/>
      <c r="D15" s="39"/>
      <c r="E15" s="31"/>
    </row>
    <row r="16" spans="1:5" ht="12.75">
      <c r="A16" s="49"/>
      <c r="B16" s="39"/>
      <c r="C16" s="39"/>
      <c r="D16" s="39"/>
      <c r="E16" s="31"/>
    </row>
    <row r="17" spans="1:5" ht="12.75">
      <c r="A17" s="49"/>
      <c r="B17" s="39"/>
      <c r="C17" s="39"/>
      <c r="D17" s="39"/>
      <c r="E17" s="31"/>
    </row>
    <row r="18" spans="1:5" ht="13.5" thickBot="1">
      <c r="A18" s="50"/>
      <c r="B18" s="46"/>
      <c r="C18" s="46"/>
      <c r="D18" s="46"/>
      <c r="E18" s="47"/>
    </row>
    <row r="19" spans="1:5" ht="13.5" thickBot="1">
      <c r="A19" s="58" t="s">
        <v>80</v>
      </c>
      <c r="B19" s="44"/>
      <c r="C19" s="44"/>
      <c r="D19" s="44"/>
      <c r="E19" s="32">
        <v>0</v>
      </c>
    </row>
    <row r="25" ht="12.75">
      <c r="A25" s="60"/>
    </row>
  </sheetData>
  <sheetProtection/>
  <mergeCells count="2">
    <mergeCell ref="A8:G8"/>
    <mergeCell ref="A9:G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K4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1.7109375" style="0" customWidth="1"/>
    <col min="2" max="4" width="8.28125" style="0" customWidth="1"/>
    <col min="5" max="5" width="8.140625" style="0" customWidth="1"/>
  </cols>
  <sheetData>
    <row r="3" spans="1:7" ht="12.75">
      <c r="A3" s="763" t="s">
        <v>667</v>
      </c>
      <c r="B3" s="772"/>
      <c r="C3" s="772"/>
      <c r="D3" s="772"/>
      <c r="E3" s="772"/>
      <c r="F3" s="772"/>
      <c r="G3" t="s">
        <v>137</v>
      </c>
    </row>
    <row r="5" spans="1:11" ht="24.75" customHeight="1">
      <c r="A5" s="770" t="s">
        <v>72</v>
      </c>
      <c r="B5" s="771"/>
      <c r="C5" s="771"/>
      <c r="D5" s="771"/>
      <c r="E5" s="771"/>
      <c r="F5" s="771"/>
      <c r="G5" s="3"/>
      <c r="H5" s="3"/>
      <c r="I5" s="3"/>
      <c r="K5" s="4"/>
    </row>
    <row r="6" spans="1:11" ht="24.75" customHeight="1">
      <c r="A6" s="510"/>
      <c r="B6" s="511"/>
      <c r="C6" s="511"/>
      <c r="D6" s="511"/>
      <c r="E6" s="511"/>
      <c r="F6" s="511"/>
      <c r="G6" s="3"/>
      <c r="H6" s="3"/>
      <c r="I6" s="3"/>
      <c r="K6" s="4"/>
    </row>
    <row r="7" ht="13.5" thickBot="1">
      <c r="E7" s="3" t="s">
        <v>417</v>
      </c>
    </row>
    <row r="8" spans="1:7" ht="13.5" thickBot="1">
      <c r="A8" s="33" t="s">
        <v>79</v>
      </c>
      <c r="B8" s="33">
        <v>2015</v>
      </c>
      <c r="C8" s="58">
        <v>2016</v>
      </c>
      <c r="D8" s="58">
        <v>2017</v>
      </c>
      <c r="E8" s="58">
        <v>2018</v>
      </c>
      <c r="F8" s="369"/>
      <c r="G8" s="23"/>
    </row>
    <row r="9" spans="1:7" ht="21" customHeight="1">
      <c r="A9" s="34" t="s">
        <v>73</v>
      </c>
      <c r="B9" s="130">
        <v>5750</v>
      </c>
      <c r="C9" s="51">
        <v>5750</v>
      </c>
      <c r="D9" s="51">
        <v>5750</v>
      </c>
      <c r="E9" s="51">
        <v>5750</v>
      </c>
      <c r="F9" s="23"/>
      <c r="G9" s="23"/>
    </row>
    <row r="10" spans="1:7" ht="39" customHeight="1">
      <c r="A10" s="35" t="s">
        <v>74</v>
      </c>
      <c r="B10" s="131"/>
      <c r="C10" s="49"/>
      <c r="D10" s="49"/>
      <c r="E10" s="49"/>
      <c r="F10" s="23"/>
      <c r="G10" s="23"/>
    </row>
    <row r="11" spans="1:7" ht="25.5">
      <c r="A11" s="35" t="s">
        <v>75</v>
      </c>
      <c r="B11" s="131">
        <v>478</v>
      </c>
      <c r="C11" s="49">
        <v>478</v>
      </c>
      <c r="D11" s="49">
        <v>478</v>
      </c>
      <c r="E11" s="49">
        <v>478</v>
      </c>
      <c r="F11" s="23"/>
      <c r="G11" s="23"/>
    </row>
    <row r="12" spans="1:7" ht="38.25">
      <c r="A12" s="35" t="s">
        <v>76</v>
      </c>
      <c r="B12" s="131" t="s">
        <v>137</v>
      </c>
      <c r="C12" s="49"/>
      <c r="D12" s="49"/>
      <c r="E12" s="49"/>
      <c r="F12" s="23"/>
      <c r="G12" s="23"/>
    </row>
    <row r="13" spans="1:7" ht="12.75">
      <c r="A13" s="35" t="s">
        <v>77</v>
      </c>
      <c r="B13" s="131">
        <v>250</v>
      </c>
      <c r="C13" s="49">
        <v>250</v>
      </c>
      <c r="D13" s="49">
        <v>250</v>
      </c>
      <c r="E13" s="49">
        <v>250</v>
      </c>
      <c r="F13" s="23"/>
      <c r="G13" s="23"/>
    </row>
    <row r="14" spans="1:7" ht="13.5" thickBot="1">
      <c r="A14" s="36" t="s">
        <v>78</v>
      </c>
      <c r="B14" s="50"/>
      <c r="C14" s="99"/>
      <c r="D14" s="99"/>
      <c r="E14" s="99"/>
      <c r="F14" s="23"/>
      <c r="G14" s="23"/>
    </row>
    <row r="15" spans="1:7" ht="13.5" thickBot="1">
      <c r="A15" s="33" t="s">
        <v>499</v>
      </c>
      <c r="B15" s="76">
        <f>SUM(B9:B14)</f>
        <v>6478</v>
      </c>
      <c r="C15" s="59">
        <f>SUM(C9:C14)</f>
        <v>6478</v>
      </c>
      <c r="D15" s="59">
        <f>SUM(D9:D14)</f>
        <v>6478</v>
      </c>
      <c r="E15" s="59">
        <f>SUM(E9:E14)</f>
        <v>6478</v>
      </c>
      <c r="F15" s="23"/>
      <c r="G15" s="23"/>
    </row>
    <row r="16" spans="1:5" ht="13.5" thickBot="1">
      <c r="A16" s="33" t="s">
        <v>500</v>
      </c>
      <c r="B16" s="59">
        <v>3239</v>
      </c>
      <c r="C16" s="59">
        <v>3239</v>
      </c>
      <c r="D16" s="59">
        <v>3239</v>
      </c>
      <c r="E16" s="59">
        <v>3239</v>
      </c>
    </row>
    <row r="17" ht="13.5" thickBot="1"/>
    <row r="18" spans="1:5" ht="13.5" thickBot="1">
      <c r="A18" s="81" t="s">
        <v>81</v>
      </c>
      <c r="B18" s="33">
        <v>2015</v>
      </c>
      <c r="C18" s="58">
        <v>2016</v>
      </c>
      <c r="D18" s="58">
        <v>2017</v>
      </c>
      <c r="E18" s="58">
        <v>2018</v>
      </c>
    </row>
    <row r="19" spans="1:5" ht="12.75">
      <c r="A19" s="82" t="s">
        <v>82</v>
      </c>
      <c r="B19" s="233">
        <v>0</v>
      </c>
      <c r="C19" s="136">
        <v>0</v>
      </c>
      <c r="D19" s="83">
        <v>0</v>
      </c>
      <c r="E19" s="234">
        <v>0</v>
      </c>
    </row>
    <row r="20" spans="1:5" ht="12.75">
      <c r="A20" s="82" t="s">
        <v>83</v>
      </c>
      <c r="B20" s="235"/>
      <c r="C20" s="83"/>
      <c r="D20" s="83"/>
      <c r="E20" s="234"/>
    </row>
    <row r="21" spans="1:5" ht="12.75">
      <c r="A21" s="82" t="s">
        <v>84</v>
      </c>
      <c r="B21" s="235"/>
      <c r="C21" s="83"/>
      <c r="D21" s="83"/>
      <c r="E21" s="234"/>
    </row>
    <row r="22" spans="1:5" ht="12.75">
      <c r="A22" s="82" t="s">
        <v>85</v>
      </c>
      <c r="B22" s="235"/>
      <c r="C22" s="83"/>
      <c r="D22" s="83"/>
      <c r="E22" s="234"/>
    </row>
    <row r="23" spans="1:5" ht="24">
      <c r="A23" s="82" t="s">
        <v>94</v>
      </c>
      <c r="B23" s="235"/>
      <c r="C23" s="83"/>
      <c r="D23" s="83"/>
      <c r="E23" s="234"/>
    </row>
    <row r="24" spans="1:5" ht="36">
      <c r="A24" s="82" t="s">
        <v>86</v>
      </c>
      <c r="B24" s="235"/>
      <c r="C24" s="83"/>
      <c r="D24" s="83"/>
      <c r="E24" s="234"/>
    </row>
    <row r="25" spans="1:5" ht="48.75" thickBot="1">
      <c r="A25" s="84" t="s">
        <v>87</v>
      </c>
      <c r="B25" s="236"/>
      <c r="C25" s="85"/>
      <c r="D25" s="85"/>
      <c r="E25" s="237"/>
    </row>
    <row r="26" spans="1:5" ht="13.5" thickBot="1">
      <c r="A26" s="86" t="s">
        <v>80</v>
      </c>
      <c r="B26" s="123">
        <f>SUM(B19:B25)</f>
        <v>0</v>
      </c>
      <c r="C26" s="87">
        <f>SUM(C19:C25)</f>
        <v>0</v>
      </c>
      <c r="D26" s="87">
        <f>SUM(D19:D25)</f>
        <v>0</v>
      </c>
      <c r="E26" s="238">
        <f>SUM(E19:E25)</f>
        <v>0</v>
      </c>
    </row>
    <row r="27" spans="1:6" ht="12.75">
      <c r="A27" s="77"/>
      <c r="B27" s="77"/>
      <c r="C27" s="77"/>
      <c r="D27" s="77"/>
      <c r="E27" s="77"/>
      <c r="F27" s="77"/>
    </row>
    <row r="28" spans="1:6" ht="12.75">
      <c r="A28" s="77"/>
      <c r="B28" s="77"/>
      <c r="C28" s="77"/>
      <c r="D28" s="77"/>
      <c r="E28" s="77"/>
      <c r="F28" s="77"/>
    </row>
    <row r="29" spans="1:6" ht="12.75">
      <c r="A29" s="77"/>
      <c r="B29" s="77"/>
      <c r="C29" s="77"/>
      <c r="D29" s="77"/>
      <c r="E29" s="77"/>
      <c r="F29" s="77"/>
    </row>
    <row r="30" spans="1:6" ht="12.75">
      <c r="A30" s="77"/>
      <c r="B30" s="77"/>
      <c r="C30" s="77"/>
      <c r="D30" s="77"/>
      <c r="E30" s="77"/>
      <c r="F30" s="77"/>
    </row>
    <row r="31" spans="1:6" ht="12.75">
      <c r="A31" s="77"/>
      <c r="B31" s="77"/>
      <c r="C31" s="77"/>
      <c r="D31" s="77"/>
      <c r="E31" s="77"/>
      <c r="F31" s="77"/>
    </row>
    <row r="32" spans="1:6" ht="12.75">
      <c r="A32" s="77"/>
      <c r="B32" s="77"/>
      <c r="C32" s="77"/>
      <c r="D32" s="77"/>
      <c r="E32" s="77"/>
      <c r="F32" s="77"/>
    </row>
    <row r="33" spans="1:6" ht="12.75">
      <c r="A33" s="77"/>
      <c r="B33" s="77"/>
      <c r="C33" s="77"/>
      <c r="D33" s="77"/>
      <c r="E33" s="77"/>
      <c r="F33" s="77"/>
    </row>
    <row r="34" spans="1:6" ht="12.75">
      <c r="A34" s="77"/>
      <c r="B34" s="77"/>
      <c r="C34" s="77"/>
      <c r="D34" s="77"/>
      <c r="E34" s="77"/>
      <c r="F34" s="77"/>
    </row>
    <row r="35" spans="1:6" ht="12.75">
      <c r="A35" s="77"/>
      <c r="B35" s="77"/>
      <c r="C35" s="77"/>
      <c r="D35" s="77"/>
      <c r="E35" s="77"/>
      <c r="F35" s="77"/>
    </row>
    <row r="36" spans="1:6" ht="12.75">
      <c r="A36" s="77"/>
      <c r="B36" s="77"/>
      <c r="C36" s="77"/>
      <c r="D36" s="77"/>
      <c r="E36" s="77"/>
      <c r="F36" s="77"/>
    </row>
    <row r="37" spans="1:6" ht="12.75">
      <c r="A37" s="77"/>
      <c r="B37" s="77"/>
      <c r="C37" s="77"/>
      <c r="D37" s="77"/>
      <c r="E37" s="77"/>
      <c r="F37" s="77"/>
    </row>
    <row r="38" spans="1:6" ht="12.75">
      <c r="A38" s="77"/>
      <c r="B38" s="77"/>
      <c r="C38" s="77"/>
      <c r="D38" s="77"/>
      <c r="E38" s="77"/>
      <c r="F38" s="77"/>
    </row>
    <row r="39" spans="1:6" ht="12.75">
      <c r="A39" s="77"/>
      <c r="B39" s="77"/>
      <c r="C39" s="77"/>
      <c r="D39" s="77"/>
      <c r="E39" s="77"/>
      <c r="F39" s="77"/>
    </row>
    <row r="40" spans="1:6" ht="12.75">
      <c r="A40" s="77"/>
      <c r="B40" s="77"/>
      <c r="C40" s="77"/>
      <c r="D40" s="77"/>
      <c r="E40" s="77"/>
      <c r="F40" s="77"/>
    </row>
    <row r="41" spans="1:6" ht="12.75">
      <c r="A41" s="77"/>
      <c r="B41" s="77"/>
      <c r="C41" s="77"/>
      <c r="D41" s="77"/>
      <c r="E41" s="77"/>
      <c r="F41" s="77"/>
    </row>
    <row r="42" spans="1:6" ht="12.75">
      <c r="A42" s="77"/>
      <c r="B42" s="77"/>
      <c r="C42" s="77"/>
      <c r="D42" s="77"/>
      <c r="E42" s="77"/>
      <c r="F42" s="77"/>
    </row>
    <row r="43" spans="1:6" ht="12.75">
      <c r="A43" s="77"/>
      <c r="B43" s="77"/>
      <c r="C43" s="77"/>
      <c r="D43" s="77"/>
      <c r="E43" s="77"/>
      <c r="F43" s="77"/>
    </row>
    <row r="44" spans="1:6" ht="12.75">
      <c r="A44" s="77"/>
      <c r="B44" s="77"/>
      <c r="C44" s="77"/>
      <c r="D44" s="77"/>
      <c r="E44" s="77"/>
      <c r="F44" s="77"/>
    </row>
    <row r="45" spans="1:6" ht="12.75">
      <c r="A45" s="77"/>
      <c r="B45" s="77"/>
      <c r="C45" s="77"/>
      <c r="D45" s="77"/>
      <c r="E45" s="77"/>
      <c r="F45" s="77"/>
    </row>
    <row r="46" spans="1:6" ht="12.75">
      <c r="A46" s="77"/>
      <c r="B46" s="77"/>
      <c r="C46" s="77"/>
      <c r="D46" s="77"/>
      <c r="E46" s="77"/>
      <c r="F46" s="77"/>
    </row>
  </sheetData>
  <sheetProtection/>
  <mergeCells count="2">
    <mergeCell ref="A5:F5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AD68"/>
  <sheetViews>
    <sheetView zoomScalePageLayoutView="0" workbookViewId="0" topLeftCell="A1">
      <selection activeCell="A5" sqref="A5:X5"/>
    </sheetView>
  </sheetViews>
  <sheetFormatPr defaultColWidth="9.140625" defaultRowHeight="12.75"/>
  <cols>
    <col min="1" max="1" width="15.00390625" style="0" customWidth="1"/>
    <col min="2" max="2" width="20.421875" style="0" customWidth="1"/>
    <col min="3" max="3" width="6.7109375" style="0" customWidth="1"/>
    <col min="4" max="4" width="8.7109375" style="0" customWidth="1"/>
    <col min="5" max="5" width="8.140625" style="0" customWidth="1"/>
    <col min="6" max="6" width="4.421875" style="0" customWidth="1"/>
    <col min="7" max="7" width="5.28125" style="0" customWidth="1"/>
    <col min="8" max="8" width="5.7109375" style="0" customWidth="1"/>
    <col min="9" max="9" width="4.421875" style="0" customWidth="1"/>
    <col min="10" max="11" width="5.7109375" style="0" customWidth="1"/>
    <col min="12" max="12" width="7.140625" style="0" customWidth="1"/>
    <col min="13" max="13" width="7.8515625" style="0" customWidth="1"/>
    <col min="14" max="14" width="7.28125" style="0" customWidth="1"/>
    <col min="17" max="17" width="9.421875" style="0" customWidth="1"/>
    <col min="18" max="18" width="7.28125" style="0" customWidth="1"/>
    <col min="19" max="19" width="8.140625" style="0" customWidth="1"/>
    <col min="20" max="20" width="7.421875" style="0" customWidth="1"/>
    <col min="21" max="21" width="4.8515625" style="0" customWidth="1"/>
    <col min="22" max="23" width="5.7109375" style="0" customWidth="1"/>
    <col min="24" max="24" width="4.140625" style="0" customWidth="1"/>
    <col min="25" max="26" width="5.7109375" style="0" customWidth="1"/>
    <col min="27" max="29" width="8.7109375" style="0" customWidth="1"/>
  </cols>
  <sheetData>
    <row r="3" spans="1:29" ht="12.75">
      <c r="A3" s="763" t="s">
        <v>668</v>
      </c>
      <c r="B3" s="772"/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  <c r="R3" s="772"/>
      <c r="S3" s="772"/>
      <c r="T3" s="772"/>
      <c r="U3" s="772"/>
      <c r="V3" s="772"/>
      <c r="W3" s="772"/>
      <c r="X3" s="772"/>
      <c r="Y3" s="772"/>
      <c r="Z3" s="772"/>
      <c r="AA3" s="772"/>
      <c r="AB3" s="755"/>
      <c r="AC3" s="755"/>
    </row>
    <row r="4" ht="12.75" hidden="1"/>
    <row r="5" spans="1:28" ht="15.75">
      <c r="A5" s="776" t="s">
        <v>149</v>
      </c>
      <c r="B5" s="728"/>
      <c r="C5" s="728"/>
      <c r="D5" s="728"/>
      <c r="E5" s="728"/>
      <c r="F5" s="728"/>
      <c r="G5" s="728"/>
      <c r="H5" s="728"/>
      <c r="I5" s="728"/>
      <c r="J5" s="728"/>
      <c r="K5" s="728"/>
      <c r="L5" s="728"/>
      <c r="M5" s="728"/>
      <c r="N5" s="728"/>
      <c r="O5" s="728"/>
      <c r="P5" s="728"/>
      <c r="Q5" s="728"/>
      <c r="R5" s="728"/>
      <c r="S5" s="728"/>
      <c r="T5" s="728"/>
      <c r="U5" s="728"/>
      <c r="V5" s="728"/>
      <c r="W5" s="728"/>
      <c r="X5" s="728"/>
      <c r="Y5" s="125"/>
      <c r="Z5" s="125"/>
      <c r="AB5" s="3" t="s">
        <v>417</v>
      </c>
    </row>
    <row r="6" spans="21:26" ht="12.75">
      <c r="U6" s="3"/>
      <c r="V6" s="3"/>
      <c r="W6" s="3"/>
      <c r="X6" s="3"/>
      <c r="Y6" s="3"/>
      <c r="Z6" s="3"/>
    </row>
    <row r="7" spans="1:29" ht="12.75">
      <c r="A7" s="773" t="s">
        <v>22</v>
      </c>
      <c r="B7" s="773"/>
      <c r="C7" s="775" t="s">
        <v>178</v>
      </c>
      <c r="D7" s="775"/>
      <c r="E7" s="775"/>
      <c r="F7" s="775" t="s">
        <v>179</v>
      </c>
      <c r="G7" s="775"/>
      <c r="H7" s="775"/>
      <c r="I7" s="775" t="s">
        <v>180</v>
      </c>
      <c r="J7" s="775"/>
      <c r="K7" s="775"/>
      <c r="L7" s="775" t="s">
        <v>4</v>
      </c>
      <c r="M7" s="775"/>
      <c r="N7" s="775"/>
      <c r="O7" s="773" t="s">
        <v>23</v>
      </c>
      <c r="P7" s="773"/>
      <c r="Q7" s="366"/>
      <c r="R7" s="781" t="s">
        <v>178</v>
      </c>
      <c r="S7" s="781"/>
      <c r="T7" s="781"/>
      <c r="U7" s="781" t="s">
        <v>179</v>
      </c>
      <c r="V7" s="781"/>
      <c r="W7" s="781"/>
      <c r="X7" s="781" t="s">
        <v>180</v>
      </c>
      <c r="Y7" s="781"/>
      <c r="Z7" s="781"/>
      <c r="AA7" s="781" t="s">
        <v>4</v>
      </c>
      <c r="AB7" s="781"/>
      <c r="AC7" s="781"/>
    </row>
    <row r="8" spans="1:29" ht="12.75">
      <c r="A8" s="360" t="s">
        <v>137</v>
      </c>
      <c r="B8" s="356"/>
      <c r="C8" s="356" t="s">
        <v>232</v>
      </c>
      <c r="D8" s="356" t="s">
        <v>233</v>
      </c>
      <c r="E8" s="356" t="s">
        <v>234</v>
      </c>
      <c r="F8" s="356" t="s">
        <v>232</v>
      </c>
      <c r="G8" s="356" t="s">
        <v>233</v>
      </c>
      <c r="H8" s="356" t="s">
        <v>234</v>
      </c>
      <c r="I8" s="356" t="s">
        <v>232</v>
      </c>
      <c r="J8" s="356" t="s">
        <v>233</v>
      </c>
      <c r="K8" s="356" t="s">
        <v>234</v>
      </c>
      <c r="L8" s="356" t="s">
        <v>232</v>
      </c>
      <c r="M8" s="356" t="s">
        <v>233</v>
      </c>
      <c r="N8" s="356" t="s">
        <v>234</v>
      </c>
      <c r="O8" s="367" t="s">
        <v>137</v>
      </c>
      <c r="P8" s="356"/>
      <c r="Q8" s="366"/>
      <c r="R8" s="346" t="s">
        <v>232</v>
      </c>
      <c r="S8" s="346" t="s">
        <v>233</v>
      </c>
      <c r="T8" s="346" t="s">
        <v>234</v>
      </c>
      <c r="U8" s="346" t="s">
        <v>232</v>
      </c>
      <c r="V8" s="346" t="s">
        <v>233</v>
      </c>
      <c r="W8" s="346" t="s">
        <v>234</v>
      </c>
      <c r="X8" s="346" t="s">
        <v>232</v>
      </c>
      <c r="Y8" s="346" t="s">
        <v>233</v>
      </c>
      <c r="Z8" s="346" t="s">
        <v>234</v>
      </c>
      <c r="AA8" s="346" t="s">
        <v>232</v>
      </c>
      <c r="AB8" s="369" t="s">
        <v>233</v>
      </c>
      <c r="AC8" s="369" t="s">
        <v>234</v>
      </c>
    </row>
    <row r="9" spans="1:29" ht="12.75">
      <c r="A9" s="361" t="s">
        <v>549</v>
      </c>
      <c r="B9" s="357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61" t="s">
        <v>24</v>
      </c>
      <c r="P9" s="357"/>
      <c r="Q9" s="366"/>
      <c r="R9" s="366"/>
      <c r="S9" s="366"/>
      <c r="T9" s="366"/>
      <c r="U9" s="366"/>
      <c r="V9" s="366"/>
      <c r="W9" s="366"/>
      <c r="X9" s="366"/>
      <c r="Y9" s="366"/>
      <c r="Z9" s="366"/>
      <c r="AA9" s="366"/>
      <c r="AB9" s="23"/>
      <c r="AC9" s="23"/>
    </row>
    <row r="10" spans="1:29" ht="12.75">
      <c r="A10" s="362" t="s">
        <v>25</v>
      </c>
      <c r="B10" s="357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62" t="s">
        <v>26</v>
      </c>
      <c r="P10" s="357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23"/>
      <c r="AC10" s="23"/>
    </row>
    <row r="11" spans="1:29" ht="12.75">
      <c r="A11" s="362" t="s">
        <v>13</v>
      </c>
      <c r="B11" s="357"/>
      <c r="C11" s="357">
        <f>SUM(C12+C13+C14+C15+C16)</f>
        <v>38096</v>
      </c>
      <c r="D11" s="357">
        <f aca="true" t="shared" si="0" ref="D11:N11">SUM(D12+D13+D14+D15+D16)</f>
        <v>82533</v>
      </c>
      <c r="E11" s="357">
        <f t="shared" si="0"/>
        <v>85457</v>
      </c>
      <c r="F11" s="357">
        <f t="shared" si="0"/>
        <v>0</v>
      </c>
      <c r="G11" s="357">
        <f t="shared" si="0"/>
        <v>0</v>
      </c>
      <c r="H11" s="357">
        <f t="shared" si="0"/>
        <v>0</v>
      </c>
      <c r="I11" s="357">
        <f t="shared" si="0"/>
        <v>0</v>
      </c>
      <c r="J11" s="357">
        <f t="shared" si="0"/>
        <v>0</v>
      </c>
      <c r="K11" s="357">
        <f t="shared" si="0"/>
        <v>0</v>
      </c>
      <c r="L11" s="357">
        <f t="shared" si="0"/>
        <v>38096</v>
      </c>
      <c r="M11" s="357">
        <f t="shared" si="0"/>
        <v>82533</v>
      </c>
      <c r="N11" s="357">
        <f t="shared" si="0"/>
        <v>85457</v>
      </c>
      <c r="O11" s="362" t="s">
        <v>13</v>
      </c>
      <c r="P11" s="357"/>
      <c r="Q11" s="366"/>
      <c r="R11" s="370">
        <f>SUM(R12+R13+R14+R15+R16)</f>
        <v>43300</v>
      </c>
      <c r="S11" s="370">
        <f aca="true" t="shared" si="1" ref="S11:AC11">SUM(S12+S13+S14+S15+S16)</f>
        <v>83807</v>
      </c>
      <c r="T11" s="370">
        <f t="shared" si="1"/>
        <v>72739</v>
      </c>
      <c r="U11" s="370">
        <f t="shared" si="1"/>
        <v>0</v>
      </c>
      <c r="V11" s="370">
        <f t="shared" si="1"/>
        <v>0</v>
      </c>
      <c r="W11" s="370">
        <f t="shared" si="1"/>
        <v>0</v>
      </c>
      <c r="X11" s="370">
        <f t="shared" si="1"/>
        <v>0</v>
      </c>
      <c r="Y11" s="370">
        <f t="shared" si="1"/>
        <v>0</v>
      </c>
      <c r="Z11" s="370">
        <f t="shared" si="1"/>
        <v>0</v>
      </c>
      <c r="AA11" s="370">
        <f t="shared" si="1"/>
        <v>43300</v>
      </c>
      <c r="AB11" s="370">
        <f t="shared" si="1"/>
        <v>83807</v>
      </c>
      <c r="AC11" s="370">
        <f t="shared" si="1"/>
        <v>72739</v>
      </c>
    </row>
    <row r="12" spans="1:29" ht="12.75">
      <c r="A12" s="88" t="s">
        <v>550</v>
      </c>
      <c r="B12" s="89"/>
      <c r="C12" s="89">
        <v>29171</v>
      </c>
      <c r="D12" s="89">
        <v>35699</v>
      </c>
      <c r="E12" s="89">
        <v>35693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f aca="true" t="shared" si="2" ref="L12:N53">SUM(C12,F12,I12)</f>
        <v>29171</v>
      </c>
      <c r="M12" s="89">
        <f t="shared" si="2"/>
        <v>35699</v>
      </c>
      <c r="N12" s="89">
        <f t="shared" si="2"/>
        <v>35693</v>
      </c>
      <c r="O12" s="88" t="s">
        <v>17</v>
      </c>
      <c r="P12" s="89"/>
      <c r="Q12" s="366"/>
      <c r="R12" s="371">
        <v>14751</v>
      </c>
      <c r="S12" s="371">
        <v>39396</v>
      </c>
      <c r="T12" s="371">
        <v>36548</v>
      </c>
      <c r="U12" s="366">
        <v>0</v>
      </c>
      <c r="V12" s="366">
        <v>0</v>
      </c>
      <c r="W12" s="366">
        <v>0</v>
      </c>
      <c r="X12" s="366">
        <v>0</v>
      </c>
      <c r="Y12" s="366">
        <v>0</v>
      </c>
      <c r="Z12" s="366">
        <v>0</v>
      </c>
      <c r="AA12" s="371">
        <f aca="true" t="shared" si="3" ref="AA12:AC51">SUM(R12,U12,X12)</f>
        <v>14751</v>
      </c>
      <c r="AB12" s="410">
        <f t="shared" si="3"/>
        <v>39396</v>
      </c>
      <c r="AC12" s="410">
        <f t="shared" si="3"/>
        <v>36548</v>
      </c>
    </row>
    <row r="13" spans="1:29" ht="12.75">
      <c r="A13" s="363" t="s">
        <v>551</v>
      </c>
      <c r="B13" s="358"/>
      <c r="C13" s="89">
        <v>210</v>
      </c>
      <c r="D13" s="89">
        <v>38238</v>
      </c>
      <c r="E13" s="89">
        <v>41056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f t="shared" si="2"/>
        <v>210</v>
      </c>
      <c r="M13" s="89">
        <f t="shared" si="2"/>
        <v>38238</v>
      </c>
      <c r="N13" s="89">
        <f t="shared" si="2"/>
        <v>41056</v>
      </c>
      <c r="O13" s="88" t="s">
        <v>152</v>
      </c>
      <c r="P13" s="89"/>
      <c r="Q13" s="366"/>
      <c r="R13" s="371">
        <v>4039</v>
      </c>
      <c r="S13" s="371">
        <v>7366</v>
      </c>
      <c r="T13" s="371">
        <v>6636</v>
      </c>
      <c r="U13" s="366">
        <v>0</v>
      </c>
      <c r="V13" s="366">
        <v>0</v>
      </c>
      <c r="W13" s="366">
        <v>0</v>
      </c>
      <c r="X13" s="366">
        <v>0</v>
      </c>
      <c r="Y13" s="366">
        <v>0</v>
      </c>
      <c r="Z13" s="366">
        <v>0</v>
      </c>
      <c r="AA13" s="371">
        <f t="shared" si="3"/>
        <v>4039</v>
      </c>
      <c r="AB13" s="410">
        <f t="shared" si="3"/>
        <v>7366</v>
      </c>
      <c r="AC13" s="410">
        <f t="shared" si="3"/>
        <v>6636</v>
      </c>
    </row>
    <row r="14" spans="1:29" ht="12.75">
      <c r="A14" s="363" t="s">
        <v>126</v>
      </c>
      <c r="B14" s="358"/>
      <c r="C14" s="89">
        <v>6660</v>
      </c>
      <c r="D14" s="89">
        <v>6660</v>
      </c>
      <c r="E14" s="89">
        <v>6566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f t="shared" si="2"/>
        <v>6660</v>
      </c>
      <c r="M14" s="89">
        <f t="shared" si="2"/>
        <v>6660</v>
      </c>
      <c r="N14" s="89">
        <f t="shared" si="2"/>
        <v>6566</v>
      </c>
      <c r="O14" s="88" t="s">
        <v>90</v>
      </c>
      <c r="P14" s="89"/>
      <c r="Q14" s="366"/>
      <c r="R14" s="371">
        <v>16611</v>
      </c>
      <c r="S14" s="371">
        <v>22069</v>
      </c>
      <c r="T14" s="371">
        <v>15381</v>
      </c>
      <c r="U14" s="366">
        <v>0</v>
      </c>
      <c r="V14" s="366">
        <v>0</v>
      </c>
      <c r="W14" s="366">
        <v>0</v>
      </c>
      <c r="X14" s="366">
        <v>0</v>
      </c>
      <c r="Y14" s="366">
        <v>0</v>
      </c>
      <c r="Z14" s="366">
        <v>0</v>
      </c>
      <c r="AA14" s="371">
        <f t="shared" si="3"/>
        <v>16611</v>
      </c>
      <c r="AB14" s="410">
        <f t="shared" si="3"/>
        <v>22069</v>
      </c>
      <c r="AC14" s="410">
        <f t="shared" si="3"/>
        <v>15381</v>
      </c>
    </row>
    <row r="15" spans="1:29" ht="12.75">
      <c r="A15" s="88" t="s">
        <v>124</v>
      </c>
      <c r="B15" s="89"/>
      <c r="C15" s="89">
        <v>2055</v>
      </c>
      <c r="D15" s="89">
        <v>1936</v>
      </c>
      <c r="E15" s="89">
        <v>1975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f t="shared" si="2"/>
        <v>2055</v>
      </c>
      <c r="M15" s="89">
        <f t="shared" si="2"/>
        <v>1936</v>
      </c>
      <c r="N15" s="89">
        <f t="shared" si="2"/>
        <v>1975</v>
      </c>
      <c r="O15" s="88" t="s">
        <v>510</v>
      </c>
      <c r="P15" s="89"/>
      <c r="Q15" s="366"/>
      <c r="R15" s="371">
        <v>6690</v>
      </c>
      <c r="S15" s="371">
        <v>7473</v>
      </c>
      <c r="T15" s="371">
        <v>6835</v>
      </c>
      <c r="U15" s="366">
        <v>0</v>
      </c>
      <c r="V15" s="366">
        <v>0</v>
      </c>
      <c r="W15" s="366">
        <v>0</v>
      </c>
      <c r="X15" s="366">
        <v>0</v>
      </c>
      <c r="Y15" s="366">
        <v>0</v>
      </c>
      <c r="Z15" s="366">
        <v>0</v>
      </c>
      <c r="AA15" s="371">
        <f t="shared" si="3"/>
        <v>6690</v>
      </c>
      <c r="AB15" s="410">
        <f t="shared" si="3"/>
        <v>7473</v>
      </c>
      <c r="AC15" s="410">
        <f t="shared" si="3"/>
        <v>6835</v>
      </c>
    </row>
    <row r="16" spans="1:29" ht="12.75">
      <c r="A16" s="88" t="s">
        <v>129</v>
      </c>
      <c r="B16" s="89"/>
      <c r="C16" s="89">
        <v>0</v>
      </c>
      <c r="D16" s="89">
        <v>0</v>
      </c>
      <c r="E16" s="89">
        <v>167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f t="shared" si="2"/>
        <v>0</v>
      </c>
      <c r="M16" s="89">
        <f t="shared" si="2"/>
        <v>0</v>
      </c>
      <c r="N16" s="89">
        <f t="shared" si="2"/>
        <v>167</v>
      </c>
      <c r="O16" s="88" t="s">
        <v>92</v>
      </c>
      <c r="P16" s="89"/>
      <c r="Q16" s="366"/>
      <c r="R16" s="371">
        <v>1209</v>
      </c>
      <c r="S16" s="371">
        <v>7503</v>
      </c>
      <c r="T16" s="371">
        <v>7339</v>
      </c>
      <c r="U16" s="366">
        <v>0</v>
      </c>
      <c r="V16" s="366">
        <v>0</v>
      </c>
      <c r="W16" s="366">
        <v>0</v>
      </c>
      <c r="X16" s="366">
        <v>0</v>
      </c>
      <c r="Y16" s="366">
        <v>0</v>
      </c>
      <c r="Z16" s="366">
        <v>0</v>
      </c>
      <c r="AA16" s="371">
        <f t="shared" si="3"/>
        <v>1209</v>
      </c>
      <c r="AB16" s="410">
        <f t="shared" si="3"/>
        <v>7503</v>
      </c>
      <c r="AC16" s="410">
        <f t="shared" si="3"/>
        <v>7339</v>
      </c>
    </row>
    <row r="17" spans="1:29" ht="12.75">
      <c r="A17" s="88"/>
      <c r="B17" s="89"/>
      <c r="C17" s="89"/>
      <c r="D17" s="89"/>
      <c r="E17" s="89"/>
      <c r="F17" s="357"/>
      <c r="G17" s="89"/>
      <c r="H17" s="89"/>
      <c r="I17" s="89"/>
      <c r="J17" s="89"/>
      <c r="K17" s="89"/>
      <c r="L17" s="357"/>
      <c r="M17" s="357"/>
      <c r="N17" s="357"/>
      <c r="O17" s="88"/>
      <c r="P17" s="89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70"/>
      <c r="AB17" s="141"/>
      <c r="AC17" s="141"/>
    </row>
    <row r="18" spans="1:29" ht="12.75" hidden="1">
      <c r="A18" s="88"/>
      <c r="B18" s="89"/>
      <c r="C18" s="89"/>
      <c r="D18" s="89"/>
      <c r="E18" s="89"/>
      <c r="F18" s="357"/>
      <c r="G18" s="89"/>
      <c r="H18" s="89"/>
      <c r="I18" s="89"/>
      <c r="J18" s="89"/>
      <c r="K18" s="89"/>
      <c r="L18" s="357">
        <f t="shared" si="2"/>
        <v>0</v>
      </c>
      <c r="M18" s="357">
        <f t="shared" si="2"/>
        <v>0</v>
      </c>
      <c r="N18" s="357">
        <f t="shared" si="2"/>
        <v>0</v>
      </c>
      <c r="O18" s="88"/>
      <c r="P18" s="89"/>
      <c r="Q18" s="366"/>
      <c r="R18" s="366"/>
      <c r="S18" s="366"/>
      <c r="T18" s="366"/>
      <c r="U18" s="366"/>
      <c r="V18" s="366"/>
      <c r="W18" s="366"/>
      <c r="X18" s="366"/>
      <c r="Y18" s="366"/>
      <c r="Z18" s="366"/>
      <c r="AA18" s="370">
        <f t="shared" si="3"/>
        <v>0</v>
      </c>
      <c r="AB18" s="141">
        <f t="shared" si="3"/>
        <v>0</v>
      </c>
      <c r="AC18" s="141">
        <f t="shared" si="3"/>
        <v>0</v>
      </c>
    </row>
    <row r="19" spans="1:29" ht="12.75" hidden="1">
      <c r="A19" s="88"/>
      <c r="B19" s="89"/>
      <c r="C19" s="89"/>
      <c r="D19" s="89"/>
      <c r="E19" s="89"/>
      <c r="F19" s="357"/>
      <c r="G19" s="89"/>
      <c r="H19" s="89"/>
      <c r="I19" s="89"/>
      <c r="J19" s="89"/>
      <c r="K19" s="89"/>
      <c r="L19" s="357">
        <f t="shared" si="2"/>
        <v>0</v>
      </c>
      <c r="M19" s="357">
        <f t="shared" si="2"/>
        <v>0</v>
      </c>
      <c r="N19" s="357">
        <f t="shared" si="2"/>
        <v>0</v>
      </c>
      <c r="O19" s="88"/>
      <c r="P19" s="89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70">
        <f t="shared" si="3"/>
        <v>0</v>
      </c>
      <c r="AB19" s="141">
        <f t="shared" si="3"/>
        <v>0</v>
      </c>
      <c r="AC19" s="141">
        <f t="shared" si="3"/>
        <v>0</v>
      </c>
    </row>
    <row r="20" spans="1:29" ht="12.75" hidden="1">
      <c r="A20" s="88"/>
      <c r="B20" s="89"/>
      <c r="C20" s="89"/>
      <c r="D20" s="89"/>
      <c r="E20" s="89"/>
      <c r="F20" s="357"/>
      <c r="G20" s="89"/>
      <c r="H20" s="89"/>
      <c r="I20" s="89"/>
      <c r="J20" s="89"/>
      <c r="K20" s="89"/>
      <c r="L20" s="357">
        <f t="shared" si="2"/>
        <v>0</v>
      </c>
      <c r="M20" s="357">
        <f t="shared" si="2"/>
        <v>0</v>
      </c>
      <c r="N20" s="357">
        <f t="shared" si="2"/>
        <v>0</v>
      </c>
      <c r="O20" s="88"/>
      <c r="P20" s="89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70">
        <f t="shared" si="3"/>
        <v>0</v>
      </c>
      <c r="AB20" s="141">
        <f t="shared" si="3"/>
        <v>0</v>
      </c>
      <c r="AC20" s="141">
        <f t="shared" si="3"/>
        <v>0</v>
      </c>
    </row>
    <row r="21" spans="1:29" ht="12.75">
      <c r="A21" s="361" t="s">
        <v>14</v>
      </c>
      <c r="B21" s="357"/>
      <c r="C21" s="357">
        <f>SUM(C22+C23+C24+C25+C26+D22+C28+C27)</f>
        <v>478</v>
      </c>
      <c r="D21" s="357">
        <f aca="true" t="shared" si="4" ref="D21:M21">SUM(D22+D23+D24+D25+D26+E22+D28+D27)</f>
        <v>478</v>
      </c>
      <c r="E21" s="357">
        <f t="shared" si="4"/>
        <v>914</v>
      </c>
      <c r="F21" s="357">
        <f t="shared" si="4"/>
        <v>0</v>
      </c>
      <c r="G21" s="357">
        <f t="shared" si="4"/>
        <v>0</v>
      </c>
      <c r="H21" s="357">
        <f t="shared" si="4"/>
        <v>0</v>
      </c>
      <c r="I21" s="357">
        <f t="shared" si="4"/>
        <v>0</v>
      </c>
      <c r="J21" s="357">
        <f t="shared" si="4"/>
        <v>0</v>
      </c>
      <c r="K21" s="357">
        <f t="shared" si="4"/>
        <v>0</v>
      </c>
      <c r="L21" s="357">
        <f t="shared" si="4"/>
        <v>478</v>
      </c>
      <c r="M21" s="357">
        <f t="shared" si="4"/>
        <v>478</v>
      </c>
      <c r="N21" s="357">
        <v>24533</v>
      </c>
      <c r="O21" s="368" t="s">
        <v>46</v>
      </c>
      <c r="P21" s="357"/>
      <c r="Q21" s="366"/>
      <c r="R21" s="370">
        <f aca="true" t="shared" si="5" ref="R21:Z21">SUM(R22:R24)</f>
        <v>6061</v>
      </c>
      <c r="S21" s="370">
        <f t="shared" si="5"/>
        <v>12277</v>
      </c>
      <c r="T21" s="370">
        <f t="shared" si="5"/>
        <v>12271</v>
      </c>
      <c r="U21" s="370">
        <f t="shared" si="5"/>
        <v>0</v>
      </c>
      <c r="V21" s="370">
        <f t="shared" si="5"/>
        <v>0</v>
      </c>
      <c r="W21" s="370">
        <f t="shared" si="5"/>
        <v>0</v>
      </c>
      <c r="X21" s="367">
        <f t="shared" si="5"/>
        <v>0</v>
      </c>
      <c r="Y21" s="367">
        <f t="shared" si="5"/>
        <v>0</v>
      </c>
      <c r="Z21" s="367">
        <f t="shared" si="5"/>
        <v>0</v>
      </c>
      <c r="AA21" s="370">
        <f t="shared" si="3"/>
        <v>6061</v>
      </c>
      <c r="AB21" s="141">
        <f t="shared" si="3"/>
        <v>12277</v>
      </c>
      <c r="AC21" s="141">
        <f t="shared" si="3"/>
        <v>12271</v>
      </c>
    </row>
    <row r="22" spans="1:29" ht="12.75">
      <c r="A22" s="90" t="s">
        <v>127</v>
      </c>
      <c r="B22" s="89"/>
      <c r="C22" s="89"/>
      <c r="D22" s="89"/>
      <c r="E22" s="89"/>
      <c r="F22" s="357"/>
      <c r="G22" s="89"/>
      <c r="H22" s="89"/>
      <c r="I22" s="89"/>
      <c r="J22" s="89"/>
      <c r="K22" s="89"/>
      <c r="L22" s="89"/>
      <c r="M22" s="89"/>
      <c r="N22" s="89"/>
      <c r="O22" s="366" t="s">
        <v>115</v>
      </c>
      <c r="P22" s="89"/>
      <c r="Q22" s="366"/>
      <c r="R22" s="371">
        <v>5583</v>
      </c>
      <c r="S22" s="371">
        <v>9357</v>
      </c>
      <c r="T22" s="371">
        <v>9353</v>
      </c>
      <c r="U22" s="366">
        <v>0</v>
      </c>
      <c r="V22" s="366">
        <v>0</v>
      </c>
      <c r="W22" s="366">
        <v>0</v>
      </c>
      <c r="X22" s="366">
        <v>0</v>
      </c>
      <c r="Y22" s="366">
        <v>0</v>
      </c>
      <c r="Z22" s="366">
        <v>0</v>
      </c>
      <c r="AA22" s="371">
        <f t="shared" si="3"/>
        <v>5583</v>
      </c>
      <c r="AB22" s="410">
        <f t="shared" si="3"/>
        <v>9357</v>
      </c>
      <c r="AC22" s="410">
        <f t="shared" si="3"/>
        <v>9353</v>
      </c>
    </row>
    <row r="23" spans="1:29" ht="12.75">
      <c r="A23" s="602" t="s">
        <v>151</v>
      </c>
      <c r="B23" s="358"/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f t="shared" si="2"/>
        <v>0</v>
      </c>
      <c r="M23" s="89">
        <f t="shared" si="2"/>
        <v>0</v>
      </c>
      <c r="N23" s="89">
        <f t="shared" si="2"/>
        <v>0</v>
      </c>
      <c r="O23" s="366" t="s">
        <v>27</v>
      </c>
      <c r="P23" s="89"/>
      <c r="Q23" s="366"/>
      <c r="R23" s="371">
        <v>478</v>
      </c>
      <c r="S23" s="371">
        <v>2920</v>
      </c>
      <c r="T23" s="371">
        <v>2918</v>
      </c>
      <c r="U23" s="366">
        <v>0</v>
      </c>
      <c r="V23" s="366">
        <v>0</v>
      </c>
      <c r="W23" s="366">
        <v>0</v>
      </c>
      <c r="X23" s="366">
        <v>0</v>
      </c>
      <c r="Y23" s="366">
        <v>0</v>
      </c>
      <c r="Z23" s="366">
        <v>0</v>
      </c>
      <c r="AA23" s="371">
        <f t="shared" si="3"/>
        <v>478</v>
      </c>
      <c r="AB23" s="410">
        <f t="shared" si="3"/>
        <v>2920</v>
      </c>
      <c r="AC23" s="410">
        <f t="shared" si="3"/>
        <v>2918</v>
      </c>
    </row>
    <row r="24" spans="1:29" ht="12.75">
      <c r="A24" s="602" t="s">
        <v>128</v>
      </c>
      <c r="B24" s="358"/>
      <c r="C24" s="89">
        <v>0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89">
        <f t="shared" si="2"/>
        <v>0</v>
      </c>
      <c r="M24" s="89">
        <f t="shared" si="2"/>
        <v>0</v>
      </c>
      <c r="N24" s="89">
        <f t="shared" si="2"/>
        <v>0</v>
      </c>
      <c r="O24" s="366" t="s">
        <v>93</v>
      </c>
      <c r="P24" s="89"/>
      <c r="Q24" s="366"/>
      <c r="R24" s="371"/>
      <c r="S24" s="371"/>
      <c r="T24" s="371"/>
      <c r="U24" s="366">
        <v>0</v>
      </c>
      <c r="V24" s="366">
        <v>0</v>
      </c>
      <c r="W24" s="366">
        <v>0</v>
      </c>
      <c r="X24" s="366">
        <v>0</v>
      </c>
      <c r="Y24" s="366">
        <v>0</v>
      </c>
      <c r="Z24" s="366">
        <v>0</v>
      </c>
      <c r="AA24" s="371">
        <f t="shared" si="3"/>
        <v>0</v>
      </c>
      <c r="AB24" s="410">
        <f t="shared" si="3"/>
        <v>0</v>
      </c>
      <c r="AC24" s="410">
        <f t="shared" si="3"/>
        <v>0</v>
      </c>
    </row>
    <row r="25" spans="1:29" ht="12.75">
      <c r="A25" s="90" t="s">
        <v>552</v>
      </c>
      <c r="B25" s="89"/>
      <c r="C25" s="89">
        <v>0</v>
      </c>
      <c r="D25" s="89">
        <v>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f t="shared" si="2"/>
        <v>0</v>
      </c>
      <c r="M25" s="89">
        <f t="shared" si="2"/>
        <v>0</v>
      </c>
      <c r="N25" s="89">
        <f t="shared" si="2"/>
        <v>0</v>
      </c>
      <c r="O25" s="362"/>
      <c r="P25" s="357"/>
      <c r="Q25" s="366"/>
      <c r="R25" s="366"/>
      <c r="S25" s="366"/>
      <c r="T25" s="366"/>
      <c r="U25" s="366"/>
      <c r="V25" s="366"/>
      <c r="W25" s="366"/>
      <c r="X25" s="366"/>
      <c r="Y25" s="366"/>
      <c r="Z25" s="366"/>
      <c r="AA25" s="370"/>
      <c r="AB25" s="141"/>
      <c r="AC25" s="141"/>
    </row>
    <row r="26" spans="1:29" ht="12.75">
      <c r="A26" s="90" t="s">
        <v>553</v>
      </c>
      <c r="B26" s="89"/>
      <c r="C26" s="89">
        <v>0</v>
      </c>
      <c r="D26" s="89">
        <v>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f t="shared" si="2"/>
        <v>0</v>
      </c>
      <c r="M26" s="89">
        <f t="shared" si="2"/>
        <v>0</v>
      </c>
      <c r="N26" s="89">
        <f t="shared" si="2"/>
        <v>0</v>
      </c>
      <c r="O26" s="362" t="s">
        <v>28</v>
      </c>
      <c r="P26" s="357"/>
      <c r="Q26" s="366"/>
      <c r="R26" s="370">
        <f>SUM(R27)</f>
        <v>3000</v>
      </c>
      <c r="S26" s="370">
        <f aca="true" t="shared" si="6" ref="S26:AC26">SUM(S27)</f>
        <v>0</v>
      </c>
      <c r="T26" s="370">
        <f t="shared" si="6"/>
        <v>0</v>
      </c>
      <c r="U26" s="370">
        <f t="shared" si="6"/>
        <v>0</v>
      </c>
      <c r="V26" s="370">
        <f t="shared" si="6"/>
        <v>0</v>
      </c>
      <c r="W26" s="370">
        <f t="shared" si="6"/>
        <v>0</v>
      </c>
      <c r="X26" s="370">
        <f t="shared" si="6"/>
        <v>0</v>
      </c>
      <c r="Y26" s="370">
        <f t="shared" si="6"/>
        <v>0</v>
      </c>
      <c r="Z26" s="370">
        <f t="shared" si="6"/>
        <v>0</v>
      </c>
      <c r="AA26" s="370">
        <f t="shared" si="6"/>
        <v>3000</v>
      </c>
      <c r="AB26" s="370">
        <f t="shared" si="6"/>
        <v>0</v>
      </c>
      <c r="AC26" s="370">
        <f t="shared" si="6"/>
        <v>0</v>
      </c>
    </row>
    <row r="27" spans="1:29" ht="12.75">
      <c r="A27" s="90" t="s">
        <v>554</v>
      </c>
      <c r="C27" s="89">
        <v>0</v>
      </c>
      <c r="D27" s="89">
        <v>0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>
        <f t="shared" si="2"/>
        <v>0</v>
      </c>
      <c r="M27" s="89">
        <f t="shared" si="2"/>
        <v>0</v>
      </c>
      <c r="N27" s="89">
        <f t="shared" si="2"/>
        <v>0</v>
      </c>
      <c r="O27" s="88" t="s">
        <v>11</v>
      </c>
      <c r="P27" s="89"/>
      <c r="Q27" s="366"/>
      <c r="R27" s="371">
        <v>3000</v>
      </c>
      <c r="S27" s="371">
        <v>0</v>
      </c>
      <c r="T27" s="371">
        <v>0</v>
      </c>
      <c r="U27" s="366">
        <v>0</v>
      </c>
      <c r="V27" s="366">
        <v>0</v>
      </c>
      <c r="W27" s="366">
        <v>0</v>
      </c>
      <c r="X27" s="366">
        <v>0</v>
      </c>
      <c r="Y27" s="366">
        <v>0</v>
      </c>
      <c r="Z27" s="366">
        <v>0</v>
      </c>
      <c r="AA27" s="371">
        <f t="shared" si="3"/>
        <v>3000</v>
      </c>
      <c r="AB27" s="410">
        <f t="shared" si="3"/>
        <v>0</v>
      </c>
      <c r="AC27" s="410">
        <f t="shared" si="3"/>
        <v>0</v>
      </c>
    </row>
    <row r="28" spans="1:29" ht="12.75">
      <c r="A28" s="364" t="s">
        <v>205</v>
      </c>
      <c r="B28" s="89"/>
      <c r="C28" s="89">
        <v>478</v>
      </c>
      <c r="D28" s="89">
        <v>478</v>
      </c>
      <c r="E28" s="89">
        <v>914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f>SUM(C28,F28,I28)</f>
        <v>478</v>
      </c>
      <c r="M28" s="89">
        <f>SUM(D28,G28,J28)</f>
        <v>478</v>
      </c>
      <c r="N28" s="89">
        <f>SUM(E28,H28,K28)</f>
        <v>914</v>
      </c>
      <c r="O28" s="362" t="s">
        <v>29</v>
      </c>
      <c r="P28" s="357"/>
      <c r="Q28" s="366"/>
      <c r="R28" s="367">
        <f aca="true" t="shared" si="7" ref="R28:Z28">SUM(R29)</f>
        <v>0</v>
      </c>
      <c r="S28" s="367">
        <f t="shared" si="7"/>
        <v>0</v>
      </c>
      <c r="T28" s="367">
        <f t="shared" si="7"/>
        <v>0</v>
      </c>
      <c r="U28" s="367">
        <f t="shared" si="7"/>
        <v>0</v>
      </c>
      <c r="V28" s="367">
        <f t="shared" si="7"/>
        <v>0</v>
      </c>
      <c r="W28" s="367">
        <f t="shared" si="7"/>
        <v>0</v>
      </c>
      <c r="X28" s="367">
        <f t="shared" si="7"/>
        <v>0</v>
      </c>
      <c r="Y28" s="367">
        <f t="shared" si="7"/>
        <v>0</v>
      </c>
      <c r="Z28" s="367">
        <f t="shared" si="7"/>
        <v>0</v>
      </c>
      <c r="AA28" s="370">
        <f t="shared" si="3"/>
        <v>0</v>
      </c>
      <c r="AB28" s="141">
        <f t="shared" si="3"/>
        <v>0</v>
      </c>
      <c r="AC28" s="141">
        <f t="shared" si="3"/>
        <v>0</v>
      </c>
    </row>
    <row r="29" spans="1:29" ht="12.75">
      <c r="A29" s="91"/>
      <c r="B29" s="89"/>
      <c r="C29" s="89"/>
      <c r="D29" s="89"/>
      <c r="E29" s="89"/>
      <c r="F29" s="357"/>
      <c r="G29" s="89"/>
      <c r="H29" s="89"/>
      <c r="I29" s="89"/>
      <c r="J29" s="89"/>
      <c r="K29" s="89"/>
      <c r="L29" s="357"/>
      <c r="M29" s="357"/>
      <c r="N29" s="357"/>
      <c r="O29" s="88" t="s">
        <v>30</v>
      </c>
      <c r="P29" s="89"/>
      <c r="Q29" s="366"/>
      <c r="R29" s="366">
        <v>0</v>
      </c>
      <c r="S29" s="366">
        <v>0</v>
      </c>
      <c r="T29" s="366">
        <v>0</v>
      </c>
      <c r="U29" s="366">
        <v>0</v>
      </c>
      <c r="V29" s="366">
        <v>0</v>
      </c>
      <c r="W29" s="366">
        <v>0</v>
      </c>
      <c r="X29" s="366">
        <v>0</v>
      </c>
      <c r="Y29" s="366">
        <v>0</v>
      </c>
      <c r="Z29" s="366">
        <v>0</v>
      </c>
      <c r="AA29" s="371">
        <f t="shared" si="3"/>
        <v>0</v>
      </c>
      <c r="AB29" s="410">
        <f t="shared" si="3"/>
        <v>0</v>
      </c>
      <c r="AC29" s="410">
        <f t="shared" si="3"/>
        <v>0</v>
      </c>
    </row>
    <row r="30" spans="1:29" ht="12.75">
      <c r="A30" s="91"/>
      <c r="B30" s="89"/>
      <c r="C30" s="89"/>
      <c r="D30" s="89"/>
      <c r="E30" s="89"/>
      <c r="F30" s="357"/>
      <c r="G30" s="89"/>
      <c r="H30" s="89"/>
      <c r="I30" s="89"/>
      <c r="J30" s="89"/>
      <c r="K30" s="89"/>
      <c r="L30" s="357"/>
      <c r="M30" s="357"/>
      <c r="N30" s="357"/>
      <c r="O30" s="361" t="s">
        <v>31</v>
      </c>
      <c r="P30" s="357"/>
      <c r="Q30" s="366"/>
      <c r="R30" s="367">
        <f aca="true" t="shared" si="8" ref="R30:Z30">SUM(R31:R32)</f>
        <v>0</v>
      </c>
      <c r="S30" s="367">
        <f t="shared" si="8"/>
        <v>0</v>
      </c>
      <c r="T30" s="367">
        <f t="shared" si="8"/>
        <v>0</v>
      </c>
      <c r="U30" s="367">
        <f t="shared" si="8"/>
        <v>0</v>
      </c>
      <c r="V30" s="367">
        <f t="shared" si="8"/>
        <v>0</v>
      </c>
      <c r="W30" s="367">
        <f t="shared" si="8"/>
        <v>0</v>
      </c>
      <c r="X30" s="367">
        <f t="shared" si="8"/>
        <v>0</v>
      </c>
      <c r="Y30" s="367">
        <f t="shared" si="8"/>
        <v>0</v>
      </c>
      <c r="Z30" s="367">
        <f t="shared" si="8"/>
        <v>0</v>
      </c>
      <c r="AA30" s="370">
        <f t="shared" si="3"/>
        <v>0</v>
      </c>
      <c r="AB30" s="141">
        <f t="shared" si="3"/>
        <v>0</v>
      </c>
      <c r="AC30" s="141">
        <f t="shared" si="3"/>
        <v>0</v>
      </c>
    </row>
    <row r="31" spans="1:29" ht="12.75">
      <c r="A31" s="362"/>
      <c r="B31" s="89"/>
      <c r="C31" s="89"/>
      <c r="D31" s="89"/>
      <c r="E31" s="89"/>
      <c r="F31" s="357"/>
      <c r="G31" s="89"/>
      <c r="H31" s="89"/>
      <c r="I31" s="89"/>
      <c r="J31" s="89"/>
      <c r="K31" s="89"/>
      <c r="L31" s="357"/>
      <c r="M31" s="357"/>
      <c r="N31" s="357"/>
      <c r="O31" s="88" t="s">
        <v>32</v>
      </c>
      <c r="P31" s="89"/>
      <c r="Q31" s="366"/>
      <c r="R31" s="366">
        <v>0</v>
      </c>
      <c r="S31" s="366">
        <v>0</v>
      </c>
      <c r="T31" s="366">
        <v>0</v>
      </c>
      <c r="U31" s="366">
        <v>0</v>
      </c>
      <c r="V31" s="366">
        <v>0</v>
      </c>
      <c r="W31" s="366">
        <v>0</v>
      </c>
      <c r="X31" s="366">
        <v>0</v>
      </c>
      <c r="Y31" s="366">
        <v>0</v>
      </c>
      <c r="Z31" s="366">
        <v>0</v>
      </c>
      <c r="AA31" s="370">
        <f t="shared" si="3"/>
        <v>0</v>
      </c>
      <c r="AB31" s="141">
        <f t="shared" si="3"/>
        <v>0</v>
      </c>
      <c r="AC31" s="141">
        <f t="shared" si="3"/>
        <v>0</v>
      </c>
    </row>
    <row r="32" spans="1:29" ht="12.75">
      <c r="A32" s="91"/>
      <c r="B32" s="89"/>
      <c r="C32" s="89"/>
      <c r="D32" s="89"/>
      <c r="E32" s="89"/>
      <c r="F32" s="357"/>
      <c r="G32" s="89"/>
      <c r="H32" s="89"/>
      <c r="I32" s="89"/>
      <c r="J32" s="89"/>
      <c r="K32" s="89"/>
      <c r="L32" s="357"/>
      <c r="M32" s="357"/>
      <c r="N32" s="357"/>
      <c r="O32" s="88" t="s">
        <v>33</v>
      </c>
      <c r="P32" s="89"/>
      <c r="Q32" s="366"/>
      <c r="R32" s="366">
        <v>0</v>
      </c>
      <c r="S32" s="366">
        <v>0</v>
      </c>
      <c r="T32" s="366">
        <v>0</v>
      </c>
      <c r="U32" s="366">
        <v>0</v>
      </c>
      <c r="V32" s="366">
        <v>0</v>
      </c>
      <c r="W32" s="366">
        <v>0</v>
      </c>
      <c r="X32" s="366">
        <v>0</v>
      </c>
      <c r="Y32" s="366">
        <v>0</v>
      </c>
      <c r="Z32" s="366">
        <v>0</v>
      </c>
      <c r="AA32" s="370">
        <f t="shared" si="3"/>
        <v>0</v>
      </c>
      <c r="AB32" s="141">
        <f t="shared" si="3"/>
        <v>0</v>
      </c>
      <c r="AC32" s="141">
        <f t="shared" si="3"/>
        <v>0</v>
      </c>
    </row>
    <row r="33" spans="1:29" ht="12.75">
      <c r="A33" s="361"/>
      <c r="B33" s="89"/>
      <c r="C33" s="89"/>
      <c r="D33" s="89"/>
      <c r="E33" s="89"/>
      <c r="F33" s="357"/>
      <c r="G33" s="89"/>
      <c r="H33" s="89"/>
      <c r="I33" s="89"/>
      <c r="J33" s="89"/>
      <c r="K33" s="89"/>
      <c r="L33" s="357"/>
      <c r="M33" s="357"/>
      <c r="N33" s="357"/>
      <c r="O33" s="361" t="s">
        <v>34</v>
      </c>
      <c r="P33" s="357"/>
      <c r="Q33" s="366"/>
      <c r="R33" s="367">
        <f aca="true" t="shared" si="9" ref="R33:Z33">SUM(R34:R35)</f>
        <v>0</v>
      </c>
      <c r="S33" s="367">
        <f t="shared" si="9"/>
        <v>1970</v>
      </c>
      <c r="T33" s="367">
        <f t="shared" si="9"/>
        <v>872</v>
      </c>
      <c r="U33" s="367">
        <f t="shared" si="9"/>
        <v>0</v>
      </c>
      <c r="V33" s="367">
        <f t="shared" si="9"/>
        <v>0</v>
      </c>
      <c r="W33" s="367">
        <f t="shared" si="9"/>
        <v>0</v>
      </c>
      <c r="X33" s="367">
        <f t="shared" si="9"/>
        <v>0</v>
      </c>
      <c r="Y33" s="367">
        <f t="shared" si="9"/>
        <v>0</v>
      </c>
      <c r="Z33" s="367">
        <f t="shared" si="9"/>
        <v>0</v>
      </c>
      <c r="AA33" s="370">
        <f t="shared" si="3"/>
        <v>0</v>
      </c>
      <c r="AB33" s="141">
        <f t="shared" si="3"/>
        <v>1970</v>
      </c>
      <c r="AC33" s="141">
        <f t="shared" si="3"/>
        <v>872</v>
      </c>
    </row>
    <row r="34" spans="1:29" ht="22.5" customHeight="1">
      <c r="A34" s="91"/>
      <c r="B34" s="89"/>
      <c r="C34" s="89"/>
      <c r="D34" s="89"/>
      <c r="E34" s="89"/>
      <c r="F34" s="357"/>
      <c r="G34" s="89"/>
      <c r="H34" s="89"/>
      <c r="I34" s="89"/>
      <c r="J34" s="89"/>
      <c r="K34" s="89"/>
      <c r="L34" s="357"/>
      <c r="M34" s="357"/>
      <c r="N34" s="357"/>
      <c r="O34" s="778" t="s">
        <v>555</v>
      </c>
      <c r="P34" s="755"/>
      <c r="Q34" s="755"/>
      <c r="R34" s="366">
        <v>0</v>
      </c>
      <c r="S34" s="366">
        <v>1970</v>
      </c>
      <c r="T34" s="366">
        <v>872</v>
      </c>
      <c r="U34" s="366">
        <v>0</v>
      </c>
      <c r="V34" s="366">
        <v>0</v>
      </c>
      <c r="W34" s="366">
        <v>0</v>
      </c>
      <c r="X34" s="366">
        <v>0</v>
      </c>
      <c r="Y34" s="366">
        <v>0</v>
      </c>
      <c r="Z34" s="366">
        <v>0</v>
      </c>
      <c r="AA34" s="371">
        <f t="shared" si="3"/>
        <v>0</v>
      </c>
      <c r="AB34" s="410">
        <f t="shared" si="3"/>
        <v>1970</v>
      </c>
      <c r="AC34" s="410">
        <f t="shared" si="3"/>
        <v>872</v>
      </c>
    </row>
    <row r="35" spans="1:29" ht="12.75">
      <c r="A35" s="91"/>
      <c r="B35" s="89"/>
      <c r="C35" s="89"/>
      <c r="D35" s="89"/>
      <c r="E35" s="89"/>
      <c r="F35" s="357"/>
      <c r="G35" s="89"/>
      <c r="H35" s="89"/>
      <c r="I35" s="89"/>
      <c r="J35" s="89"/>
      <c r="K35" s="89"/>
      <c r="L35" s="357"/>
      <c r="M35" s="357"/>
      <c r="N35" s="357"/>
      <c r="O35" s="88" t="s">
        <v>35</v>
      </c>
      <c r="P35" s="89"/>
      <c r="Q35" s="366"/>
      <c r="R35" s="366">
        <v>0</v>
      </c>
      <c r="S35" s="366">
        <v>0</v>
      </c>
      <c r="T35" s="366">
        <v>0</v>
      </c>
      <c r="U35" s="366">
        <v>0</v>
      </c>
      <c r="V35" s="366">
        <v>0</v>
      </c>
      <c r="W35" s="366">
        <v>0</v>
      </c>
      <c r="X35" s="366">
        <v>0</v>
      </c>
      <c r="Y35" s="366">
        <v>0</v>
      </c>
      <c r="Z35" s="366">
        <v>0</v>
      </c>
      <c r="AA35" s="371">
        <f t="shared" si="3"/>
        <v>0</v>
      </c>
      <c r="AB35" s="410">
        <f t="shared" si="3"/>
        <v>0</v>
      </c>
      <c r="AC35" s="410">
        <f t="shared" si="3"/>
        <v>0</v>
      </c>
    </row>
    <row r="36" spans="1:29" ht="12.75" hidden="1">
      <c r="A36" s="361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357">
        <f t="shared" si="2"/>
        <v>0</v>
      </c>
      <c r="M36" s="357">
        <f t="shared" si="2"/>
        <v>0</v>
      </c>
      <c r="N36" s="357">
        <f t="shared" si="2"/>
        <v>0</v>
      </c>
      <c r="O36" s="23"/>
      <c r="P36" s="23"/>
      <c r="Q36" s="23"/>
      <c r="R36" s="366"/>
      <c r="S36" s="366"/>
      <c r="T36" s="366"/>
      <c r="U36" s="366"/>
      <c r="V36" s="366"/>
      <c r="W36" s="366"/>
      <c r="X36" s="366"/>
      <c r="Y36" s="366"/>
      <c r="Z36" s="366"/>
      <c r="AA36" s="370">
        <f t="shared" si="3"/>
        <v>0</v>
      </c>
      <c r="AB36" s="141">
        <f t="shared" si="3"/>
        <v>0</v>
      </c>
      <c r="AC36" s="141">
        <f t="shared" si="3"/>
        <v>0</v>
      </c>
    </row>
    <row r="37" spans="1:29" ht="12.75" hidden="1">
      <c r="A37" s="91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357">
        <f t="shared" si="2"/>
        <v>0</v>
      </c>
      <c r="M37" s="357">
        <f t="shared" si="2"/>
        <v>0</v>
      </c>
      <c r="N37" s="357">
        <f t="shared" si="2"/>
        <v>0</v>
      </c>
      <c r="O37" s="23"/>
      <c r="P37" s="23"/>
      <c r="Q37" s="23"/>
      <c r="R37" s="366"/>
      <c r="S37" s="366"/>
      <c r="T37" s="366"/>
      <c r="U37" s="366"/>
      <c r="V37" s="366"/>
      <c r="W37" s="366"/>
      <c r="X37" s="366"/>
      <c r="Y37" s="366"/>
      <c r="Z37" s="366"/>
      <c r="AA37" s="370">
        <f t="shared" si="3"/>
        <v>0</v>
      </c>
      <c r="AB37" s="141">
        <f t="shared" si="3"/>
        <v>0</v>
      </c>
      <c r="AC37" s="141">
        <f t="shared" si="3"/>
        <v>0</v>
      </c>
    </row>
    <row r="38" spans="1:29" ht="12.75" hidden="1">
      <c r="A38" s="91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357">
        <f t="shared" si="2"/>
        <v>0</v>
      </c>
      <c r="M38" s="357">
        <f t="shared" si="2"/>
        <v>0</v>
      </c>
      <c r="N38" s="357">
        <f t="shared" si="2"/>
        <v>0</v>
      </c>
      <c r="O38" s="23"/>
      <c r="P38" s="23"/>
      <c r="Q38" s="23"/>
      <c r="R38" s="366"/>
      <c r="S38" s="366"/>
      <c r="T38" s="366"/>
      <c r="U38" s="366"/>
      <c r="V38" s="366"/>
      <c r="W38" s="366"/>
      <c r="X38" s="366"/>
      <c r="Y38" s="366"/>
      <c r="Z38" s="366"/>
      <c r="AA38" s="370">
        <f t="shared" si="3"/>
        <v>0</v>
      </c>
      <c r="AB38" s="141">
        <f t="shared" si="3"/>
        <v>0</v>
      </c>
      <c r="AC38" s="141">
        <f t="shared" si="3"/>
        <v>0</v>
      </c>
    </row>
    <row r="39" spans="1:29" ht="26.25" customHeight="1">
      <c r="A39" s="779" t="s">
        <v>150</v>
      </c>
      <c r="B39" s="780"/>
      <c r="C39" s="357">
        <f>SUM(C11+C21)</f>
        <v>38574</v>
      </c>
      <c r="D39" s="357">
        <f aca="true" t="shared" si="10" ref="D39:K39">SUM(D11,D21)</f>
        <v>83011</v>
      </c>
      <c r="E39" s="357">
        <f t="shared" si="10"/>
        <v>86371</v>
      </c>
      <c r="F39" s="357">
        <f t="shared" si="10"/>
        <v>0</v>
      </c>
      <c r="G39" s="357">
        <f t="shared" si="10"/>
        <v>0</v>
      </c>
      <c r="H39" s="357">
        <f t="shared" si="10"/>
        <v>0</v>
      </c>
      <c r="I39" s="357">
        <f t="shared" si="10"/>
        <v>0</v>
      </c>
      <c r="J39" s="357">
        <f t="shared" si="10"/>
        <v>0</v>
      </c>
      <c r="K39" s="357">
        <f t="shared" si="10"/>
        <v>0</v>
      </c>
      <c r="L39" s="357">
        <f t="shared" si="2"/>
        <v>38574</v>
      </c>
      <c r="M39" s="357">
        <f t="shared" si="2"/>
        <v>83011</v>
      </c>
      <c r="N39" s="357">
        <f t="shared" si="2"/>
        <v>86371</v>
      </c>
      <c r="O39" s="361" t="s">
        <v>36</v>
      </c>
      <c r="P39" s="357"/>
      <c r="Q39" s="366"/>
      <c r="R39" s="370">
        <f>SUM(R11+R21+R25+R26+R28+R30+R33)</f>
        <v>52361</v>
      </c>
      <c r="S39" s="370">
        <f>SUM(S11+S21+S25+S26+S28+S30+S33)</f>
        <v>98054</v>
      </c>
      <c r="T39" s="370">
        <f>SUM(T11+T21+T25+T26+T28+T30+T33)</f>
        <v>85882</v>
      </c>
      <c r="U39" s="367">
        <v>0</v>
      </c>
      <c r="V39" s="367">
        <v>0</v>
      </c>
      <c r="W39" s="367">
        <v>0</v>
      </c>
      <c r="X39" s="367">
        <v>0</v>
      </c>
      <c r="Y39" s="367">
        <v>0</v>
      </c>
      <c r="Z39" s="367">
        <v>0</v>
      </c>
      <c r="AA39" s="370">
        <f t="shared" si="3"/>
        <v>52361</v>
      </c>
      <c r="AB39" s="141">
        <f t="shared" si="3"/>
        <v>98054</v>
      </c>
      <c r="AC39" s="141">
        <f t="shared" si="3"/>
        <v>85882</v>
      </c>
    </row>
    <row r="40" spans="1:29" ht="0.75" customHeight="1" hidden="1">
      <c r="A40" s="365"/>
      <c r="B40" s="359"/>
      <c r="C40" s="357"/>
      <c r="D40" s="357"/>
      <c r="E40" s="357"/>
      <c r="F40" s="357"/>
      <c r="G40" s="357"/>
      <c r="H40" s="357"/>
      <c r="I40" s="357"/>
      <c r="J40" s="357"/>
      <c r="K40" s="357"/>
      <c r="L40" s="357">
        <f t="shared" si="2"/>
        <v>0</v>
      </c>
      <c r="M40" s="357">
        <f t="shared" si="2"/>
        <v>0</v>
      </c>
      <c r="N40" s="357">
        <f t="shared" si="2"/>
        <v>0</v>
      </c>
      <c r="O40" s="361"/>
      <c r="P40" s="357"/>
      <c r="Q40" s="366"/>
      <c r="R40" s="366"/>
      <c r="S40" s="366"/>
      <c r="T40" s="366"/>
      <c r="U40" s="366"/>
      <c r="V40" s="366"/>
      <c r="W40" s="366"/>
      <c r="X40" s="366"/>
      <c r="Y40" s="366"/>
      <c r="Z40" s="366"/>
      <c r="AA40" s="370">
        <f t="shared" si="3"/>
        <v>0</v>
      </c>
      <c r="AB40" s="141">
        <f t="shared" si="3"/>
        <v>0</v>
      </c>
      <c r="AC40" s="141">
        <f t="shared" si="3"/>
        <v>0</v>
      </c>
    </row>
    <row r="41" spans="1:29" ht="12.75">
      <c r="A41" s="361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357"/>
      <c r="M41" s="357"/>
      <c r="N41" s="357"/>
      <c r="O41" s="361" t="s">
        <v>37</v>
      </c>
      <c r="P41" s="357"/>
      <c r="Q41" s="366"/>
      <c r="R41" s="370">
        <f aca="true" t="shared" si="11" ref="R41:Z41">SUM(R43+R42)</f>
        <v>0</v>
      </c>
      <c r="S41" s="370">
        <v>0</v>
      </c>
      <c r="T41" s="370">
        <v>0</v>
      </c>
      <c r="U41" s="370">
        <f t="shared" si="11"/>
        <v>0</v>
      </c>
      <c r="V41" s="370">
        <f t="shared" si="11"/>
        <v>0</v>
      </c>
      <c r="W41" s="370">
        <f t="shared" si="11"/>
        <v>0</v>
      </c>
      <c r="X41" s="370">
        <f t="shared" si="11"/>
        <v>0</v>
      </c>
      <c r="Y41" s="370">
        <f t="shared" si="11"/>
        <v>0</v>
      </c>
      <c r="Z41" s="370">
        <f t="shared" si="11"/>
        <v>0</v>
      </c>
      <c r="AA41" s="370">
        <f t="shared" si="3"/>
        <v>0</v>
      </c>
      <c r="AB41" s="141">
        <f t="shared" si="3"/>
        <v>0</v>
      </c>
      <c r="AC41" s="141">
        <f t="shared" si="3"/>
        <v>0</v>
      </c>
    </row>
    <row r="42" spans="1:29" ht="12.75">
      <c r="A42" s="91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357"/>
      <c r="M42" s="357"/>
      <c r="N42" s="357"/>
      <c r="O42" s="88" t="s">
        <v>32</v>
      </c>
      <c r="P42" s="89"/>
      <c r="Q42" s="366"/>
      <c r="R42" s="371">
        <f>L52-AA52</f>
        <v>0</v>
      </c>
      <c r="S42" s="371">
        <v>0</v>
      </c>
      <c r="T42" s="371">
        <v>0</v>
      </c>
      <c r="U42" s="371">
        <v>0</v>
      </c>
      <c r="V42" s="371">
        <v>0</v>
      </c>
      <c r="W42" s="371">
        <v>0</v>
      </c>
      <c r="X42" s="371">
        <v>0</v>
      </c>
      <c r="Y42" s="371">
        <v>0</v>
      </c>
      <c r="Z42" s="371">
        <v>0</v>
      </c>
      <c r="AA42" s="370">
        <f t="shared" si="3"/>
        <v>0</v>
      </c>
      <c r="AB42" s="141">
        <f t="shared" si="3"/>
        <v>0</v>
      </c>
      <c r="AC42" s="141">
        <f t="shared" si="3"/>
        <v>0</v>
      </c>
    </row>
    <row r="43" spans="1:29" ht="12.75">
      <c r="A43" s="361" t="s">
        <v>38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357"/>
      <c r="M43" s="357"/>
      <c r="N43" s="357"/>
      <c r="O43" s="88" t="s">
        <v>33</v>
      </c>
      <c r="P43" s="89"/>
      <c r="Q43" s="366"/>
      <c r="R43" s="371">
        <v>0</v>
      </c>
      <c r="S43" s="371">
        <v>0</v>
      </c>
      <c r="T43" s="371">
        <v>0</v>
      </c>
      <c r="U43" s="371">
        <v>0</v>
      </c>
      <c r="V43" s="371">
        <v>0</v>
      </c>
      <c r="W43" s="371">
        <v>0</v>
      </c>
      <c r="X43" s="371">
        <v>0</v>
      </c>
      <c r="Y43" s="371">
        <v>0</v>
      </c>
      <c r="Z43" s="371">
        <v>0</v>
      </c>
      <c r="AA43" s="370">
        <f t="shared" si="3"/>
        <v>0</v>
      </c>
      <c r="AB43" s="141">
        <f t="shared" si="3"/>
        <v>0</v>
      </c>
      <c r="AC43" s="141">
        <f t="shared" si="3"/>
        <v>0</v>
      </c>
    </row>
    <row r="44" spans="1:29" ht="12.75">
      <c r="A44" s="362" t="s">
        <v>39</v>
      </c>
      <c r="B44" s="357"/>
      <c r="C44" s="357">
        <f>SUM(C45+C46)</f>
        <v>13787</v>
      </c>
      <c r="D44" s="357">
        <f aca="true" t="shared" si="12" ref="D44:K44">SUM(D45:D46)</f>
        <v>13945</v>
      </c>
      <c r="E44" s="357">
        <f t="shared" si="12"/>
        <v>13945</v>
      </c>
      <c r="F44" s="357">
        <f t="shared" si="12"/>
        <v>0</v>
      </c>
      <c r="G44" s="357">
        <f t="shared" si="12"/>
        <v>0</v>
      </c>
      <c r="H44" s="357">
        <f t="shared" si="12"/>
        <v>0</v>
      </c>
      <c r="I44" s="357">
        <f t="shared" si="12"/>
        <v>0</v>
      </c>
      <c r="J44" s="357">
        <f t="shared" si="12"/>
        <v>0</v>
      </c>
      <c r="K44" s="357">
        <f t="shared" si="12"/>
        <v>0</v>
      </c>
      <c r="L44" s="357">
        <f t="shared" si="2"/>
        <v>13787</v>
      </c>
      <c r="M44" s="357">
        <f t="shared" si="2"/>
        <v>13945</v>
      </c>
      <c r="N44" s="357">
        <f t="shared" si="2"/>
        <v>13945</v>
      </c>
      <c r="O44" s="91"/>
      <c r="P44" s="89"/>
      <c r="Q44" s="366"/>
      <c r="R44" s="366"/>
      <c r="S44" s="366"/>
      <c r="T44" s="366"/>
      <c r="U44" s="366"/>
      <c r="V44" s="366"/>
      <c r="W44" s="366"/>
      <c r="X44" s="366"/>
      <c r="Y44" s="366"/>
      <c r="Z44" s="366"/>
      <c r="AA44" s="370"/>
      <c r="AB44" s="141"/>
      <c r="AC44" s="141"/>
    </row>
    <row r="45" spans="1:29" ht="25.5" customHeight="1">
      <c r="A45" s="774" t="s">
        <v>556</v>
      </c>
      <c r="B45" s="755"/>
      <c r="C45" s="89">
        <v>8204</v>
      </c>
      <c r="D45" s="89">
        <v>2146</v>
      </c>
      <c r="E45" s="89">
        <v>2146</v>
      </c>
      <c r="F45" s="89">
        <v>0</v>
      </c>
      <c r="G45" s="89">
        <v>0</v>
      </c>
      <c r="H45" s="89">
        <v>0</v>
      </c>
      <c r="I45" s="89">
        <v>0</v>
      </c>
      <c r="J45" s="89">
        <v>0</v>
      </c>
      <c r="K45" s="89">
        <v>0</v>
      </c>
      <c r="L45" s="89">
        <f t="shared" si="2"/>
        <v>8204</v>
      </c>
      <c r="M45" s="89">
        <f t="shared" si="2"/>
        <v>2146</v>
      </c>
      <c r="N45" s="89">
        <f t="shared" si="2"/>
        <v>2146</v>
      </c>
      <c r="O45" s="88"/>
      <c r="P45" s="89"/>
      <c r="Q45" s="366"/>
      <c r="R45" s="366"/>
      <c r="S45" s="366"/>
      <c r="T45" s="366"/>
      <c r="U45" s="366"/>
      <c r="V45" s="366"/>
      <c r="W45" s="366"/>
      <c r="X45" s="366"/>
      <c r="Y45" s="366"/>
      <c r="Z45" s="366"/>
      <c r="AA45" s="370"/>
      <c r="AB45" s="141"/>
      <c r="AC45" s="141"/>
    </row>
    <row r="46" spans="1:29" ht="26.25" customHeight="1">
      <c r="A46" s="774" t="s">
        <v>557</v>
      </c>
      <c r="B46" s="755"/>
      <c r="C46" s="89">
        <v>5583</v>
      </c>
      <c r="D46" s="89">
        <v>11799</v>
      </c>
      <c r="E46" s="89">
        <v>11799</v>
      </c>
      <c r="F46" s="89"/>
      <c r="G46" s="89">
        <v>0</v>
      </c>
      <c r="H46" s="89">
        <v>0</v>
      </c>
      <c r="I46" s="89">
        <v>0</v>
      </c>
      <c r="J46" s="89">
        <v>0</v>
      </c>
      <c r="K46" s="89">
        <v>0</v>
      </c>
      <c r="L46" s="89">
        <f t="shared" si="2"/>
        <v>5583</v>
      </c>
      <c r="M46" s="89">
        <f t="shared" si="2"/>
        <v>11799</v>
      </c>
      <c r="N46" s="89">
        <f t="shared" si="2"/>
        <v>11799</v>
      </c>
      <c r="O46" s="88"/>
      <c r="P46" s="89"/>
      <c r="Q46" s="366"/>
      <c r="R46" s="366"/>
      <c r="S46" s="366"/>
      <c r="T46" s="366"/>
      <c r="U46" s="366"/>
      <c r="V46" s="366"/>
      <c r="W46" s="366"/>
      <c r="X46" s="366"/>
      <c r="Y46" s="366"/>
      <c r="Z46" s="366"/>
      <c r="AA46" s="370"/>
      <c r="AB46" s="141"/>
      <c r="AC46" s="141"/>
    </row>
    <row r="47" spans="1:29" ht="12.75">
      <c r="A47" s="362" t="s">
        <v>40</v>
      </c>
      <c r="B47" s="357"/>
      <c r="C47" s="357">
        <f aca="true" t="shared" si="13" ref="C47:K47">SUM(C48:C49)</f>
        <v>0</v>
      </c>
      <c r="D47" s="357">
        <f t="shared" si="13"/>
        <v>1098</v>
      </c>
      <c r="E47" s="357">
        <f t="shared" si="13"/>
        <v>1098</v>
      </c>
      <c r="F47" s="357">
        <f t="shared" si="13"/>
        <v>0</v>
      </c>
      <c r="G47" s="357">
        <f t="shared" si="13"/>
        <v>0</v>
      </c>
      <c r="H47" s="357">
        <f t="shared" si="13"/>
        <v>0</v>
      </c>
      <c r="I47" s="357">
        <f t="shared" si="13"/>
        <v>0</v>
      </c>
      <c r="J47" s="357">
        <f t="shared" si="13"/>
        <v>0</v>
      </c>
      <c r="K47" s="357">
        <f t="shared" si="13"/>
        <v>0</v>
      </c>
      <c r="L47" s="357">
        <f t="shared" si="2"/>
        <v>0</v>
      </c>
      <c r="M47" s="357">
        <f t="shared" si="2"/>
        <v>1098</v>
      </c>
      <c r="N47" s="357">
        <f t="shared" si="2"/>
        <v>1098</v>
      </c>
      <c r="O47" s="91"/>
      <c r="P47" s="89"/>
      <c r="Q47" s="366"/>
      <c r="R47" s="366"/>
      <c r="S47" s="366"/>
      <c r="T47" s="366"/>
      <c r="U47" s="366"/>
      <c r="V47" s="366"/>
      <c r="W47" s="366"/>
      <c r="X47" s="366"/>
      <c r="Y47" s="366"/>
      <c r="Z47" s="366"/>
      <c r="AA47" s="370"/>
      <c r="AB47" s="141"/>
      <c r="AC47" s="141"/>
    </row>
    <row r="48" spans="1:29" s="603" customFormat="1" ht="26.25" customHeight="1">
      <c r="A48" s="774" t="s">
        <v>558</v>
      </c>
      <c r="B48" s="777"/>
      <c r="C48" s="604">
        <v>0</v>
      </c>
      <c r="D48" s="604">
        <v>1098</v>
      </c>
      <c r="E48" s="604">
        <v>1098</v>
      </c>
      <c r="F48" s="604">
        <v>0</v>
      </c>
      <c r="G48" s="604">
        <v>0</v>
      </c>
      <c r="H48" s="604">
        <v>0</v>
      </c>
      <c r="I48" s="604">
        <v>0</v>
      </c>
      <c r="J48" s="604">
        <v>0</v>
      </c>
      <c r="K48" s="604">
        <v>0</v>
      </c>
      <c r="L48" s="604">
        <f t="shared" si="2"/>
        <v>0</v>
      </c>
      <c r="M48" s="604">
        <f t="shared" si="2"/>
        <v>1098</v>
      </c>
      <c r="N48" s="604">
        <f t="shared" si="2"/>
        <v>1098</v>
      </c>
      <c r="O48" s="512"/>
      <c r="P48" s="604"/>
      <c r="Q48" s="605"/>
      <c r="R48" s="605"/>
      <c r="S48" s="605"/>
      <c r="T48" s="605"/>
      <c r="U48" s="605"/>
      <c r="V48" s="605"/>
      <c r="W48" s="605"/>
      <c r="X48" s="605"/>
      <c r="Y48" s="605"/>
      <c r="Z48" s="605"/>
      <c r="AA48" s="606"/>
      <c r="AB48" s="607"/>
      <c r="AC48" s="607"/>
    </row>
    <row r="49" spans="1:29" ht="12.75">
      <c r="A49" s="91" t="s">
        <v>41</v>
      </c>
      <c r="B49" s="89"/>
      <c r="C49" s="89">
        <v>0</v>
      </c>
      <c r="D49" s="89">
        <v>0</v>
      </c>
      <c r="E49" s="89">
        <v>0</v>
      </c>
      <c r="F49" s="89">
        <v>0</v>
      </c>
      <c r="G49" s="89">
        <v>0</v>
      </c>
      <c r="H49" s="89">
        <v>0</v>
      </c>
      <c r="I49" s="89">
        <v>0</v>
      </c>
      <c r="J49" s="89">
        <v>0</v>
      </c>
      <c r="K49" s="89">
        <v>0</v>
      </c>
      <c r="L49" s="89">
        <f t="shared" si="2"/>
        <v>0</v>
      </c>
      <c r="M49" s="89">
        <f t="shared" si="2"/>
        <v>0</v>
      </c>
      <c r="N49" s="89">
        <f t="shared" si="2"/>
        <v>0</v>
      </c>
      <c r="O49" s="88"/>
      <c r="P49" s="89"/>
      <c r="Q49" s="366"/>
      <c r="R49" s="366"/>
      <c r="S49" s="366"/>
      <c r="T49" s="366"/>
      <c r="U49" s="366"/>
      <c r="V49" s="366"/>
      <c r="W49" s="366"/>
      <c r="X49" s="366"/>
      <c r="Y49" s="366"/>
      <c r="Z49" s="366"/>
      <c r="AA49" s="370"/>
      <c r="AB49" s="141"/>
      <c r="AC49" s="141"/>
    </row>
    <row r="50" spans="1:29" ht="12.75">
      <c r="A50" s="91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8"/>
      <c r="P50" s="89"/>
      <c r="Q50" s="366"/>
      <c r="R50" s="366"/>
      <c r="S50" s="366"/>
      <c r="T50" s="366"/>
      <c r="U50" s="366"/>
      <c r="V50" s="366"/>
      <c r="W50" s="366"/>
      <c r="X50" s="366"/>
      <c r="Y50" s="366"/>
      <c r="Z50" s="366"/>
      <c r="AA50" s="370"/>
      <c r="AB50" s="141"/>
      <c r="AC50" s="141"/>
    </row>
    <row r="51" spans="1:29" ht="12.75">
      <c r="A51" s="361" t="s">
        <v>15</v>
      </c>
      <c r="B51" s="357"/>
      <c r="C51" s="357">
        <f>SUM(C52+C53)</f>
        <v>52361</v>
      </c>
      <c r="D51" s="357">
        <f>SUM(D52+D53)</f>
        <v>98054</v>
      </c>
      <c r="E51" s="357">
        <f>SUM(E52+E53)</f>
        <v>101414</v>
      </c>
      <c r="F51" s="357">
        <f>SUM(F52:F53)</f>
        <v>0</v>
      </c>
      <c r="G51" s="357">
        <f>SUM(G52:G53)</f>
        <v>0</v>
      </c>
      <c r="H51" s="357">
        <f>SUM(H52:H53)</f>
        <v>0</v>
      </c>
      <c r="I51" s="357">
        <f>SUM(I52+I53)</f>
        <v>0</v>
      </c>
      <c r="J51" s="357">
        <f>SUM(J52+J53)</f>
        <v>0</v>
      </c>
      <c r="K51" s="357">
        <f>SUM(K52+K53)</f>
        <v>0</v>
      </c>
      <c r="L51" s="357">
        <f t="shared" si="2"/>
        <v>52361</v>
      </c>
      <c r="M51" s="357">
        <f t="shared" si="2"/>
        <v>98054</v>
      </c>
      <c r="N51" s="357">
        <f t="shared" si="2"/>
        <v>101414</v>
      </c>
      <c r="O51" s="361" t="s">
        <v>42</v>
      </c>
      <c r="P51" s="357"/>
      <c r="Q51" s="366"/>
      <c r="R51" s="370">
        <f aca="true" t="shared" si="14" ref="R51:Z51">SUM(R52++R53)</f>
        <v>52361</v>
      </c>
      <c r="S51" s="370">
        <f t="shared" si="14"/>
        <v>98054</v>
      </c>
      <c r="T51" s="370">
        <f t="shared" si="14"/>
        <v>85882</v>
      </c>
      <c r="U51" s="370">
        <f t="shared" si="14"/>
        <v>0</v>
      </c>
      <c r="V51" s="370">
        <f t="shared" si="14"/>
        <v>0</v>
      </c>
      <c r="W51" s="370">
        <f t="shared" si="14"/>
        <v>0</v>
      </c>
      <c r="X51" s="370">
        <f t="shared" si="14"/>
        <v>0</v>
      </c>
      <c r="Y51" s="370">
        <f t="shared" si="14"/>
        <v>0</v>
      </c>
      <c r="Z51" s="370">
        <f t="shared" si="14"/>
        <v>0</v>
      </c>
      <c r="AA51" s="370">
        <f t="shared" si="3"/>
        <v>52361</v>
      </c>
      <c r="AB51" s="141">
        <f t="shared" si="3"/>
        <v>98054</v>
      </c>
      <c r="AC51" s="141">
        <f t="shared" si="3"/>
        <v>85882</v>
      </c>
    </row>
    <row r="52" spans="1:30" ht="12.75">
      <c r="A52" s="91" t="s">
        <v>43</v>
      </c>
      <c r="B52" s="89"/>
      <c r="C52" s="89">
        <f aca="true" t="shared" si="15" ref="C52:K52">SUM(C11+C45+C48)</f>
        <v>46300</v>
      </c>
      <c r="D52" s="89">
        <f t="shared" si="15"/>
        <v>85777</v>
      </c>
      <c r="E52" s="89">
        <f t="shared" si="15"/>
        <v>88701</v>
      </c>
      <c r="F52" s="89">
        <f t="shared" si="15"/>
        <v>0</v>
      </c>
      <c r="G52" s="89">
        <f t="shared" si="15"/>
        <v>0</v>
      </c>
      <c r="H52" s="89">
        <f t="shared" si="15"/>
        <v>0</v>
      </c>
      <c r="I52" s="89">
        <f t="shared" si="15"/>
        <v>0</v>
      </c>
      <c r="J52" s="89">
        <f t="shared" si="15"/>
        <v>0</v>
      </c>
      <c r="K52" s="89">
        <f t="shared" si="15"/>
        <v>0</v>
      </c>
      <c r="L52" s="89">
        <f t="shared" si="2"/>
        <v>46300</v>
      </c>
      <c r="M52" s="89">
        <f t="shared" si="2"/>
        <v>85777</v>
      </c>
      <c r="N52" s="89">
        <f t="shared" si="2"/>
        <v>88701</v>
      </c>
      <c r="O52" s="88" t="s">
        <v>44</v>
      </c>
      <c r="P52" s="89"/>
      <c r="Q52" s="366"/>
      <c r="R52" s="371">
        <f>SUM(R11,R27)</f>
        <v>46300</v>
      </c>
      <c r="S52" s="371">
        <v>85777</v>
      </c>
      <c r="T52" s="371">
        <v>73611</v>
      </c>
      <c r="U52" s="371">
        <v>0</v>
      </c>
      <c r="V52" s="371">
        <v>0</v>
      </c>
      <c r="W52" s="371">
        <v>0</v>
      </c>
      <c r="X52" s="371">
        <v>0</v>
      </c>
      <c r="Y52" s="371">
        <v>0</v>
      </c>
      <c r="Z52" s="371">
        <v>0</v>
      </c>
      <c r="AA52" s="371">
        <f>SUM(AA11,AA27)</f>
        <v>46300</v>
      </c>
      <c r="AB52" s="371">
        <v>85777</v>
      </c>
      <c r="AC52" s="371">
        <v>73611</v>
      </c>
      <c r="AD52" s="371"/>
    </row>
    <row r="53" spans="1:29" ht="12.75">
      <c r="A53" s="91" t="s">
        <v>45</v>
      </c>
      <c r="B53" s="89"/>
      <c r="C53" s="89">
        <f>SUM(C21+C46+C49)</f>
        <v>6061</v>
      </c>
      <c r="D53" s="89">
        <f>SUM(D21+D46+D49)</f>
        <v>12277</v>
      </c>
      <c r="E53" s="89">
        <f>SUM(E21+E46+E49)</f>
        <v>12713</v>
      </c>
      <c r="F53" s="89">
        <f aca="true" t="shared" si="16" ref="F53:K53">SUM(F21+F46)</f>
        <v>0</v>
      </c>
      <c r="G53" s="89">
        <f t="shared" si="16"/>
        <v>0</v>
      </c>
      <c r="H53" s="89">
        <f t="shared" si="16"/>
        <v>0</v>
      </c>
      <c r="I53" s="89">
        <f t="shared" si="16"/>
        <v>0</v>
      </c>
      <c r="J53" s="89">
        <f t="shared" si="16"/>
        <v>0</v>
      </c>
      <c r="K53" s="89">
        <f t="shared" si="16"/>
        <v>0</v>
      </c>
      <c r="L53" s="89">
        <f t="shared" si="2"/>
        <v>6061</v>
      </c>
      <c r="M53" s="89">
        <f t="shared" si="2"/>
        <v>12277</v>
      </c>
      <c r="N53" s="89">
        <f t="shared" si="2"/>
        <v>12713</v>
      </c>
      <c r="O53" s="88" t="s">
        <v>47</v>
      </c>
      <c r="P53" s="89"/>
      <c r="Q53" s="366"/>
      <c r="R53" s="371">
        <f>SUM(R21,R28,R33)</f>
        <v>6061</v>
      </c>
      <c r="S53" s="371">
        <v>12277</v>
      </c>
      <c r="T53" s="371">
        <v>12271</v>
      </c>
      <c r="U53" s="371">
        <v>0</v>
      </c>
      <c r="V53" s="371">
        <v>0</v>
      </c>
      <c r="W53" s="371">
        <v>0</v>
      </c>
      <c r="X53" s="371">
        <v>0</v>
      </c>
      <c r="Y53" s="371">
        <v>0</v>
      </c>
      <c r="Z53" s="371">
        <v>0</v>
      </c>
      <c r="AA53" s="371">
        <f>SUM(AA21,AA28,AA33)</f>
        <v>6061</v>
      </c>
      <c r="AB53" s="371">
        <v>12277</v>
      </c>
      <c r="AC53" s="371">
        <v>12271</v>
      </c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30" ht="12.75">
      <c r="A56" s="77"/>
      <c r="B56" s="77"/>
      <c r="C56" s="104" t="s">
        <v>137</v>
      </c>
      <c r="D56" s="104"/>
      <c r="E56" s="104"/>
      <c r="F56" s="104"/>
      <c r="G56" s="104"/>
      <c r="H56" s="104"/>
      <c r="I56" s="104"/>
      <c r="J56" s="104"/>
      <c r="K56" s="104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371"/>
      <c r="AC56" s="371"/>
      <c r="AD56" s="371"/>
    </row>
    <row r="57" spans="1:30" ht="12.7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371"/>
      <c r="AC57" s="371"/>
      <c r="AD57" s="371"/>
    </row>
    <row r="58" spans="1:27" ht="12.7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</row>
    <row r="59" spans="1:27" ht="12.75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</row>
    <row r="60" spans="1:27" ht="12.75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</row>
    <row r="61" spans="1:27" ht="12.75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</row>
    <row r="62" spans="1:27" ht="12.75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</row>
    <row r="63" spans="1:27" ht="12.75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</row>
    <row r="64" spans="1:27" ht="12.7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</row>
    <row r="65" spans="1:27" ht="12.7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</row>
    <row r="66" spans="1:27" ht="12.75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</row>
    <row r="67" spans="1:27" ht="12.75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</row>
    <row r="68" spans="1:27" ht="12.7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</row>
  </sheetData>
  <sheetProtection/>
  <mergeCells count="17">
    <mergeCell ref="A5:X5"/>
    <mergeCell ref="A3:AC3"/>
    <mergeCell ref="A48:B48"/>
    <mergeCell ref="O34:Q34"/>
    <mergeCell ref="A39:B39"/>
    <mergeCell ref="R7:T7"/>
    <mergeCell ref="U7:W7"/>
    <mergeCell ref="X7:Z7"/>
    <mergeCell ref="AA7:AC7"/>
    <mergeCell ref="A45:B45"/>
    <mergeCell ref="O7:P7"/>
    <mergeCell ref="A46:B46"/>
    <mergeCell ref="A7:B7"/>
    <mergeCell ref="C7:E7"/>
    <mergeCell ref="F7:H7"/>
    <mergeCell ref="I7:K7"/>
    <mergeCell ref="L7:N7"/>
  </mergeCells>
  <printOptions/>
  <pageMargins left="0" right="0" top="0.2362204724409449" bottom="0.1968503937007874" header="0.15748031496062992" footer="0.15748031496062992"/>
  <pageSetup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5.57421875" style="0" customWidth="1"/>
    <col min="2" max="2" width="26.7109375" style="0" customWidth="1"/>
  </cols>
  <sheetData>
    <row r="1" ht="12.75">
      <c r="A1" s="3" t="s">
        <v>669</v>
      </c>
    </row>
    <row r="7" ht="12.75">
      <c r="A7" s="12" t="s">
        <v>62</v>
      </c>
    </row>
    <row r="8" ht="13.5" thickBot="1"/>
    <row r="9" spans="1:2" ht="13.5" thickBot="1">
      <c r="A9" s="33" t="s">
        <v>0</v>
      </c>
      <c r="B9" s="70" t="s">
        <v>1</v>
      </c>
    </row>
    <row r="10" spans="1:2" ht="12.75">
      <c r="A10" s="61"/>
      <c r="B10" s="20">
        <v>0</v>
      </c>
    </row>
    <row r="11" spans="1:2" ht="12.75">
      <c r="A11" s="53"/>
      <c r="B11" s="17"/>
    </row>
    <row r="12" spans="1:2" ht="12.75">
      <c r="A12" s="53"/>
      <c r="B12" s="17"/>
    </row>
    <row r="13" spans="1:2" ht="13.5" thickBot="1">
      <c r="A13" s="54"/>
      <c r="B13" s="18"/>
    </row>
    <row r="16" ht="12.75">
      <c r="G16" t="s">
        <v>137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G1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32.00390625" style="0" customWidth="1"/>
    <col min="2" max="6" width="7.7109375" style="0" customWidth="1"/>
    <col min="7" max="7" width="9.00390625" style="0" customWidth="1"/>
  </cols>
  <sheetData>
    <row r="3" ht="12.75">
      <c r="D3" s="3" t="s">
        <v>670</v>
      </c>
    </row>
    <row r="5" ht="12.75">
      <c r="A5" s="12" t="s">
        <v>63</v>
      </c>
    </row>
    <row r="8" ht="13.5" thickBot="1">
      <c r="G8" s="126" t="s">
        <v>138</v>
      </c>
    </row>
    <row r="9" spans="1:7" ht="20.25" customHeight="1">
      <c r="A9" s="107"/>
      <c r="B9" s="105">
        <v>2015</v>
      </c>
      <c r="C9" s="105">
        <v>2016</v>
      </c>
      <c r="D9" s="105">
        <v>2017</v>
      </c>
      <c r="E9" s="105">
        <v>2018</v>
      </c>
      <c r="F9" s="106">
        <v>2019</v>
      </c>
      <c r="G9" s="110" t="s">
        <v>4</v>
      </c>
    </row>
    <row r="10" spans="1:7" ht="12.75">
      <c r="A10" s="108" t="s">
        <v>5</v>
      </c>
      <c r="B10" s="38"/>
      <c r="C10" s="38"/>
      <c r="D10" s="38"/>
      <c r="E10" s="38"/>
      <c r="F10" s="38"/>
      <c r="G10" s="17">
        <f aca="true" t="shared" si="0" ref="G10:G15">SUM(B10:F10)</f>
        <v>0</v>
      </c>
    </row>
    <row r="11" spans="1:7" ht="24">
      <c r="A11" s="109" t="s">
        <v>9</v>
      </c>
      <c r="B11" s="38"/>
      <c r="C11" s="38"/>
      <c r="D11" s="38"/>
      <c r="E11" s="38"/>
      <c r="F11" s="38"/>
      <c r="G11" s="17">
        <f t="shared" si="0"/>
        <v>0</v>
      </c>
    </row>
    <row r="12" spans="1:7" ht="24">
      <c r="A12" s="109" t="s">
        <v>10</v>
      </c>
      <c r="B12" s="38"/>
      <c r="C12" s="38"/>
      <c r="D12" s="38"/>
      <c r="E12" s="38"/>
      <c r="F12" s="38"/>
      <c r="G12" s="17">
        <f t="shared" si="0"/>
        <v>0</v>
      </c>
    </row>
    <row r="13" spans="1:7" ht="12.75">
      <c r="A13" s="108" t="s">
        <v>6</v>
      </c>
      <c r="B13" s="38"/>
      <c r="C13" s="38"/>
      <c r="D13" s="38"/>
      <c r="E13" s="38"/>
      <c r="F13" s="38"/>
      <c r="G13" s="17">
        <f t="shared" si="0"/>
        <v>0</v>
      </c>
    </row>
    <row r="14" spans="1:7" ht="13.5" thickBot="1">
      <c r="A14" s="108" t="s">
        <v>7</v>
      </c>
      <c r="B14" s="63"/>
      <c r="C14" s="63"/>
      <c r="D14" s="63"/>
      <c r="E14" s="63"/>
      <c r="F14" s="63"/>
      <c r="G14" s="64">
        <f t="shared" si="0"/>
        <v>0</v>
      </c>
    </row>
    <row r="15" spans="1:7" ht="13.5" thickBot="1">
      <c r="A15" s="372" t="s">
        <v>8</v>
      </c>
      <c r="B15" s="326"/>
      <c r="C15" s="256"/>
      <c r="D15" s="256"/>
      <c r="E15" s="256"/>
      <c r="F15" s="256"/>
      <c r="G15" s="285">
        <f t="shared" si="0"/>
        <v>0</v>
      </c>
    </row>
    <row r="17" ht="12.75">
      <c r="A17" s="137"/>
    </row>
  </sheetData>
  <sheetProtection/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26"/>
  <sheetViews>
    <sheetView zoomScalePageLayoutView="0" workbookViewId="0" topLeftCell="A4">
      <selection activeCell="D5" sqref="D5"/>
    </sheetView>
  </sheetViews>
  <sheetFormatPr defaultColWidth="9.140625" defaultRowHeight="12.75"/>
  <cols>
    <col min="1" max="1" width="7.00390625" style="0" customWidth="1"/>
    <col min="2" max="2" width="1.57421875" style="0" hidden="1" customWidth="1"/>
    <col min="4" max="4" width="30.57421875" style="0" customWidth="1"/>
    <col min="5" max="5" width="9.00390625" style="0" customWidth="1"/>
    <col min="7" max="7" width="13.00390625" style="0" customWidth="1"/>
    <col min="8" max="8" width="11.7109375" style="0" customWidth="1"/>
    <col min="9" max="9" width="14.28125" style="0" customWidth="1"/>
  </cols>
  <sheetData>
    <row r="4" spans="4:5" ht="12.75">
      <c r="D4" s="3" t="s">
        <v>654</v>
      </c>
      <c r="E4" s="3"/>
    </row>
    <row r="8" spans="1:7" ht="12.75">
      <c r="A8" s="727" t="s">
        <v>61</v>
      </c>
      <c r="B8" s="728"/>
      <c r="C8" s="728"/>
      <c r="D8" s="728"/>
      <c r="E8" s="728"/>
      <c r="F8" s="728"/>
      <c r="G8" s="728"/>
    </row>
    <row r="9" ht="12.75">
      <c r="C9" s="12"/>
    </row>
    <row r="10" ht="12.75">
      <c r="C10" s="12"/>
    </row>
    <row r="11" ht="12.75">
      <c r="C11" s="12"/>
    </row>
    <row r="12" ht="13.5" thickBot="1">
      <c r="G12" s="3" t="s">
        <v>417</v>
      </c>
    </row>
    <row r="13" spans="3:8" ht="13.5" thickBot="1">
      <c r="C13" s="57" t="s">
        <v>20</v>
      </c>
      <c r="D13" s="29"/>
      <c r="E13" s="69" t="s">
        <v>235</v>
      </c>
      <c r="F13" s="19" t="s">
        <v>232</v>
      </c>
      <c r="G13" s="56" t="s">
        <v>233</v>
      </c>
      <c r="H13" s="21" t="s">
        <v>234</v>
      </c>
    </row>
    <row r="14" spans="3:8" ht="12.75">
      <c r="C14" s="719" t="s">
        <v>181</v>
      </c>
      <c r="D14" s="721"/>
      <c r="E14" s="375" t="s">
        <v>262</v>
      </c>
      <c r="F14" s="61">
        <v>8204</v>
      </c>
      <c r="G14" s="27">
        <v>2027</v>
      </c>
      <c r="H14" s="20">
        <v>2027</v>
      </c>
    </row>
    <row r="15" spans="3:8" ht="12.75">
      <c r="C15" s="138" t="s">
        <v>590</v>
      </c>
      <c r="D15" s="139"/>
      <c r="E15" s="654" t="s">
        <v>262</v>
      </c>
      <c r="F15" s="53">
        <v>0</v>
      </c>
      <c r="G15" s="38">
        <v>119</v>
      </c>
      <c r="H15" s="17">
        <v>119</v>
      </c>
    </row>
    <row r="16" spans="3:8" ht="13.5" thickBot="1">
      <c r="C16" s="723"/>
      <c r="D16" s="725"/>
      <c r="E16" s="102"/>
      <c r="F16" s="62"/>
      <c r="G16" s="63"/>
      <c r="H16" s="64"/>
    </row>
    <row r="17" spans="3:8" ht="13.5" thickBot="1">
      <c r="C17" s="730" t="s">
        <v>156</v>
      </c>
      <c r="D17" s="731"/>
      <c r="E17" s="434" t="s">
        <v>262</v>
      </c>
      <c r="F17" s="179">
        <f>SUM(F14:F16)</f>
        <v>8204</v>
      </c>
      <c r="G17" s="179">
        <f>SUM(G14:G16)</f>
        <v>2146</v>
      </c>
      <c r="H17" s="76">
        <f>SUM(H14:H16)</f>
        <v>2146</v>
      </c>
    </row>
    <row r="18" spans="3:5" ht="12.75">
      <c r="C18" s="66"/>
      <c r="D18" s="66"/>
      <c r="E18" s="66"/>
    </row>
    <row r="19" spans="3:5" ht="12.75">
      <c r="C19" s="66"/>
      <c r="D19" s="66"/>
      <c r="E19" s="66"/>
    </row>
    <row r="20" spans="3:5" ht="13.5" thickBot="1">
      <c r="C20" s="23"/>
      <c r="D20" s="23"/>
      <c r="E20" s="23"/>
    </row>
    <row r="21" spans="3:8" ht="13.5" thickBot="1">
      <c r="C21" s="67" t="s">
        <v>21</v>
      </c>
      <c r="D21" s="74"/>
      <c r="E21" s="265" t="s">
        <v>235</v>
      </c>
      <c r="F21" s="19" t="s">
        <v>232</v>
      </c>
      <c r="G21" s="56" t="s">
        <v>233</v>
      </c>
      <c r="H21" s="21" t="s">
        <v>234</v>
      </c>
    </row>
    <row r="22" spans="3:8" ht="12.75">
      <c r="C22" s="723" t="s">
        <v>181</v>
      </c>
      <c r="D22" s="725"/>
      <c r="E22" s="435" t="s">
        <v>262</v>
      </c>
      <c r="F22" s="61">
        <v>5583</v>
      </c>
      <c r="G22" s="27">
        <v>11799</v>
      </c>
      <c r="H22" s="20">
        <v>11799</v>
      </c>
    </row>
    <row r="23" spans="3:11" ht="13.5" thickBot="1">
      <c r="C23" s="723"/>
      <c r="D23" s="725"/>
      <c r="E23" s="102"/>
      <c r="F23" s="62"/>
      <c r="G23" s="63"/>
      <c r="H23" s="64"/>
      <c r="K23" t="s">
        <v>137</v>
      </c>
    </row>
    <row r="24" spans="3:8" ht="13.5" thickBot="1">
      <c r="C24" s="730" t="s">
        <v>156</v>
      </c>
      <c r="D24" s="731"/>
      <c r="E24" s="434" t="s">
        <v>262</v>
      </c>
      <c r="F24" s="100">
        <f>SUM(F22:F23)</f>
        <v>5583</v>
      </c>
      <c r="G24" s="97">
        <f>SUM(G22:G23)</f>
        <v>11799</v>
      </c>
      <c r="H24" s="92">
        <f>SUM(H22:H23)</f>
        <v>11799</v>
      </c>
    </row>
    <row r="25" ht="13.5" thickBot="1"/>
    <row r="26" spans="3:8" ht="13.5" thickBot="1">
      <c r="C26" s="716" t="s">
        <v>164</v>
      </c>
      <c r="D26" s="729"/>
      <c r="E26" s="374" t="s">
        <v>262</v>
      </c>
      <c r="F26" s="179">
        <f>SUM(F24,F17)</f>
        <v>13787</v>
      </c>
      <c r="G26" s="208">
        <f>SUM(G24,G17)</f>
        <v>13945</v>
      </c>
      <c r="H26" s="92">
        <f>SUM(H24,H17)</f>
        <v>13945</v>
      </c>
    </row>
  </sheetData>
  <sheetProtection/>
  <mergeCells count="8">
    <mergeCell ref="A8:G8"/>
    <mergeCell ref="C26:D26"/>
    <mergeCell ref="C24:D24"/>
    <mergeCell ref="C23:D23"/>
    <mergeCell ref="C14:D14"/>
    <mergeCell ref="C16:D16"/>
    <mergeCell ref="C17:D17"/>
    <mergeCell ref="C22:D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colBreaks count="1" manualBreakCount="1">
    <brk id="10" max="3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3:O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6.00390625" style="0" customWidth="1"/>
    <col min="2" max="14" width="7.7109375" style="114" customWidth="1"/>
    <col min="15" max="15" width="10.7109375" style="114" customWidth="1"/>
  </cols>
  <sheetData>
    <row r="3" ht="12.75">
      <c r="E3" s="124" t="s">
        <v>671</v>
      </c>
    </row>
    <row r="7" spans="1:10" ht="12.75">
      <c r="A7" s="12" t="s">
        <v>64</v>
      </c>
      <c r="B7" s="124"/>
      <c r="C7" s="124"/>
      <c r="D7" s="124"/>
      <c r="E7" s="124"/>
      <c r="F7" s="124"/>
      <c r="G7" s="124"/>
      <c r="H7" s="124"/>
      <c r="I7" s="124"/>
      <c r="J7" s="124"/>
    </row>
    <row r="8" spans="1:15" ht="12.75">
      <c r="A8" s="12"/>
      <c r="B8" s="124"/>
      <c r="C8" s="124"/>
      <c r="D8" s="124"/>
      <c r="E8" s="124"/>
      <c r="F8" s="124"/>
      <c r="G8" s="124"/>
      <c r="H8" s="124"/>
      <c r="I8" s="124"/>
      <c r="J8" s="124"/>
      <c r="O8" s="124"/>
    </row>
    <row r="9" spans="1:15" ht="13.5" thickBot="1">
      <c r="A9" s="12"/>
      <c r="B9" s="124"/>
      <c r="C9" s="124"/>
      <c r="D9" s="124"/>
      <c r="E9" s="124"/>
      <c r="F9" s="124"/>
      <c r="G9" s="124"/>
      <c r="H9" s="124"/>
      <c r="I9" s="124"/>
      <c r="J9" s="124"/>
      <c r="O9" s="124" t="s">
        <v>417</v>
      </c>
    </row>
    <row r="10" spans="1:15" ht="13.5" thickBot="1">
      <c r="A10" s="33"/>
      <c r="B10" s="287" t="s">
        <v>48</v>
      </c>
      <c r="C10" s="97" t="s">
        <v>49</v>
      </c>
      <c r="D10" s="97" t="s">
        <v>50</v>
      </c>
      <c r="E10" s="97" t="s">
        <v>51</v>
      </c>
      <c r="F10" s="97" t="s">
        <v>52</v>
      </c>
      <c r="G10" s="97" t="s">
        <v>53</v>
      </c>
      <c r="H10" s="97" t="s">
        <v>54</v>
      </c>
      <c r="I10" s="97" t="s">
        <v>55</v>
      </c>
      <c r="J10" s="97" t="s">
        <v>56</v>
      </c>
      <c r="K10" s="97" t="s">
        <v>57</v>
      </c>
      <c r="L10" s="97" t="s">
        <v>58</v>
      </c>
      <c r="M10" s="97" t="s">
        <v>59</v>
      </c>
      <c r="N10" s="208" t="s">
        <v>627</v>
      </c>
      <c r="O10" s="92" t="s">
        <v>4</v>
      </c>
    </row>
    <row r="11" spans="1:15" ht="13.5" thickBot="1">
      <c r="A11" s="782" t="s">
        <v>22</v>
      </c>
      <c r="B11" s="783"/>
      <c r="C11" s="783"/>
      <c r="D11" s="783"/>
      <c r="E11" s="783"/>
      <c r="F11" s="783"/>
      <c r="G11" s="783"/>
      <c r="H11" s="783"/>
      <c r="I11" s="783"/>
      <c r="J11" s="783"/>
      <c r="K11" s="783"/>
      <c r="L11" s="783"/>
      <c r="M11" s="783"/>
      <c r="N11" s="784"/>
      <c r="O11" s="785"/>
    </row>
    <row r="12" spans="1:15" ht="12.75">
      <c r="A12" s="672" t="s">
        <v>628</v>
      </c>
      <c r="B12" s="673">
        <v>3276</v>
      </c>
      <c r="C12" s="118">
        <v>2206</v>
      </c>
      <c r="D12" s="118">
        <v>2206</v>
      </c>
      <c r="E12" s="118">
        <v>2206</v>
      </c>
      <c r="F12" s="118">
        <v>2206</v>
      </c>
      <c r="G12" s="118">
        <v>2989</v>
      </c>
      <c r="H12" s="118">
        <v>2206</v>
      </c>
      <c r="I12" s="118">
        <v>2206</v>
      </c>
      <c r="J12" s="118">
        <v>2206</v>
      </c>
      <c r="K12" s="118">
        <v>8783</v>
      </c>
      <c r="L12" s="118">
        <v>2206</v>
      </c>
      <c r="M12" s="119">
        <v>3003</v>
      </c>
      <c r="N12" s="674">
        <v>35699</v>
      </c>
      <c r="O12" s="120">
        <v>35693</v>
      </c>
    </row>
    <row r="13" spans="1:15" ht="12.75">
      <c r="A13" s="675" t="s">
        <v>629</v>
      </c>
      <c r="B13" s="676">
        <v>0</v>
      </c>
      <c r="C13" s="677">
        <v>206</v>
      </c>
      <c r="D13" s="677">
        <v>13665</v>
      </c>
      <c r="E13" s="677">
        <v>2226</v>
      </c>
      <c r="F13" s="677">
        <v>3314</v>
      </c>
      <c r="G13" s="677">
        <v>3444</v>
      </c>
      <c r="H13" s="677">
        <v>1583</v>
      </c>
      <c r="I13" s="677">
        <v>1530</v>
      </c>
      <c r="J13" s="677">
        <v>2960</v>
      </c>
      <c r="K13" s="677">
        <v>1256</v>
      </c>
      <c r="L13" s="677">
        <v>2751</v>
      </c>
      <c r="M13" s="678">
        <v>5303</v>
      </c>
      <c r="N13" s="679">
        <v>38238</v>
      </c>
      <c r="O13" s="680">
        <v>41056</v>
      </c>
    </row>
    <row r="14" spans="1:15" ht="12.75">
      <c r="A14" s="681" t="s">
        <v>126</v>
      </c>
      <c r="B14" s="682">
        <v>0</v>
      </c>
      <c r="C14" s="121">
        <v>0</v>
      </c>
      <c r="D14" s="121">
        <v>3330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3330</v>
      </c>
      <c r="K14" s="121">
        <v>0</v>
      </c>
      <c r="L14" s="121">
        <v>0</v>
      </c>
      <c r="M14" s="121">
        <v>0</v>
      </c>
      <c r="N14" s="683">
        <v>6660</v>
      </c>
      <c r="O14" s="684">
        <v>6566</v>
      </c>
    </row>
    <row r="15" spans="1:15" ht="12.75">
      <c r="A15" s="681" t="s">
        <v>630</v>
      </c>
      <c r="B15" s="682">
        <v>161</v>
      </c>
      <c r="C15" s="121">
        <v>161</v>
      </c>
      <c r="D15" s="121">
        <v>161</v>
      </c>
      <c r="E15" s="121">
        <v>161</v>
      </c>
      <c r="F15" s="121">
        <v>161</v>
      </c>
      <c r="G15" s="121">
        <v>161</v>
      </c>
      <c r="H15" s="121">
        <v>161</v>
      </c>
      <c r="I15" s="121">
        <v>161</v>
      </c>
      <c r="J15" s="121">
        <v>162</v>
      </c>
      <c r="K15" s="121">
        <v>162</v>
      </c>
      <c r="L15" s="121">
        <v>162</v>
      </c>
      <c r="M15" s="122">
        <v>162</v>
      </c>
      <c r="N15" s="685">
        <v>1936</v>
      </c>
      <c r="O15" s="686">
        <v>1975</v>
      </c>
    </row>
    <row r="16" spans="1:15" ht="12.75">
      <c r="A16" s="681" t="s">
        <v>631</v>
      </c>
      <c r="B16" s="682">
        <v>0</v>
      </c>
      <c r="C16" s="682">
        <v>0</v>
      </c>
      <c r="D16" s="682">
        <v>0</v>
      </c>
      <c r="E16" s="682">
        <v>0</v>
      </c>
      <c r="F16" s="682">
        <v>0</v>
      </c>
      <c r="G16" s="682">
        <v>0</v>
      </c>
      <c r="H16" s="682">
        <v>0</v>
      </c>
      <c r="I16" s="682">
        <v>0</v>
      </c>
      <c r="J16" s="682">
        <v>0</v>
      </c>
      <c r="K16" s="682">
        <v>0</v>
      </c>
      <c r="L16" s="682">
        <v>0</v>
      </c>
      <c r="M16" s="682">
        <v>0</v>
      </c>
      <c r="N16" s="683">
        <v>0</v>
      </c>
      <c r="O16" s="683">
        <v>167</v>
      </c>
    </row>
    <row r="17" spans="1:15" ht="12.75">
      <c r="A17" s="681" t="s">
        <v>632</v>
      </c>
      <c r="B17" s="682">
        <v>0</v>
      </c>
      <c r="C17" s="682">
        <v>0</v>
      </c>
      <c r="D17" s="682">
        <v>0</v>
      </c>
      <c r="E17" s="682">
        <v>0</v>
      </c>
      <c r="F17" s="682">
        <v>0</v>
      </c>
      <c r="G17" s="682">
        <v>0</v>
      </c>
      <c r="H17" s="682">
        <v>0</v>
      </c>
      <c r="I17" s="682">
        <v>0</v>
      </c>
      <c r="J17" s="682">
        <v>0</v>
      </c>
      <c r="K17" s="682">
        <v>0</v>
      </c>
      <c r="L17" s="682">
        <v>0</v>
      </c>
      <c r="M17" s="682">
        <v>0</v>
      </c>
      <c r="N17" s="679">
        <v>0</v>
      </c>
      <c r="O17" s="679">
        <v>0</v>
      </c>
    </row>
    <row r="18" spans="1:15" ht="12.75">
      <c r="A18" s="681" t="s">
        <v>633</v>
      </c>
      <c r="B18" s="682">
        <v>0</v>
      </c>
      <c r="C18" s="682">
        <v>0</v>
      </c>
      <c r="D18" s="682">
        <v>0</v>
      </c>
      <c r="E18" s="682">
        <v>0</v>
      </c>
      <c r="F18" s="682">
        <v>0</v>
      </c>
      <c r="G18" s="682">
        <v>0</v>
      </c>
      <c r="H18" s="682">
        <v>0</v>
      </c>
      <c r="I18" s="682">
        <v>0</v>
      </c>
      <c r="J18" s="682">
        <v>0</v>
      </c>
      <c r="K18" s="682">
        <v>0</v>
      </c>
      <c r="L18" s="682">
        <v>0</v>
      </c>
      <c r="M18" s="682">
        <v>0</v>
      </c>
      <c r="N18" s="679">
        <v>0</v>
      </c>
      <c r="O18" s="680">
        <v>0</v>
      </c>
    </row>
    <row r="19" spans="1:15" ht="12.75">
      <c r="A19" s="687" t="s">
        <v>634</v>
      </c>
      <c r="B19" s="682">
        <v>0</v>
      </c>
      <c r="C19" s="682">
        <v>0</v>
      </c>
      <c r="D19" s="682">
        <v>0</v>
      </c>
      <c r="E19" s="682">
        <v>0</v>
      </c>
      <c r="F19" s="682">
        <v>0</v>
      </c>
      <c r="G19" s="682">
        <v>0</v>
      </c>
      <c r="H19" s="682">
        <v>0</v>
      </c>
      <c r="I19" s="682">
        <v>0</v>
      </c>
      <c r="J19" s="682">
        <v>0</v>
      </c>
      <c r="K19" s="682">
        <v>0</v>
      </c>
      <c r="L19" s="682">
        <v>0</v>
      </c>
      <c r="M19" s="688">
        <v>478</v>
      </c>
      <c r="N19" s="683">
        <v>478</v>
      </c>
      <c r="O19" s="684">
        <v>914</v>
      </c>
    </row>
    <row r="20" spans="1:15" ht="12.75">
      <c r="A20" s="687" t="s">
        <v>635</v>
      </c>
      <c r="B20" s="682">
        <v>0</v>
      </c>
      <c r="C20" s="682">
        <v>0</v>
      </c>
      <c r="D20" s="682">
        <v>0</v>
      </c>
      <c r="E20" s="682">
        <v>0</v>
      </c>
      <c r="F20" s="682">
        <v>0</v>
      </c>
      <c r="G20" s="682">
        <v>0</v>
      </c>
      <c r="H20" s="682">
        <v>0</v>
      </c>
      <c r="I20" s="682">
        <v>0</v>
      </c>
      <c r="J20" s="682">
        <v>0</v>
      </c>
      <c r="K20" s="682">
        <v>0</v>
      </c>
      <c r="L20" s="682">
        <v>0</v>
      </c>
      <c r="M20" s="682">
        <v>0</v>
      </c>
      <c r="N20" s="683">
        <v>0</v>
      </c>
      <c r="O20" s="684">
        <v>0</v>
      </c>
    </row>
    <row r="21" spans="1:15" ht="12.75">
      <c r="A21" s="687" t="s">
        <v>636</v>
      </c>
      <c r="B21" s="682">
        <v>0</v>
      </c>
      <c r="C21" s="682">
        <v>0</v>
      </c>
      <c r="D21" s="682">
        <v>0</v>
      </c>
      <c r="E21" s="682">
        <v>0</v>
      </c>
      <c r="F21" s="682">
        <v>0</v>
      </c>
      <c r="G21" s="682">
        <v>0</v>
      </c>
      <c r="H21" s="682">
        <v>0</v>
      </c>
      <c r="I21" s="682">
        <v>0</v>
      </c>
      <c r="J21" s="682">
        <v>0</v>
      </c>
      <c r="K21" s="682">
        <v>0</v>
      </c>
      <c r="L21" s="682">
        <v>0</v>
      </c>
      <c r="M21" s="682">
        <v>0</v>
      </c>
      <c r="N21" s="683">
        <v>0</v>
      </c>
      <c r="O21" s="684">
        <v>0</v>
      </c>
    </row>
    <row r="22" spans="1:15" ht="12.75">
      <c r="A22" s="687" t="s">
        <v>637</v>
      </c>
      <c r="B22" s="682">
        <v>0</v>
      </c>
      <c r="C22" s="682">
        <v>0</v>
      </c>
      <c r="D22" s="682">
        <v>0</v>
      </c>
      <c r="E22" s="682">
        <v>0</v>
      </c>
      <c r="F22" s="682">
        <v>0</v>
      </c>
      <c r="G22" s="682">
        <v>0</v>
      </c>
      <c r="H22" s="682">
        <v>0</v>
      </c>
      <c r="I22" s="682">
        <v>0</v>
      </c>
      <c r="J22" s="682">
        <v>0</v>
      </c>
      <c r="K22" s="682">
        <v>0</v>
      </c>
      <c r="L22" s="688"/>
      <c r="M22" s="689">
        <v>1098</v>
      </c>
      <c r="N22" s="683">
        <v>1098</v>
      </c>
      <c r="O22" s="684">
        <v>1098</v>
      </c>
    </row>
    <row r="23" spans="1:15" ht="13.5" thickBot="1">
      <c r="A23" s="687" t="s">
        <v>638</v>
      </c>
      <c r="B23" s="682">
        <v>3945</v>
      </c>
      <c r="C23" s="129">
        <v>0</v>
      </c>
      <c r="D23" s="129">
        <v>0</v>
      </c>
      <c r="E23" s="129">
        <v>0</v>
      </c>
      <c r="F23" s="129">
        <v>0</v>
      </c>
      <c r="G23" s="129">
        <v>4000</v>
      </c>
      <c r="H23" s="129">
        <v>0</v>
      </c>
      <c r="I23" s="129">
        <v>0</v>
      </c>
      <c r="J23" s="129">
        <v>0</v>
      </c>
      <c r="K23" s="129">
        <v>6000</v>
      </c>
      <c r="L23" s="129">
        <v>0</v>
      </c>
      <c r="M23" s="129">
        <v>0</v>
      </c>
      <c r="N23" s="683">
        <v>13945</v>
      </c>
      <c r="O23" s="684">
        <v>13945</v>
      </c>
    </row>
    <row r="24" spans="1:15" ht="13.5" thickBot="1">
      <c r="A24" s="690" t="s">
        <v>159</v>
      </c>
      <c r="B24" s="691">
        <f aca="true" t="shared" si="0" ref="B24:N24">SUM(B12:B23)</f>
        <v>7382</v>
      </c>
      <c r="C24" s="691">
        <f t="shared" si="0"/>
        <v>2573</v>
      </c>
      <c r="D24" s="691">
        <f t="shared" si="0"/>
        <v>19362</v>
      </c>
      <c r="E24" s="691">
        <f t="shared" si="0"/>
        <v>4593</v>
      </c>
      <c r="F24" s="691">
        <f t="shared" si="0"/>
        <v>5681</v>
      </c>
      <c r="G24" s="691">
        <f t="shared" si="0"/>
        <v>10594</v>
      </c>
      <c r="H24" s="691">
        <f t="shared" si="0"/>
        <v>3950</v>
      </c>
      <c r="I24" s="691">
        <f t="shared" si="0"/>
        <v>3897</v>
      </c>
      <c r="J24" s="691">
        <f t="shared" si="0"/>
        <v>8658</v>
      </c>
      <c r="K24" s="691">
        <f t="shared" si="0"/>
        <v>16201</v>
      </c>
      <c r="L24" s="691">
        <f t="shared" si="0"/>
        <v>5119</v>
      </c>
      <c r="M24" s="692">
        <f t="shared" si="0"/>
        <v>10044</v>
      </c>
      <c r="N24" s="408">
        <f t="shared" si="0"/>
        <v>98054</v>
      </c>
      <c r="O24" s="408">
        <f>SUM(O1:O23)</f>
        <v>101414</v>
      </c>
    </row>
    <row r="25" spans="1:15" ht="13.5" thickBot="1">
      <c r="A25" s="737" t="s">
        <v>23</v>
      </c>
      <c r="B25" s="786"/>
      <c r="C25" s="786"/>
      <c r="D25" s="786"/>
      <c r="E25" s="786"/>
      <c r="F25" s="786"/>
      <c r="G25" s="786"/>
      <c r="H25" s="786"/>
      <c r="I25" s="786"/>
      <c r="J25" s="786"/>
      <c r="K25" s="786"/>
      <c r="L25" s="786"/>
      <c r="M25" s="786"/>
      <c r="N25" s="787"/>
      <c r="O25" s="788"/>
    </row>
    <row r="26" spans="1:15" ht="12.75">
      <c r="A26" s="693" t="s">
        <v>17</v>
      </c>
      <c r="B26" s="682">
        <v>1200</v>
      </c>
      <c r="C26" s="121">
        <v>1200</v>
      </c>
      <c r="D26" s="121">
        <v>1200</v>
      </c>
      <c r="E26" s="121">
        <v>6198</v>
      </c>
      <c r="F26" s="121">
        <v>3699</v>
      </c>
      <c r="G26" s="121">
        <v>3699</v>
      </c>
      <c r="H26" s="121">
        <v>3700</v>
      </c>
      <c r="I26" s="121">
        <v>3700</v>
      </c>
      <c r="J26" s="121">
        <v>3700</v>
      </c>
      <c r="K26" s="121">
        <v>3700</v>
      </c>
      <c r="L26" s="121">
        <v>3700</v>
      </c>
      <c r="M26" s="122">
        <v>3700</v>
      </c>
      <c r="N26" s="674">
        <v>39396</v>
      </c>
      <c r="O26" s="120">
        <v>36548</v>
      </c>
    </row>
    <row r="27" spans="1:15" ht="12.75">
      <c r="A27" s="693" t="s">
        <v>639</v>
      </c>
      <c r="B27" s="682">
        <v>333</v>
      </c>
      <c r="C27" s="121">
        <v>333</v>
      </c>
      <c r="D27" s="121">
        <v>333</v>
      </c>
      <c r="E27" s="121">
        <v>1007</v>
      </c>
      <c r="F27" s="121">
        <v>670</v>
      </c>
      <c r="G27" s="121">
        <v>670</v>
      </c>
      <c r="H27" s="121">
        <v>670</v>
      </c>
      <c r="I27" s="121">
        <v>670</v>
      </c>
      <c r="J27" s="121">
        <v>670</v>
      </c>
      <c r="K27" s="121">
        <v>670</v>
      </c>
      <c r="L27" s="121">
        <v>670</v>
      </c>
      <c r="M27" s="122">
        <v>670</v>
      </c>
      <c r="N27" s="683">
        <v>7366</v>
      </c>
      <c r="O27" s="684">
        <v>6636</v>
      </c>
    </row>
    <row r="28" spans="1:15" ht="12.75">
      <c r="A28" s="693" t="s">
        <v>90</v>
      </c>
      <c r="B28" s="682">
        <v>950</v>
      </c>
      <c r="C28" s="121">
        <v>950</v>
      </c>
      <c r="D28" s="121">
        <v>2017</v>
      </c>
      <c r="E28" s="121">
        <v>2017</v>
      </c>
      <c r="F28" s="121">
        <v>2017</v>
      </c>
      <c r="G28" s="121">
        <v>2017</v>
      </c>
      <c r="H28" s="121">
        <v>2017</v>
      </c>
      <c r="I28" s="121">
        <v>2017</v>
      </c>
      <c r="J28" s="121">
        <v>2017</v>
      </c>
      <c r="K28" s="121">
        <v>2017</v>
      </c>
      <c r="L28" s="121">
        <v>2017</v>
      </c>
      <c r="M28" s="122">
        <v>2016</v>
      </c>
      <c r="N28" s="683">
        <v>22069</v>
      </c>
      <c r="O28" s="684">
        <v>15381</v>
      </c>
    </row>
    <row r="29" spans="1:15" ht="12.75">
      <c r="A29" s="693" t="s">
        <v>640</v>
      </c>
      <c r="B29" s="682">
        <v>684</v>
      </c>
      <c r="C29" s="121">
        <v>618</v>
      </c>
      <c r="D29" s="121">
        <v>687</v>
      </c>
      <c r="E29" s="121">
        <v>198</v>
      </c>
      <c r="F29" s="121">
        <v>273</v>
      </c>
      <c r="G29" s="121">
        <v>128</v>
      </c>
      <c r="H29" s="121">
        <v>313</v>
      </c>
      <c r="I29" s="121">
        <v>285</v>
      </c>
      <c r="J29" s="121">
        <v>946</v>
      </c>
      <c r="K29" s="121">
        <v>108</v>
      </c>
      <c r="L29" s="121">
        <v>105</v>
      </c>
      <c r="M29" s="122">
        <v>3128</v>
      </c>
      <c r="N29" s="683">
        <v>7473</v>
      </c>
      <c r="O29" s="684">
        <v>6835</v>
      </c>
    </row>
    <row r="30" spans="1:15" ht="12.75">
      <c r="A30" s="693" t="s">
        <v>641</v>
      </c>
      <c r="B30" s="682">
        <v>25</v>
      </c>
      <c r="C30" s="121">
        <v>23</v>
      </c>
      <c r="D30" s="121">
        <v>295</v>
      </c>
      <c r="E30" s="121">
        <v>0</v>
      </c>
      <c r="F30" s="121">
        <v>0</v>
      </c>
      <c r="G30" s="121">
        <v>183</v>
      </c>
      <c r="H30" s="121">
        <v>0</v>
      </c>
      <c r="I30" s="121">
        <v>0</v>
      </c>
      <c r="J30" s="121">
        <v>25</v>
      </c>
      <c r="K30" s="121">
        <v>851</v>
      </c>
      <c r="L30" s="121">
        <v>5754</v>
      </c>
      <c r="M30" s="122">
        <v>347</v>
      </c>
      <c r="N30" s="683">
        <v>7503</v>
      </c>
      <c r="O30" s="684">
        <v>7339</v>
      </c>
    </row>
    <row r="31" spans="1:15" ht="12.75">
      <c r="A31" s="26" t="s">
        <v>115</v>
      </c>
      <c r="B31" s="682">
        <v>1805</v>
      </c>
      <c r="C31" s="121">
        <v>0</v>
      </c>
      <c r="D31" s="121">
        <v>0</v>
      </c>
      <c r="E31" s="121">
        <v>0</v>
      </c>
      <c r="F31" s="121">
        <v>212</v>
      </c>
      <c r="G31" s="121">
        <v>0</v>
      </c>
      <c r="H31" s="121">
        <v>1222</v>
      </c>
      <c r="I31" s="121">
        <v>125</v>
      </c>
      <c r="J31" s="121">
        <v>25</v>
      </c>
      <c r="K31" s="121">
        <v>5698</v>
      </c>
      <c r="L31" s="121">
        <v>250</v>
      </c>
      <c r="M31" s="122">
        <v>20</v>
      </c>
      <c r="N31" s="683">
        <v>9357</v>
      </c>
      <c r="O31" s="684">
        <v>9353</v>
      </c>
    </row>
    <row r="32" spans="1:15" ht="12.75">
      <c r="A32" s="26" t="s">
        <v>27</v>
      </c>
      <c r="B32" s="682">
        <v>0</v>
      </c>
      <c r="C32" s="121">
        <v>0</v>
      </c>
      <c r="D32" s="121">
        <v>338</v>
      </c>
      <c r="E32" s="121">
        <v>0</v>
      </c>
      <c r="F32" s="121">
        <v>400</v>
      </c>
      <c r="G32" s="121">
        <v>0</v>
      </c>
      <c r="H32" s="121">
        <v>0</v>
      </c>
      <c r="I32" s="121">
        <v>1216</v>
      </c>
      <c r="J32" s="121">
        <v>0</v>
      </c>
      <c r="K32" s="121">
        <v>161</v>
      </c>
      <c r="L32" s="121">
        <v>0</v>
      </c>
      <c r="M32" s="122">
        <v>805</v>
      </c>
      <c r="N32" s="683">
        <v>2920</v>
      </c>
      <c r="O32" s="684">
        <v>2918</v>
      </c>
    </row>
    <row r="33" spans="1:15" ht="12.75">
      <c r="A33" s="26" t="s">
        <v>642</v>
      </c>
      <c r="B33" s="682">
        <v>0</v>
      </c>
      <c r="C33" s="682">
        <v>0</v>
      </c>
      <c r="D33" s="682">
        <v>0</v>
      </c>
      <c r="E33" s="682">
        <v>0</v>
      </c>
      <c r="F33" s="682">
        <v>0</v>
      </c>
      <c r="G33" s="682">
        <v>0</v>
      </c>
      <c r="H33" s="682">
        <v>0</v>
      </c>
      <c r="I33" s="682">
        <v>0</v>
      </c>
      <c r="J33" s="682">
        <v>0</v>
      </c>
      <c r="K33" s="682">
        <v>0</v>
      </c>
      <c r="L33" s="682">
        <v>0</v>
      </c>
      <c r="M33" s="682">
        <v>0</v>
      </c>
      <c r="N33" s="685">
        <v>0</v>
      </c>
      <c r="O33" s="684">
        <v>0</v>
      </c>
    </row>
    <row r="34" spans="1:15" ht="13.5" thickBot="1">
      <c r="A34" s="334" t="s">
        <v>643</v>
      </c>
      <c r="B34" s="409">
        <v>872</v>
      </c>
      <c r="C34" s="694">
        <v>0</v>
      </c>
      <c r="D34" s="694">
        <v>0</v>
      </c>
      <c r="E34" s="694">
        <v>0</v>
      </c>
      <c r="F34" s="694">
        <v>0</v>
      </c>
      <c r="G34" s="694">
        <v>0</v>
      </c>
      <c r="H34" s="694">
        <v>0</v>
      </c>
      <c r="I34" s="694">
        <v>0</v>
      </c>
      <c r="J34" s="694">
        <v>0</v>
      </c>
      <c r="K34" s="694">
        <v>0</v>
      </c>
      <c r="L34" s="694">
        <v>0</v>
      </c>
      <c r="M34" s="695">
        <v>1098</v>
      </c>
      <c r="N34" s="696">
        <v>1970</v>
      </c>
      <c r="O34" s="697">
        <v>872</v>
      </c>
    </row>
    <row r="35" spans="1:15" ht="13.5" thickBot="1">
      <c r="A35" s="698" t="s">
        <v>160</v>
      </c>
      <c r="B35" s="691">
        <f aca="true" t="shared" si="1" ref="B35:O35">SUM(B26:B34)</f>
        <v>5869</v>
      </c>
      <c r="C35" s="691">
        <f t="shared" si="1"/>
        <v>3124</v>
      </c>
      <c r="D35" s="691">
        <f t="shared" si="1"/>
        <v>4870</v>
      </c>
      <c r="E35" s="691">
        <f t="shared" si="1"/>
        <v>9420</v>
      </c>
      <c r="F35" s="691">
        <f t="shared" si="1"/>
        <v>7271</v>
      </c>
      <c r="G35" s="691">
        <f t="shared" si="1"/>
        <v>6697</v>
      </c>
      <c r="H35" s="691">
        <f t="shared" si="1"/>
        <v>7922</v>
      </c>
      <c r="I35" s="691">
        <f t="shared" si="1"/>
        <v>8013</v>
      </c>
      <c r="J35" s="691">
        <f t="shared" si="1"/>
        <v>7383</v>
      </c>
      <c r="K35" s="691">
        <f t="shared" si="1"/>
        <v>13205</v>
      </c>
      <c r="L35" s="691">
        <f t="shared" si="1"/>
        <v>12496</v>
      </c>
      <c r="M35" s="691">
        <f t="shared" si="1"/>
        <v>11784</v>
      </c>
      <c r="N35" s="408">
        <f t="shared" si="1"/>
        <v>98054</v>
      </c>
      <c r="O35" s="408">
        <f t="shared" si="1"/>
        <v>85882</v>
      </c>
    </row>
  </sheetData>
  <sheetProtection/>
  <mergeCells count="2">
    <mergeCell ref="A11:O11"/>
    <mergeCell ref="A25:O25"/>
  </mergeCells>
  <printOptions/>
  <pageMargins left="0.7480314960629921" right="0.35433070866141736" top="0" bottom="0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3:M47"/>
  <sheetViews>
    <sheetView zoomScalePageLayoutView="0" workbookViewId="0" topLeftCell="A4">
      <selection activeCell="C4" sqref="C4"/>
    </sheetView>
  </sheetViews>
  <sheetFormatPr defaultColWidth="9.140625" defaultRowHeight="12.75"/>
  <cols>
    <col min="1" max="1" width="27.421875" style="0" customWidth="1"/>
    <col min="2" max="2" width="13.421875" style="0" customWidth="1"/>
    <col min="3" max="3" width="8.7109375" style="0" customWidth="1"/>
    <col min="5" max="5" width="12.421875" style="0" customWidth="1"/>
    <col min="6" max="6" width="7.7109375" style="0" customWidth="1"/>
    <col min="8" max="8" width="10.57421875" style="0" customWidth="1"/>
    <col min="9" max="9" width="11.57421875" style="0" customWidth="1"/>
    <col min="10" max="10" width="11.421875" style="0" hidden="1" customWidth="1"/>
    <col min="11" max="11" width="14.00390625" style="0" customWidth="1"/>
    <col min="12" max="12" width="14.421875" style="0" customWidth="1"/>
  </cols>
  <sheetData>
    <row r="3" spans="3:8" ht="12.75">
      <c r="C3" s="10" t="s">
        <v>672</v>
      </c>
      <c r="D3" s="658"/>
      <c r="E3" s="658"/>
      <c r="F3" s="658"/>
      <c r="G3" s="658"/>
      <c r="H3" s="658"/>
    </row>
    <row r="5" spans="1:4" ht="12.75">
      <c r="A5" s="16" t="s">
        <v>65</v>
      </c>
      <c r="B5" s="1"/>
      <c r="D5" s="1"/>
    </row>
    <row r="6" ht="12.75">
      <c r="L6" s="111"/>
    </row>
    <row r="10" ht="12.75">
      <c r="C10" t="s">
        <v>227</v>
      </c>
    </row>
    <row r="11" ht="12.75">
      <c r="C11" s="3" t="s">
        <v>502</v>
      </c>
    </row>
    <row r="14" ht="13.5" thickBot="1"/>
    <row r="15" spans="1:8" ht="13.5" thickBot="1">
      <c r="A15" s="73"/>
      <c r="B15" s="43"/>
      <c r="C15" s="191" t="s">
        <v>207</v>
      </c>
      <c r="D15" s="256"/>
      <c r="E15" s="191"/>
      <c r="F15" s="44" t="s">
        <v>208</v>
      </c>
      <c r="G15" s="32"/>
      <c r="H15" s="73"/>
    </row>
    <row r="16" spans="1:8" ht="12.75">
      <c r="A16" s="73" t="s">
        <v>206</v>
      </c>
      <c r="B16" s="166" t="s">
        <v>210</v>
      </c>
      <c r="C16" s="245" t="s">
        <v>211</v>
      </c>
      <c r="D16" s="247" t="s">
        <v>212</v>
      </c>
      <c r="E16" s="23" t="s">
        <v>210</v>
      </c>
      <c r="F16" s="244" t="s">
        <v>211</v>
      </c>
      <c r="G16" s="249" t="s">
        <v>212</v>
      </c>
      <c r="H16" s="183" t="s">
        <v>80</v>
      </c>
    </row>
    <row r="17" spans="1:8" ht="13.5" thickBot="1">
      <c r="A17" s="255" t="s">
        <v>209</v>
      </c>
      <c r="B17" s="113" t="s">
        <v>213</v>
      </c>
      <c r="C17" s="246" t="s">
        <v>214</v>
      </c>
      <c r="D17" s="248" t="s">
        <v>215</v>
      </c>
      <c r="E17" s="46" t="s">
        <v>213</v>
      </c>
      <c r="F17" s="246" t="s">
        <v>214</v>
      </c>
      <c r="G17" s="248" t="s">
        <v>216</v>
      </c>
      <c r="H17" s="255" t="s">
        <v>217</v>
      </c>
    </row>
    <row r="18" spans="1:8" ht="12.75">
      <c r="A18" s="73" t="s">
        <v>218</v>
      </c>
      <c r="B18" s="166" t="s">
        <v>219</v>
      </c>
      <c r="C18" s="245"/>
      <c r="D18" s="247">
        <v>0</v>
      </c>
      <c r="E18" s="23" t="s">
        <v>220</v>
      </c>
      <c r="F18" s="245"/>
      <c r="G18" s="247">
        <v>0</v>
      </c>
      <c r="H18" s="183">
        <v>0</v>
      </c>
    </row>
    <row r="19" spans="1:8" ht="12.75">
      <c r="A19" s="49" t="s">
        <v>221</v>
      </c>
      <c r="B19" s="168" t="s">
        <v>219</v>
      </c>
      <c r="C19" s="189"/>
      <c r="D19" s="17">
        <v>0</v>
      </c>
      <c r="E19" s="39" t="s">
        <v>222</v>
      </c>
      <c r="F19" s="189"/>
      <c r="G19" s="17">
        <v>26</v>
      </c>
      <c r="H19" s="49">
        <v>26</v>
      </c>
    </row>
    <row r="20" spans="1:8" ht="12.75">
      <c r="A20" s="183" t="s">
        <v>223</v>
      </c>
      <c r="B20" s="166" t="s">
        <v>219</v>
      </c>
      <c r="C20" s="245"/>
      <c r="D20" s="247">
        <v>15</v>
      </c>
      <c r="E20" s="23"/>
      <c r="F20" s="245"/>
      <c r="G20" s="247">
        <v>0</v>
      </c>
      <c r="H20" s="183">
        <v>15</v>
      </c>
    </row>
    <row r="21" spans="1:8" ht="12.75">
      <c r="A21" s="49" t="s">
        <v>225</v>
      </c>
      <c r="B21" s="168" t="s">
        <v>219</v>
      </c>
      <c r="C21" s="189"/>
      <c r="D21" s="17">
        <v>0</v>
      </c>
      <c r="E21" s="39"/>
      <c r="F21" s="189"/>
      <c r="G21" s="17">
        <v>0</v>
      </c>
      <c r="H21" s="49">
        <v>0</v>
      </c>
    </row>
    <row r="22" spans="1:8" ht="12.75">
      <c r="A22" s="183" t="s">
        <v>224</v>
      </c>
      <c r="B22" s="166" t="s">
        <v>219</v>
      </c>
      <c r="C22" s="245"/>
      <c r="D22" s="247">
        <v>0</v>
      </c>
      <c r="E22" s="23" t="s">
        <v>220</v>
      </c>
      <c r="F22" s="245"/>
      <c r="G22" s="247"/>
      <c r="H22" s="183"/>
    </row>
    <row r="23" spans="1:8" ht="13.5" thickBot="1">
      <c r="A23" s="99" t="s">
        <v>226</v>
      </c>
      <c r="B23" s="177" t="s">
        <v>219</v>
      </c>
      <c r="C23" s="190"/>
      <c r="D23" s="64">
        <v>0</v>
      </c>
      <c r="E23" s="144" t="s">
        <v>228</v>
      </c>
      <c r="F23" s="190"/>
      <c r="G23" s="64">
        <v>0</v>
      </c>
      <c r="H23" s="99">
        <v>0</v>
      </c>
    </row>
    <row r="24" spans="1:8" ht="12.75">
      <c r="A24" s="73" t="s">
        <v>80</v>
      </c>
      <c r="B24" s="193"/>
      <c r="C24" s="244"/>
      <c r="D24" s="249">
        <v>15</v>
      </c>
      <c r="E24" s="194"/>
      <c r="F24" s="244"/>
      <c r="G24" s="249">
        <f>SUM(G19:G23)</f>
        <v>26</v>
      </c>
      <c r="H24" s="73">
        <f>SUM(H19:H23)</f>
        <v>41</v>
      </c>
    </row>
    <row r="25" spans="1:8" ht="13.5" thickBot="1">
      <c r="A25" s="255"/>
      <c r="B25" s="113"/>
      <c r="C25" s="246"/>
      <c r="D25" s="248"/>
      <c r="E25" s="46"/>
      <c r="F25" s="246"/>
      <c r="G25" s="248"/>
      <c r="H25" s="255"/>
    </row>
    <row r="27" ht="12.75" hidden="1"/>
    <row r="30" ht="12.75" hidden="1"/>
    <row r="33" ht="12.75" hidden="1"/>
    <row r="36" ht="12.75" hidden="1"/>
    <row r="39" ht="12.75">
      <c r="M39" t="s">
        <v>137</v>
      </c>
    </row>
    <row r="45" ht="12.75">
      <c r="B45" t="s">
        <v>137</v>
      </c>
    </row>
    <row r="47" ht="12.75">
      <c r="C47" t="s">
        <v>137</v>
      </c>
    </row>
  </sheetData>
  <sheetProtection/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3:D28"/>
  <sheetViews>
    <sheetView zoomScalePageLayoutView="0" workbookViewId="0" topLeftCell="A1">
      <selection activeCell="B3" sqref="B3:D3"/>
    </sheetView>
  </sheetViews>
  <sheetFormatPr defaultColWidth="9.140625" defaultRowHeight="12.75"/>
  <cols>
    <col min="2" max="2" width="50.421875" style="0" bestFit="1" customWidth="1"/>
    <col min="3" max="3" width="13.140625" style="0" customWidth="1"/>
  </cols>
  <sheetData>
    <row r="3" spans="2:4" ht="12.75">
      <c r="B3" s="763" t="s">
        <v>673</v>
      </c>
      <c r="C3" s="772"/>
      <c r="D3" s="772"/>
    </row>
    <row r="4" spans="2:4" ht="12.75">
      <c r="B4" s="438"/>
      <c r="C4" s="60"/>
      <c r="D4" s="60"/>
    </row>
    <row r="5" spans="2:4" ht="12.75">
      <c r="B5" s="438"/>
      <c r="C5" s="60"/>
      <c r="D5" s="60"/>
    </row>
    <row r="6" ht="12.75">
      <c r="B6" s="436" t="s">
        <v>316</v>
      </c>
    </row>
    <row r="7" ht="13.5" thickBot="1">
      <c r="B7" s="436"/>
    </row>
    <row r="8" spans="1:3" ht="27.75" customHeight="1" thickBot="1">
      <c r="A8" s="112"/>
      <c r="B8" s="437" t="s">
        <v>317</v>
      </c>
      <c r="C8" s="439" t="s">
        <v>318</v>
      </c>
    </row>
    <row r="9" spans="1:3" ht="19.5" customHeight="1">
      <c r="A9" s="51">
        <v>1</v>
      </c>
      <c r="B9" s="41" t="s">
        <v>319</v>
      </c>
      <c r="C9" s="130">
        <v>86371</v>
      </c>
    </row>
    <row r="10" spans="1:3" ht="19.5" customHeight="1">
      <c r="A10" s="49">
        <v>2</v>
      </c>
      <c r="B10" s="39" t="s">
        <v>320</v>
      </c>
      <c r="C10" s="131">
        <v>85010</v>
      </c>
    </row>
    <row r="11" spans="1:3" ht="19.5" customHeight="1">
      <c r="A11" s="440" t="s">
        <v>321</v>
      </c>
      <c r="B11" s="172" t="s">
        <v>322</v>
      </c>
      <c r="C11" s="320">
        <v>1361</v>
      </c>
    </row>
    <row r="12" spans="1:3" ht="19.5" customHeight="1">
      <c r="A12" s="49">
        <v>3</v>
      </c>
      <c r="B12" s="39" t="s">
        <v>323</v>
      </c>
      <c r="C12" s="131">
        <v>31458</v>
      </c>
    </row>
    <row r="13" spans="1:3" ht="19.5" customHeight="1">
      <c r="A13" s="49">
        <v>4</v>
      </c>
      <c r="B13" s="39" t="s">
        <v>324</v>
      </c>
      <c r="C13" s="131">
        <v>17287</v>
      </c>
    </row>
    <row r="14" spans="1:3" ht="19.5" customHeight="1">
      <c r="A14" s="440" t="s">
        <v>325</v>
      </c>
      <c r="B14" s="172" t="s">
        <v>326</v>
      </c>
      <c r="C14" s="320">
        <v>14171</v>
      </c>
    </row>
    <row r="15" spans="1:3" ht="19.5" customHeight="1">
      <c r="A15" s="440" t="s">
        <v>327</v>
      </c>
      <c r="B15" s="172" t="s">
        <v>328</v>
      </c>
      <c r="C15" s="320">
        <v>15532</v>
      </c>
    </row>
    <row r="16" spans="1:3" ht="19.5" customHeight="1">
      <c r="A16" s="49">
        <v>5</v>
      </c>
      <c r="B16" s="169" t="s">
        <v>329</v>
      </c>
      <c r="C16" s="320">
        <v>0</v>
      </c>
    </row>
    <row r="17" spans="1:3" ht="19.5" customHeight="1">
      <c r="A17" s="49">
        <v>6</v>
      </c>
      <c r="B17" s="169" t="s">
        <v>330</v>
      </c>
      <c r="C17" s="320">
        <v>0</v>
      </c>
    </row>
    <row r="18" spans="1:3" ht="19.5" customHeight="1">
      <c r="A18" s="440" t="s">
        <v>331</v>
      </c>
      <c r="B18" s="172" t="s">
        <v>332</v>
      </c>
      <c r="C18" s="320">
        <v>0</v>
      </c>
    </row>
    <row r="19" spans="1:3" ht="19.5" customHeight="1">
      <c r="A19" s="26">
        <v>7</v>
      </c>
      <c r="B19" s="169" t="s">
        <v>333</v>
      </c>
      <c r="C19" s="320">
        <v>0</v>
      </c>
    </row>
    <row r="20" spans="1:3" ht="19.5" customHeight="1">
      <c r="A20" s="26">
        <v>8</v>
      </c>
      <c r="B20" s="169" t="s">
        <v>334</v>
      </c>
      <c r="C20" s="320">
        <v>0</v>
      </c>
    </row>
    <row r="21" spans="1:3" ht="19.5" customHeight="1">
      <c r="A21" s="440" t="s">
        <v>335</v>
      </c>
      <c r="B21" s="172" t="s">
        <v>336</v>
      </c>
      <c r="C21" s="320">
        <v>0</v>
      </c>
    </row>
    <row r="22" spans="1:3" ht="19.5" customHeight="1">
      <c r="A22" s="440" t="s">
        <v>337</v>
      </c>
      <c r="B22" s="172" t="s">
        <v>338</v>
      </c>
      <c r="C22" s="320">
        <v>0</v>
      </c>
    </row>
    <row r="23" spans="1:3" ht="19.5" customHeight="1">
      <c r="A23" s="440" t="s">
        <v>339</v>
      </c>
      <c r="B23" s="172" t="s">
        <v>340</v>
      </c>
      <c r="C23" s="320">
        <v>15532</v>
      </c>
    </row>
    <row r="24" spans="1:3" ht="19.5" customHeight="1">
      <c r="A24" s="440" t="s">
        <v>341</v>
      </c>
      <c r="B24" s="172" t="s">
        <v>342</v>
      </c>
      <c r="C24" s="320">
        <v>0</v>
      </c>
    </row>
    <row r="25" spans="1:3" ht="19.5" customHeight="1">
      <c r="A25" s="440" t="s">
        <v>343</v>
      </c>
      <c r="B25" s="172" t="s">
        <v>344</v>
      </c>
      <c r="C25" s="320">
        <v>15532</v>
      </c>
    </row>
    <row r="26" spans="1:3" ht="19.5" customHeight="1">
      <c r="A26" s="440" t="s">
        <v>345</v>
      </c>
      <c r="B26" s="172" t="s">
        <v>346</v>
      </c>
      <c r="C26" s="320">
        <v>0</v>
      </c>
    </row>
    <row r="27" spans="1:3" ht="19.5" customHeight="1" thickBot="1">
      <c r="A27" s="313" t="s">
        <v>347</v>
      </c>
      <c r="B27" s="441" t="s">
        <v>348</v>
      </c>
      <c r="C27" s="322">
        <f>C22-C26</f>
        <v>0</v>
      </c>
    </row>
    <row r="28" ht="12.75">
      <c r="C28" s="163"/>
    </row>
  </sheetData>
  <sheetProtection/>
  <mergeCells count="1"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3:E80"/>
  <sheetViews>
    <sheetView zoomScalePageLayoutView="0" workbookViewId="0" topLeftCell="A1">
      <selection activeCell="B4" sqref="B4"/>
    </sheetView>
  </sheetViews>
  <sheetFormatPr defaultColWidth="9.140625" defaultRowHeight="12.75"/>
  <cols>
    <col min="2" max="2" width="60.8515625" style="0" bestFit="1" customWidth="1"/>
    <col min="3" max="3" width="15.140625" style="114" customWidth="1"/>
    <col min="4" max="4" width="15.7109375" style="114" customWidth="1"/>
  </cols>
  <sheetData>
    <row r="3" spans="2:4" ht="12.75">
      <c r="B3" s="763" t="s">
        <v>674</v>
      </c>
      <c r="C3" s="772"/>
      <c r="D3" s="772"/>
    </row>
    <row r="4" spans="2:4" ht="12.75">
      <c r="B4" s="438"/>
      <c r="C4" s="60"/>
      <c r="D4" s="60"/>
    </row>
    <row r="5" spans="2:4" ht="12.75">
      <c r="B5" s="438"/>
      <c r="C5" s="60"/>
      <c r="D5" s="60"/>
    </row>
    <row r="6" ht="13.5" thickBot="1">
      <c r="D6" s="124" t="s">
        <v>417</v>
      </c>
    </row>
    <row r="7" spans="1:4" ht="16.5" thickBot="1">
      <c r="A7" s="789" t="s">
        <v>349</v>
      </c>
      <c r="B7" s="790"/>
      <c r="C7" s="790"/>
      <c r="D7" s="791"/>
    </row>
    <row r="8" spans="1:4" ht="15.75" thickBot="1">
      <c r="A8" s="533"/>
      <c r="B8" s="533" t="s">
        <v>317</v>
      </c>
      <c r="C8" s="534" t="s">
        <v>350</v>
      </c>
      <c r="D8" s="534" t="s">
        <v>351</v>
      </c>
    </row>
    <row r="9" spans="1:4" ht="15.75" thickBot="1">
      <c r="A9" s="352"/>
      <c r="B9" s="535" t="s">
        <v>503</v>
      </c>
      <c r="C9" s="351"/>
      <c r="D9" s="351"/>
    </row>
    <row r="10" spans="1:4" ht="12.75">
      <c r="A10" s="318">
        <v>1</v>
      </c>
      <c r="B10" s="318" t="s">
        <v>352</v>
      </c>
      <c r="C10" s="316">
        <v>0</v>
      </c>
      <c r="D10" s="316">
        <v>0</v>
      </c>
    </row>
    <row r="11" spans="1:4" ht="12.75">
      <c r="A11" s="26">
        <v>2</v>
      </c>
      <c r="B11" s="26" t="s">
        <v>353</v>
      </c>
      <c r="C11" s="150">
        <v>0</v>
      </c>
      <c r="D11" s="150">
        <v>0</v>
      </c>
    </row>
    <row r="12" spans="1:4" ht="12.75">
      <c r="A12" s="26">
        <v>3</v>
      </c>
      <c r="B12" s="26" t="s">
        <v>354</v>
      </c>
      <c r="C12" s="150">
        <v>0</v>
      </c>
      <c r="D12" s="150">
        <v>0</v>
      </c>
    </row>
    <row r="13" spans="1:4" ht="15">
      <c r="A13" s="536">
        <v>4</v>
      </c>
      <c r="B13" s="536" t="s">
        <v>355</v>
      </c>
      <c r="C13" s="320">
        <v>0</v>
      </c>
      <c r="D13" s="320">
        <v>0</v>
      </c>
    </row>
    <row r="14" spans="1:4" ht="12.75">
      <c r="A14" s="26">
        <v>5</v>
      </c>
      <c r="B14" s="26" t="s">
        <v>356</v>
      </c>
      <c r="C14" s="150">
        <v>211337</v>
      </c>
      <c r="D14" s="150">
        <v>207199</v>
      </c>
    </row>
    <row r="15" spans="1:4" ht="12.75">
      <c r="A15" s="26"/>
      <c r="B15" s="507" t="s">
        <v>357</v>
      </c>
      <c r="C15" s="508">
        <v>144709</v>
      </c>
      <c r="D15" s="508">
        <v>140484</v>
      </c>
    </row>
    <row r="16" spans="1:4" ht="12.75">
      <c r="A16" s="26"/>
      <c r="B16" s="507" t="s">
        <v>358</v>
      </c>
      <c r="C16" s="508">
        <v>31613</v>
      </c>
      <c r="D16" s="508">
        <v>31220</v>
      </c>
    </row>
    <row r="17" spans="1:4" ht="12.75">
      <c r="A17" s="26"/>
      <c r="B17" s="507" t="s">
        <v>359</v>
      </c>
      <c r="C17" s="508">
        <v>35015</v>
      </c>
      <c r="D17" s="508">
        <v>35495</v>
      </c>
    </row>
    <row r="18" spans="1:4" ht="12.75">
      <c r="A18" s="26">
        <v>6</v>
      </c>
      <c r="B18" s="26" t="s">
        <v>360</v>
      </c>
      <c r="C18" s="150">
        <v>2138</v>
      </c>
      <c r="D18" s="150">
        <v>1723</v>
      </c>
    </row>
    <row r="19" spans="1:4" ht="12.75">
      <c r="A19" s="26"/>
      <c r="B19" s="507" t="s">
        <v>359</v>
      </c>
      <c r="C19" s="508">
        <v>2138</v>
      </c>
      <c r="D19" s="508">
        <v>1723</v>
      </c>
    </row>
    <row r="20" spans="1:4" ht="12.75">
      <c r="A20" s="26">
        <v>7</v>
      </c>
      <c r="B20" s="26" t="s">
        <v>361</v>
      </c>
      <c r="C20" s="150">
        <v>0</v>
      </c>
      <c r="D20" s="150">
        <v>0</v>
      </c>
    </row>
    <row r="21" spans="1:4" ht="12.75">
      <c r="A21" s="26">
        <v>8</v>
      </c>
      <c r="B21" s="26" t="s">
        <v>362</v>
      </c>
      <c r="C21" s="150">
        <v>1400</v>
      </c>
      <c r="D21" s="150">
        <v>5318</v>
      </c>
    </row>
    <row r="22" spans="1:4" ht="12.75">
      <c r="A22" s="26">
        <v>9</v>
      </c>
      <c r="B22" s="26" t="s">
        <v>363</v>
      </c>
      <c r="C22" s="150">
        <v>0</v>
      </c>
      <c r="D22" s="150">
        <v>0</v>
      </c>
    </row>
    <row r="23" spans="1:4" ht="15">
      <c r="A23" s="536">
        <v>10</v>
      </c>
      <c r="B23" s="536" t="s">
        <v>364</v>
      </c>
      <c r="C23" s="537">
        <v>214875</v>
      </c>
      <c r="D23" s="537">
        <v>214240</v>
      </c>
    </row>
    <row r="24" spans="1:4" ht="12.75">
      <c r="A24" s="26">
        <v>11</v>
      </c>
      <c r="B24" s="26" t="s">
        <v>365</v>
      </c>
      <c r="C24" s="150">
        <v>1786</v>
      </c>
      <c r="D24" s="150">
        <v>1786</v>
      </c>
    </row>
    <row r="25" spans="1:4" ht="12.75">
      <c r="A25" s="26">
        <v>12</v>
      </c>
      <c r="B25" s="26" t="s">
        <v>366</v>
      </c>
      <c r="C25" s="150">
        <v>0</v>
      </c>
      <c r="D25" s="150">
        <v>0</v>
      </c>
    </row>
    <row r="26" spans="1:4" ht="12.75">
      <c r="A26" s="26">
        <v>13</v>
      </c>
      <c r="B26" s="26" t="s">
        <v>367</v>
      </c>
      <c r="C26" s="150">
        <v>0</v>
      </c>
      <c r="D26" s="150">
        <v>0</v>
      </c>
    </row>
    <row r="27" spans="1:4" ht="12.75">
      <c r="A27" s="26">
        <v>14</v>
      </c>
      <c r="B27" s="26" t="s">
        <v>368</v>
      </c>
      <c r="C27" s="150">
        <v>0</v>
      </c>
      <c r="D27" s="150">
        <v>0</v>
      </c>
    </row>
    <row r="28" spans="1:4" ht="12.75">
      <c r="A28" s="26">
        <v>15</v>
      </c>
      <c r="B28" s="26" t="s">
        <v>369</v>
      </c>
      <c r="C28" s="150">
        <v>0</v>
      </c>
      <c r="D28" s="150">
        <v>0</v>
      </c>
    </row>
    <row r="29" spans="1:4" ht="12.75">
      <c r="A29" s="26">
        <v>16</v>
      </c>
      <c r="B29" s="26" t="s">
        <v>370</v>
      </c>
      <c r="C29" s="150">
        <v>0</v>
      </c>
      <c r="D29" s="150">
        <v>0</v>
      </c>
    </row>
    <row r="30" spans="1:4" ht="12.75">
      <c r="A30" s="26">
        <v>17</v>
      </c>
      <c r="B30" s="26" t="s">
        <v>371</v>
      </c>
      <c r="C30" s="150">
        <v>0</v>
      </c>
      <c r="D30" s="150">
        <v>0</v>
      </c>
    </row>
    <row r="31" spans="1:4" ht="15">
      <c r="A31" s="536">
        <v>18</v>
      </c>
      <c r="B31" s="536" t="s">
        <v>372</v>
      </c>
      <c r="C31" s="537">
        <f>SUM(C24:C30)</f>
        <v>1786</v>
      </c>
      <c r="D31" s="537">
        <f>SUM(D24:D30)</f>
        <v>1786</v>
      </c>
    </row>
    <row r="32" spans="1:4" ht="12.75">
      <c r="A32" s="26">
        <v>19</v>
      </c>
      <c r="B32" s="26" t="s">
        <v>373</v>
      </c>
      <c r="C32" s="150">
        <v>18</v>
      </c>
      <c r="D32" s="150">
        <v>125</v>
      </c>
    </row>
    <row r="33" spans="1:4" ht="12.75">
      <c r="A33" s="26">
        <v>20</v>
      </c>
      <c r="B33" s="26" t="s">
        <v>374</v>
      </c>
      <c r="C33" s="150">
        <v>0</v>
      </c>
      <c r="D33" s="150">
        <v>0</v>
      </c>
    </row>
    <row r="34" spans="1:4" ht="15">
      <c r="A34" s="536">
        <v>21</v>
      </c>
      <c r="B34" s="536" t="s">
        <v>373</v>
      </c>
      <c r="C34" s="537">
        <f>SUM(C32:C33)</f>
        <v>18</v>
      </c>
      <c r="D34" s="537">
        <f>SUM(D32:D33)</f>
        <v>125</v>
      </c>
    </row>
    <row r="35" spans="1:4" ht="15">
      <c r="A35" s="536">
        <v>22</v>
      </c>
      <c r="B35" s="536" t="s">
        <v>375</v>
      </c>
      <c r="C35" s="537">
        <v>216679</v>
      </c>
      <c r="D35" s="537">
        <v>216151</v>
      </c>
    </row>
    <row r="36" spans="1:4" ht="12.75">
      <c r="A36" s="26">
        <v>23</v>
      </c>
      <c r="B36" s="26" t="s">
        <v>376</v>
      </c>
      <c r="C36" s="150">
        <v>0</v>
      </c>
      <c r="D36" s="150">
        <v>137</v>
      </c>
    </row>
    <row r="37" spans="1:4" ht="12.75">
      <c r="A37" s="26">
        <v>24</v>
      </c>
      <c r="B37" s="26" t="s">
        <v>377</v>
      </c>
      <c r="C37" s="150">
        <v>0</v>
      </c>
      <c r="D37" s="150">
        <v>0</v>
      </c>
    </row>
    <row r="38" spans="1:4" ht="12.75">
      <c r="A38" s="26">
        <v>25</v>
      </c>
      <c r="B38" s="26" t="s">
        <v>378</v>
      </c>
      <c r="C38" s="150">
        <v>0</v>
      </c>
      <c r="D38" s="150">
        <v>0</v>
      </c>
    </row>
    <row r="39" spans="1:4" ht="12.75">
      <c r="A39" s="26">
        <v>26</v>
      </c>
      <c r="B39" s="26" t="s">
        <v>379</v>
      </c>
      <c r="C39" s="150">
        <v>0</v>
      </c>
      <c r="D39" s="150">
        <v>0</v>
      </c>
    </row>
    <row r="40" spans="1:4" ht="12.75">
      <c r="A40" s="26">
        <v>27</v>
      </c>
      <c r="B40" s="26" t="s">
        <v>380</v>
      </c>
      <c r="C40" s="150">
        <v>0</v>
      </c>
      <c r="D40" s="150">
        <v>0</v>
      </c>
    </row>
    <row r="41" spans="1:4" ht="15">
      <c r="A41" s="536">
        <v>28</v>
      </c>
      <c r="B41" s="536" t="s">
        <v>381</v>
      </c>
      <c r="C41" s="150">
        <v>0</v>
      </c>
      <c r="D41" s="320">
        <v>137</v>
      </c>
    </row>
    <row r="42" spans="1:4" ht="15">
      <c r="A42" s="536">
        <v>29</v>
      </c>
      <c r="B42" s="536" t="s">
        <v>382</v>
      </c>
      <c r="C42" s="150">
        <v>0</v>
      </c>
      <c r="D42" s="150">
        <v>0</v>
      </c>
    </row>
    <row r="43" spans="1:4" ht="15">
      <c r="A43" s="536">
        <v>30</v>
      </c>
      <c r="B43" s="536" t="s">
        <v>383</v>
      </c>
      <c r="C43" s="150">
        <v>0</v>
      </c>
      <c r="D43" s="150">
        <v>0</v>
      </c>
    </row>
    <row r="44" spans="1:4" ht="15">
      <c r="A44" s="536">
        <v>31</v>
      </c>
      <c r="B44" s="536" t="s">
        <v>384</v>
      </c>
      <c r="C44" s="537">
        <v>13893</v>
      </c>
      <c r="D44" s="537">
        <v>15216</v>
      </c>
    </row>
    <row r="45" spans="1:4" ht="15">
      <c r="A45" s="536">
        <v>32</v>
      </c>
      <c r="B45" s="536" t="s">
        <v>385</v>
      </c>
      <c r="C45" s="537">
        <v>2878</v>
      </c>
      <c r="D45" s="537">
        <v>1660</v>
      </c>
    </row>
    <row r="46" spans="1:4" ht="15">
      <c r="A46" s="536">
        <v>33</v>
      </c>
      <c r="B46" s="536" t="s">
        <v>386</v>
      </c>
      <c r="C46" s="537">
        <v>0</v>
      </c>
      <c r="D46" s="537">
        <v>0</v>
      </c>
    </row>
    <row r="47" spans="1:4" ht="15">
      <c r="A47" s="536">
        <v>34</v>
      </c>
      <c r="B47" s="536" t="s">
        <v>387</v>
      </c>
      <c r="C47" s="537">
        <v>34</v>
      </c>
      <c r="D47" s="537">
        <v>164</v>
      </c>
    </row>
    <row r="48" spans="1:4" ht="15">
      <c r="A48" s="536">
        <v>35</v>
      </c>
      <c r="B48" s="536" t="s">
        <v>388</v>
      </c>
      <c r="C48" s="537">
        <v>2912</v>
      </c>
      <c r="D48" s="537">
        <v>1824</v>
      </c>
    </row>
    <row r="49" spans="1:4" ht="15">
      <c r="A49" s="536">
        <v>36</v>
      </c>
      <c r="B49" s="536" t="s">
        <v>389</v>
      </c>
      <c r="C49" s="537">
        <v>28</v>
      </c>
      <c r="D49" s="537">
        <v>161</v>
      </c>
    </row>
    <row r="50" spans="1:4" ht="12.75">
      <c r="A50" s="26">
        <v>37</v>
      </c>
      <c r="B50" s="26" t="s">
        <v>390</v>
      </c>
      <c r="C50" s="150">
        <v>0</v>
      </c>
      <c r="D50" s="150">
        <v>0</v>
      </c>
    </row>
    <row r="51" spans="1:4" ht="12.75">
      <c r="A51" s="26">
        <v>38</v>
      </c>
      <c r="B51" s="26" t="s">
        <v>391</v>
      </c>
      <c r="C51" s="150">
        <v>0</v>
      </c>
      <c r="D51" s="150">
        <v>0</v>
      </c>
    </row>
    <row r="52" spans="1:4" ht="12.75">
      <c r="A52" s="26">
        <v>39</v>
      </c>
      <c r="B52" s="26" t="s">
        <v>392</v>
      </c>
      <c r="C52" s="150">
        <v>0</v>
      </c>
      <c r="D52" s="150">
        <v>0</v>
      </c>
    </row>
    <row r="53" spans="1:4" ht="15.75" thickBot="1">
      <c r="A53" s="538">
        <v>40</v>
      </c>
      <c r="B53" s="538" t="s">
        <v>393</v>
      </c>
      <c r="C53" s="539">
        <v>0</v>
      </c>
      <c r="D53" s="539">
        <v>0</v>
      </c>
    </row>
    <row r="54" spans="1:4" ht="15.75" thickBot="1">
      <c r="A54" s="535">
        <v>41</v>
      </c>
      <c r="B54" s="535" t="s">
        <v>394</v>
      </c>
      <c r="C54" s="540">
        <f>SUM(C53,C49,C43,C44,C35,C38,C48)</f>
        <v>233512</v>
      </c>
      <c r="D54" s="540">
        <v>233489</v>
      </c>
    </row>
    <row r="55" spans="1:4" ht="59.25" customHeight="1" thickBot="1">
      <c r="A55" s="541"/>
      <c r="B55" s="541"/>
      <c r="C55" s="542"/>
      <c r="D55" s="542"/>
    </row>
    <row r="56" spans="1:4" ht="15.75" thickBot="1">
      <c r="A56" s="352"/>
      <c r="B56" s="535" t="s">
        <v>395</v>
      </c>
      <c r="C56" s="534" t="s">
        <v>350</v>
      </c>
      <c r="D56" s="534" t="s">
        <v>351</v>
      </c>
    </row>
    <row r="57" spans="1:4" ht="12.75">
      <c r="A57" s="318">
        <v>42</v>
      </c>
      <c r="B57" s="318" t="s">
        <v>396</v>
      </c>
      <c r="C57" s="316">
        <v>302285</v>
      </c>
      <c r="D57" s="316">
        <v>302285</v>
      </c>
    </row>
    <row r="58" spans="1:4" ht="12.75">
      <c r="A58" s="26">
        <v>43</v>
      </c>
      <c r="B58" s="26" t="s">
        <v>397</v>
      </c>
      <c r="C58" s="150">
        <v>0</v>
      </c>
      <c r="D58" s="150">
        <v>0</v>
      </c>
    </row>
    <row r="59" spans="1:4" ht="12.75">
      <c r="A59" s="26">
        <v>44</v>
      </c>
      <c r="B59" s="26" t="s">
        <v>398</v>
      </c>
      <c r="C59" s="150">
        <v>26860</v>
      </c>
      <c r="D59" s="150">
        <v>26860</v>
      </c>
    </row>
    <row r="60" spans="1:4" ht="12.75">
      <c r="A60" s="26">
        <v>45</v>
      </c>
      <c r="B60" s="26" t="s">
        <v>399</v>
      </c>
      <c r="C60" s="150">
        <v>-93950</v>
      </c>
      <c r="D60" s="150">
        <v>-104520</v>
      </c>
    </row>
    <row r="61" spans="1:4" ht="12.75">
      <c r="A61" s="26">
        <v>46</v>
      </c>
      <c r="B61" s="26" t="s">
        <v>400</v>
      </c>
      <c r="C61" s="150">
        <v>0</v>
      </c>
      <c r="D61" s="150">
        <v>0</v>
      </c>
    </row>
    <row r="62" spans="1:4" ht="12.75">
      <c r="A62" s="26">
        <v>47</v>
      </c>
      <c r="B62" s="26" t="s">
        <v>401</v>
      </c>
      <c r="C62" s="150">
        <v>-10570</v>
      </c>
      <c r="D62" s="150">
        <v>-1156</v>
      </c>
    </row>
    <row r="63" spans="1:4" ht="15">
      <c r="A63" s="536">
        <v>48</v>
      </c>
      <c r="B63" s="536" t="s">
        <v>402</v>
      </c>
      <c r="C63" s="537">
        <v>224625</v>
      </c>
      <c r="D63" s="537">
        <f>SUM(D57:D62)</f>
        <v>223469</v>
      </c>
    </row>
    <row r="64" spans="1:4" ht="15">
      <c r="A64" s="536">
        <v>49</v>
      </c>
      <c r="B64" s="536" t="s">
        <v>403</v>
      </c>
      <c r="C64" s="543">
        <v>2593</v>
      </c>
      <c r="D64" s="543">
        <v>777</v>
      </c>
    </row>
    <row r="65" spans="1:4" ht="15">
      <c r="A65" s="536">
        <v>50</v>
      </c>
      <c r="B65" s="536" t="s">
        <v>404</v>
      </c>
      <c r="C65" s="543">
        <v>872</v>
      </c>
      <c r="D65" s="543">
        <v>1098</v>
      </c>
    </row>
    <row r="66" spans="1:4" ht="15">
      <c r="A66" s="536">
        <v>51</v>
      </c>
      <c r="B66" s="536" t="s">
        <v>494</v>
      </c>
      <c r="C66" s="543">
        <v>3893</v>
      </c>
      <c r="D66" s="543">
        <v>2432</v>
      </c>
    </row>
    <row r="67" spans="1:4" ht="15">
      <c r="A67" s="536">
        <v>52</v>
      </c>
      <c r="B67" s="536" t="s">
        <v>405</v>
      </c>
      <c r="C67" s="537">
        <v>7358</v>
      </c>
      <c r="D67" s="537">
        <f>SUM(D64:D66)</f>
        <v>4307</v>
      </c>
    </row>
    <row r="68" spans="1:4" ht="15">
      <c r="A68" s="536">
        <v>53</v>
      </c>
      <c r="B68" s="536" t="s">
        <v>406</v>
      </c>
      <c r="C68" s="537">
        <v>9</v>
      </c>
      <c r="D68" s="537">
        <v>0</v>
      </c>
    </row>
    <row r="69" spans="1:4" ht="15">
      <c r="A69" s="536">
        <v>54</v>
      </c>
      <c r="B69" s="536" t="s">
        <v>407</v>
      </c>
      <c r="C69" s="537">
        <v>0</v>
      </c>
      <c r="D69" s="537">
        <v>0</v>
      </c>
    </row>
    <row r="70" spans="1:4" ht="12.75">
      <c r="A70" s="26">
        <v>55</v>
      </c>
      <c r="B70" s="26" t="s">
        <v>408</v>
      </c>
      <c r="C70" s="150">
        <v>0</v>
      </c>
      <c r="D70" s="150">
        <v>0</v>
      </c>
    </row>
    <row r="71" spans="1:4" ht="12.75">
      <c r="A71" s="26">
        <v>56</v>
      </c>
      <c r="B71" s="26" t="s">
        <v>409</v>
      </c>
      <c r="C71" s="150">
        <v>1520</v>
      </c>
      <c r="D71" s="150">
        <v>5713</v>
      </c>
    </row>
    <row r="72" spans="1:4" ht="12.75">
      <c r="A72" s="26">
        <v>57</v>
      </c>
      <c r="B72" s="26" t="s">
        <v>410</v>
      </c>
      <c r="C72" s="150">
        <v>0</v>
      </c>
      <c r="D72" s="150">
        <v>0</v>
      </c>
    </row>
    <row r="73" spans="1:4" ht="15.75" thickBot="1">
      <c r="A73" s="538">
        <v>58</v>
      </c>
      <c r="B73" s="538" t="s">
        <v>411</v>
      </c>
      <c r="C73" s="539">
        <v>1520</v>
      </c>
      <c r="D73" s="539">
        <f>SUM(D70:D72)</f>
        <v>5713</v>
      </c>
    </row>
    <row r="74" spans="1:4" ht="15.75" thickBot="1">
      <c r="A74" s="535">
        <v>59</v>
      </c>
      <c r="B74" s="535" t="s">
        <v>412</v>
      </c>
      <c r="C74" s="540">
        <v>233512</v>
      </c>
      <c r="D74" s="540">
        <v>233489</v>
      </c>
    </row>
    <row r="75" spans="1:4" ht="15.75" thickBot="1">
      <c r="A75" s="541"/>
      <c r="B75" s="541"/>
      <c r="C75" s="542"/>
      <c r="D75" s="542"/>
    </row>
    <row r="76" spans="1:4" ht="15.75" thickBot="1">
      <c r="A76" s="282" t="s">
        <v>413</v>
      </c>
      <c r="B76" s="544"/>
      <c r="C76" s="534" t="s">
        <v>350</v>
      </c>
      <c r="D76" s="534" t="s">
        <v>351</v>
      </c>
    </row>
    <row r="77" spans="1:4" ht="12.75">
      <c r="A77" s="67"/>
      <c r="B77" s="376" t="s">
        <v>498</v>
      </c>
      <c r="C77" s="506">
        <v>725</v>
      </c>
      <c r="D77" s="506">
        <v>725</v>
      </c>
    </row>
    <row r="78" spans="1:5" ht="12.75">
      <c r="A78" s="318"/>
      <c r="B78" s="95" t="s">
        <v>414</v>
      </c>
      <c r="C78" s="150">
        <v>0</v>
      </c>
      <c r="D78" s="268">
        <v>0</v>
      </c>
      <c r="E78" s="3"/>
    </row>
    <row r="79" spans="1:4" ht="12.75">
      <c r="A79" s="26"/>
      <c r="B79" s="169" t="s">
        <v>415</v>
      </c>
      <c r="C79" s="150">
        <v>13965</v>
      </c>
      <c r="D79" s="266">
        <v>15760</v>
      </c>
    </row>
    <row r="80" spans="1:4" ht="13.5" thickBot="1">
      <c r="A80" s="334"/>
      <c r="B80" s="442" t="s">
        <v>416</v>
      </c>
      <c r="C80" s="349">
        <v>14677</v>
      </c>
      <c r="D80" s="545">
        <v>11184</v>
      </c>
    </row>
  </sheetData>
  <sheetProtection/>
  <mergeCells count="2">
    <mergeCell ref="B3:D3"/>
    <mergeCell ref="A7:D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3:D52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0.00390625" style="0" customWidth="1"/>
    <col min="2" max="2" width="52.140625" style="0" customWidth="1"/>
    <col min="3" max="3" width="15.7109375" style="0" customWidth="1"/>
    <col min="4" max="4" width="15.00390625" style="528" customWidth="1"/>
  </cols>
  <sheetData>
    <row r="3" spans="1:4" ht="12.75">
      <c r="A3" s="443"/>
      <c r="B3" s="793" t="s">
        <v>675</v>
      </c>
      <c r="C3" s="793"/>
      <c r="D3" s="755"/>
    </row>
    <row r="4" spans="1:3" ht="12.75">
      <c r="A4" s="443"/>
      <c r="B4" s="513"/>
      <c r="C4" s="513"/>
    </row>
    <row r="5" spans="1:3" ht="12.75">
      <c r="A5" s="443"/>
      <c r="B5" s="444"/>
      <c r="C5" s="444"/>
    </row>
    <row r="6" spans="1:3" ht="15">
      <c r="A6" s="792" t="s">
        <v>504</v>
      </c>
      <c r="B6" s="792"/>
      <c r="C6" s="792"/>
    </row>
    <row r="7" spans="1:4" ht="15">
      <c r="A7" s="490"/>
      <c r="B7" s="490"/>
      <c r="C7" s="527"/>
      <c r="D7" s="529" t="s">
        <v>417</v>
      </c>
    </row>
    <row r="8" spans="1:4" s="3" customFormat="1" ht="12.75">
      <c r="A8" s="491"/>
      <c r="B8" s="491" t="s">
        <v>418</v>
      </c>
      <c r="C8" s="491" t="s">
        <v>419</v>
      </c>
      <c r="D8" s="497" t="s">
        <v>505</v>
      </c>
    </row>
    <row r="9" spans="1:4" s="3" customFormat="1" ht="12.75">
      <c r="A9" s="505" t="s">
        <v>420</v>
      </c>
      <c r="B9" s="505" t="s">
        <v>317</v>
      </c>
      <c r="C9" s="505" t="s">
        <v>506</v>
      </c>
      <c r="D9" s="530" t="s">
        <v>507</v>
      </c>
    </row>
    <row r="10" spans="1:4" s="3" customFormat="1" ht="12.75">
      <c r="A10" s="491">
        <v>1</v>
      </c>
      <c r="B10" s="492" t="s">
        <v>421</v>
      </c>
      <c r="C10" s="493">
        <v>8217</v>
      </c>
      <c r="D10" s="531">
        <v>21446</v>
      </c>
    </row>
    <row r="11" spans="1:4" s="3" customFormat="1" ht="25.5">
      <c r="A11" s="491">
        <v>2</v>
      </c>
      <c r="B11" s="492" t="s">
        <v>422</v>
      </c>
      <c r="C11" s="493">
        <v>1670</v>
      </c>
      <c r="D11" s="531">
        <v>1805</v>
      </c>
    </row>
    <row r="12" spans="1:4" s="3" customFormat="1" ht="12.75">
      <c r="A12" s="491">
        <v>3</v>
      </c>
      <c r="B12" s="492" t="s">
        <v>423</v>
      </c>
      <c r="C12" s="493">
        <v>1836</v>
      </c>
      <c r="D12" s="531">
        <v>316</v>
      </c>
    </row>
    <row r="13" spans="1:4" s="3" customFormat="1" ht="25.5">
      <c r="A13" s="491">
        <v>4</v>
      </c>
      <c r="B13" s="494" t="s">
        <v>424</v>
      </c>
      <c r="C13" s="495">
        <f>SUM(C10:C12)</f>
        <v>11723</v>
      </c>
      <c r="D13" s="530">
        <v>23567</v>
      </c>
    </row>
    <row r="14" spans="1:4" s="3" customFormat="1" ht="12.75">
      <c r="A14" s="491">
        <v>5</v>
      </c>
      <c r="B14" s="496" t="s">
        <v>425</v>
      </c>
      <c r="C14" s="497">
        <v>0</v>
      </c>
      <c r="D14" s="531">
        <v>0</v>
      </c>
    </row>
    <row r="15" spans="1:4" s="3" customFormat="1" ht="12.75">
      <c r="A15" s="491">
        <v>6</v>
      </c>
      <c r="B15" s="496" t="s">
        <v>426</v>
      </c>
      <c r="C15" s="497">
        <v>0</v>
      </c>
      <c r="D15" s="531">
        <v>0</v>
      </c>
    </row>
    <row r="16" spans="1:4" s="3" customFormat="1" ht="12.75">
      <c r="A16" s="491">
        <v>7</v>
      </c>
      <c r="B16" s="498" t="s">
        <v>495</v>
      </c>
      <c r="C16" s="497">
        <v>0</v>
      </c>
      <c r="D16" s="531">
        <v>0</v>
      </c>
    </row>
    <row r="17" spans="1:4" s="3" customFormat="1" ht="25.5">
      <c r="A17" s="491">
        <v>8</v>
      </c>
      <c r="B17" s="499" t="s">
        <v>427</v>
      </c>
      <c r="C17" s="500">
        <v>53242</v>
      </c>
      <c r="D17" s="531">
        <v>52108</v>
      </c>
    </row>
    <row r="18" spans="1:4" s="3" customFormat="1" ht="25.5">
      <c r="A18" s="491">
        <v>9</v>
      </c>
      <c r="B18" s="501" t="s">
        <v>428</v>
      </c>
      <c r="C18" s="497">
        <v>9465</v>
      </c>
      <c r="D18" s="531">
        <v>41223</v>
      </c>
    </row>
    <row r="19" spans="1:4" s="3" customFormat="1" ht="12.75">
      <c r="A19" s="491">
        <v>10</v>
      </c>
      <c r="B19" s="496" t="s">
        <v>429</v>
      </c>
      <c r="C19" s="497">
        <v>11052</v>
      </c>
      <c r="D19" s="531">
        <v>169</v>
      </c>
    </row>
    <row r="20" spans="1:4" s="3" customFormat="1" ht="12.75">
      <c r="A20" s="491">
        <v>11</v>
      </c>
      <c r="B20" s="498" t="s">
        <v>430</v>
      </c>
      <c r="C20" s="495">
        <f>SUM(C17:C19)</f>
        <v>73759</v>
      </c>
      <c r="D20" s="530">
        <v>93500</v>
      </c>
    </row>
    <row r="21" spans="1:4" s="3" customFormat="1" ht="12.75">
      <c r="A21" s="491">
        <v>12</v>
      </c>
      <c r="B21" s="496" t="s">
        <v>431</v>
      </c>
      <c r="C21" s="497">
        <v>4818</v>
      </c>
      <c r="D21" s="531">
        <v>6776</v>
      </c>
    </row>
    <row r="22" spans="1:4" s="3" customFormat="1" ht="12.75">
      <c r="A22" s="491">
        <v>13</v>
      </c>
      <c r="B22" s="496" t="s">
        <v>432</v>
      </c>
      <c r="C22" s="497">
        <v>7002</v>
      </c>
      <c r="D22" s="531">
        <v>5862</v>
      </c>
    </row>
    <row r="23" spans="1:4" s="3" customFormat="1" ht="12.75">
      <c r="A23" s="491">
        <v>14</v>
      </c>
      <c r="B23" s="501" t="s">
        <v>433</v>
      </c>
      <c r="C23" s="497">
        <v>0</v>
      </c>
      <c r="D23" s="531">
        <v>0</v>
      </c>
    </row>
    <row r="24" spans="1:4" s="3" customFormat="1" ht="12.75">
      <c r="A24" s="491">
        <v>15</v>
      </c>
      <c r="B24" s="496" t="s">
        <v>434</v>
      </c>
      <c r="C24" s="497">
        <v>0</v>
      </c>
      <c r="D24" s="531">
        <v>0</v>
      </c>
    </row>
    <row r="25" spans="1:4" s="3" customFormat="1" ht="12.75">
      <c r="A25" s="491">
        <v>16</v>
      </c>
      <c r="B25" s="498" t="s">
        <v>435</v>
      </c>
      <c r="C25" s="495">
        <f>SUM(C21:C24)</f>
        <v>11820</v>
      </c>
      <c r="D25" s="530">
        <v>12638</v>
      </c>
    </row>
    <row r="26" spans="1:4" s="3" customFormat="1" ht="12.75">
      <c r="A26" s="491">
        <v>17</v>
      </c>
      <c r="B26" s="496" t="s">
        <v>436</v>
      </c>
      <c r="C26" s="497">
        <v>20240</v>
      </c>
      <c r="D26" s="531">
        <v>37588</v>
      </c>
    </row>
    <row r="27" spans="1:4" s="3" customFormat="1" ht="12.75">
      <c r="A27" s="491">
        <v>18</v>
      </c>
      <c r="B27" s="496" t="s">
        <v>437</v>
      </c>
      <c r="C27" s="497">
        <v>3165</v>
      </c>
      <c r="D27" s="531">
        <v>2612</v>
      </c>
    </row>
    <row r="28" spans="1:4" s="3" customFormat="1" ht="12.75">
      <c r="A28" s="491">
        <v>19</v>
      </c>
      <c r="B28" s="496" t="s">
        <v>438</v>
      </c>
      <c r="C28" s="497">
        <v>5043</v>
      </c>
      <c r="D28" s="531">
        <v>7177</v>
      </c>
    </row>
    <row r="29" spans="1:4" s="3" customFormat="1" ht="12.75">
      <c r="A29" s="491">
        <v>20</v>
      </c>
      <c r="B29" s="498" t="s">
        <v>439</v>
      </c>
      <c r="C29" s="495">
        <f>SUM(C26:C28)</f>
        <v>28448</v>
      </c>
      <c r="D29" s="530">
        <v>47377</v>
      </c>
    </row>
    <row r="30" spans="1:4" s="3" customFormat="1" ht="12.75">
      <c r="A30" s="491">
        <v>21</v>
      </c>
      <c r="B30" s="498" t="s">
        <v>440</v>
      </c>
      <c r="C30" s="495">
        <v>8997</v>
      </c>
      <c r="D30" s="530">
        <v>8927</v>
      </c>
    </row>
    <row r="31" spans="1:4" s="3" customFormat="1" ht="12.75">
      <c r="A31" s="491">
        <v>22</v>
      </c>
      <c r="B31" s="494" t="s">
        <v>441</v>
      </c>
      <c r="C31" s="495">
        <v>59278</v>
      </c>
      <c r="D31" s="530">
        <v>49283</v>
      </c>
    </row>
    <row r="32" spans="1:4" s="3" customFormat="1" ht="12.75">
      <c r="A32" s="491">
        <v>23</v>
      </c>
      <c r="B32" s="494" t="s">
        <v>496</v>
      </c>
      <c r="C32" s="495">
        <v>-23061</v>
      </c>
      <c r="D32" s="530">
        <v>-1158</v>
      </c>
    </row>
    <row r="33" spans="1:4" s="3" customFormat="1" ht="12.75">
      <c r="A33" s="491">
        <v>24</v>
      </c>
      <c r="B33" s="496" t="s">
        <v>442</v>
      </c>
      <c r="C33" s="497">
        <v>0</v>
      </c>
      <c r="D33" s="531">
        <v>0</v>
      </c>
    </row>
    <row r="34" spans="1:4" s="3" customFormat="1" ht="25.5">
      <c r="A34" s="491">
        <v>25</v>
      </c>
      <c r="B34" s="501" t="s">
        <v>443</v>
      </c>
      <c r="C34" s="497">
        <v>3</v>
      </c>
      <c r="D34" s="531">
        <v>2</v>
      </c>
    </row>
    <row r="35" spans="1:4" s="3" customFormat="1" ht="25.5">
      <c r="A35" s="491">
        <v>26</v>
      </c>
      <c r="B35" s="502" t="s">
        <v>444</v>
      </c>
      <c r="C35" s="503">
        <v>0</v>
      </c>
      <c r="D35" s="531">
        <v>0</v>
      </c>
    </row>
    <row r="36" spans="1:4" s="3" customFormat="1" ht="12.75">
      <c r="A36" s="491">
        <v>27</v>
      </c>
      <c r="B36" s="502" t="s">
        <v>445</v>
      </c>
      <c r="C36" s="503">
        <v>0</v>
      </c>
      <c r="D36" s="531">
        <v>0</v>
      </c>
    </row>
    <row r="37" spans="1:4" s="3" customFormat="1" ht="25.5">
      <c r="A37" s="491">
        <v>28</v>
      </c>
      <c r="B37" s="504" t="s">
        <v>446</v>
      </c>
      <c r="C37" s="495">
        <v>3</v>
      </c>
      <c r="D37" s="531">
        <v>2</v>
      </c>
    </row>
    <row r="38" spans="1:4" s="3" customFormat="1" ht="12.75">
      <c r="A38" s="491">
        <v>29</v>
      </c>
      <c r="B38" s="502" t="s">
        <v>447</v>
      </c>
      <c r="C38" s="497">
        <v>0</v>
      </c>
      <c r="D38" s="531">
        <v>0</v>
      </c>
    </row>
    <row r="39" spans="1:4" s="3" customFormat="1" ht="25.5">
      <c r="A39" s="491">
        <v>30</v>
      </c>
      <c r="B39" s="502" t="s">
        <v>448</v>
      </c>
      <c r="C39" s="497">
        <v>0</v>
      </c>
      <c r="D39" s="531">
        <v>0</v>
      </c>
    </row>
    <row r="40" spans="1:4" s="3" customFormat="1" ht="12.75">
      <c r="A40" s="491">
        <v>31</v>
      </c>
      <c r="B40" s="502" t="s">
        <v>449</v>
      </c>
      <c r="C40" s="497">
        <v>0</v>
      </c>
      <c r="D40" s="531">
        <v>0</v>
      </c>
    </row>
    <row r="41" spans="1:4" s="3" customFormat="1" ht="12.75">
      <c r="A41" s="491">
        <v>32</v>
      </c>
      <c r="B41" s="502" t="s">
        <v>450</v>
      </c>
      <c r="C41" s="497">
        <v>0</v>
      </c>
      <c r="D41" s="531">
        <v>0</v>
      </c>
    </row>
    <row r="42" spans="1:4" s="3" customFormat="1" ht="12.75">
      <c r="A42" s="491">
        <v>33</v>
      </c>
      <c r="B42" s="504" t="s">
        <v>451</v>
      </c>
      <c r="C42" s="495">
        <v>0</v>
      </c>
      <c r="D42" s="531">
        <v>0</v>
      </c>
    </row>
    <row r="43" spans="1:4" s="3" customFormat="1" ht="12.75">
      <c r="A43" s="491">
        <v>34</v>
      </c>
      <c r="B43" s="504" t="s">
        <v>452</v>
      </c>
      <c r="C43" s="495">
        <v>3</v>
      </c>
      <c r="D43" s="531">
        <v>2</v>
      </c>
    </row>
    <row r="44" spans="1:4" s="3" customFormat="1" ht="12.75">
      <c r="A44" s="491">
        <v>35</v>
      </c>
      <c r="B44" s="504" t="s">
        <v>453</v>
      </c>
      <c r="C44" s="495">
        <v>-23058</v>
      </c>
      <c r="D44" s="530">
        <v>-1156</v>
      </c>
    </row>
    <row r="45" spans="1:4" s="3" customFormat="1" ht="25.5">
      <c r="A45" s="491">
        <v>36</v>
      </c>
      <c r="B45" s="502" t="s">
        <v>454</v>
      </c>
      <c r="C45" s="497">
        <v>635</v>
      </c>
      <c r="D45" s="531">
        <v>0</v>
      </c>
    </row>
    <row r="46" spans="1:4" s="3" customFormat="1" ht="12.75">
      <c r="A46" s="491">
        <v>37</v>
      </c>
      <c r="B46" s="502" t="s">
        <v>455</v>
      </c>
      <c r="C46" s="497">
        <v>11853</v>
      </c>
      <c r="D46" s="531">
        <v>0</v>
      </c>
    </row>
    <row r="47" spans="1:4" s="3" customFormat="1" ht="12.75">
      <c r="A47" s="491">
        <v>38</v>
      </c>
      <c r="B47" s="504" t="s">
        <v>456</v>
      </c>
      <c r="C47" s="495">
        <f>SUM(C45:C46)</f>
        <v>12488</v>
      </c>
      <c r="D47" s="530">
        <v>0</v>
      </c>
    </row>
    <row r="48" spans="1:4" s="3" customFormat="1" ht="12.75">
      <c r="A48" s="491">
        <v>39</v>
      </c>
      <c r="B48" s="504" t="s">
        <v>457</v>
      </c>
      <c r="C48" s="495">
        <v>0</v>
      </c>
      <c r="D48" s="531">
        <v>0</v>
      </c>
    </row>
    <row r="49" spans="1:4" s="3" customFormat="1" ht="12.75">
      <c r="A49" s="491">
        <v>40</v>
      </c>
      <c r="B49" s="504" t="s">
        <v>458</v>
      </c>
      <c r="C49" s="495">
        <v>12488</v>
      </c>
      <c r="D49" s="530">
        <v>0</v>
      </c>
    </row>
    <row r="50" spans="1:4" s="3" customFormat="1" ht="12.75">
      <c r="A50" s="491">
        <v>41</v>
      </c>
      <c r="B50" s="504" t="s">
        <v>497</v>
      </c>
      <c r="C50" s="495">
        <v>-10570</v>
      </c>
      <c r="D50" s="530">
        <v>-1156</v>
      </c>
    </row>
    <row r="51" s="3" customFormat="1" ht="12.75">
      <c r="D51" s="532"/>
    </row>
    <row r="52" s="3" customFormat="1" ht="12.75">
      <c r="D52" s="532"/>
    </row>
  </sheetData>
  <sheetProtection/>
  <mergeCells count="2">
    <mergeCell ref="A6:C6"/>
    <mergeCell ref="B3:D3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3:I38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9.140625" style="125" customWidth="1"/>
    <col min="2" max="2" width="38.8515625" style="0" customWidth="1"/>
    <col min="3" max="3" width="13.421875" style="0" customWidth="1"/>
    <col min="4" max="4" width="12.00390625" style="0" customWidth="1"/>
    <col min="5" max="5" width="12.140625" style="0" customWidth="1"/>
    <col min="6" max="6" width="11.28125" style="0" customWidth="1"/>
    <col min="7" max="7" width="12.140625" style="0" customWidth="1"/>
    <col min="8" max="8" width="13.28125" style="0" customWidth="1"/>
    <col min="9" max="9" width="10.8515625" style="0" customWidth="1"/>
  </cols>
  <sheetData>
    <row r="3" spans="4:8" ht="12.75">
      <c r="D3" s="10" t="s">
        <v>676</v>
      </c>
      <c r="F3" s="10"/>
      <c r="G3" s="10"/>
      <c r="H3" s="10"/>
    </row>
    <row r="4" spans="6:8" ht="12.75">
      <c r="F4" s="755"/>
      <c r="G4" s="755"/>
      <c r="H4" s="755"/>
    </row>
    <row r="5" spans="2:9" ht="12.75">
      <c r="B5" s="805" t="s">
        <v>459</v>
      </c>
      <c r="C5" s="805"/>
      <c r="D5" s="805"/>
      <c r="E5" s="805"/>
      <c r="F5" s="805"/>
      <c r="G5" s="805"/>
      <c r="H5" s="805"/>
      <c r="I5" s="805"/>
    </row>
    <row r="6" spans="2:9" ht="12.75">
      <c r="B6" s="805" t="s">
        <v>460</v>
      </c>
      <c r="C6" s="805"/>
      <c r="D6" s="805"/>
      <c r="E6" s="805"/>
      <c r="F6" s="805"/>
      <c r="G6" s="805"/>
      <c r="H6" s="805"/>
      <c r="I6" s="805"/>
    </row>
    <row r="7" ht="13.5" thickBot="1">
      <c r="I7" s="3" t="s">
        <v>417</v>
      </c>
    </row>
    <row r="8" spans="1:9" ht="12.75">
      <c r="A8" s="794" t="s">
        <v>461</v>
      </c>
      <c r="B8" s="797" t="s">
        <v>317</v>
      </c>
      <c r="C8" s="800" t="s">
        <v>462</v>
      </c>
      <c r="D8" s="800" t="s">
        <v>463</v>
      </c>
      <c r="E8" s="800" t="s">
        <v>464</v>
      </c>
      <c r="F8" s="800" t="s">
        <v>361</v>
      </c>
      <c r="G8" s="800" t="s">
        <v>465</v>
      </c>
      <c r="H8" s="801" t="s">
        <v>466</v>
      </c>
      <c r="I8" s="804" t="s">
        <v>100</v>
      </c>
    </row>
    <row r="9" spans="1:9" ht="12.75">
      <c r="A9" s="795"/>
      <c r="B9" s="798"/>
      <c r="C9" s="798"/>
      <c r="D9" s="798"/>
      <c r="E9" s="798"/>
      <c r="F9" s="798"/>
      <c r="G9" s="798"/>
      <c r="H9" s="802"/>
      <c r="I9" s="798"/>
    </row>
    <row r="10" spans="1:9" ht="12.75">
      <c r="A10" s="795"/>
      <c r="B10" s="798"/>
      <c r="C10" s="798"/>
      <c r="D10" s="798"/>
      <c r="E10" s="798"/>
      <c r="F10" s="798"/>
      <c r="G10" s="798"/>
      <c r="H10" s="802"/>
      <c r="I10" s="798"/>
    </row>
    <row r="11" spans="1:9" ht="18" customHeight="1" thickBot="1">
      <c r="A11" s="796"/>
      <c r="B11" s="799"/>
      <c r="C11" s="799"/>
      <c r="D11" s="799"/>
      <c r="E11" s="799"/>
      <c r="F11" s="799"/>
      <c r="G11" s="799"/>
      <c r="H11" s="803"/>
      <c r="I11" s="799"/>
    </row>
    <row r="12" spans="1:9" ht="13.5" thickBot="1">
      <c r="A12" s="509">
        <v>1</v>
      </c>
      <c r="B12" s="445" t="s">
        <v>467</v>
      </c>
      <c r="C12" s="446">
        <v>725</v>
      </c>
      <c r="D12" s="447">
        <v>285379</v>
      </c>
      <c r="E12" s="447">
        <v>16466</v>
      </c>
      <c r="F12" s="448">
        <v>0</v>
      </c>
      <c r="G12" s="448">
        <v>1400</v>
      </c>
      <c r="H12" s="447">
        <v>14853</v>
      </c>
      <c r="I12" s="449">
        <f aca="true" t="shared" si="0" ref="I12:I18">SUM(C12:H12)</f>
        <v>318823</v>
      </c>
    </row>
    <row r="13" spans="1:9" ht="12.75">
      <c r="A13" s="516">
        <v>2</v>
      </c>
      <c r="B13" s="450" t="s">
        <v>468</v>
      </c>
      <c r="C13" s="451">
        <v>0</v>
      </c>
      <c r="D13" s="452">
        <v>0</v>
      </c>
      <c r="E13" s="452">
        <v>0</v>
      </c>
      <c r="F13" s="453">
        <v>0</v>
      </c>
      <c r="G13" s="453">
        <v>3918</v>
      </c>
      <c r="H13" s="453">
        <v>0</v>
      </c>
      <c r="I13" s="454">
        <f t="shared" si="0"/>
        <v>3918</v>
      </c>
    </row>
    <row r="14" spans="1:9" ht="12.75">
      <c r="A14" s="517">
        <v>3</v>
      </c>
      <c r="B14" s="455" t="s">
        <v>469</v>
      </c>
      <c r="C14" s="456">
        <v>0</v>
      </c>
      <c r="D14" s="457">
        <v>0</v>
      </c>
      <c r="E14" s="458">
        <v>0</v>
      </c>
      <c r="F14" s="458">
        <v>0</v>
      </c>
      <c r="G14" s="458">
        <v>0</v>
      </c>
      <c r="H14" s="458">
        <v>0</v>
      </c>
      <c r="I14" s="459">
        <f t="shared" si="0"/>
        <v>0</v>
      </c>
    </row>
    <row r="15" spans="1:9" ht="12.75">
      <c r="A15" s="517">
        <v>4</v>
      </c>
      <c r="B15" s="455" t="s">
        <v>470</v>
      </c>
      <c r="C15" s="456">
        <v>0</v>
      </c>
      <c r="D15" s="457">
        <v>2245</v>
      </c>
      <c r="E15" s="458">
        <v>2236</v>
      </c>
      <c r="F15" s="458">
        <v>0</v>
      </c>
      <c r="G15" s="458">
        <v>0</v>
      </c>
      <c r="H15" s="458">
        <v>0</v>
      </c>
      <c r="I15" s="459">
        <f t="shared" si="0"/>
        <v>4481</v>
      </c>
    </row>
    <row r="16" spans="1:9" ht="12.75">
      <c r="A16" s="517">
        <v>5</v>
      </c>
      <c r="B16" s="455" t="s">
        <v>471</v>
      </c>
      <c r="C16" s="460">
        <v>0</v>
      </c>
      <c r="D16" s="461">
        <v>0</v>
      </c>
      <c r="E16" s="461">
        <v>0</v>
      </c>
      <c r="F16" s="462">
        <v>0</v>
      </c>
      <c r="G16" s="462">
        <v>0</v>
      </c>
      <c r="H16" s="462">
        <v>0</v>
      </c>
      <c r="I16" s="459">
        <f t="shared" si="0"/>
        <v>0</v>
      </c>
    </row>
    <row r="17" spans="1:9" ht="12.75">
      <c r="A17" s="517">
        <v>6</v>
      </c>
      <c r="B17" s="455" t="s">
        <v>472</v>
      </c>
      <c r="C17" s="456">
        <v>0</v>
      </c>
      <c r="D17" s="458">
        <v>0</v>
      </c>
      <c r="E17" s="458">
        <v>0</v>
      </c>
      <c r="F17" s="458">
        <v>0</v>
      </c>
      <c r="G17" s="458">
        <v>0</v>
      </c>
      <c r="H17" s="458">
        <v>0</v>
      </c>
      <c r="I17" s="459">
        <f t="shared" si="0"/>
        <v>0</v>
      </c>
    </row>
    <row r="18" spans="1:9" ht="13.5" thickBot="1">
      <c r="A18" s="518">
        <v>7</v>
      </c>
      <c r="B18" s="463" t="s">
        <v>473</v>
      </c>
      <c r="C18" s="464">
        <v>0</v>
      </c>
      <c r="D18" s="465">
        <v>0</v>
      </c>
      <c r="E18" s="465">
        <v>6983</v>
      </c>
      <c r="F18" s="465">
        <v>0</v>
      </c>
      <c r="G18" s="465">
        <v>0</v>
      </c>
      <c r="H18" s="465">
        <v>7424</v>
      </c>
      <c r="I18" s="466">
        <f t="shared" si="0"/>
        <v>14407</v>
      </c>
    </row>
    <row r="19" spans="1:9" ht="13.5" thickBot="1">
      <c r="A19" s="509">
        <v>8</v>
      </c>
      <c r="B19" s="445" t="s">
        <v>474</v>
      </c>
      <c r="C19" s="467">
        <f aca="true" t="shared" si="1" ref="C19:I19">SUM(C13:C18)</f>
        <v>0</v>
      </c>
      <c r="D19" s="447">
        <f t="shared" si="1"/>
        <v>2245</v>
      </c>
      <c r="E19" s="447">
        <f t="shared" si="1"/>
        <v>9219</v>
      </c>
      <c r="F19" s="448">
        <f t="shared" si="1"/>
        <v>0</v>
      </c>
      <c r="G19" s="448">
        <f t="shared" si="1"/>
        <v>3918</v>
      </c>
      <c r="H19" s="448">
        <f t="shared" si="1"/>
        <v>7424</v>
      </c>
      <c r="I19" s="449">
        <f t="shared" si="1"/>
        <v>22806</v>
      </c>
    </row>
    <row r="20" spans="1:9" ht="12.75">
      <c r="A20" s="516">
        <v>9</v>
      </c>
      <c r="B20" s="450" t="s">
        <v>475</v>
      </c>
      <c r="C20" s="451">
        <v>0</v>
      </c>
      <c r="D20" s="453">
        <v>0</v>
      </c>
      <c r="E20" s="453">
        <v>0</v>
      </c>
      <c r="F20" s="453">
        <v>0</v>
      </c>
      <c r="G20" s="453">
        <v>0</v>
      </c>
      <c r="H20" s="453">
        <v>0</v>
      </c>
      <c r="I20" s="454">
        <f>SUM(C20:H20)</f>
        <v>0</v>
      </c>
    </row>
    <row r="21" spans="1:9" ht="12.75">
      <c r="A21" s="517">
        <v>10</v>
      </c>
      <c r="B21" s="455" t="s">
        <v>476</v>
      </c>
      <c r="C21" s="456">
        <v>0</v>
      </c>
      <c r="D21" s="458">
        <v>0</v>
      </c>
      <c r="E21" s="457">
        <v>0</v>
      </c>
      <c r="F21" s="458">
        <v>0</v>
      </c>
      <c r="G21" s="458">
        <v>0</v>
      </c>
      <c r="H21" s="458">
        <v>0</v>
      </c>
      <c r="I21" s="459">
        <f>SUM(C21:H21)</f>
        <v>0</v>
      </c>
    </row>
    <row r="22" spans="1:9" ht="12.75">
      <c r="A22" s="517">
        <v>11</v>
      </c>
      <c r="B22" s="455" t="s">
        <v>477</v>
      </c>
      <c r="C22" s="456">
        <v>0</v>
      </c>
      <c r="D22" s="458"/>
      <c r="E22" s="458">
        <v>0</v>
      </c>
      <c r="F22" s="458">
        <f>SUM(F20:F21)</f>
        <v>0</v>
      </c>
      <c r="G22" s="458">
        <f>SUM(G20:G21)</f>
        <v>0</v>
      </c>
      <c r="H22" s="458">
        <v>0</v>
      </c>
      <c r="I22" s="459">
        <f>SUM(C22:H22)</f>
        <v>0</v>
      </c>
    </row>
    <row r="23" spans="1:9" ht="12.75">
      <c r="A23" s="517">
        <v>12</v>
      </c>
      <c r="B23" s="455" t="s">
        <v>478</v>
      </c>
      <c r="C23" s="460">
        <f aca="true" t="shared" si="2" ref="C23:I23">SUM(C16+C22)</f>
        <v>0</v>
      </c>
      <c r="D23" s="462">
        <f t="shared" si="2"/>
        <v>0</v>
      </c>
      <c r="E23" s="462">
        <f t="shared" si="2"/>
        <v>0</v>
      </c>
      <c r="F23" s="462">
        <f t="shared" si="2"/>
        <v>0</v>
      </c>
      <c r="G23" s="462">
        <f t="shared" si="2"/>
        <v>0</v>
      </c>
      <c r="H23" s="462">
        <f t="shared" si="2"/>
        <v>0</v>
      </c>
      <c r="I23" s="468">
        <f t="shared" si="2"/>
        <v>0</v>
      </c>
    </row>
    <row r="24" spans="1:9" ht="13.5" thickBot="1">
      <c r="A24" s="518">
        <v>13</v>
      </c>
      <c r="B24" s="463" t="s">
        <v>479</v>
      </c>
      <c r="C24" s="464">
        <v>0</v>
      </c>
      <c r="D24" s="465">
        <v>0</v>
      </c>
      <c r="E24" s="465">
        <v>7424</v>
      </c>
      <c r="F24" s="465">
        <v>0</v>
      </c>
      <c r="G24" s="465">
        <v>0</v>
      </c>
      <c r="H24" s="465">
        <v>6983</v>
      </c>
      <c r="I24" s="466">
        <f>SUM(C24:H24)</f>
        <v>14407</v>
      </c>
    </row>
    <row r="25" spans="1:9" ht="13.5" thickBot="1">
      <c r="A25" s="509">
        <v>14</v>
      </c>
      <c r="B25" s="445" t="s">
        <v>480</v>
      </c>
      <c r="C25" s="467">
        <f>SUM(C20:C24)</f>
        <v>0</v>
      </c>
      <c r="D25" s="467">
        <f aca="true" t="shared" si="3" ref="D25:I25">SUM(D20:D24)</f>
        <v>0</v>
      </c>
      <c r="E25" s="467">
        <f t="shared" si="3"/>
        <v>7424</v>
      </c>
      <c r="F25" s="467">
        <f t="shared" si="3"/>
        <v>0</v>
      </c>
      <c r="G25" s="467">
        <f t="shared" si="3"/>
        <v>0</v>
      </c>
      <c r="H25" s="467">
        <f t="shared" si="3"/>
        <v>6983</v>
      </c>
      <c r="I25" s="467">
        <f t="shared" si="3"/>
        <v>14407</v>
      </c>
    </row>
    <row r="26" spans="1:9" ht="13.5" thickBot="1">
      <c r="A26" s="509">
        <v>15</v>
      </c>
      <c r="B26" s="445" t="s">
        <v>481</v>
      </c>
      <c r="C26" s="446">
        <f>C12+C19-C25</f>
        <v>725</v>
      </c>
      <c r="D26" s="446">
        <f aca="true" t="shared" si="4" ref="D26:I26">D12+D19-D25</f>
        <v>287624</v>
      </c>
      <c r="E26" s="446">
        <f t="shared" si="4"/>
        <v>18261</v>
      </c>
      <c r="F26" s="446">
        <f t="shared" si="4"/>
        <v>0</v>
      </c>
      <c r="G26" s="446">
        <f t="shared" si="4"/>
        <v>5318</v>
      </c>
      <c r="H26" s="446">
        <f t="shared" si="4"/>
        <v>15294</v>
      </c>
      <c r="I26" s="446">
        <f t="shared" si="4"/>
        <v>327222</v>
      </c>
    </row>
    <row r="27" spans="1:9" ht="13.5" thickBot="1">
      <c r="A27" s="509">
        <v>16</v>
      </c>
      <c r="B27" s="445" t="s">
        <v>482</v>
      </c>
      <c r="C27" s="446">
        <v>725</v>
      </c>
      <c r="D27" s="447">
        <v>74042</v>
      </c>
      <c r="E27" s="447">
        <v>14328</v>
      </c>
      <c r="F27" s="448">
        <v>0</v>
      </c>
      <c r="G27" s="448"/>
      <c r="H27" s="447">
        <v>14835</v>
      </c>
      <c r="I27" s="449">
        <f>SUM(C27:H27)</f>
        <v>103930</v>
      </c>
    </row>
    <row r="28" spans="1:9" ht="12.75">
      <c r="A28" s="516">
        <v>17</v>
      </c>
      <c r="B28" s="450" t="s">
        <v>483</v>
      </c>
      <c r="C28" s="451">
        <v>0</v>
      </c>
      <c r="D28" s="452">
        <v>6383</v>
      </c>
      <c r="E28" s="452">
        <v>9193</v>
      </c>
      <c r="F28" s="453">
        <v>0</v>
      </c>
      <c r="G28" s="453">
        <v>0</v>
      </c>
      <c r="H28" s="452">
        <v>7317</v>
      </c>
      <c r="I28" s="454">
        <f>SUM(C28:H28)</f>
        <v>22893</v>
      </c>
    </row>
    <row r="29" spans="1:9" ht="13.5" thickBot="1">
      <c r="A29" s="519">
        <v>18</v>
      </c>
      <c r="B29" s="463" t="s">
        <v>484</v>
      </c>
      <c r="C29" s="464">
        <v>0</v>
      </c>
      <c r="D29" s="465">
        <v>0</v>
      </c>
      <c r="E29" s="469">
        <v>6983</v>
      </c>
      <c r="F29" s="465">
        <v>0</v>
      </c>
      <c r="G29" s="465">
        <v>0</v>
      </c>
      <c r="H29" s="465">
        <v>6983</v>
      </c>
      <c r="I29" s="466">
        <f>SUM(C29:H29)</f>
        <v>13966</v>
      </c>
    </row>
    <row r="30" spans="1:9" ht="13.5" thickBot="1">
      <c r="A30" s="509">
        <v>19</v>
      </c>
      <c r="B30" s="445" t="s">
        <v>485</v>
      </c>
      <c r="C30" s="446">
        <f>C27+C28-C29</f>
        <v>725</v>
      </c>
      <c r="D30" s="447">
        <f>SUM(D27:D29)</f>
        <v>80425</v>
      </c>
      <c r="E30" s="447">
        <f>SUM(E27+E28-E29)</f>
        <v>16538</v>
      </c>
      <c r="F30" s="447">
        <f>SUM(F27+F28-F29)</f>
        <v>0</v>
      </c>
      <c r="G30" s="447">
        <f>SUM(G27+G28-G29)</f>
        <v>0</v>
      </c>
      <c r="H30" s="447">
        <f>SUM(H27+H28-H29)</f>
        <v>15169</v>
      </c>
      <c r="I30" s="449">
        <f>SUM(C30:H30)</f>
        <v>112857</v>
      </c>
    </row>
    <row r="31" spans="1:9" ht="13.5" thickBot="1">
      <c r="A31" s="520">
        <v>20</v>
      </c>
      <c r="B31" s="470" t="s">
        <v>486</v>
      </c>
      <c r="C31" s="471">
        <v>0</v>
      </c>
      <c r="D31" s="471">
        <v>0</v>
      </c>
      <c r="E31" s="471">
        <v>0</v>
      </c>
      <c r="F31" s="471">
        <v>0</v>
      </c>
      <c r="G31" s="471">
        <v>0</v>
      </c>
      <c r="H31" s="471">
        <v>0</v>
      </c>
      <c r="I31" s="471">
        <v>0</v>
      </c>
    </row>
    <row r="32" spans="1:9" ht="12.75">
      <c r="A32" s="521">
        <v>21</v>
      </c>
      <c r="B32" s="472" t="s">
        <v>487</v>
      </c>
      <c r="C32" s="473">
        <v>0</v>
      </c>
      <c r="D32" s="474">
        <v>0</v>
      </c>
      <c r="E32" s="474">
        <v>0</v>
      </c>
      <c r="F32" s="474">
        <v>0</v>
      </c>
      <c r="G32" s="474">
        <v>0</v>
      </c>
      <c r="H32" s="474">
        <v>0</v>
      </c>
      <c r="I32" s="475">
        <f>SUM(C32:H32)</f>
        <v>0</v>
      </c>
    </row>
    <row r="33" spans="1:9" ht="12.75">
      <c r="A33" s="522">
        <v>22</v>
      </c>
      <c r="B33" s="476" t="s">
        <v>488</v>
      </c>
      <c r="C33" s="477">
        <v>0</v>
      </c>
      <c r="D33" s="458">
        <v>0</v>
      </c>
      <c r="E33" s="458">
        <v>0</v>
      </c>
      <c r="F33" s="458">
        <v>0</v>
      </c>
      <c r="G33" s="458">
        <v>0</v>
      </c>
      <c r="H33" s="458">
        <v>0</v>
      </c>
      <c r="I33" s="478">
        <f>SUM(C33:H33)</f>
        <v>0</v>
      </c>
    </row>
    <row r="34" spans="1:9" ht="13.5" thickBot="1">
      <c r="A34" s="523">
        <v>24</v>
      </c>
      <c r="B34" s="479" t="s">
        <v>489</v>
      </c>
      <c r="C34" s="480">
        <v>0</v>
      </c>
      <c r="D34" s="481">
        <v>0</v>
      </c>
      <c r="E34" s="481">
        <v>0</v>
      </c>
      <c r="F34" s="481">
        <v>0</v>
      </c>
      <c r="G34" s="481">
        <v>0</v>
      </c>
      <c r="H34" s="481">
        <v>0</v>
      </c>
      <c r="I34" s="482">
        <f>SUM(C34:H34)</f>
        <v>0</v>
      </c>
    </row>
    <row r="35" spans="1:9" ht="13.5" thickBot="1">
      <c r="A35" s="524">
        <v>31</v>
      </c>
      <c r="B35" s="483" t="s">
        <v>490</v>
      </c>
      <c r="C35" s="484">
        <f>C30+C34</f>
        <v>725</v>
      </c>
      <c r="D35" s="484">
        <f aca="true" t="shared" si="5" ref="D35:I35">D30+D34</f>
        <v>80425</v>
      </c>
      <c r="E35" s="484">
        <f t="shared" si="5"/>
        <v>16538</v>
      </c>
      <c r="F35" s="484">
        <f t="shared" si="5"/>
        <v>0</v>
      </c>
      <c r="G35" s="484">
        <f t="shared" si="5"/>
        <v>0</v>
      </c>
      <c r="H35" s="484">
        <f t="shared" si="5"/>
        <v>15169</v>
      </c>
      <c r="I35" s="484">
        <f t="shared" si="5"/>
        <v>112857</v>
      </c>
    </row>
    <row r="36" spans="1:9" ht="13.5" thickBot="1">
      <c r="A36" s="525">
        <v>32</v>
      </c>
      <c r="B36" s="445" t="s">
        <v>491</v>
      </c>
      <c r="C36" s="446">
        <f>C26-C35</f>
        <v>0</v>
      </c>
      <c r="D36" s="446">
        <f aca="true" t="shared" si="6" ref="D36:I36">D26-D35</f>
        <v>207199</v>
      </c>
      <c r="E36" s="446">
        <f t="shared" si="6"/>
        <v>1723</v>
      </c>
      <c r="F36" s="446">
        <f t="shared" si="6"/>
        <v>0</v>
      </c>
      <c r="G36" s="446">
        <f t="shared" si="6"/>
        <v>5318</v>
      </c>
      <c r="H36" s="446">
        <f t="shared" si="6"/>
        <v>125</v>
      </c>
      <c r="I36" s="446">
        <f t="shared" si="6"/>
        <v>214365</v>
      </c>
    </row>
    <row r="37" spans="1:9" ht="13.5" thickBot="1">
      <c r="A37" s="526">
        <v>33</v>
      </c>
      <c r="B37" s="485" t="s">
        <v>492</v>
      </c>
      <c r="C37" s="486">
        <v>725</v>
      </c>
      <c r="D37" s="487">
        <v>0</v>
      </c>
      <c r="E37" s="487">
        <v>15760</v>
      </c>
      <c r="F37" s="488">
        <v>0</v>
      </c>
      <c r="G37" s="488">
        <v>0</v>
      </c>
      <c r="H37" s="487">
        <v>11184</v>
      </c>
      <c r="I37" s="489">
        <f>SUM(C37:H37)</f>
        <v>27669</v>
      </c>
    </row>
    <row r="38" ht="12.75">
      <c r="B38" s="75"/>
    </row>
  </sheetData>
  <sheetProtection/>
  <mergeCells count="12">
    <mergeCell ref="G8:G11"/>
    <mergeCell ref="H8:H11"/>
    <mergeCell ref="I8:I11"/>
    <mergeCell ref="F4:H4"/>
    <mergeCell ref="B5:I5"/>
    <mergeCell ref="B6:I6"/>
    <mergeCell ref="A8:A11"/>
    <mergeCell ref="B8:B11"/>
    <mergeCell ref="C8:C11"/>
    <mergeCell ref="D8:D11"/>
    <mergeCell ref="E8:E11"/>
    <mergeCell ref="F8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24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35.28125" style="0" customWidth="1"/>
    <col min="3" max="3" width="13.421875" style="0" customWidth="1"/>
    <col min="4" max="4" width="16.57421875" style="0" customWidth="1"/>
    <col min="6" max="6" width="10.7109375" style="0" customWidth="1"/>
  </cols>
  <sheetData>
    <row r="3" ht="12.75">
      <c r="B3" s="3" t="s">
        <v>655</v>
      </c>
    </row>
    <row r="6" spans="1:6" ht="12.75">
      <c r="A6" s="727" t="s">
        <v>157</v>
      </c>
      <c r="B6" s="728"/>
      <c r="C6" s="728"/>
      <c r="D6" s="728"/>
      <c r="E6" s="728"/>
      <c r="F6" s="728"/>
    </row>
    <row r="7" spans="1:6" ht="12.75">
      <c r="A7" s="728"/>
      <c r="B7" s="728"/>
      <c r="C7" s="728"/>
      <c r="D7" s="728"/>
      <c r="E7" s="728"/>
      <c r="F7" s="728"/>
    </row>
    <row r="8" spans="1:6" ht="12.75">
      <c r="A8" s="727" t="s">
        <v>168</v>
      </c>
      <c r="B8" s="728"/>
      <c r="C8" s="728"/>
      <c r="D8" s="728"/>
      <c r="E8" s="728"/>
      <c r="F8" s="728"/>
    </row>
    <row r="9" ht="12.75">
      <c r="B9" s="12"/>
    </row>
    <row r="10" ht="12.75">
      <c r="B10" s="12"/>
    </row>
    <row r="11" ht="12.75">
      <c r="B11" s="13"/>
    </row>
    <row r="12" ht="13.5" thickBot="1">
      <c r="D12" s="111" t="s">
        <v>138</v>
      </c>
    </row>
    <row r="13" spans="2:4" ht="13.5" thickBot="1">
      <c r="B13" s="59"/>
      <c r="C13" s="33" t="s">
        <v>20</v>
      </c>
      <c r="D13" s="29" t="s">
        <v>21</v>
      </c>
    </row>
    <row r="14" spans="2:4" ht="13.5" thickBot="1">
      <c r="B14" s="33" t="s">
        <v>2</v>
      </c>
      <c r="C14" s="42"/>
      <c r="D14" s="20"/>
    </row>
    <row r="15" spans="2:4" ht="12.75">
      <c r="B15" s="51" t="s">
        <v>165</v>
      </c>
      <c r="C15" s="134">
        <v>0</v>
      </c>
      <c r="D15" s="17">
        <v>0</v>
      </c>
    </row>
    <row r="16" spans="2:4" ht="12.75">
      <c r="B16" s="49"/>
      <c r="C16" s="40"/>
      <c r="D16" s="17"/>
    </row>
    <row r="17" spans="2:4" ht="13.5" thickBot="1">
      <c r="B17" s="50"/>
      <c r="C17" s="55"/>
      <c r="D17" s="18"/>
    </row>
    <row r="18" spans="2:4" ht="13.5" thickBot="1">
      <c r="B18" s="113"/>
      <c r="C18" s="46"/>
      <c r="D18" s="47"/>
    </row>
    <row r="19" spans="2:4" ht="13.5" thickBot="1">
      <c r="B19" s="43"/>
      <c r="C19" s="44"/>
      <c r="D19" s="32"/>
    </row>
    <row r="20" spans="2:4" ht="13.5" thickBot="1">
      <c r="B20" s="73"/>
      <c r="C20" s="29" t="s">
        <v>20</v>
      </c>
      <c r="D20" s="29" t="s">
        <v>21</v>
      </c>
    </row>
    <row r="21" spans="2:4" ht="13.5" thickBot="1">
      <c r="B21" s="33" t="s">
        <v>3</v>
      </c>
      <c r="C21" s="42"/>
      <c r="D21" s="20"/>
    </row>
    <row r="22" spans="2:4" ht="12.75">
      <c r="B22" s="51"/>
      <c r="C22" s="40"/>
      <c r="D22" s="17"/>
    </row>
    <row r="23" spans="2:4" ht="12.75">
      <c r="B23" s="49"/>
      <c r="C23" s="40"/>
      <c r="D23" s="17"/>
    </row>
    <row r="24" spans="2:4" ht="13.5" thickBot="1">
      <c r="B24" s="50"/>
      <c r="C24" s="55"/>
      <c r="D24" s="18"/>
    </row>
  </sheetData>
  <sheetProtection/>
  <mergeCells count="2">
    <mergeCell ref="A6:F7"/>
    <mergeCell ref="A8:F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9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5.7109375" style="0" customWidth="1"/>
    <col min="2" max="2" width="9.00390625" style="0" customWidth="1"/>
    <col min="3" max="3" width="9.140625" style="0" customWidth="1"/>
    <col min="4" max="4" width="10.28125" style="0" customWidth="1"/>
    <col min="6" max="7" width="5.57421875" style="0" customWidth="1"/>
    <col min="8" max="9" width="5.00390625" style="0" customWidth="1"/>
    <col min="10" max="10" width="5.57421875" style="0" customWidth="1"/>
    <col min="11" max="11" width="5.7109375" style="0" customWidth="1"/>
    <col min="12" max="12" width="10.8515625" style="0" customWidth="1"/>
    <col min="13" max="13" width="9.7109375" style="0" customWidth="1"/>
    <col min="14" max="14" width="10.28125" style="0" customWidth="1"/>
    <col min="18" max="18" width="10.57421875" style="0" customWidth="1"/>
  </cols>
  <sheetData>
    <row r="2" spans="1:2" ht="12.75">
      <c r="A2" s="3" t="s">
        <v>656</v>
      </c>
      <c r="B2" s="3"/>
    </row>
    <row r="3" spans="1:2" ht="12.75">
      <c r="A3" s="3"/>
      <c r="B3" s="3"/>
    </row>
    <row r="4" spans="1:22" ht="16.5" customHeight="1" thickBot="1">
      <c r="A4" s="15"/>
      <c r="B4" s="15"/>
      <c r="N4" s="3" t="s">
        <v>417</v>
      </c>
      <c r="U4" s="2"/>
      <c r="V4" s="2"/>
    </row>
    <row r="5" spans="1:26" ht="13.5" thickBot="1">
      <c r="A5" s="167" t="s">
        <v>106</v>
      </c>
      <c r="B5" s="413"/>
      <c r="C5" s="732" t="s">
        <v>173</v>
      </c>
      <c r="D5" s="733"/>
      <c r="E5" s="734"/>
      <c r="F5" s="735" t="s">
        <v>174</v>
      </c>
      <c r="G5" s="735"/>
      <c r="H5" s="736"/>
      <c r="I5" s="732" t="s">
        <v>175</v>
      </c>
      <c r="J5" s="735"/>
      <c r="K5" s="736"/>
      <c r="L5" s="737" t="s">
        <v>100</v>
      </c>
      <c r="M5" s="738"/>
      <c r="N5" s="739"/>
      <c r="O5" s="346"/>
      <c r="P5" s="346"/>
      <c r="Q5" s="359"/>
      <c r="R5" s="1"/>
      <c r="S5" s="1"/>
      <c r="T5" s="1"/>
      <c r="U5" s="1"/>
      <c r="V5" s="1"/>
      <c r="W5" s="1"/>
      <c r="X5" s="1"/>
      <c r="Y5" s="1"/>
      <c r="Z5" s="1"/>
    </row>
    <row r="6" spans="1:17" ht="13.5" thickBot="1">
      <c r="A6" s="177"/>
      <c r="B6" s="547" t="s">
        <v>235</v>
      </c>
      <c r="C6" s="548" t="s">
        <v>232</v>
      </c>
      <c r="D6" s="549" t="s">
        <v>233</v>
      </c>
      <c r="E6" s="548" t="s">
        <v>234</v>
      </c>
      <c r="F6" s="550" t="s">
        <v>232</v>
      </c>
      <c r="G6" s="551" t="s">
        <v>233</v>
      </c>
      <c r="H6" s="552" t="s">
        <v>234</v>
      </c>
      <c r="I6" s="290" t="s">
        <v>232</v>
      </c>
      <c r="J6" s="551" t="s">
        <v>233</v>
      </c>
      <c r="K6" s="291" t="s">
        <v>234</v>
      </c>
      <c r="L6" s="553" t="s">
        <v>232</v>
      </c>
      <c r="M6" s="549" t="s">
        <v>233</v>
      </c>
      <c r="N6" s="548" t="s">
        <v>234</v>
      </c>
      <c r="O6" s="23"/>
      <c r="P6" s="23"/>
      <c r="Q6" s="23"/>
    </row>
    <row r="7" spans="1:17" ht="13.5" thickBot="1">
      <c r="A7" s="178" t="s">
        <v>109</v>
      </c>
      <c r="B7" s="178"/>
      <c r="C7" s="76">
        <f aca="true" t="shared" si="0" ref="C7:N7">SUM(C8,C11,C17,C24,C30)</f>
        <v>38096</v>
      </c>
      <c r="D7" s="76">
        <f t="shared" si="0"/>
        <v>82533</v>
      </c>
      <c r="E7" s="76">
        <f t="shared" si="0"/>
        <v>85457</v>
      </c>
      <c r="F7" s="76">
        <f t="shared" si="0"/>
        <v>0</v>
      </c>
      <c r="G7" s="76">
        <f t="shared" si="0"/>
        <v>0</v>
      </c>
      <c r="H7" s="76">
        <f t="shared" si="0"/>
        <v>0</v>
      </c>
      <c r="I7" s="76">
        <f t="shared" si="0"/>
        <v>0</v>
      </c>
      <c r="J7" s="76">
        <f t="shared" si="0"/>
        <v>0</v>
      </c>
      <c r="K7" s="76">
        <f t="shared" si="0"/>
        <v>0</v>
      </c>
      <c r="L7" s="76">
        <f t="shared" si="0"/>
        <v>38096</v>
      </c>
      <c r="M7" s="179">
        <f t="shared" si="0"/>
        <v>82533</v>
      </c>
      <c r="N7" s="76">
        <f t="shared" si="0"/>
        <v>85457</v>
      </c>
      <c r="O7" s="141"/>
      <c r="P7" s="141"/>
      <c r="Q7" s="141"/>
    </row>
    <row r="8" spans="1:24" ht="15.75" thickBot="1">
      <c r="A8" s="412" t="s">
        <v>512</v>
      </c>
      <c r="B8" s="412" t="s">
        <v>290</v>
      </c>
      <c r="C8" s="173">
        <f>SUM(C9:C10)</f>
        <v>29171</v>
      </c>
      <c r="D8" s="173">
        <f>SUM(D9:D10)</f>
        <v>35699</v>
      </c>
      <c r="E8" s="76">
        <f>SUM(E9:E10)</f>
        <v>35693</v>
      </c>
      <c r="F8" s="287">
        <f>SUM(F9:F10)</f>
        <v>0</v>
      </c>
      <c r="G8" s="97">
        <f>SUM(G9,G10)</f>
        <v>0</v>
      </c>
      <c r="H8" s="97">
        <f>SUM(H9:H10)</f>
        <v>0</v>
      </c>
      <c r="I8" s="173">
        <f>SUM(I9:I10)</f>
        <v>0</v>
      </c>
      <c r="J8" s="179">
        <f>SUM(J9:J10)</f>
        <v>0</v>
      </c>
      <c r="K8" s="179">
        <f>SUM(K9:K10)</f>
        <v>0</v>
      </c>
      <c r="L8" s="179">
        <f aca="true" t="shared" si="1" ref="L8:N30">SUM(I8,F8,C8)</f>
        <v>29171</v>
      </c>
      <c r="M8" s="179">
        <f t="shared" si="1"/>
        <v>35699</v>
      </c>
      <c r="N8" s="76">
        <f t="shared" si="1"/>
        <v>35693</v>
      </c>
      <c r="O8" s="141"/>
      <c r="P8" s="141"/>
      <c r="Q8" s="141"/>
      <c r="R8" s="14"/>
      <c r="S8" s="14"/>
      <c r="T8" s="14"/>
      <c r="U8" s="14"/>
      <c r="V8" s="14"/>
      <c r="W8" s="14"/>
      <c r="X8" s="14"/>
    </row>
    <row r="9" spans="1:21" ht="12.75">
      <c r="A9" s="554" t="s">
        <v>513</v>
      </c>
      <c r="B9" s="554" t="s">
        <v>290</v>
      </c>
      <c r="C9" s="130">
        <v>27940</v>
      </c>
      <c r="D9" s="145">
        <v>34648</v>
      </c>
      <c r="E9" s="130">
        <v>34642</v>
      </c>
      <c r="F9" s="314">
        <v>0</v>
      </c>
      <c r="G9" s="96">
        <v>0</v>
      </c>
      <c r="H9" s="96">
        <v>0</v>
      </c>
      <c r="I9" s="145">
        <v>0</v>
      </c>
      <c r="J9" s="217">
        <v>0</v>
      </c>
      <c r="K9" s="217">
        <v>0</v>
      </c>
      <c r="L9" s="395">
        <f t="shared" si="1"/>
        <v>27940</v>
      </c>
      <c r="M9" s="599">
        <f t="shared" si="1"/>
        <v>34648</v>
      </c>
      <c r="N9" s="333">
        <f t="shared" si="1"/>
        <v>34642</v>
      </c>
      <c r="O9" s="140"/>
      <c r="P9" s="140"/>
      <c r="Q9" s="140"/>
      <c r="U9" s="152"/>
    </row>
    <row r="10" spans="1:19" ht="13.5" thickBot="1">
      <c r="A10" s="28" t="s">
        <v>514</v>
      </c>
      <c r="B10" s="28" t="s">
        <v>290</v>
      </c>
      <c r="C10" s="150">
        <v>1231</v>
      </c>
      <c r="D10" s="170">
        <v>1051</v>
      </c>
      <c r="E10" s="26">
        <v>1051</v>
      </c>
      <c r="F10" s="418">
        <v>0</v>
      </c>
      <c r="G10" s="515">
        <v>0</v>
      </c>
      <c r="H10" s="515">
        <v>0</v>
      </c>
      <c r="I10" s="169">
        <v>0</v>
      </c>
      <c r="J10" s="554">
        <v>0</v>
      </c>
      <c r="K10" s="554">
        <v>0</v>
      </c>
      <c r="L10" s="401">
        <f t="shared" si="1"/>
        <v>1231</v>
      </c>
      <c r="M10" s="600">
        <f t="shared" si="1"/>
        <v>1051</v>
      </c>
      <c r="N10" s="349">
        <f t="shared" si="1"/>
        <v>1051</v>
      </c>
      <c r="O10" s="141"/>
      <c r="P10" s="141"/>
      <c r="Q10" s="8"/>
      <c r="R10" s="3"/>
      <c r="S10" s="3"/>
    </row>
    <row r="11" spans="1:19" ht="13.5" thickBot="1">
      <c r="A11" s="412" t="s">
        <v>515</v>
      </c>
      <c r="B11" s="412" t="s">
        <v>291</v>
      </c>
      <c r="C11" s="76">
        <v>210</v>
      </c>
      <c r="D11" s="173">
        <v>38238</v>
      </c>
      <c r="E11" s="76">
        <f>SUM(E12:E16)</f>
        <v>41056</v>
      </c>
      <c r="F11" s="287">
        <f aca="true" t="shared" si="2" ref="F11:K11">SUM(F15:F16)</f>
        <v>0</v>
      </c>
      <c r="G11" s="97">
        <f t="shared" si="2"/>
        <v>0</v>
      </c>
      <c r="H11" s="97">
        <f t="shared" si="2"/>
        <v>0</v>
      </c>
      <c r="I11" s="173">
        <f t="shared" si="2"/>
        <v>0</v>
      </c>
      <c r="J11" s="179">
        <f t="shared" si="2"/>
        <v>0</v>
      </c>
      <c r="K11" s="179">
        <f t="shared" si="2"/>
        <v>0</v>
      </c>
      <c r="L11" s="179">
        <f t="shared" si="1"/>
        <v>210</v>
      </c>
      <c r="M11" s="179">
        <f t="shared" si="1"/>
        <v>38238</v>
      </c>
      <c r="N11" s="76">
        <f t="shared" si="1"/>
        <v>41056</v>
      </c>
      <c r="O11" s="141"/>
      <c r="P11" s="141"/>
      <c r="Q11" s="141"/>
      <c r="R11" s="3"/>
      <c r="S11" s="3"/>
    </row>
    <row r="12" spans="1:19" ht="12.75">
      <c r="A12" s="554" t="s">
        <v>516</v>
      </c>
      <c r="B12" s="28" t="s">
        <v>291</v>
      </c>
      <c r="C12" s="26">
        <v>0</v>
      </c>
      <c r="D12" s="169">
        <v>0</v>
      </c>
      <c r="E12" s="26">
        <v>799</v>
      </c>
      <c r="F12" s="418">
        <v>0</v>
      </c>
      <c r="G12" s="418">
        <v>0</v>
      </c>
      <c r="H12" s="418">
        <v>0</v>
      </c>
      <c r="I12" s="418">
        <v>0</v>
      </c>
      <c r="J12" s="418">
        <v>0</v>
      </c>
      <c r="K12" s="418">
        <v>0</v>
      </c>
      <c r="L12" s="395">
        <f t="shared" si="1"/>
        <v>0</v>
      </c>
      <c r="M12" s="599">
        <f t="shared" si="1"/>
        <v>0</v>
      </c>
      <c r="N12" s="333">
        <f t="shared" si="1"/>
        <v>799</v>
      </c>
      <c r="O12" s="141"/>
      <c r="P12" s="141"/>
      <c r="Q12" s="557"/>
      <c r="R12" s="3"/>
      <c r="S12" s="3"/>
    </row>
    <row r="13" spans="1:19" ht="12.75">
      <c r="A13" s="28" t="s">
        <v>517</v>
      </c>
      <c r="B13" s="28" t="s">
        <v>291</v>
      </c>
      <c r="C13" s="26">
        <v>0</v>
      </c>
      <c r="D13" s="169">
        <v>0</v>
      </c>
      <c r="E13" s="26">
        <v>0</v>
      </c>
      <c r="F13" s="418">
        <v>0</v>
      </c>
      <c r="G13" s="418">
        <v>0</v>
      </c>
      <c r="H13" s="418">
        <v>0</v>
      </c>
      <c r="I13" s="418">
        <v>0</v>
      </c>
      <c r="J13" s="418">
        <v>0</v>
      </c>
      <c r="K13" s="418">
        <v>0</v>
      </c>
      <c r="L13" s="397">
        <f t="shared" si="1"/>
        <v>0</v>
      </c>
      <c r="M13" s="601">
        <f t="shared" si="1"/>
        <v>0</v>
      </c>
      <c r="N13" s="150">
        <f t="shared" si="1"/>
        <v>0</v>
      </c>
      <c r="O13" s="140"/>
      <c r="P13" s="140"/>
      <c r="Q13" s="557"/>
      <c r="R13" s="3"/>
      <c r="S13" s="3"/>
    </row>
    <row r="14" spans="1:19" ht="12.75">
      <c r="A14" s="28" t="s">
        <v>546</v>
      </c>
      <c r="B14" s="28" t="s">
        <v>291</v>
      </c>
      <c r="C14" s="318">
        <v>0</v>
      </c>
      <c r="D14" s="95">
        <v>0</v>
      </c>
      <c r="E14" s="318">
        <v>24</v>
      </c>
      <c r="F14" s="566">
        <v>0</v>
      </c>
      <c r="G14" s="566">
        <v>0</v>
      </c>
      <c r="H14" s="566">
        <v>0</v>
      </c>
      <c r="I14" s="566">
        <v>0</v>
      </c>
      <c r="J14" s="566">
        <v>0</v>
      </c>
      <c r="K14" s="566">
        <v>0</v>
      </c>
      <c r="L14" s="397"/>
      <c r="M14" s="601"/>
      <c r="N14" s="150">
        <f t="shared" si="1"/>
        <v>24</v>
      </c>
      <c r="O14" s="140"/>
      <c r="P14" s="140"/>
      <c r="Q14" s="557"/>
      <c r="R14" s="3"/>
      <c r="S14" s="3"/>
    </row>
    <row r="15" spans="1:17" ht="12.75">
      <c r="A15" s="28" t="s">
        <v>518</v>
      </c>
      <c r="B15" s="28" t="s">
        <v>291</v>
      </c>
      <c r="C15" s="130">
        <v>210</v>
      </c>
      <c r="D15" s="145">
        <v>38238</v>
      </c>
      <c r="E15" s="130">
        <v>39952</v>
      </c>
      <c r="F15" s="314">
        <v>0</v>
      </c>
      <c r="G15" s="314">
        <v>0</v>
      </c>
      <c r="H15" s="314">
        <v>0</v>
      </c>
      <c r="I15" s="314">
        <v>0</v>
      </c>
      <c r="J15" s="314">
        <v>0</v>
      </c>
      <c r="K15" s="314">
        <v>0</v>
      </c>
      <c r="L15" s="397">
        <f t="shared" si="1"/>
        <v>210</v>
      </c>
      <c r="M15" s="601">
        <f t="shared" si="1"/>
        <v>38238</v>
      </c>
      <c r="N15" s="150">
        <f t="shared" si="1"/>
        <v>39952</v>
      </c>
      <c r="O15" s="140"/>
      <c r="P15" s="140"/>
      <c r="Q15" s="140"/>
    </row>
    <row r="16" spans="1:22" ht="13.5" thickBot="1">
      <c r="A16" s="153" t="s">
        <v>519</v>
      </c>
      <c r="B16" s="28" t="s">
        <v>291</v>
      </c>
      <c r="C16" s="150">
        <v>0</v>
      </c>
      <c r="D16" s="170">
        <v>0</v>
      </c>
      <c r="E16" s="150">
        <v>281</v>
      </c>
      <c r="F16" s="286">
        <v>0</v>
      </c>
      <c r="G16" s="286">
        <v>0</v>
      </c>
      <c r="H16" s="286">
        <v>0</v>
      </c>
      <c r="I16" s="286">
        <v>0</v>
      </c>
      <c r="J16" s="286">
        <v>0</v>
      </c>
      <c r="K16" s="286">
        <v>0</v>
      </c>
      <c r="L16" s="401">
        <f t="shared" si="1"/>
        <v>0</v>
      </c>
      <c r="M16" s="600">
        <f t="shared" si="1"/>
        <v>0</v>
      </c>
      <c r="N16" s="349">
        <f t="shared" si="1"/>
        <v>281</v>
      </c>
      <c r="O16" s="140"/>
      <c r="P16" s="140"/>
      <c r="Q16" s="410"/>
      <c r="R16" s="3"/>
      <c r="S16" s="3"/>
      <c r="V16" s="152"/>
    </row>
    <row r="17" spans="1:20" ht="14.25" customHeight="1" thickBot="1">
      <c r="A17" s="412" t="s">
        <v>110</v>
      </c>
      <c r="B17" s="412" t="s">
        <v>292</v>
      </c>
      <c r="C17" s="76">
        <f>SUM(C23+C22+C18)</f>
        <v>6660</v>
      </c>
      <c r="D17" s="173">
        <f aca="true" t="shared" si="3" ref="D17:K17">SUM(D18:D23)</f>
        <v>6660</v>
      </c>
      <c r="E17" s="76">
        <f t="shared" si="3"/>
        <v>6566</v>
      </c>
      <c r="F17" s="287">
        <f t="shared" si="3"/>
        <v>0</v>
      </c>
      <c r="G17" s="97">
        <f t="shared" si="3"/>
        <v>0</v>
      </c>
      <c r="H17" s="97">
        <f t="shared" si="3"/>
        <v>0</v>
      </c>
      <c r="I17" s="173">
        <f t="shared" si="3"/>
        <v>0</v>
      </c>
      <c r="J17" s="179">
        <f t="shared" si="3"/>
        <v>0</v>
      </c>
      <c r="K17" s="179">
        <f t="shared" si="3"/>
        <v>0</v>
      </c>
      <c r="L17" s="179">
        <f t="shared" si="1"/>
        <v>6660</v>
      </c>
      <c r="M17" s="179">
        <f t="shared" si="1"/>
        <v>6660</v>
      </c>
      <c r="N17" s="76">
        <f t="shared" si="1"/>
        <v>6566</v>
      </c>
      <c r="O17" s="141"/>
      <c r="P17" s="141"/>
      <c r="Q17" s="141"/>
      <c r="R17" s="3"/>
      <c r="S17" s="3"/>
      <c r="T17" s="3"/>
    </row>
    <row r="18" spans="1:20" ht="15" customHeight="1">
      <c r="A18" s="554" t="s">
        <v>520</v>
      </c>
      <c r="B18" s="554" t="s">
        <v>305</v>
      </c>
      <c r="C18" s="316">
        <v>6410</v>
      </c>
      <c r="D18" s="276">
        <v>6410</v>
      </c>
      <c r="E18" s="316">
        <v>6513</v>
      </c>
      <c r="F18" s="422">
        <v>0</v>
      </c>
      <c r="G18" s="422">
        <v>0</v>
      </c>
      <c r="H18" s="422">
        <v>0</v>
      </c>
      <c r="I18" s="422">
        <v>0</v>
      </c>
      <c r="J18" s="422">
        <v>0</v>
      </c>
      <c r="K18" s="422">
        <v>0</v>
      </c>
      <c r="L18" s="395">
        <f t="shared" si="1"/>
        <v>6410</v>
      </c>
      <c r="M18" s="599">
        <f t="shared" si="1"/>
        <v>6410</v>
      </c>
      <c r="N18" s="333">
        <f t="shared" si="1"/>
        <v>6513</v>
      </c>
      <c r="O18" s="141"/>
      <c r="P18" s="141"/>
      <c r="Q18" s="410"/>
      <c r="R18" s="159"/>
      <c r="S18" s="159"/>
      <c r="T18" s="159"/>
    </row>
    <row r="19" spans="1:20" ht="12.75" hidden="1">
      <c r="A19" s="168" t="s">
        <v>111</v>
      </c>
      <c r="B19" s="168"/>
      <c r="C19" s="26"/>
      <c r="D19" s="169"/>
      <c r="E19" s="26"/>
      <c r="F19" s="418"/>
      <c r="G19" s="515"/>
      <c r="H19" s="515"/>
      <c r="I19" s="169"/>
      <c r="J19" s="28"/>
      <c r="K19" s="28"/>
      <c r="L19" s="397">
        <f t="shared" si="1"/>
        <v>0</v>
      </c>
      <c r="M19" s="601">
        <f t="shared" si="1"/>
        <v>0</v>
      </c>
      <c r="N19" s="150">
        <f t="shared" si="1"/>
        <v>0</v>
      </c>
      <c r="O19" s="140"/>
      <c r="P19" s="140"/>
      <c r="Q19" s="8"/>
      <c r="R19" s="159"/>
      <c r="S19" s="159"/>
      <c r="T19" s="159"/>
    </row>
    <row r="20" spans="1:20" ht="12.75" hidden="1">
      <c r="A20" s="168" t="s">
        <v>112</v>
      </c>
      <c r="B20" s="168"/>
      <c r="C20" s="26"/>
      <c r="D20" s="169"/>
      <c r="E20" s="26"/>
      <c r="F20" s="418"/>
      <c r="G20" s="515"/>
      <c r="H20" s="515"/>
      <c r="I20" s="169"/>
      <c r="J20" s="28"/>
      <c r="K20" s="28"/>
      <c r="L20" s="397">
        <f t="shared" si="1"/>
        <v>0</v>
      </c>
      <c r="M20" s="601">
        <f t="shared" si="1"/>
        <v>0</v>
      </c>
      <c r="N20" s="150">
        <f t="shared" si="1"/>
        <v>0</v>
      </c>
      <c r="O20" s="141"/>
      <c r="P20" s="141"/>
      <c r="Q20" s="8"/>
      <c r="R20" s="159"/>
      <c r="S20" s="159"/>
      <c r="T20" s="160"/>
    </row>
    <row r="21" spans="1:20" ht="12.75" hidden="1">
      <c r="A21" s="168" t="s">
        <v>113</v>
      </c>
      <c r="B21" s="168"/>
      <c r="C21" s="26"/>
      <c r="D21" s="169"/>
      <c r="E21" s="26"/>
      <c r="F21" s="418"/>
      <c r="G21" s="515"/>
      <c r="H21" s="515"/>
      <c r="I21" s="169"/>
      <c r="J21" s="28"/>
      <c r="K21" s="28"/>
      <c r="L21" s="397">
        <f t="shared" si="1"/>
        <v>0</v>
      </c>
      <c r="M21" s="601">
        <f t="shared" si="1"/>
        <v>0</v>
      </c>
      <c r="N21" s="150">
        <f t="shared" si="1"/>
        <v>0</v>
      </c>
      <c r="O21" s="140"/>
      <c r="P21" s="140"/>
      <c r="Q21" s="8"/>
      <c r="R21" s="159"/>
      <c r="S21" s="159"/>
      <c r="T21" s="160"/>
    </row>
    <row r="22" spans="1:20" ht="12.75">
      <c r="A22" s="28" t="s">
        <v>521</v>
      </c>
      <c r="B22" s="28" t="s">
        <v>306</v>
      </c>
      <c r="C22" s="154">
        <v>250</v>
      </c>
      <c r="D22" s="171">
        <v>250</v>
      </c>
      <c r="E22" s="154">
        <v>53</v>
      </c>
      <c r="F22" s="559">
        <v>0</v>
      </c>
      <c r="G22" s="559">
        <v>0</v>
      </c>
      <c r="H22" s="559">
        <v>0</v>
      </c>
      <c r="I22" s="559">
        <v>0</v>
      </c>
      <c r="J22" s="559">
        <v>0</v>
      </c>
      <c r="K22" s="559">
        <v>0</v>
      </c>
      <c r="L22" s="397">
        <f t="shared" si="1"/>
        <v>250</v>
      </c>
      <c r="M22" s="601">
        <f t="shared" si="1"/>
        <v>250</v>
      </c>
      <c r="N22" s="150">
        <f t="shared" si="1"/>
        <v>53</v>
      </c>
      <c r="O22" s="141"/>
      <c r="P22" s="141"/>
      <c r="Q22" s="9"/>
      <c r="R22" s="560"/>
      <c r="S22" s="161"/>
      <c r="T22" s="159"/>
    </row>
    <row r="23" spans="1:20" ht="13.5" thickBot="1">
      <c r="A23" s="561" t="s">
        <v>522</v>
      </c>
      <c r="B23" s="414" t="s">
        <v>306</v>
      </c>
      <c r="C23" s="154">
        <v>0</v>
      </c>
      <c r="D23" s="171">
        <v>0</v>
      </c>
      <c r="E23" s="154"/>
      <c r="F23" s="559">
        <v>0</v>
      </c>
      <c r="G23" s="559">
        <v>0</v>
      </c>
      <c r="H23" s="559">
        <v>0</v>
      </c>
      <c r="I23" s="559">
        <v>0</v>
      </c>
      <c r="J23" s="559">
        <v>0</v>
      </c>
      <c r="K23" s="559">
        <v>0</v>
      </c>
      <c r="L23" s="401">
        <f t="shared" si="1"/>
        <v>0</v>
      </c>
      <c r="M23" s="600">
        <f t="shared" si="1"/>
        <v>0</v>
      </c>
      <c r="N23" s="349">
        <f t="shared" si="1"/>
        <v>0</v>
      </c>
      <c r="O23" s="140"/>
      <c r="P23" s="140"/>
      <c r="Q23" s="9"/>
      <c r="R23" s="560"/>
      <c r="S23" s="161"/>
      <c r="T23" s="159"/>
    </row>
    <row r="24" spans="1:20" ht="13.5" thickBot="1">
      <c r="A24" s="412" t="s">
        <v>130</v>
      </c>
      <c r="B24" s="412" t="s">
        <v>298</v>
      </c>
      <c r="C24" s="317">
        <f>SUM(C25:C29)</f>
        <v>2055</v>
      </c>
      <c r="D24" s="317">
        <f>SUM(D25:D29)</f>
        <v>1936</v>
      </c>
      <c r="E24" s="317">
        <f>SUM(E25:E29)</f>
        <v>1975</v>
      </c>
      <c r="F24" s="562">
        <f aca="true" t="shared" si="4" ref="F24:K24">SUM(F25:F28)</f>
        <v>0</v>
      </c>
      <c r="G24" s="563">
        <f t="shared" si="4"/>
        <v>0</v>
      </c>
      <c r="H24" s="563">
        <f t="shared" si="4"/>
        <v>0</v>
      </c>
      <c r="I24" s="309">
        <f t="shared" si="4"/>
        <v>0</v>
      </c>
      <c r="J24" s="564">
        <f t="shared" si="4"/>
        <v>0</v>
      </c>
      <c r="K24" s="564">
        <f t="shared" si="4"/>
        <v>0</v>
      </c>
      <c r="L24" s="179">
        <f t="shared" si="1"/>
        <v>2055</v>
      </c>
      <c r="M24" s="179">
        <f t="shared" si="1"/>
        <v>1936</v>
      </c>
      <c r="N24" s="76">
        <f t="shared" si="1"/>
        <v>1975</v>
      </c>
      <c r="O24" s="565"/>
      <c r="P24" s="565"/>
      <c r="Q24" s="565"/>
      <c r="R24" s="560"/>
      <c r="S24" s="240"/>
      <c r="T24" s="159"/>
    </row>
    <row r="25" spans="1:20" ht="12.75">
      <c r="A25" s="554" t="s">
        <v>523</v>
      </c>
      <c r="B25" s="554" t="s">
        <v>308</v>
      </c>
      <c r="C25" s="318">
        <v>0</v>
      </c>
      <c r="D25" s="95">
        <v>0</v>
      </c>
      <c r="E25" s="318">
        <v>278</v>
      </c>
      <c r="F25" s="566">
        <v>0</v>
      </c>
      <c r="G25" s="566">
        <v>0</v>
      </c>
      <c r="H25" s="566">
        <v>0</v>
      </c>
      <c r="I25" s="566">
        <v>0</v>
      </c>
      <c r="J25" s="566">
        <v>0</v>
      </c>
      <c r="K25" s="566">
        <v>0</v>
      </c>
      <c r="L25" s="395">
        <f t="shared" si="1"/>
        <v>0</v>
      </c>
      <c r="M25" s="599">
        <f t="shared" si="1"/>
        <v>0</v>
      </c>
      <c r="N25" s="333">
        <f t="shared" si="1"/>
        <v>278</v>
      </c>
      <c r="O25" s="8"/>
      <c r="P25" s="8"/>
      <c r="Q25" s="8"/>
      <c r="R25" s="159"/>
      <c r="S25" s="159"/>
      <c r="T25" s="160"/>
    </row>
    <row r="26" spans="1:20" ht="12.75">
      <c r="A26" s="28" t="s">
        <v>524</v>
      </c>
      <c r="B26" s="28" t="s">
        <v>298</v>
      </c>
      <c r="C26" s="150">
        <v>1749</v>
      </c>
      <c r="D26" s="170">
        <v>1630</v>
      </c>
      <c r="E26" s="150">
        <v>1389</v>
      </c>
      <c r="F26" s="286">
        <v>0</v>
      </c>
      <c r="G26" s="286">
        <v>0</v>
      </c>
      <c r="H26" s="286">
        <v>0</v>
      </c>
      <c r="I26" s="286">
        <v>0</v>
      </c>
      <c r="J26" s="286">
        <v>0</v>
      </c>
      <c r="K26" s="286">
        <v>0</v>
      </c>
      <c r="L26" s="397">
        <f t="shared" si="1"/>
        <v>1749</v>
      </c>
      <c r="M26" s="601">
        <f t="shared" si="1"/>
        <v>1630</v>
      </c>
      <c r="N26" s="150">
        <f t="shared" si="1"/>
        <v>1389</v>
      </c>
      <c r="O26" s="410"/>
      <c r="P26" s="410"/>
      <c r="Q26" s="410"/>
      <c r="R26" s="159"/>
      <c r="S26" s="159"/>
      <c r="T26" s="160"/>
    </row>
    <row r="27" spans="1:20" ht="12.75">
      <c r="A27" s="28" t="s">
        <v>547</v>
      </c>
      <c r="B27" s="153" t="s">
        <v>304</v>
      </c>
      <c r="C27" s="315">
        <v>271</v>
      </c>
      <c r="D27" s="277">
        <v>271</v>
      </c>
      <c r="E27" s="315">
        <v>138</v>
      </c>
      <c r="F27" s="567"/>
      <c r="G27" s="567"/>
      <c r="H27" s="567"/>
      <c r="I27" s="567"/>
      <c r="J27" s="567"/>
      <c r="K27" s="567"/>
      <c r="L27" s="397"/>
      <c r="M27" s="601"/>
      <c r="N27" s="150"/>
      <c r="O27" s="410"/>
      <c r="P27" s="410"/>
      <c r="Q27" s="410"/>
      <c r="R27" s="159"/>
      <c r="S27" s="159"/>
      <c r="T27" s="160"/>
    </row>
    <row r="28" spans="1:20" ht="12.75">
      <c r="A28" s="28" t="s">
        <v>525</v>
      </c>
      <c r="B28" s="153" t="s">
        <v>307</v>
      </c>
      <c r="C28" s="315">
        <v>0</v>
      </c>
      <c r="D28" s="277">
        <v>0</v>
      </c>
      <c r="E28" s="315">
        <v>2</v>
      </c>
      <c r="F28" s="567">
        <v>0</v>
      </c>
      <c r="G28" s="567">
        <v>0</v>
      </c>
      <c r="H28" s="567">
        <v>0</v>
      </c>
      <c r="I28" s="567">
        <v>0</v>
      </c>
      <c r="J28" s="567">
        <v>0</v>
      </c>
      <c r="K28" s="567">
        <v>0</v>
      </c>
      <c r="L28" s="397">
        <f t="shared" si="1"/>
        <v>0</v>
      </c>
      <c r="M28" s="601">
        <f t="shared" si="1"/>
        <v>0</v>
      </c>
      <c r="N28" s="150">
        <f t="shared" si="1"/>
        <v>2</v>
      </c>
      <c r="O28" s="410"/>
      <c r="P28" s="410"/>
      <c r="Q28" s="410"/>
      <c r="R28" s="159"/>
      <c r="S28" s="159"/>
      <c r="T28" s="160"/>
    </row>
    <row r="29" spans="1:20" ht="13.5" thickBot="1">
      <c r="A29" s="153" t="s">
        <v>526</v>
      </c>
      <c r="B29" s="568" t="s">
        <v>527</v>
      </c>
      <c r="C29" s="349">
        <v>35</v>
      </c>
      <c r="D29" s="569">
        <v>35</v>
      </c>
      <c r="E29" s="349">
        <v>168</v>
      </c>
      <c r="F29" s="570">
        <v>0</v>
      </c>
      <c r="G29" s="570">
        <v>0</v>
      </c>
      <c r="H29" s="570">
        <v>0</v>
      </c>
      <c r="I29" s="570">
        <v>0</v>
      </c>
      <c r="J29" s="570">
        <v>0</v>
      </c>
      <c r="K29" s="570">
        <v>0</v>
      </c>
      <c r="L29" s="401">
        <v>0</v>
      </c>
      <c r="M29" s="600">
        <v>0</v>
      </c>
      <c r="N29" s="349">
        <v>35</v>
      </c>
      <c r="O29" s="410"/>
      <c r="P29" s="410"/>
      <c r="Q29" s="410"/>
      <c r="R29" s="159"/>
      <c r="S29" s="159"/>
      <c r="T29" s="160"/>
    </row>
    <row r="30" spans="1:20" ht="13.5" thickBot="1">
      <c r="A30" s="412" t="s">
        <v>131</v>
      </c>
      <c r="B30" s="412" t="s">
        <v>548</v>
      </c>
      <c r="C30" s="76">
        <v>0</v>
      </c>
      <c r="D30" s="173">
        <v>0</v>
      </c>
      <c r="E30" s="76">
        <v>167</v>
      </c>
      <c r="F30" s="287">
        <v>0</v>
      </c>
      <c r="G30" s="97">
        <v>0</v>
      </c>
      <c r="H30" s="97">
        <v>0</v>
      </c>
      <c r="I30" s="173">
        <v>0</v>
      </c>
      <c r="J30" s="179">
        <v>0</v>
      </c>
      <c r="K30" s="179">
        <v>0</v>
      </c>
      <c r="L30" s="179">
        <f t="shared" si="1"/>
        <v>0</v>
      </c>
      <c r="M30" s="179">
        <f t="shared" si="1"/>
        <v>0</v>
      </c>
      <c r="N30" s="76">
        <f t="shared" si="1"/>
        <v>167</v>
      </c>
      <c r="O30" s="410"/>
      <c r="P30" s="410"/>
      <c r="Q30" s="410"/>
      <c r="R30" s="159"/>
      <c r="S30" s="159"/>
      <c r="T30" s="160"/>
    </row>
    <row r="31" spans="1:19" ht="15.75" thickBot="1">
      <c r="A31" s="571"/>
      <c r="B31" s="571"/>
      <c r="C31" s="319"/>
      <c r="D31" s="8"/>
      <c r="E31" s="319"/>
      <c r="F31" s="572"/>
      <c r="G31" s="573"/>
      <c r="H31" s="573"/>
      <c r="I31" s="8"/>
      <c r="J31" s="547"/>
      <c r="K31" s="547"/>
      <c r="L31" s="304"/>
      <c r="M31" s="304"/>
      <c r="N31" s="76"/>
      <c r="O31" s="8"/>
      <c r="P31" s="8"/>
      <c r="Q31" s="8"/>
      <c r="R31" s="3"/>
      <c r="S31" s="3"/>
    </row>
    <row r="32" spans="1:19" ht="13.5" customHeight="1" thickBot="1">
      <c r="A32" s="176" t="s">
        <v>528</v>
      </c>
      <c r="B32" s="176"/>
      <c r="C32" s="76">
        <v>478</v>
      </c>
      <c r="D32" s="76">
        <v>478</v>
      </c>
      <c r="E32" s="76">
        <v>914</v>
      </c>
      <c r="F32" s="287">
        <v>0</v>
      </c>
      <c r="G32" s="287">
        <v>0</v>
      </c>
      <c r="H32" s="287">
        <v>0</v>
      </c>
      <c r="I32" s="287">
        <v>0</v>
      </c>
      <c r="J32" s="287">
        <v>0</v>
      </c>
      <c r="K32" s="287">
        <v>0</v>
      </c>
      <c r="L32" s="76">
        <v>478</v>
      </c>
      <c r="M32" s="76">
        <v>478</v>
      </c>
      <c r="N32" s="76">
        <v>914</v>
      </c>
      <c r="O32" s="141"/>
      <c r="P32" s="141"/>
      <c r="Q32" s="141"/>
      <c r="R32" s="3"/>
      <c r="S32" s="3"/>
    </row>
    <row r="33" spans="1:19" ht="13.5" thickBot="1">
      <c r="A33" s="174" t="s">
        <v>529</v>
      </c>
      <c r="B33" s="412" t="s">
        <v>530</v>
      </c>
      <c r="C33" s="76">
        <f>SUM(C34:C36)</f>
        <v>0</v>
      </c>
      <c r="D33" s="173">
        <f>SUM(D34:D35)</f>
        <v>0</v>
      </c>
      <c r="E33" s="76">
        <f>SUM(E34:E35)</f>
        <v>0</v>
      </c>
      <c r="F33" s="287">
        <f aca="true" t="shared" si="5" ref="F33:K33">SUM(F34:F39)</f>
        <v>0</v>
      </c>
      <c r="G33" s="97">
        <f t="shared" si="5"/>
        <v>0</v>
      </c>
      <c r="H33" s="97">
        <f t="shared" si="5"/>
        <v>0</v>
      </c>
      <c r="I33" s="173">
        <f t="shared" si="5"/>
        <v>0</v>
      </c>
      <c r="J33" s="179">
        <f t="shared" si="5"/>
        <v>0</v>
      </c>
      <c r="K33" s="179">
        <f t="shared" si="5"/>
        <v>0</v>
      </c>
      <c r="L33" s="76">
        <f>SUM(L34:L36)</f>
        <v>0</v>
      </c>
      <c r="M33" s="173">
        <f>SUM(M34:M35)</f>
        <v>0</v>
      </c>
      <c r="N33" s="76">
        <f>SUM(N34:N35)</f>
        <v>0</v>
      </c>
      <c r="O33" s="141"/>
      <c r="P33" s="141"/>
      <c r="Q33" s="141"/>
      <c r="R33" s="3"/>
      <c r="S33" s="3"/>
    </row>
    <row r="34" spans="1:19" ht="15" customHeight="1" thickBot="1">
      <c r="A34" s="574" t="s">
        <v>531</v>
      </c>
      <c r="B34" s="575" t="s">
        <v>315</v>
      </c>
      <c r="C34" s="303">
        <v>0</v>
      </c>
      <c r="D34" s="141">
        <v>0</v>
      </c>
      <c r="E34" s="303">
        <v>0</v>
      </c>
      <c r="F34" s="576">
        <v>0</v>
      </c>
      <c r="G34" s="576">
        <v>0</v>
      </c>
      <c r="H34" s="576">
        <v>0</v>
      </c>
      <c r="I34" s="576">
        <v>0</v>
      </c>
      <c r="J34" s="576">
        <v>0</v>
      </c>
      <c r="K34" s="576">
        <v>0</v>
      </c>
      <c r="L34" s="303">
        <v>0</v>
      </c>
      <c r="M34" s="141">
        <v>0</v>
      </c>
      <c r="N34" s="303">
        <v>0</v>
      </c>
      <c r="O34" s="141"/>
      <c r="P34" s="141"/>
      <c r="Q34" s="410"/>
      <c r="R34" s="3"/>
      <c r="S34" s="3"/>
    </row>
    <row r="35" spans="1:19" ht="29.25" customHeight="1" thickBot="1">
      <c r="A35" s="577" t="s">
        <v>532</v>
      </c>
      <c r="B35" s="577" t="s">
        <v>533</v>
      </c>
      <c r="C35" s="76">
        <v>0</v>
      </c>
      <c r="D35" s="173">
        <v>0</v>
      </c>
      <c r="E35" s="76">
        <v>0</v>
      </c>
      <c r="F35" s="287">
        <v>0</v>
      </c>
      <c r="G35" s="287">
        <v>0</v>
      </c>
      <c r="H35" s="287">
        <v>0</v>
      </c>
      <c r="I35" s="287">
        <v>0</v>
      </c>
      <c r="J35" s="287">
        <v>0</v>
      </c>
      <c r="K35" s="287">
        <v>0</v>
      </c>
      <c r="L35" s="76">
        <v>0</v>
      </c>
      <c r="M35" s="173">
        <v>0</v>
      </c>
      <c r="N35" s="76">
        <v>0</v>
      </c>
      <c r="O35" s="141"/>
      <c r="P35" s="141"/>
      <c r="Q35" s="410"/>
      <c r="R35" s="3"/>
      <c r="S35" s="3"/>
    </row>
    <row r="36" spans="1:19" ht="15" customHeight="1">
      <c r="A36" s="578" t="s">
        <v>534</v>
      </c>
      <c r="B36" s="578" t="s">
        <v>533</v>
      </c>
      <c r="C36" s="316">
        <v>0</v>
      </c>
      <c r="D36" s="276">
        <v>0</v>
      </c>
      <c r="E36" s="316">
        <v>0</v>
      </c>
      <c r="F36" s="422">
        <v>0</v>
      </c>
      <c r="G36" s="422">
        <v>0</v>
      </c>
      <c r="H36" s="422">
        <v>0</v>
      </c>
      <c r="I36" s="422">
        <v>0</v>
      </c>
      <c r="J36" s="422">
        <v>0</v>
      </c>
      <c r="K36" s="422">
        <v>0</v>
      </c>
      <c r="L36" s="316">
        <v>0</v>
      </c>
      <c r="M36" s="276">
        <v>0</v>
      </c>
      <c r="N36" s="316">
        <v>0</v>
      </c>
      <c r="O36" s="141"/>
      <c r="P36" s="141"/>
      <c r="Q36" s="410"/>
      <c r="R36" s="3"/>
      <c r="S36" s="3"/>
    </row>
    <row r="37" spans="1:19" ht="15" customHeight="1" thickBot="1">
      <c r="A37" s="579" t="s">
        <v>535</v>
      </c>
      <c r="B37" s="580" t="s">
        <v>533</v>
      </c>
      <c r="C37" s="411">
        <v>0</v>
      </c>
      <c r="D37" s="410">
        <v>0</v>
      </c>
      <c r="E37" s="411">
        <v>0</v>
      </c>
      <c r="F37" s="576">
        <v>0</v>
      </c>
      <c r="G37" s="576">
        <v>0</v>
      </c>
      <c r="H37" s="576">
        <v>0</v>
      </c>
      <c r="I37" s="576">
        <v>0</v>
      </c>
      <c r="J37" s="576">
        <v>0</v>
      </c>
      <c r="K37" s="576">
        <v>0</v>
      </c>
      <c r="L37" s="411">
        <v>0</v>
      </c>
      <c r="M37" s="410">
        <v>0</v>
      </c>
      <c r="N37" s="411">
        <v>0</v>
      </c>
      <c r="O37" s="141"/>
      <c r="P37" s="141"/>
      <c r="Q37" s="410"/>
      <c r="R37" s="3"/>
      <c r="S37" s="3"/>
    </row>
    <row r="38" spans="1:17" s="12" customFormat="1" ht="15" customHeight="1" thickBot="1">
      <c r="A38" s="577" t="s">
        <v>536</v>
      </c>
      <c r="B38" s="577" t="s">
        <v>293</v>
      </c>
      <c r="C38" s="76"/>
      <c r="D38" s="173"/>
      <c r="E38" s="76"/>
      <c r="F38" s="287">
        <v>0</v>
      </c>
      <c r="G38" s="287">
        <v>0</v>
      </c>
      <c r="H38" s="287">
        <v>0</v>
      </c>
      <c r="I38" s="287">
        <v>0</v>
      </c>
      <c r="J38" s="287">
        <v>0</v>
      </c>
      <c r="K38" s="287">
        <v>0</v>
      </c>
      <c r="L38" s="76"/>
      <c r="M38" s="173"/>
      <c r="N38" s="76"/>
      <c r="O38" s="141"/>
      <c r="P38" s="141"/>
      <c r="Q38" s="141"/>
    </row>
    <row r="39" spans="1:19" ht="15" customHeight="1" thickBot="1">
      <c r="A39" s="580" t="s">
        <v>537</v>
      </c>
      <c r="B39" s="578" t="s">
        <v>293</v>
      </c>
      <c r="C39" s="316">
        <v>478</v>
      </c>
      <c r="D39" s="276">
        <v>478</v>
      </c>
      <c r="E39" s="316">
        <v>914</v>
      </c>
      <c r="F39" s="422">
        <v>0</v>
      </c>
      <c r="G39" s="306">
        <v>0</v>
      </c>
      <c r="H39" s="306">
        <v>0</v>
      </c>
      <c r="I39" s="306">
        <v>0</v>
      </c>
      <c r="J39" s="306">
        <v>0</v>
      </c>
      <c r="K39" s="306">
        <v>0</v>
      </c>
      <c r="L39" s="316">
        <v>478</v>
      </c>
      <c r="M39" s="276">
        <v>478</v>
      </c>
      <c r="N39" s="316">
        <v>914</v>
      </c>
      <c r="O39" s="141"/>
      <c r="P39" s="141"/>
      <c r="Q39" s="410"/>
      <c r="R39" s="3"/>
      <c r="S39" s="3"/>
    </row>
    <row r="40" spans="1:19" ht="13.5" thickBot="1">
      <c r="A40" s="412" t="s">
        <v>538</v>
      </c>
      <c r="B40" s="412" t="s">
        <v>539</v>
      </c>
      <c r="C40" s="33">
        <v>0</v>
      </c>
      <c r="D40" s="69">
        <v>0</v>
      </c>
      <c r="E40" s="33">
        <v>0</v>
      </c>
      <c r="F40" s="581">
        <v>0</v>
      </c>
      <c r="G40" s="56">
        <v>0</v>
      </c>
      <c r="H40" s="56">
        <v>0</v>
      </c>
      <c r="I40" s="69">
        <v>0</v>
      </c>
      <c r="J40" s="57">
        <v>0</v>
      </c>
      <c r="K40" s="57">
        <v>0</v>
      </c>
      <c r="L40" s="33">
        <v>0</v>
      </c>
      <c r="M40" s="69">
        <v>0</v>
      </c>
      <c r="N40" s="33">
        <v>0</v>
      </c>
      <c r="O40" s="22"/>
      <c r="P40" s="22"/>
      <c r="Q40" s="8"/>
      <c r="R40" s="3"/>
      <c r="S40" s="3"/>
    </row>
    <row r="41" spans="1:19" ht="13.5" thickBot="1">
      <c r="A41" s="174" t="s">
        <v>540</v>
      </c>
      <c r="B41" s="412" t="s">
        <v>541</v>
      </c>
      <c r="C41" s="33">
        <v>0</v>
      </c>
      <c r="D41" s="69">
        <v>0</v>
      </c>
      <c r="E41" s="33">
        <v>0</v>
      </c>
      <c r="F41" s="581">
        <v>0</v>
      </c>
      <c r="G41" s="581">
        <v>0</v>
      </c>
      <c r="H41" s="581">
        <v>0</v>
      </c>
      <c r="I41" s="581">
        <v>0</v>
      </c>
      <c r="J41" s="581">
        <v>0</v>
      </c>
      <c r="K41" s="581">
        <v>0</v>
      </c>
      <c r="L41" s="33">
        <v>0</v>
      </c>
      <c r="M41" s="69">
        <v>0</v>
      </c>
      <c r="N41" s="33">
        <v>0</v>
      </c>
      <c r="O41" s="22"/>
      <c r="P41" s="141"/>
      <c r="Q41" s="141"/>
      <c r="R41" s="141"/>
      <c r="S41" s="3"/>
    </row>
    <row r="42" spans="1:19" ht="13.5" thickBot="1">
      <c r="A42" s="582"/>
      <c r="B42" s="412"/>
      <c r="C42" s="33"/>
      <c r="D42" s="33"/>
      <c r="E42" s="33"/>
      <c r="F42" s="581"/>
      <c r="G42" s="56"/>
      <c r="H42" s="56"/>
      <c r="I42" s="56"/>
      <c r="J42" s="56"/>
      <c r="K42" s="69"/>
      <c r="L42" s="33"/>
      <c r="M42" s="57"/>
      <c r="N42" s="33"/>
      <c r="O42" s="22"/>
      <c r="P42" s="141"/>
      <c r="Q42" s="141"/>
      <c r="R42" s="141"/>
      <c r="S42" s="3"/>
    </row>
    <row r="43" spans="1:20" ht="13.5" thickBot="1">
      <c r="A43" s="413" t="s">
        <v>263</v>
      </c>
      <c r="B43" s="413" t="s">
        <v>542</v>
      </c>
      <c r="C43" s="76">
        <f>SUM(C44:C45)</f>
        <v>13787</v>
      </c>
      <c r="D43" s="76">
        <f>SUM(D44,D45)</f>
        <v>13945</v>
      </c>
      <c r="E43" s="76">
        <f>SUM(E44,E45)</f>
        <v>13945</v>
      </c>
      <c r="F43" s="287">
        <f>SUM(F44,F45)</f>
        <v>0</v>
      </c>
      <c r="G43" s="97">
        <f aca="true" t="shared" si="6" ref="G43:L43">SUM(G44:G45)</f>
        <v>0</v>
      </c>
      <c r="H43" s="97">
        <f t="shared" si="6"/>
        <v>0</v>
      </c>
      <c r="I43" s="97">
        <f t="shared" si="6"/>
        <v>0</v>
      </c>
      <c r="J43" s="208">
        <f t="shared" si="6"/>
        <v>0</v>
      </c>
      <c r="K43" s="208">
        <f t="shared" si="6"/>
        <v>0</v>
      </c>
      <c r="L43" s="76">
        <f t="shared" si="6"/>
        <v>13787</v>
      </c>
      <c r="M43" s="179">
        <f>SUM(M44,M45)</f>
        <v>13945</v>
      </c>
      <c r="N43" s="76">
        <f>SUM(N44,N45)</f>
        <v>13945</v>
      </c>
      <c r="O43" s="141"/>
      <c r="P43" s="141"/>
      <c r="Q43" s="141"/>
      <c r="R43" s="141"/>
      <c r="S43" s="3"/>
      <c r="T43" s="3"/>
    </row>
    <row r="44" spans="1:21" ht="25.5">
      <c r="A44" s="583" t="s">
        <v>132</v>
      </c>
      <c r="B44" s="584" t="s">
        <v>262</v>
      </c>
      <c r="C44" s="316">
        <v>8204</v>
      </c>
      <c r="D44" s="276">
        <v>2146</v>
      </c>
      <c r="E44" s="316">
        <v>2146</v>
      </c>
      <c r="F44" s="422">
        <v>0</v>
      </c>
      <c r="G44" s="422">
        <v>0</v>
      </c>
      <c r="H44" s="422">
        <v>0</v>
      </c>
      <c r="I44" s="422">
        <v>0</v>
      </c>
      <c r="J44" s="422">
        <v>0</v>
      </c>
      <c r="K44" s="422">
        <v>0</v>
      </c>
      <c r="L44" s="316">
        <v>8204</v>
      </c>
      <c r="M44" s="276">
        <v>8362</v>
      </c>
      <c r="N44" s="316">
        <v>8362</v>
      </c>
      <c r="O44" s="410"/>
      <c r="P44" s="141"/>
      <c r="Q44" s="141"/>
      <c r="R44" s="141"/>
      <c r="S44" s="3"/>
      <c r="T44" s="3"/>
      <c r="U44" s="152"/>
    </row>
    <row r="45" spans="1:21" ht="39" thickBot="1">
      <c r="A45" s="585" t="s">
        <v>133</v>
      </c>
      <c r="B45" s="586" t="s">
        <v>262</v>
      </c>
      <c r="C45" s="315">
        <v>5583</v>
      </c>
      <c r="D45" s="277">
        <v>11799</v>
      </c>
      <c r="E45" s="315">
        <v>11799</v>
      </c>
      <c r="F45" s="567">
        <v>0</v>
      </c>
      <c r="G45" s="567">
        <v>0</v>
      </c>
      <c r="H45" s="567">
        <v>0</v>
      </c>
      <c r="I45" s="567">
        <v>0</v>
      </c>
      <c r="J45" s="567">
        <v>0</v>
      </c>
      <c r="K45" s="567">
        <v>0</v>
      </c>
      <c r="L45" s="315">
        <v>5583</v>
      </c>
      <c r="M45" s="277">
        <v>5583</v>
      </c>
      <c r="N45" s="315">
        <v>5583</v>
      </c>
      <c r="O45" s="410"/>
      <c r="P45" s="410"/>
      <c r="Q45" s="410"/>
      <c r="R45" s="410"/>
      <c r="S45" s="3"/>
      <c r="U45" s="152"/>
    </row>
    <row r="46" spans="1:21" ht="13.5" thickBot="1">
      <c r="A46" s="588"/>
      <c r="B46" s="589"/>
      <c r="C46" s="351"/>
      <c r="D46" s="590">
        <v>0</v>
      </c>
      <c r="E46" s="351"/>
      <c r="F46" s="591"/>
      <c r="G46" s="344"/>
      <c r="H46" s="344"/>
      <c r="I46" s="344"/>
      <c r="J46" s="592"/>
      <c r="K46" s="425"/>
      <c r="L46" s="351"/>
      <c r="M46" s="590">
        <v>0</v>
      </c>
      <c r="N46" s="351"/>
      <c r="O46" s="410"/>
      <c r="P46" s="410"/>
      <c r="Q46" s="410"/>
      <c r="R46" s="410"/>
      <c r="S46" s="3"/>
      <c r="U46" s="152"/>
    </row>
    <row r="47" spans="1:19" ht="26.25" thickBot="1">
      <c r="A47" s="593" t="s">
        <v>264</v>
      </c>
      <c r="B47" s="588" t="s">
        <v>542</v>
      </c>
      <c r="C47" s="76">
        <f aca="true" t="shared" si="7" ref="C47:K47">SUM(C48:C49)</f>
        <v>0</v>
      </c>
      <c r="D47" s="76">
        <f t="shared" si="7"/>
        <v>1098</v>
      </c>
      <c r="E47" s="76">
        <f t="shared" si="7"/>
        <v>1098</v>
      </c>
      <c r="F47" s="287">
        <f t="shared" si="7"/>
        <v>0</v>
      </c>
      <c r="G47" s="287">
        <f t="shared" si="7"/>
        <v>0</v>
      </c>
      <c r="H47" s="287">
        <f t="shared" si="7"/>
        <v>0</v>
      </c>
      <c r="I47" s="287">
        <f t="shared" si="7"/>
        <v>0</v>
      </c>
      <c r="J47" s="287">
        <f t="shared" si="7"/>
        <v>0</v>
      </c>
      <c r="K47" s="287">
        <f t="shared" si="7"/>
        <v>0</v>
      </c>
      <c r="L47" s="76">
        <f>SUM(L48:L49)</f>
        <v>0</v>
      </c>
      <c r="M47" s="179">
        <f>SUM(M48:M49)</f>
        <v>1098</v>
      </c>
      <c r="N47" s="76">
        <f>SUM(N48:N49)</f>
        <v>1098</v>
      </c>
      <c r="O47" s="410"/>
      <c r="P47" s="141"/>
      <c r="Q47" s="141"/>
      <c r="R47" s="141"/>
      <c r="S47" s="3"/>
    </row>
    <row r="48" spans="1:19" ht="12.75">
      <c r="A48" s="594" t="s">
        <v>543</v>
      </c>
      <c r="B48" s="594" t="s">
        <v>296</v>
      </c>
      <c r="C48" s="316">
        <v>0</v>
      </c>
      <c r="D48" s="276">
        <v>1098</v>
      </c>
      <c r="E48" s="316">
        <v>1098</v>
      </c>
      <c r="F48" s="422">
        <v>0</v>
      </c>
      <c r="G48" s="422">
        <v>0</v>
      </c>
      <c r="H48" s="422">
        <v>0</v>
      </c>
      <c r="I48" s="422">
        <v>0</v>
      </c>
      <c r="J48" s="422">
        <v>0</v>
      </c>
      <c r="K48" s="422">
        <v>0</v>
      </c>
      <c r="L48" s="316">
        <v>0</v>
      </c>
      <c r="M48" s="276">
        <v>1098</v>
      </c>
      <c r="N48" s="316">
        <v>1098</v>
      </c>
      <c r="O48" s="410"/>
      <c r="P48" s="410"/>
      <c r="Q48" s="410"/>
      <c r="R48" s="410"/>
      <c r="S48" s="3"/>
    </row>
    <row r="49" spans="1:19" ht="13.5" thickBot="1">
      <c r="A49" s="595" t="s">
        <v>544</v>
      </c>
      <c r="B49" s="595" t="s">
        <v>545</v>
      </c>
      <c r="C49" s="349">
        <v>0</v>
      </c>
      <c r="D49" s="569">
        <v>0</v>
      </c>
      <c r="E49" s="349">
        <v>0</v>
      </c>
      <c r="F49" s="570">
        <v>0</v>
      </c>
      <c r="G49" s="570">
        <v>0</v>
      </c>
      <c r="H49" s="570">
        <v>0</v>
      </c>
      <c r="I49" s="570">
        <v>0</v>
      </c>
      <c r="J49" s="570">
        <v>0</v>
      </c>
      <c r="K49" s="570">
        <v>0</v>
      </c>
      <c r="L49" s="349">
        <v>0</v>
      </c>
      <c r="M49" s="569">
        <v>0</v>
      </c>
      <c r="N49" s="349">
        <v>0</v>
      </c>
      <c r="O49" s="410"/>
      <c r="P49" s="22"/>
      <c r="Q49" s="22"/>
      <c r="R49" s="22"/>
      <c r="S49" s="3"/>
    </row>
    <row r="50" spans="1:19" ht="13.5" thickBot="1">
      <c r="A50" s="596"/>
      <c r="B50" s="596"/>
      <c r="C50" s="411"/>
      <c r="D50" s="410"/>
      <c r="E50" s="411"/>
      <c r="F50" s="343"/>
      <c r="G50" s="344"/>
      <c r="H50" s="344"/>
      <c r="I50" s="344"/>
      <c r="J50" s="344"/>
      <c r="K50" s="425"/>
      <c r="L50" s="411"/>
      <c r="M50" s="410"/>
      <c r="N50" s="411"/>
      <c r="O50" s="410"/>
      <c r="P50" s="22"/>
      <c r="Q50" s="22"/>
      <c r="R50" s="22"/>
      <c r="S50" s="3"/>
    </row>
    <row r="51" spans="1:20" ht="15.75" thickBot="1">
      <c r="A51" s="653" t="s">
        <v>134</v>
      </c>
      <c r="B51" s="597"/>
      <c r="C51" s="598">
        <f>SUM(C7,C32,C43,C47)</f>
        <v>52361</v>
      </c>
      <c r="D51" s="598">
        <f>SUM(D7,D32,D43,D47)</f>
        <v>98054</v>
      </c>
      <c r="E51" s="598">
        <f>SUM(E7,E32,E43,E47)</f>
        <v>101414</v>
      </c>
      <c r="F51" s="598">
        <f aca="true" t="shared" si="8" ref="F51:K51">SUM(F7,F32,F43,F47,F39)</f>
        <v>0</v>
      </c>
      <c r="G51" s="598">
        <f t="shared" si="8"/>
        <v>0</v>
      </c>
      <c r="H51" s="598">
        <f t="shared" si="8"/>
        <v>0</v>
      </c>
      <c r="I51" s="598">
        <f t="shared" si="8"/>
        <v>0</v>
      </c>
      <c r="J51" s="598">
        <f t="shared" si="8"/>
        <v>0</v>
      </c>
      <c r="K51" s="598">
        <f t="shared" si="8"/>
        <v>0</v>
      </c>
      <c r="L51" s="598">
        <f>SUM(L7,L32,L43,L47)</f>
        <v>52361</v>
      </c>
      <c r="M51" s="598">
        <f>SUM(M7,M32,M43,M47)</f>
        <v>98054</v>
      </c>
      <c r="N51" s="598">
        <f>SUM(N7,N32,N43,N47)</f>
        <v>101414</v>
      </c>
      <c r="O51" s="141"/>
      <c r="P51" s="22"/>
      <c r="Q51" s="22"/>
      <c r="R51" s="22"/>
      <c r="S51" s="3"/>
      <c r="T51" s="3"/>
    </row>
    <row r="52" spans="1:20" ht="12.75">
      <c r="A52" s="23"/>
      <c r="B52" s="23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141"/>
      <c r="Q52" s="141"/>
      <c r="R52" s="141"/>
      <c r="S52" s="3"/>
      <c r="T52" s="3"/>
    </row>
    <row r="53" spans="1:19" ht="12.75">
      <c r="A53" s="24"/>
      <c r="B53" s="24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410"/>
      <c r="Q53" s="410"/>
      <c r="R53" s="410"/>
      <c r="S53" s="3"/>
    </row>
    <row r="54" spans="1:19" ht="12.75">
      <c r="A54" s="24"/>
      <c r="B54" s="24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410"/>
      <c r="Q54" s="410"/>
      <c r="R54" s="410"/>
      <c r="S54" s="3"/>
    </row>
    <row r="55" spans="1:21" ht="12.75">
      <c r="A55" s="24"/>
      <c r="B55" s="24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410"/>
      <c r="Q55" s="410"/>
      <c r="R55" s="410"/>
      <c r="S55" s="3"/>
      <c r="T55" s="158"/>
      <c r="U55" s="239"/>
    </row>
    <row r="56" spans="1:21" ht="12.75">
      <c r="A56" s="24"/>
      <c r="B56" s="2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141"/>
      <c r="Q56" s="141"/>
      <c r="R56" s="141"/>
      <c r="S56" s="3"/>
      <c r="T56" s="158"/>
      <c r="U56" s="239"/>
    </row>
    <row r="57" spans="1:18" ht="13.5" hidden="1" thickBot="1">
      <c r="A57" s="166"/>
      <c r="B57" s="49"/>
      <c r="C57" s="169"/>
      <c r="D57" s="26"/>
      <c r="E57" s="26"/>
      <c r="F57" s="26"/>
      <c r="G57" s="26"/>
      <c r="H57" s="26"/>
      <c r="I57" s="26"/>
      <c r="J57" s="26"/>
      <c r="K57" s="26"/>
      <c r="L57" s="225">
        <f aca="true" t="shared" si="9" ref="L57:N61">SUM(C57,F57,I57)</f>
        <v>0</v>
      </c>
      <c r="M57" s="157">
        <f t="shared" si="9"/>
        <v>0</v>
      </c>
      <c r="N57" s="157">
        <f t="shared" si="9"/>
        <v>0</v>
      </c>
      <c r="O57" s="3"/>
      <c r="P57" s="316">
        <v>0</v>
      </c>
      <c r="Q57" s="276">
        <v>1098</v>
      </c>
      <c r="R57" s="316">
        <v>1098</v>
      </c>
    </row>
    <row r="58" spans="1:18" ht="13.5" hidden="1" thickBot="1">
      <c r="A58" s="166"/>
      <c r="B58" s="49"/>
      <c r="C58" s="169"/>
      <c r="D58" s="26"/>
      <c r="E58" s="26"/>
      <c r="F58" s="26"/>
      <c r="G58" s="26"/>
      <c r="H58" s="26"/>
      <c r="I58" s="26"/>
      <c r="J58" s="26"/>
      <c r="K58" s="26"/>
      <c r="L58" s="225">
        <f t="shared" si="9"/>
        <v>0</v>
      </c>
      <c r="M58" s="157">
        <f t="shared" si="9"/>
        <v>0</v>
      </c>
      <c r="N58" s="157">
        <f t="shared" si="9"/>
        <v>0</v>
      </c>
      <c r="O58" s="3"/>
      <c r="P58" s="349">
        <v>0</v>
      </c>
      <c r="Q58" s="569">
        <v>0</v>
      </c>
      <c r="R58" s="349">
        <v>0</v>
      </c>
    </row>
    <row r="59" spans="1:18" ht="13.5" hidden="1" thickBot="1">
      <c r="A59" s="166"/>
      <c r="B59" s="49"/>
      <c r="C59" s="169"/>
      <c r="D59" s="26"/>
      <c r="E59" s="26"/>
      <c r="F59" s="26"/>
      <c r="G59" s="26"/>
      <c r="H59" s="26"/>
      <c r="I59" s="26"/>
      <c r="J59" s="26"/>
      <c r="K59" s="26"/>
      <c r="L59" s="225">
        <f t="shared" si="9"/>
        <v>0</v>
      </c>
      <c r="M59" s="157">
        <f t="shared" si="9"/>
        <v>0</v>
      </c>
      <c r="N59" s="157">
        <f t="shared" si="9"/>
        <v>0</v>
      </c>
      <c r="O59" s="3"/>
      <c r="P59" s="411"/>
      <c r="Q59" s="410"/>
      <c r="R59" s="411"/>
    </row>
    <row r="60" spans="1:15" ht="13.5" hidden="1" thickBot="1">
      <c r="A60" s="166"/>
      <c r="B60" s="49"/>
      <c r="C60" s="169"/>
      <c r="D60" s="26"/>
      <c r="E60" s="26"/>
      <c r="F60" s="26"/>
      <c r="G60" s="26"/>
      <c r="H60" s="26"/>
      <c r="I60" s="26"/>
      <c r="J60" s="26"/>
      <c r="K60" s="26"/>
      <c r="L60" s="225">
        <f t="shared" si="9"/>
        <v>0</v>
      </c>
      <c r="M60" s="157">
        <f t="shared" si="9"/>
        <v>0</v>
      </c>
      <c r="N60" s="157">
        <f t="shared" si="9"/>
        <v>0</v>
      </c>
      <c r="O60" s="3"/>
    </row>
    <row r="61" spans="1:16" ht="13.5" hidden="1" thickBot="1">
      <c r="A61" s="166"/>
      <c r="B61" s="49"/>
      <c r="C61" s="94"/>
      <c r="D61" s="143"/>
      <c r="E61" s="143"/>
      <c r="F61" s="143"/>
      <c r="G61" s="143"/>
      <c r="H61" s="143"/>
      <c r="I61" s="143"/>
      <c r="J61" s="143"/>
      <c r="K61" s="143"/>
      <c r="L61" s="225">
        <f t="shared" si="9"/>
        <v>0</v>
      </c>
      <c r="M61" s="303">
        <f t="shared" si="9"/>
        <v>0</v>
      </c>
      <c r="N61" s="303">
        <f t="shared" si="9"/>
        <v>0</v>
      </c>
      <c r="O61" s="3"/>
      <c r="P61" s="3"/>
    </row>
    <row r="62" spans="1:15" ht="12.75">
      <c r="A62" s="24"/>
      <c r="B62" s="24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3"/>
      <c r="O62" s="3"/>
    </row>
    <row r="63" spans="1:15" ht="12.75">
      <c r="A63" s="24"/>
      <c r="B63" s="24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3"/>
      <c r="O63" s="3"/>
    </row>
    <row r="64" spans="1:17" ht="12.75">
      <c r="A64" s="24"/>
      <c r="B64" s="24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3"/>
      <c r="O64" s="3"/>
      <c r="P64" s="158"/>
      <c r="Q64" s="239"/>
    </row>
    <row r="65" spans="1:17" ht="12.75">
      <c r="A65" s="24"/>
      <c r="B65" s="2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158"/>
      <c r="Q65" s="239"/>
    </row>
    <row r="66" spans="1:17" ht="12.75">
      <c r="A66" s="24"/>
      <c r="B66" s="2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Q66" s="114"/>
    </row>
    <row r="67" spans="1:15" ht="12.75">
      <c r="A67" s="24"/>
      <c r="B67" s="2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>
      <c r="A68" s="24"/>
      <c r="B68" s="2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>
      <c r="A69" s="24"/>
      <c r="B69" s="2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>
      <c r="A70" s="24"/>
      <c r="B70" s="2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>
      <c r="A71" s="24"/>
      <c r="B71" s="2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>
      <c r="A72" s="24"/>
      <c r="B72" s="2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>
      <c r="A73" s="24"/>
      <c r="B73" s="2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>
      <c r="A74" s="24"/>
      <c r="B74" s="2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>
      <c r="A75" s="24"/>
      <c r="B75" s="2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>
      <c r="A76" s="24"/>
      <c r="B76" s="2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>
      <c r="A77" s="24"/>
      <c r="B77" s="2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>
      <c r="A78" s="24"/>
      <c r="B78" s="2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>
      <c r="A79" s="24"/>
      <c r="B79" s="2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>
      <c r="A80" s="24"/>
      <c r="B80" s="2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>
      <c r="A81" s="7"/>
      <c r="B81" s="261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" customHeight="1">
      <c r="A82" s="5"/>
      <c r="B82" s="5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>
      <c r="A83" s="6"/>
      <c r="B83" s="26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>
      <c r="A84" s="11"/>
      <c r="B84" s="5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4:15" ht="12.75">
      <c r="N85" s="3"/>
      <c r="O85" s="3"/>
    </row>
    <row r="86" spans="3:15" ht="12.7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3:15" ht="12.7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3:15" ht="12.7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3:15" ht="12.7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3:15" ht="12.7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>
      <c r="A91" s="12"/>
      <c r="B91" s="1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3:15" ht="12.7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3:15" ht="12.7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8" spans="1:2" ht="12.75">
      <c r="A98" s="12"/>
      <c r="B98" s="12"/>
    </row>
    <row r="99" spans="1:2" ht="12.75">
      <c r="A99" s="12"/>
      <c r="B99" s="12"/>
    </row>
  </sheetData>
  <sheetProtection/>
  <mergeCells count="4">
    <mergeCell ref="C5:E5"/>
    <mergeCell ref="F5:H5"/>
    <mergeCell ref="I5:K5"/>
    <mergeCell ref="L5:N5"/>
  </mergeCells>
  <printOptions/>
  <pageMargins left="0.984251968503937" right="0" top="0.15748031496062992" bottom="0" header="0.5118110236220472" footer="0.5118110236220472"/>
  <pageSetup horizontalDpi="600" verticalDpi="600" orientation="landscape" paperSize="9" scale="80" r:id="rId1"/>
  <colBreaks count="1" manualBreakCount="1">
    <brk id="16" min="1" max="10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3:S55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2.28125" style="0" customWidth="1"/>
    <col min="2" max="2" width="28.00390625" style="0" customWidth="1"/>
    <col min="3" max="3" width="8.00390625" style="0" customWidth="1"/>
    <col min="4" max="4" width="10.57421875" style="0" customWidth="1"/>
    <col min="5" max="5" width="9.140625" style="0" hidden="1" customWidth="1"/>
    <col min="6" max="7" width="9.140625" style="114" customWidth="1"/>
    <col min="8" max="10" width="10.8515625" style="0" customWidth="1"/>
    <col min="16" max="16" width="10.140625" style="0" customWidth="1"/>
  </cols>
  <sheetData>
    <row r="3" spans="2:3" ht="12.75">
      <c r="B3" s="3" t="s">
        <v>657</v>
      </c>
      <c r="C3" s="3"/>
    </row>
    <row r="5" spans="1:15" ht="13.5" thickBot="1">
      <c r="A5" s="12" t="s">
        <v>88</v>
      </c>
      <c r="O5" s="3" t="s">
        <v>417</v>
      </c>
    </row>
    <row r="6" spans="1:16" ht="13.5" thickBot="1">
      <c r="A6" s="193"/>
      <c r="B6" s="194"/>
      <c r="C6" s="33" t="s">
        <v>235</v>
      </c>
      <c r="D6" s="735" t="s">
        <v>173</v>
      </c>
      <c r="E6" s="735"/>
      <c r="F6" s="735"/>
      <c r="G6" s="743"/>
      <c r="H6" s="744" t="s">
        <v>174</v>
      </c>
      <c r="I6" s="735"/>
      <c r="J6" s="736"/>
      <c r="K6" s="732" t="s">
        <v>176</v>
      </c>
      <c r="L6" s="735"/>
      <c r="M6" s="736"/>
      <c r="N6" s="732" t="s">
        <v>100</v>
      </c>
      <c r="O6" s="735"/>
      <c r="P6" s="736"/>
    </row>
    <row r="7" spans="1:16" ht="13.5" thickBot="1">
      <c r="A7" s="38"/>
      <c r="B7" s="189"/>
      <c r="C7" s="127"/>
      <c r="D7" s="311" t="s">
        <v>232</v>
      </c>
      <c r="E7" s="218"/>
      <c r="F7" s="415" t="s">
        <v>233</v>
      </c>
      <c r="G7" s="417" t="s">
        <v>234</v>
      </c>
      <c r="H7" s="214" t="s">
        <v>232</v>
      </c>
      <c r="I7" s="218" t="s">
        <v>233</v>
      </c>
      <c r="J7" s="215" t="s">
        <v>234</v>
      </c>
      <c r="K7" s="214" t="s">
        <v>232</v>
      </c>
      <c r="L7" s="218" t="s">
        <v>233</v>
      </c>
      <c r="M7" s="215" t="s">
        <v>234</v>
      </c>
      <c r="N7" s="214" t="s">
        <v>232</v>
      </c>
      <c r="O7" s="218" t="s">
        <v>233</v>
      </c>
      <c r="P7" s="215" t="s">
        <v>234</v>
      </c>
    </row>
    <row r="8" spans="1:16" ht="13.5" thickBot="1">
      <c r="A8" s="278" t="s">
        <v>16</v>
      </c>
      <c r="B8" s="279"/>
      <c r="C8" s="319"/>
      <c r="D8" s="281">
        <f>SUM(D9+D10+D11+D12+D13+D14)</f>
        <v>43300</v>
      </c>
      <c r="E8" s="281">
        <f aca="true" t="shared" si="0" ref="E8:P8">SUM(E9+E10+E11+E12+E13+E14)</f>
        <v>0</v>
      </c>
      <c r="F8" s="281">
        <f t="shared" si="0"/>
        <v>83807</v>
      </c>
      <c r="G8" s="281">
        <f t="shared" si="0"/>
        <v>72739</v>
      </c>
      <c r="H8" s="281">
        <f t="shared" si="0"/>
        <v>0</v>
      </c>
      <c r="I8" s="281">
        <f t="shared" si="0"/>
        <v>0</v>
      </c>
      <c r="J8" s="281">
        <f t="shared" si="0"/>
        <v>0</v>
      </c>
      <c r="K8" s="281">
        <f t="shared" si="0"/>
        <v>0</v>
      </c>
      <c r="L8" s="281">
        <f t="shared" si="0"/>
        <v>0</v>
      </c>
      <c r="M8" s="281">
        <f t="shared" si="0"/>
        <v>0</v>
      </c>
      <c r="N8" s="281">
        <f t="shared" si="0"/>
        <v>43300</v>
      </c>
      <c r="O8" s="281">
        <f t="shared" si="0"/>
        <v>83807</v>
      </c>
      <c r="P8" s="281">
        <f t="shared" si="0"/>
        <v>72739</v>
      </c>
    </row>
    <row r="9" spans="1:16" ht="13.5" thickBot="1">
      <c r="A9" s="61"/>
      <c r="B9" s="192" t="s">
        <v>89</v>
      </c>
      <c r="C9" s="376" t="s">
        <v>238</v>
      </c>
      <c r="D9" s="78">
        <v>14751</v>
      </c>
      <c r="E9" s="95"/>
      <c r="F9" s="316">
        <v>39396</v>
      </c>
      <c r="G9" s="316">
        <v>36548</v>
      </c>
      <c r="H9" s="316">
        <v>0</v>
      </c>
      <c r="I9" s="333"/>
      <c r="J9" s="333"/>
      <c r="K9" s="331">
        <v>0</v>
      </c>
      <c r="L9" s="78"/>
      <c r="M9" s="78"/>
      <c r="N9" s="264">
        <f aca="true" t="shared" si="1" ref="N9:N44">SUM(D9,H9,K9)</f>
        <v>14751</v>
      </c>
      <c r="O9" s="230">
        <f aca="true" t="shared" si="2" ref="O9:O44">SUM(F9,I9,L9)</f>
        <v>39396</v>
      </c>
      <c r="P9" s="149">
        <f aca="true" t="shared" si="3" ref="P9:P44">SUM(G9,J9,M9)</f>
        <v>36548</v>
      </c>
    </row>
    <row r="10" spans="1:16" ht="31.5" customHeight="1" thickBot="1">
      <c r="A10" s="53"/>
      <c r="B10" s="546" t="s">
        <v>509</v>
      </c>
      <c r="C10" s="26" t="s">
        <v>239</v>
      </c>
      <c r="D10" s="266">
        <v>4039</v>
      </c>
      <c r="E10" s="169"/>
      <c r="F10" s="150">
        <v>7366</v>
      </c>
      <c r="G10" s="150">
        <v>6636</v>
      </c>
      <c r="H10" s="150">
        <v>0</v>
      </c>
      <c r="I10" s="150"/>
      <c r="J10" s="150"/>
      <c r="K10" s="131">
        <v>0</v>
      </c>
      <c r="L10" s="79"/>
      <c r="M10" s="79"/>
      <c r="N10" s="264">
        <f t="shared" si="1"/>
        <v>4039</v>
      </c>
      <c r="O10" s="230">
        <f t="shared" si="2"/>
        <v>7366</v>
      </c>
      <c r="P10" s="149">
        <f t="shared" si="3"/>
        <v>6636</v>
      </c>
    </row>
    <row r="11" spans="1:16" ht="13.5" thickBot="1">
      <c r="A11" s="53"/>
      <c r="B11" s="187" t="s">
        <v>90</v>
      </c>
      <c r="C11" s="26" t="s">
        <v>265</v>
      </c>
      <c r="D11" s="266">
        <v>16611</v>
      </c>
      <c r="E11" s="169"/>
      <c r="F11" s="150">
        <v>22069</v>
      </c>
      <c r="G11" s="150">
        <v>15381</v>
      </c>
      <c r="H11" s="150">
        <v>0</v>
      </c>
      <c r="I11" s="150"/>
      <c r="J11" s="150"/>
      <c r="K11" s="131">
        <v>0</v>
      </c>
      <c r="L11" s="79"/>
      <c r="M11" s="79"/>
      <c r="N11" s="264">
        <f t="shared" si="1"/>
        <v>16611</v>
      </c>
      <c r="O11" s="230">
        <f t="shared" si="2"/>
        <v>22069</v>
      </c>
      <c r="P11" s="149">
        <f t="shared" si="3"/>
        <v>15381</v>
      </c>
    </row>
    <row r="12" spans="1:16" ht="13.5" thickBot="1">
      <c r="A12" s="53"/>
      <c r="B12" s="187" t="s">
        <v>510</v>
      </c>
      <c r="C12" s="26" t="s">
        <v>266</v>
      </c>
      <c r="D12" s="266">
        <v>6690</v>
      </c>
      <c r="E12" s="169"/>
      <c r="F12" s="150">
        <v>7473</v>
      </c>
      <c r="G12" s="150">
        <v>6835</v>
      </c>
      <c r="H12" s="150">
        <v>0</v>
      </c>
      <c r="I12" s="150"/>
      <c r="J12" s="150"/>
      <c r="K12" s="131">
        <v>0</v>
      </c>
      <c r="L12" s="78"/>
      <c r="M12" s="78"/>
      <c r="N12" s="264">
        <f t="shared" si="1"/>
        <v>6690</v>
      </c>
      <c r="O12" s="230">
        <f t="shared" si="2"/>
        <v>7473</v>
      </c>
      <c r="P12" s="149">
        <f t="shared" si="3"/>
        <v>6835</v>
      </c>
    </row>
    <row r="13" spans="1:16" ht="13.5" thickBot="1">
      <c r="A13" s="53"/>
      <c r="B13" s="187" t="s">
        <v>91</v>
      </c>
      <c r="C13" s="26" t="s">
        <v>267</v>
      </c>
      <c r="D13" s="266">
        <v>1209</v>
      </c>
      <c r="E13" s="169"/>
      <c r="F13" s="150">
        <v>7503</v>
      </c>
      <c r="G13" s="150">
        <v>7339</v>
      </c>
      <c r="H13" s="150"/>
      <c r="I13" s="150"/>
      <c r="J13" s="150"/>
      <c r="K13" s="131">
        <v>0</v>
      </c>
      <c r="L13" s="79"/>
      <c r="M13" s="79"/>
      <c r="N13" s="264">
        <f t="shared" si="1"/>
        <v>1209</v>
      </c>
      <c r="O13" s="230">
        <f t="shared" si="2"/>
        <v>7503</v>
      </c>
      <c r="P13" s="149">
        <f t="shared" si="3"/>
        <v>7339</v>
      </c>
    </row>
    <row r="14" spans="1:19" ht="13.5" thickBot="1">
      <c r="A14" s="62"/>
      <c r="B14" s="188"/>
      <c r="C14" s="143"/>
      <c r="D14" s="267"/>
      <c r="E14" s="94"/>
      <c r="F14" s="315"/>
      <c r="G14" s="315"/>
      <c r="H14" s="315"/>
      <c r="I14" s="315"/>
      <c r="J14" s="315"/>
      <c r="K14" s="132"/>
      <c r="L14" s="205"/>
      <c r="M14" s="205"/>
      <c r="N14" s="141">
        <f t="shared" si="1"/>
        <v>0</v>
      </c>
      <c r="O14" s="250">
        <f t="shared" si="2"/>
        <v>0</v>
      </c>
      <c r="P14" s="307">
        <f t="shared" si="3"/>
        <v>0</v>
      </c>
      <c r="S14" s="209"/>
    </row>
    <row r="15" spans="1:16" ht="13.5" thickBot="1">
      <c r="A15" s="19" t="s">
        <v>18</v>
      </c>
      <c r="B15" s="185"/>
      <c r="C15" s="352"/>
      <c r="D15" s="80">
        <f aca="true" t="shared" si="4" ref="D15:M15">SUM(D16+D17+D21)</f>
        <v>6061</v>
      </c>
      <c r="E15" s="173">
        <f t="shared" si="4"/>
        <v>0</v>
      </c>
      <c r="F15" s="76">
        <f t="shared" si="4"/>
        <v>12277</v>
      </c>
      <c r="G15" s="76">
        <f t="shared" si="4"/>
        <v>12271</v>
      </c>
      <c r="H15" s="76">
        <f t="shared" si="4"/>
        <v>0</v>
      </c>
      <c r="I15" s="76">
        <f t="shared" si="4"/>
        <v>0</v>
      </c>
      <c r="J15" s="76">
        <f t="shared" si="4"/>
        <v>0</v>
      </c>
      <c r="K15" s="76">
        <f t="shared" si="4"/>
        <v>0</v>
      </c>
      <c r="L15" s="80">
        <f t="shared" si="4"/>
        <v>0</v>
      </c>
      <c r="M15" s="80">
        <f t="shared" si="4"/>
        <v>0</v>
      </c>
      <c r="N15" s="173">
        <f t="shared" si="1"/>
        <v>6061</v>
      </c>
      <c r="O15" s="100">
        <f t="shared" si="2"/>
        <v>12277</v>
      </c>
      <c r="P15" s="92">
        <f t="shared" si="3"/>
        <v>12271</v>
      </c>
    </row>
    <row r="16" spans="1:16" ht="13.5" thickBot="1">
      <c r="A16" s="61"/>
      <c r="B16" s="186" t="s">
        <v>115</v>
      </c>
      <c r="C16" s="318" t="s">
        <v>261</v>
      </c>
      <c r="D16" s="268">
        <v>254</v>
      </c>
      <c r="E16" s="95"/>
      <c r="F16" s="316">
        <v>9357</v>
      </c>
      <c r="G16" s="316">
        <v>9353</v>
      </c>
      <c r="H16" s="316"/>
      <c r="I16" s="316"/>
      <c r="J16" s="316"/>
      <c r="K16" s="130">
        <v>0</v>
      </c>
      <c r="L16" s="78"/>
      <c r="M16" s="78"/>
      <c r="N16" s="264">
        <f t="shared" si="1"/>
        <v>254</v>
      </c>
      <c r="O16" s="230">
        <f t="shared" si="2"/>
        <v>9357</v>
      </c>
      <c r="P16" s="149">
        <f t="shared" si="3"/>
        <v>9353</v>
      </c>
    </row>
    <row r="17" spans="1:16" ht="13.5" thickBot="1">
      <c r="A17" s="53"/>
      <c r="B17" s="187" t="s">
        <v>27</v>
      </c>
      <c r="C17" s="26" t="s">
        <v>268</v>
      </c>
      <c r="D17" s="266">
        <v>478</v>
      </c>
      <c r="E17" s="169"/>
      <c r="F17" s="150">
        <v>2920</v>
      </c>
      <c r="G17" s="150">
        <v>2918</v>
      </c>
      <c r="H17" s="150">
        <v>0</v>
      </c>
      <c r="I17" s="150"/>
      <c r="J17" s="150"/>
      <c r="K17" s="131">
        <v>0</v>
      </c>
      <c r="L17" s="79"/>
      <c r="M17" s="79"/>
      <c r="N17" s="264">
        <f t="shared" si="1"/>
        <v>478</v>
      </c>
      <c r="O17" s="230">
        <f t="shared" si="2"/>
        <v>2920</v>
      </c>
      <c r="P17" s="149">
        <f t="shared" si="3"/>
        <v>2918</v>
      </c>
    </row>
    <row r="18" spans="1:16" ht="13.5" hidden="1" thickBot="1">
      <c r="A18" s="53"/>
      <c r="B18" s="23"/>
      <c r="C18" s="49"/>
      <c r="D18" s="269"/>
      <c r="E18" s="169"/>
      <c r="F18" s="150"/>
      <c r="G18" s="150"/>
      <c r="H18" s="150"/>
      <c r="I18" s="150"/>
      <c r="J18" s="150"/>
      <c r="K18" s="131"/>
      <c r="L18" s="78"/>
      <c r="M18" s="78"/>
      <c r="N18" s="264">
        <f t="shared" si="1"/>
        <v>0</v>
      </c>
      <c r="O18" s="230">
        <f t="shared" si="2"/>
        <v>0</v>
      </c>
      <c r="P18" s="149">
        <f t="shared" si="3"/>
        <v>0</v>
      </c>
    </row>
    <row r="19" spans="1:16" ht="13.5" hidden="1" thickBot="1">
      <c r="A19" s="53"/>
      <c r="B19" s="23"/>
      <c r="C19" s="49"/>
      <c r="D19" s="31"/>
      <c r="E19" s="39"/>
      <c r="F19" s="131"/>
      <c r="G19" s="131"/>
      <c r="H19" s="131"/>
      <c r="I19" s="131"/>
      <c r="J19" s="131"/>
      <c r="K19" s="131"/>
      <c r="L19" s="79"/>
      <c r="M19" s="79"/>
      <c r="N19" s="264">
        <f t="shared" si="1"/>
        <v>0</v>
      </c>
      <c r="O19" s="230">
        <f t="shared" si="2"/>
        <v>0</v>
      </c>
      <c r="P19" s="149">
        <f t="shared" si="3"/>
        <v>0</v>
      </c>
    </row>
    <row r="20" spans="1:16" ht="13.5" hidden="1" thickBot="1">
      <c r="A20" s="53"/>
      <c r="B20" s="23"/>
      <c r="C20" s="49"/>
      <c r="D20" s="31"/>
      <c r="E20" s="39"/>
      <c r="F20" s="131"/>
      <c r="G20" s="131"/>
      <c r="H20" s="131"/>
      <c r="I20" s="131"/>
      <c r="J20" s="131"/>
      <c r="K20" s="131"/>
      <c r="L20" s="78"/>
      <c r="M20" s="78"/>
      <c r="N20" s="264">
        <f t="shared" si="1"/>
        <v>0</v>
      </c>
      <c r="O20" s="230">
        <f t="shared" si="2"/>
        <v>0</v>
      </c>
      <c r="P20" s="149">
        <f t="shared" si="3"/>
        <v>0</v>
      </c>
    </row>
    <row r="21" spans="1:16" ht="13.5" thickBot="1">
      <c r="A21" s="53"/>
      <c r="B21" s="187" t="s">
        <v>93</v>
      </c>
      <c r="C21" s="26" t="s">
        <v>597</v>
      </c>
      <c r="D21" s="79">
        <v>5329</v>
      </c>
      <c r="E21" s="39"/>
      <c r="F21" s="131">
        <v>0</v>
      </c>
      <c r="G21" s="131">
        <v>0</v>
      </c>
      <c r="H21" s="131">
        <v>0</v>
      </c>
      <c r="I21" s="131"/>
      <c r="J21" s="131"/>
      <c r="K21" s="131">
        <v>0</v>
      </c>
      <c r="L21" s="79"/>
      <c r="M21" s="79"/>
      <c r="N21" s="264">
        <f t="shared" si="1"/>
        <v>5329</v>
      </c>
      <c r="O21" s="230">
        <f t="shared" si="2"/>
        <v>0</v>
      </c>
      <c r="P21" s="149">
        <f t="shared" si="3"/>
        <v>0</v>
      </c>
    </row>
    <row r="22" spans="1:16" ht="13.5" thickBot="1">
      <c r="A22" s="62"/>
      <c r="B22" s="190"/>
      <c r="C22" s="99"/>
      <c r="D22" s="270"/>
      <c r="E22" s="144"/>
      <c r="F22" s="132"/>
      <c r="G22" s="132"/>
      <c r="H22" s="132"/>
      <c r="I22" s="132"/>
      <c r="J22" s="132"/>
      <c r="K22" s="132"/>
      <c r="L22" s="205"/>
      <c r="M22" s="205"/>
      <c r="N22" s="141">
        <f t="shared" si="1"/>
        <v>0</v>
      </c>
      <c r="O22" s="250">
        <f t="shared" si="2"/>
        <v>0</v>
      </c>
      <c r="P22" s="307">
        <f t="shared" si="3"/>
        <v>0</v>
      </c>
    </row>
    <row r="23" spans="1:16" ht="13.5" thickBot="1">
      <c r="A23" s="19" t="s">
        <v>19</v>
      </c>
      <c r="B23" s="198"/>
      <c r="C23" s="377"/>
      <c r="D23" s="271">
        <f aca="true" t="shared" si="5" ref="D23:M23">SUM(D24,D27)</f>
        <v>0</v>
      </c>
      <c r="E23" s="327">
        <f t="shared" si="5"/>
        <v>0</v>
      </c>
      <c r="F23" s="416">
        <f t="shared" si="5"/>
        <v>0</v>
      </c>
      <c r="G23" s="416">
        <f t="shared" si="5"/>
        <v>0</v>
      </c>
      <c r="H23" s="308">
        <f t="shared" si="5"/>
        <v>0</v>
      </c>
      <c r="I23" s="308">
        <f t="shared" si="5"/>
        <v>0</v>
      </c>
      <c r="J23" s="308">
        <f t="shared" si="5"/>
        <v>0</v>
      </c>
      <c r="K23" s="308">
        <f t="shared" si="5"/>
        <v>0</v>
      </c>
      <c r="L23" s="271">
        <f t="shared" si="5"/>
        <v>0</v>
      </c>
      <c r="M23" s="271">
        <f t="shared" si="5"/>
        <v>0</v>
      </c>
      <c r="N23" s="173">
        <f t="shared" si="1"/>
        <v>0</v>
      </c>
      <c r="O23" s="100">
        <f t="shared" si="2"/>
        <v>0</v>
      </c>
      <c r="P23" s="92">
        <f t="shared" si="3"/>
        <v>0</v>
      </c>
    </row>
    <row r="24" spans="1:16" ht="13.5" thickBot="1">
      <c r="A24" s="195"/>
      <c r="B24" s="199" t="s">
        <v>107</v>
      </c>
      <c r="C24" s="127"/>
      <c r="D24" s="323">
        <f aca="true" t="shared" si="6" ref="D24:M24">SUM(D25:D26)</f>
        <v>0</v>
      </c>
      <c r="E24" s="105">
        <f t="shared" si="6"/>
        <v>0</v>
      </c>
      <c r="F24" s="389">
        <f t="shared" si="6"/>
        <v>0</v>
      </c>
      <c r="G24" s="389">
        <f t="shared" si="6"/>
        <v>0</v>
      </c>
      <c r="H24" s="105">
        <f t="shared" si="6"/>
        <v>0</v>
      </c>
      <c r="I24" s="105">
        <f t="shared" si="6"/>
        <v>0</v>
      </c>
      <c r="J24" s="105">
        <f t="shared" si="6"/>
        <v>0</v>
      </c>
      <c r="K24" s="105">
        <f t="shared" si="6"/>
        <v>0</v>
      </c>
      <c r="L24" s="105">
        <f t="shared" si="6"/>
        <v>0</v>
      </c>
      <c r="M24" s="324">
        <f t="shared" si="6"/>
        <v>0</v>
      </c>
      <c r="N24" s="173">
        <f t="shared" si="1"/>
        <v>0</v>
      </c>
      <c r="O24" s="100">
        <f t="shared" si="2"/>
        <v>0</v>
      </c>
      <c r="P24" s="92">
        <f t="shared" si="3"/>
        <v>0</v>
      </c>
    </row>
    <row r="25" spans="1:16" ht="13.5" thickBot="1">
      <c r="A25" s="53"/>
      <c r="B25" s="189" t="s">
        <v>116</v>
      </c>
      <c r="C25" s="49"/>
      <c r="D25" s="30"/>
      <c r="E25" s="41"/>
      <c r="F25" s="130"/>
      <c r="G25" s="130"/>
      <c r="H25" s="130"/>
      <c r="I25" s="130"/>
      <c r="J25" s="130"/>
      <c r="K25" s="130"/>
      <c r="L25" s="78"/>
      <c r="M25" s="78"/>
      <c r="N25" s="264">
        <f t="shared" si="1"/>
        <v>0</v>
      </c>
      <c r="O25" s="230">
        <f t="shared" si="2"/>
        <v>0</v>
      </c>
      <c r="P25" s="149">
        <f t="shared" si="3"/>
        <v>0</v>
      </c>
    </row>
    <row r="26" spans="1:16" ht="13.5" thickBot="1">
      <c r="A26" s="53"/>
      <c r="B26" s="189" t="s">
        <v>117</v>
      </c>
      <c r="C26" s="99"/>
      <c r="D26" s="270"/>
      <c r="E26" s="144"/>
      <c r="F26" s="132"/>
      <c r="G26" s="132"/>
      <c r="H26" s="132"/>
      <c r="I26" s="132"/>
      <c r="J26" s="132"/>
      <c r="K26" s="132"/>
      <c r="L26" s="205"/>
      <c r="M26" s="205"/>
      <c r="N26" s="141">
        <f t="shared" si="1"/>
        <v>0</v>
      </c>
      <c r="O26" s="250">
        <f t="shared" si="2"/>
        <v>0</v>
      </c>
      <c r="P26" s="307">
        <f t="shared" si="3"/>
        <v>0</v>
      </c>
    </row>
    <row r="27" spans="1:16" ht="13.5" thickBot="1">
      <c r="A27" s="53"/>
      <c r="B27" s="200" t="s">
        <v>108</v>
      </c>
      <c r="C27" s="33"/>
      <c r="D27" s="29">
        <f aca="true" t="shared" si="7" ref="D27:M27">SUM(D28:D29)</f>
        <v>0</v>
      </c>
      <c r="E27" s="69">
        <f t="shared" si="7"/>
        <v>0</v>
      </c>
      <c r="F27" s="302">
        <f t="shared" si="7"/>
        <v>0</v>
      </c>
      <c r="G27" s="302">
        <f t="shared" si="7"/>
        <v>0</v>
      </c>
      <c r="H27" s="300">
        <f t="shared" si="7"/>
        <v>0</v>
      </c>
      <c r="I27" s="300">
        <f t="shared" si="7"/>
        <v>0</v>
      </c>
      <c r="J27" s="300">
        <f t="shared" si="7"/>
        <v>0</v>
      </c>
      <c r="K27" s="33">
        <f t="shared" si="7"/>
        <v>0</v>
      </c>
      <c r="L27" s="29">
        <f t="shared" si="7"/>
        <v>0</v>
      </c>
      <c r="M27" s="29">
        <f t="shared" si="7"/>
        <v>0</v>
      </c>
      <c r="N27" s="173">
        <f t="shared" si="1"/>
        <v>0</v>
      </c>
      <c r="O27" s="100">
        <f t="shared" si="2"/>
        <v>0</v>
      </c>
      <c r="P27" s="92">
        <f t="shared" si="3"/>
        <v>0</v>
      </c>
    </row>
    <row r="28" spans="1:16" ht="13.5" thickBot="1">
      <c r="A28" s="53"/>
      <c r="B28" s="189" t="s">
        <v>116</v>
      </c>
      <c r="C28" s="51"/>
      <c r="D28" s="30"/>
      <c r="E28" s="41"/>
      <c r="F28" s="331"/>
      <c r="G28" s="331"/>
      <c r="H28" s="331"/>
      <c r="I28" s="331"/>
      <c r="J28" s="331"/>
      <c r="K28" s="130"/>
      <c r="L28" s="78"/>
      <c r="M28" s="78"/>
      <c r="N28" s="264">
        <f t="shared" si="1"/>
        <v>0</v>
      </c>
      <c r="O28" s="230">
        <f t="shared" si="2"/>
        <v>0</v>
      </c>
      <c r="P28" s="149">
        <f t="shared" si="3"/>
        <v>0</v>
      </c>
    </row>
    <row r="29" spans="1:16" ht="13.5" thickBot="1">
      <c r="A29" s="53"/>
      <c r="B29" s="189" t="s">
        <v>117</v>
      </c>
      <c r="C29" s="49"/>
      <c r="D29" s="31"/>
      <c r="E29" s="39"/>
      <c r="F29" s="131"/>
      <c r="G29" s="131"/>
      <c r="H29" s="131"/>
      <c r="I29" s="131"/>
      <c r="J29" s="131"/>
      <c r="K29" s="131"/>
      <c r="L29" s="79"/>
      <c r="M29" s="79"/>
      <c r="N29" s="264">
        <f t="shared" si="1"/>
        <v>0</v>
      </c>
      <c r="O29" s="230">
        <f t="shared" si="2"/>
        <v>0</v>
      </c>
      <c r="P29" s="149">
        <f t="shared" si="3"/>
        <v>0</v>
      </c>
    </row>
    <row r="30" spans="1:16" ht="13.5" thickBot="1">
      <c r="A30" s="62"/>
      <c r="B30" s="190"/>
      <c r="C30" s="99"/>
      <c r="D30" s="270"/>
      <c r="E30" s="144"/>
      <c r="F30" s="332"/>
      <c r="G30" s="332"/>
      <c r="H30" s="332"/>
      <c r="I30" s="332"/>
      <c r="J30" s="332"/>
      <c r="K30" s="132"/>
      <c r="L30" s="205"/>
      <c r="M30" s="205"/>
      <c r="N30" s="264">
        <f t="shared" si="1"/>
        <v>0</v>
      </c>
      <c r="O30" s="230">
        <f t="shared" si="2"/>
        <v>0</v>
      </c>
      <c r="P30" s="149">
        <f t="shared" si="3"/>
        <v>0</v>
      </c>
    </row>
    <row r="31" spans="1:16" ht="13.5" thickBot="1">
      <c r="A31" s="19" t="s">
        <v>118</v>
      </c>
      <c r="B31" s="191"/>
      <c r="C31" s="59"/>
      <c r="D31" s="80">
        <f>SUM(D34:D35)</f>
        <v>3000</v>
      </c>
      <c r="E31" s="173">
        <f aca="true" t="shared" si="8" ref="E31:M31">SUM(E34:E35)</f>
        <v>0</v>
      </c>
      <c r="F31" s="299">
        <f t="shared" si="8"/>
        <v>0</v>
      </c>
      <c r="G31" s="299">
        <f t="shared" si="8"/>
        <v>0</v>
      </c>
      <c r="H31" s="299">
        <f t="shared" si="8"/>
        <v>0</v>
      </c>
      <c r="I31" s="299">
        <f t="shared" si="8"/>
        <v>0</v>
      </c>
      <c r="J31" s="299">
        <f t="shared" si="8"/>
        <v>0</v>
      </c>
      <c r="K31" s="76">
        <f t="shared" si="8"/>
        <v>0</v>
      </c>
      <c r="L31" s="80">
        <f t="shared" si="8"/>
        <v>0</v>
      </c>
      <c r="M31" s="80">
        <f t="shared" si="8"/>
        <v>0</v>
      </c>
      <c r="N31" s="264">
        <f t="shared" si="1"/>
        <v>3000</v>
      </c>
      <c r="O31" s="230">
        <f t="shared" si="2"/>
        <v>0</v>
      </c>
      <c r="P31" s="149">
        <f t="shared" si="3"/>
        <v>0</v>
      </c>
    </row>
    <row r="32" spans="1:16" ht="13.5" thickBot="1">
      <c r="A32" s="61"/>
      <c r="B32" s="199" t="s">
        <v>11</v>
      </c>
      <c r="C32" s="33" t="s">
        <v>267</v>
      </c>
      <c r="D32" s="76">
        <f>SUM(D34:D35)</f>
        <v>3000</v>
      </c>
      <c r="E32" s="175">
        <f aca="true" t="shared" si="9" ref="E32:M32">SUM(E34:E35)</f>
        <v>0</v>
      </c>
      <c r="F32" s="302">
        <f t="shared" si="9"/>
        <v>0</v>
      </c>
      <c r="G32" s="302">
        <f t="shared" si="9"/>
        <v>0</v>
      </c>
      <c r="H32" s="302">
        <f t="shared" si="9"/>
        <v>0</v>
      </c>
      <c r="I32" s="302">
        <f t="shared" si="9"/>
        <v>0</v>
      </c>
      <c r="J32" s="302">
        <f t="shared" si="9"/>
        <v>0</v>
      </c>
      <c r="K32" s="76">
        <f t="shared" si="9"/>
        <v>0</v>
      </c>
      <c r="L32" s="80">
        <f t="shared" si="9"/>
        <v>0</v>
      </c>
      <c r="M32" s="80">
        <f t="shared" si="9"/>
        <v>0</v>
      </c>
      <c r="N32" s="173">
        <f t="shared" si="1"/>
        <v>3000</v>
      </c>
      <c r="O32" s="100">
        <f t="shared" si="2"/>
        <v>0</v>
      </c>
      <c r="P32" s="92">
        <f t="shared" si="3"/>
        <v>0</v>
      </c>
    </row>
    <row r="33" spans="1:16" ht="13.5" thickBot="1">
      <c r="A33" s="53"/>
      <c r="B33" s="200" t="s">
        <v>119</v>
      </c>
      <c r="C33" s="127"/>
      <c r="D33" s="272">
        <v>0</v>
      </c>
      <c r="E33" s="172"/>
      <c r="F33" s="321">
        <v>0</v>
      </c>
      <c r="G33" s="321">
        <v>0</v>
      </c>
      <c r="H33" s="321">
        <v>0</v>
      </c>
      <c r="I33" s="321"/>
      <c r="J33" s="321"/>
      <c r="K33" s="157">
        <v>0</v>
      </c>
      <c r="L33" s="210"/>
      <c r="M33" s="210"/>
      <c r="N33" s="264">
        <f t="shared" si="1"/>
        <v>0</v>
      </c>
      <c r="O33" s="230">
        <f t="shared" si="2"/>
        <v>0</v>
      </c>
      <c r="P33" s="149">
        <f t="shared" si="3"/>
        <v>0</v>
      </c>
    </row>
    <row r="34" spans="1:16" ht="13.5" thickBot="1">
      <c r="A34" s="53"/>
      <c r="B34" s="189" t="s">
        <v>13</v>
      </c>
      <c r="C34" s="26" t="s">
        <v>267</v>
      </c>
      <c r="D34" s="79">
        <v>3000</v>
      </c>
      <c r="E34" s="39"/>
      <c r="F34" s="131">
        <v>0</v>
      </c>
      <c r="G34" s="131">
        <v>0</v>
      </c>
      <c r="H34" s="131">
        <v>0</v>
      </c>
      <c r="I34" s="131"/>
      <c r="J34" s="131"/>
      <c r="K34" s="131">
        <v>0</v>
      </c>
      <c r="L34" s="79"/>
      <c r="M34" s="79"/>
      <c r="N34" s="264">
        <f t="shared" si="1"/>
        <v>3000</v>
      </c>
      <c r="O34" s="230">
        <f t="shared" si="2"/>
        <v>0</v>
      </c>
      <c r="P34" s="149">
        <f t="shared" si="3"/>
        <v>0</v>
      </c>
    </row>
    <row r="35" spans="1:16" ht="13.5" thickBot="1">
      <c r="A35" s="62"/>
      <c r="B35" s="190" t="s">
        <v>14</v>
      </c>
      <c r="C35" s="99"/>
      <c r="D35" s="205"/>
      <c r="E35" s="144"/>
      <c r="F35" s="332"/>
      <c r="G35" s="332"/>
      <c r="H35" s="332">
        <v>0</v>
      </c>
      <c r="I35" s="332"/>
      <c r="J35" s="332"/>
      <c r="K35" s="132">
        <v>0</v>
      </c>
      <c r="L35" s="205"/>
      <c r="M35" s="205"/>
      <c r="N35" s="264">
        <f t="shared" si="1"/>
        <v>0</v>
      </c>
      <c r="O35" s="230">
        <f t="shared" si="2"/>
        <v>0</v>
      </c>
      <c r="P35" s="149">
        <f t="shared" si="3"/>
        <v>0</v>
      </c>
    </row>
    <row r="36" spans="1:16" ht="13.5" thickBot="1">
      <c r="A36" s="740" t="s">
        <v>121</v>
      </c>
      <c r="B36" s="741"/>
      <c r="C36" s="378"/>
      <c r="D36" s="80">
        <f aca="true" t="shared" si="10" ref="D36:M36">SUM(D8+D15+D23+D31)</f>
        <v>52361</v>
      </c>
      <c r="E36" s="173">
        <f t="shared" si="10"/>
        <v>0</v>
      </c>
      <c r="F36" s="303">
        <f t="shared" si="10"/>
        <v>96084</v>
      </c>
      <c r="G36" s="303">
        <f t="shared" si="10"/>
        <v>85010</v>
      </c>
      <c r="H36" s="303">
        <f t="shared" si="10"/>
        <v>0</v>
      </c>
      <c r="I36" s="303">
        <f t="shared" si="10"/>
        <v>0</v>
      </c>
      <c r="J36" s="303">
        <f t="shared" si="10"/>
        <v>0</v>
      </c>
      <c r="K36" s="76">
        <f t="shared" si="10"/>
        <v>0</v>
      </c>
      <c r="L36" s="80">
        <f t="shared" si="10"/>
        <v>0</v>
      </c>
      <c r="M36" s="80">
        <f t="shared" si="10"/>
        <v>0</v>
      </c>
      <c r="N36" s="264">
        <f t="shared" si="1"/>
        <v>52361</v>
      </c>
      <c r="O36" s="230">
        <f t="shared" si="2"/>
        <v>96084</v>
      </c>
      <c r="P36" s="149">
        <f t="shared" si="3"/>
        <v>85010</v>
      </c>
    </row>
    <row r="37" spans="1:16" ht="13.5" thickBot="1">
      <c r="A37" s="196"/>
      <c r="B37" s="201"/>
      <c r="C37" s="379"/>
      <c r="D37" s="273"/>
      <c r="E37" s="23"/>
      <c r="F37" s="293"/>
      <c r="G37" s="293"/>
      <c r="H37" s="293"/>
      <c r="I37" s="293"/>
      <c r="J37" s="293"/>
      <c r="K37" s="206"/>
      <c r="L37" s="207"/>
      <c r="M37" s="207"/>
      <c r="N37" s="264">
        <f t="shared" si="1"/>
        <v>0</v>
      </c>
      <c r="O37" s="230">
        <f t="shared" si="2"/>
        <v>0</v>
      </c>
      <c r="P37" s="149">
        <f t="shared" si="3"/>
        <v>0</v>
      </c>
    </row>
    <row r="38" spans="1:16" ht="16.5" customHeight="1" thickBot="1">
      <c r="A38" s="204" t="s">
        <v>177</v>
      </c>
      <c r="B38" s="202"/>
      <c r="C38" s="352" t="s">
        <v>270</v>
      </c>
      <c r="D38" s="29">
        <f aca="true" t="shared" si="11" ref="D38:M38">SUM(D39:D42)</f>
        <v>0</v>
      </c>
      <c r="E38" s="69">
        <f t="shared" si="11"/>
        <v>0</v>
      </c>
      <c r="F38" s="303">
        <f t="shared" si="11"/>
        <v>1970</v>
      </c>
      <c r="G38" s="303">
        <f t="shared" si="11"/>
        <v>872</v>
      </c>
      <c r="H38" s="329">
        <f t="shared" si="11"/>
        <v>0</v>
      </c>
      <c r="I38" s="329">
        <f t="shared" si="11"/>
        <v>0</v>
      </c>
      <c r="J38" s="329">
        <f t="shared" si="11"/>
        <v>0</v>
      </c>
      <c r="K38" s="33">
        <f t="shared" si="11"/>
        <v>0</v>
      </c>
      <c r="L38" s="29">
        <f t="shared" si="11"/>
        <v>0</v>
      </c>
      <c r="M38" s="29">
        <f t="shared" si="11"/>
        <v>0</v>
      </c>
      <c r="N38" s="264">
        <f t="shared" si="1"/>
        <v>0</v>
      </c>
      <c r="O38" s="230">
        <f t="shared" si="2"/>
        <v>1970</v>
      </c>
      <c r="P38" s="149">
        <f t="shared" si="3"/>
        <v>872</v>
      </c>
    </row>
    <row r="39" spans="1:16" ht="16.5" customHeight="1" thickBot="1">
      <c r="A39" s="197" t="s">
        <v>153</v>
      </c>
      <c r="B39" s="95"/>
      <c r="C39" s="318"/>
      <c r="D39" s="272">
        <v>0</v>
      </c>
      <c r="E39" s="211"/>
      <c r="F39" s="321"/>
      <c r="G39" s="321"/>
      <c r="H39" s="321">
        <f>SUM(H40:H42)</f>
        <v>0</v>
      </c>
      <c r="I39" s="321"/>
      <c r="J39" s="321"/>
      <c r="K39" s="157">
        <f>SUM(K40:K42)</f>
        <v>0</v>
      </c>
      <c r="L39" s="210"/>
      <c r="M39" s="210"/>
      <c r="N39" s="264">
        <f t="shared" si="1"/>
        <v>0</v>
      </c>
      <c r="O39" s="230">
        <f t="shared" si="2"/>
        <v>0</v>
      </c>
      <c r="P39" s="149">
        <f t="shared" si="3"/>
        <v>0</v>
      </c>
    </row>
    <row r="40" spans="1:16" ht="27.75" customHeight="1" thickBot="1">
      <c r="A40" s="745" t="s">
        <v>269</v>
      </c>
      <c r="B40" s="725"/>
      <c r="C40" s="26" t="s">
        <v>270</v>
      </c>
      <c r="D40" s="274">
        <v>0</v>
      </c>
      <c r="E40" s="95"/>
      <c r="F40" s="150">
        <v>1970</v>
      </c>
      <c r="G40" s="150">
        <v>872</v>
      </c>
      <c r="H40" s="150">
        <v>0</v>
      </c>
      <c r="I40" s="150"/>
      <c r="J40" s="150"/>
      <c r="K40" s="150">
        <v>0</v>
      </c>
      <c r="L40" s="266"/>
      <c r="M40" s="266"/>
      <c r="N40" s="264">
        <f t="shared" si="1"/>
        <v>0</v>
      </c>
      <c r="O40" s="230">
        <f t="shared" si="2"/>
        <v>1970</v>
      </c>
      <c r="P40" s="149">
        <f t="shared" si="3"/>
        <v>872</v>
      </c>
    </row>
    <row r="41" spans="1:16" ht="13.5" thickBot="1">
      <c r="A41" s="45" t="s">
        <v>120</v>
      </c>
      <c r="B41" s="187"/>
      <c r="C41" s="26"/>
      <c r="D41" s="269">
        <v>0</v>
      </c>
      <c r="E41" s="169"/>
      <c r="F41" s="150"/>
      <c r="G41" s="150"/>
      <c r="H41" s="150">
        <v>0</v>
      </c>
      <c r="I41" s="150"/>
      <c r="J41" s="150"/>
      <c r="K41" s="150">
        <v>0</v>
      </c>
      <c r="L41" s="266"/>
      <c r="M41" s="266"/>
      <c r="N41" s="264">
        <f t="shared" si="1"/>
        <v>0</v>
      </c>
      <c r="O41" s="230">
        <f t="shared" si="2"/>
        <v>0</v>
      </c>
      <c r="P41" s="149">
        <f t="shared" si="3"/>
        <v>0</v>
      </c>
    </row>
    <row r="42" spans="1:16" ht="13.5" thickBot="1">
      <c r="A42" s="184"/>
      <c r="B42" s="187"/>
      <c r="C42" s="26"/>
      <c r="D42" s="269"/>
      <c r="E42" s="169"/>
      <c r="F42" s="150"/>
      <c r="G42" s="150"/>
      <c r="H42" s="150"/>
      <c r="I42" s="150"/>
      <c r="J42" s="150"/>
      <c r="K42" s="150"/>
      <c r="L42" s="266"/>
      <c r="M42" s="266"/>
      <c r="N42" s="264">
        <f t="shared" si="1"/>
        <v>0</v>
      </c>
      <c r="O42" s="230">
        <f t="shared" si="2"/>
        <v>0</v>
      </c>
      <c r="P42" s="149">
        <f t="shared" si="3"/>
        <v>0</v>
      </c>
    </row>
    <row r="43" spans="1:16" ht="13.5" thickBot="1">
      <c r="A43" s="203" t="s">
        <v>135</v>
      </c>
      <c r="B43" s="190"/>
      <c r="C43" s="99"/>
      <c r="D43" s="275"/>
      <c r="E43" s="212"/>
      <c r="F43" s="322"/>
      <c r="G43" s="322"/>
      <c r="H43" s="322"/>
      <c r="I43" s="322"/>
      <c r="J43" s="322"/>
      <c r="K43" s="151">
        <v>0</v>
      </c>
      <c r="L43" s="213"/>
      <c r="M43" s="213"/>
      <c r="N43" s="264">
        <f t="shared" si="1"/>
        <v>0</v>
      </c>
      <c r="O43" s="230">
        <f t="shared" si="2"/>
        <v>0</v>
      </c>
      <c r="P43" s="149">
        <f t="shared" si="3"/>
        <v>0</v>
      </c>
    </row>
    <row r="44" spans="1:16" ht="13.5" thickBot="1">
      <c r="A44" s="740" t="s">
        <v>136</v>
      </c>
      <c r="B44" s="742"/>
      <c r="C44" s="58"/>
      <c r="D44" s="80">
        <f aca="true" t="shared" si="12" ref="D44:M44">SUM(D43,D38,D36)</f>
        <v>52361</v>
      </c>
      <c r="E44" s="173">
        <f t="shared" si="12"/>
        <v>0</v>
      </c>
      <c r="F44" s="299">
        <f t="shared" si="12"/>
        <v>98054</v>
      </c>
      <c r="G44" s="299">
        <f t="shared" si="12"/>
        <v>85882</v>
      </c>
      <c r="H44" s="299">
        <f t="shared" si="12"/>
        <v>0</v>
      </c>
      <c r="I44" s="299">
        <f t="shared" si="12"/>
        <v>0</v>
      </c>
      <c r="J44" s="299">
        <f t="shared" si="12"/>
        <v>0</v>
      </c>
      <c r="K44" s="76">
        <f t="shared" si="12"/>
        <v>0</v>
      </c>
      <c r="L44" s="80">
        <f t="shared" si="12"/>
        <v>0</v>
      </c>
      <c r="M44" s="80">
        <f t="shared" si="12"/>
        <v>0</v>
      </c>
      <c r="N44" s="264">
        <f t="shared" si="1"/>
        <v>52361</v>
      </c>
      <c r="O44" s="230">
        <f t="shared" si="2"/>
        <v>98054</v>
      </c>
      <c r="P44" s="149">
        <f t="shared" si="3"/>
        <v>85882</v>
      </c>
    </row>
    <row r="45" spans="1:7" ht="12.75">
      <c r="A45" s="23"/>
      <c r="B45" s="23"/>
      <c r="C45" s="23"/>
      <c r="D45" s="23"/>
      <c r="E45" s="42"/>
      <c r="F45" s="140"/>
      <c r="G45" s="140"/>
    </row>
    <row r="46" spans="1:7" ht="12.75">
      <c r="A46" s="23"/>
      <c r="B46" s="23"/>
      <c r="C46" s="23"/>
      <c r="D46" s="23"/>
      <c r="E46" s="40"/>
      <c r="F46" s="140"/>
      <c r="G46" s="140"/>
    </row>
    <row r="47" spans="1:7" ht="12.75">
      <c r="A47" s="23"/>
      <c r="B47" s="23"/>
      <c r="C47" s="23"/>
      <c r="D47" s="23"/>
      <c r="E47" s="40"/>
      <c r="F47" s="140"/>
      <c r="G47" s="140"/>
    </row>
    <row r="48" spans="1:7" ht="12.75">
      <c r="A48" s="23"/>
      <c r="B48" s="23"/>
      <c r="C48" s="23"/>
      <c r="D48" s="23"/>
      <c r="E48" s="40"/>
      <c r="F48" s="140"/>
      <c r="G48" s="140"/>
    </row>
    <row r="49" spans="1:7" ht="12.75">
      <c r="A49" s="23"/>
      <c r="B49" s="23"/>
      <c r="C49" s="23"/>
      <c r="D49" s="23"/>
      <c r="E49" s="40"/>
      <c r="F49" s="140"/>
      <c r="G49" s="140"/>
    </row>
    <row r="50" spans="1:7" ht="12.75">
      <c r="A50" s="23"/>
      <c r="B50" s="23"/>
      <c r="C50" s="23"/>
      <c r="D50" s="23"/>
      <c r="E50" s="40"/>
      <c r="F50" s="140"/>
      <c r="G50" s="140"/>
    </row>
    <row r="51" spans="1:7" ht="12.75">
      <c r="A51" s="23"/>
      <c r="B51" s="23"/>
      <c r="C51" s="23"/>
      <c r="D51" s="23"/>
      <c r="E51" s="40"/>
      <c r="F51" s="140"/>
      <c r="G51" s="140"/>
    </row>
    <row r="52" spans="1:7" ht="12.75">
      <c r="A52" s="23"/>
      <c r="B52" s="23"/>
      <c r="C52" s="23"/>
      <c r="D52" s="23"/>
      <c r="E52" s="40"/>
      <c r="F52" s="140"/>
      <c r="G52" s="140"/>
    </row>
    <row r="53" spans="1:7" ht="12.75">
      <c r="A53" s="23"/>
      <c r="B53" s="23"/>
      <c r="C53" s="23"/>
      <c r="D53" s="23"/>
      <c r="E53" s="40"/>
      <c r="F53" s="140"/>
      <c r="G53" s="140"/>
    </row>
    <row r="54" spans="1:7" ht="12.75">
      <c r="A54" s="23"/>
      <c r="B54" s="23"/>
      <c r="C54" s="23"/>
      <c r="D54" s="23"/>
      <c r="E54" s="40"/>
      <c r="F54" s="140"/>
      <c r="G54" s="140"/>
    </row>
    <row r="55" spans="1:7" ht="12.75">
      <c r="A55" s="23"/>
      <c r="B55" s="23"/>
      <c r="C55" s="23"/>
      <c r="D55" s="23"/>
      <c r="E55" s="40"/>
      <c r="F55" s="140"/>
      <c r="G55" s="140"/>
    </row>
  </sheetData>
  <sheetProtection/>
  <mergeCells count="7">
    <mergeCell ref="K6:M6"/>
    <mergeCell ref="N6:P6"/>
    <mergeCell ref="A36:B36"/>
    <mergeCell ref="A44:B44"/>
    <mergeCell ref="D6:G6"/>
    <mergeCell ref="H6:J6"/>
    <mergeCell ref="A40:B4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colBreaks count="1" manualBreakCount="1">
    <brk id="17" min="2" max="5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N40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38.7109375" style="0" customWidth="1"/>
    <col min="2" max="2" width="7.8515625" style="0" customWidth="1"/>
    <col min="3" max="5" width="11.421875" style="0" customWidth="1"/>
    <col min="6" max="6" width="6.57421875" style="0" customWidth="1"/>
    <col min="7" max="7" width="7.28125" style="0" customWidth="1"/>
    <col min="8" max="8" width="6.421875" style="0" customWidth="1"/>
    <col min="9" max="9" width="5.8515625" style="0" customWidth="1"/>
    <col min="10" max="10" width="6.28125" style="0" customWidth="1"/>
    <col min="11" max="11" width="5.8515625" style="0" customWidth="1"/>
  </cols>
  <sheetData>
    <row r="3" spans="1:2" ht="12.75">
      <c r="A3" s="3" t="s">
        <v>493</v>
      </c>
      <c r="B3" s="3"/>
    </row>
    <row r="6" spans="1:2" ht="12.75">
      <c r="A6" s="3" t="s">
        <v>229</v>
      </c>
      <c r="B6" s="3"/>
    </row>
    <row r="8" spans="1:5" ht="12.75">
      <c r="A8" s="12" t="s">
        <v>66</v>
      </c>
      <c r="B8" s="12"/>
      <c r="C8" s="4"/>
      <c r="D8" s="4"/>
      <c r="E8" s="4"/>
    </row>
    <row r="9" ht="13.5" thickBot="1"/>
    <row r="10" spans="1:14" ht="13.5" thickBot="1">
      <c r="A10" s="282" t="s">
        <v>147</v>
      </c>
      <c r="B10" s="265"/>
      <c r="C10" s="744" t="s">
        <v>173</v>
      </c>
      <c r="D10" s="735"/>
      <c r="E10" s="736"/>
      <c r="F10" s="732" t="s">
        <v>174</v>
      </c>
      <c r="G10" s="735"/>
      <c r="H10" s="736"/>
      <c r="I10" s="732" t="s">
        <v>176</v>
      </c>
      <c r="J10" s="735"/>
      <c r="K10" s="736"/>
      <c r="L10" s="746" t="s">
        <v>100</v>
      </c>
      <c r="M10" s="747"/>
      <c r="N10" s="748"/>
    </row>
    <row r="11" spans="1:14" ht="13.5" thickBot="1">
      <c r="A11" s="305"/>
      <c r="B11" s="33" t="s">
        <v>235</v>
      </c>
      <c r="C11" s="165" t="s">
        <v>232</v>
      </c>
      <c r="D11" s="216" t="s">
        <v>233</v>
      </c>
      <c r="E11" s="216" t="s">
        <v>234</v>
      </c>
      <c r="F11" s="216" t="s">
        <v>232</v>
      </c>
      <c r="G11" s="310" t="s">
        <v>233</v>
      </c>
      <c r="H11" s="216" t="s">
        <v>234</v>
      </c>
      <c r="I11" s="216" t="s">
        <v>232</v>
      </c>
      <c r="J11" s="216" t="s">
        <v>233</v>
      </c>
      <c r="K11" s="260" t="s">
        <v>234</v>
      </c>
      <c r="L11" s="33" t="s">
        <v>232</v>
      </c>
      <c r="M11" s="33" t="s">
        <v>233</v>
      </c>
      <c r="N11" s="33" t="s">
        <v>234</v>
      </c>
    </row>
    <row r="12" spans="1:14" ht="12.75">
      <c r="A12" s="376" t="s">
        <v>271</v>
      </c>
      <c r="B12" s="95" t="s">
        <v>287</v>
      </c>
      <c r="C12" s="331"/>
      <c r="D12" s="221">
        <v>4705</v>
      </c>
      <c r="E12" s="331">
        <v>4705</v>
      </c>
      <c r="F12" s="331"/>
      <c r="G12" s="331"/>
      <c r="H12" s="331"/>
      <c r="I12" s="331"/>
      <c r="J12" s="331"/>
      <c r="K12" s="331"/>
      <c r="L12" s="130">
        <f aca="true" t="shared" si="0" ref="L12:M27">SUM(C12,F12,I12)</f>
        <v>0</v>
      </c>
      <c r="M12" s="130">
        <f t="shared" si="0"/>
        <v>4705</v>
      </c>
      <c r="N12" s="130">
        <v>4705</v>
      </c>
    </row>
    <row r="13" spans="1:14" ht="12.75">
      <c r="A13" s="26" t="s">
        <v>272</v>
      </c>
      <c r="B13" s="169" t="s">
        <v>288</v>
      </c>
      <c r="C13" s="131"/>
      <c r="D13" s="221">
        <v>190</v>
      </c>
      <c r="E13" s="131">
        <v>190</v>
      </c>
      <c r="F13" s="131"/>
      <c r="G13" s="131"/>
      <c r="H13" s="131"/>
      <c r="I13" s="131"/>
      <c r="J13" s="131"/>
      <c r="K13" s="131"/>
      <c r="L13" s="131">
        <f t="shared" si="0"/>
        <v>0</v>
      </c>
      <c r="M13" s="131">
        <f t="shared" si="0"/>
        <v>190</v>
      </c>
      <c r="N13" s="131">
        <v>190</v>
      </c>
    </row>
    <row r="14" spans="1:14" ht="12.75">
      <c r="A14" s="26" t="s">
        <v>273</v>
      </c>
      <c r="B14" s="169" t="s">
        <v>288</v>
      </c>
      <c r="C14" s="131"/>
      <c r="D14" s="221">
        <v>170</v>
      </c>
      <c r="E14" s="131">
        <v>170</v>
      </c>
      <c r="F14" s="131"/>
      <c r="G14" s="131"/>
      <c r="H14" s="131"/>
      <c r="I14" s="131"/>
      <c r="J14" s="131"/>
      <c r="K14" s="131"/>
      <c r="L14" s="131">
        <f t="shared" si="0"/>
        <v>0</v>
      </c>
      <c r="M14" s="131">
        <f t="shared" si="0"/>
        <v>170</v>
      </c>
      <c r="N14" s="131">
        <v>170</v>
      </c>
    </row>
    <row r="15" spans="1:14" ht="12.75">
      <c r="A15" s="26" t="s">
        <v>274</v>
      </c>
      <c r="B15" s="169" t="s">
        <v>288</v>
      </c>
      <c r="C15" s="131"/>
      <c r="D15" s="221">
        <v>399</v>
      </c>
      <c r="E15" s="131">
        <v>399</v>
      </c>
      <c r="F15" s="131"/>
      <c r="G15" s="131"/>
      <c r="H15" s="131"/>
      <c r="I15" s="131"/>
      <c r="J15" s="131"/>
      <c r="K15" s="131"/>
      <c r="L15" s="131">
        <f t="shared" si="0"/>
        <v>0</v>
      </c>
      <c r="M15" s="131">
        <f t="shared" si="0"/>
        <v>399</v>
      </c>
      <c r="N15" s="131">
        <v>399</v>
      </c>
    </row>
    <row r="16" spans="1:14" ht="12.75">
      <c r="A16" s="143" t="s">
        <v>275</v>
      </c>
      <c r="B16" s="26" t="s">
        <v>288</v>
      </c>
      <c r="C16" s="132"/>
      <c r="D16" s="98">
        <v>184</v>
      </c>
      <c r="E16" s="132">
        <v>184</v>
      </c>
      <c r="F16" s="132"/>
      <c r="G16" s="132"/>
      <c r="H16" s="132"/>
      <c r="I16" s="132"/>
      <c r="J16" s="132"/>
      <c r="K16" s="132"/>
      <c r="L16" s="132">
        <f t="shared" si="0"/>
        <v>0</v>
      </c>
      <c r="M16" s="132">
        <f t="shared" si="0"/>
        <v>184</v>
      </c>
      <c r="N16" s="132">
        <v>184</v>
      </c>
    </row>
    <row r="17" spans="1:14" ht="12.75">
      <c r="A17" s="26" t="s">
        <v>276</v>
      </c>
      <c r="B17" s="26" t="s">
        <v>288</v>
      </c>
      <c r="C17" s="131"/>
      <c r="D17" s="131">
        <v>1371</v>
      </c>
      <c r="E17" s="131">
        <v>1371</v>
      </c>
      <c r="F17" s="131"/>
      <c r="G17" s="131"/>
      <c r="H17" s="131"/>
      <c r="I17" s="131"/>
      <c r="J17" s="131"/>
      <c r="K17" s="131"/>
      <c r="L17" s="131">
        <f t="shared" si="0"/>
        <v>0</v>
      </c>
      <c r="M17" s="131">
        <f t="shared" si="0"/>
        <v>1371</v>
      </c>
      <c r="N17" s="131">
        <v>1371</v>
      </c>
    </row>
    <row r="18" spans="1:14" ht="13.5" customHeight="1" hidden="1" thickBot="1">
      <c r="A18" s="255"/>
      <c r="B18" s="49"/>
      <c r="C18" s="131"/>
      <c r="D18" s="131"/>
      <c r="E18" s="131"/>
      <c r="F18" s="131"/>
      <c r="G18" s="131"/>
      <c r="H18" s="131"/>
      <c r="I18" s="131"/>
      <c r="J18" s="131"/>
      <c r="K18" s="131"/>
      <c r="L18" s="131">
        <f t="shared" si="0"/>
        <v>0</v>
      </c>
      <c r="M18" s="131">
        <f t="shared" si="0"/>
        <v>0</v>
      </c>
      <c r="N18" s="49"/>
    </row>
    <row r="19" spans="1:14" ht="13.5" customHeight="1" hidden="1" thickBot="1">
      <c r="A19" s="73"/>
      <c r="B19" s="49"/>
      <c r="C19" s="131"/>
      <c r="D19" s="131"/>
      <c r="E19" s="131"/>
      <c r="F19" s="131"/>
      <c r="G19" s="131"/>
      <c r="H19" s="131"/>
      <c r="I19" s="131"/>
      <c r="J19" s="131"/>
      <c r="K19" s="131"/>
      <c r="L19" s="131">
        <f t="shared" si="0"/>
        <v>0</v>
      </c>
      <c r="M19" s="131">
        <f t="shared" si="0"/>
        <v>0</v>
      </c>
      <c r="N19" s="49"/>
    </row>
    <row r="20" spans="1:14" ht="12.75">
      <c r="A20" s="26" t="s">
        <v>277</v>
      </c>
      <c r="B20" s="26" t="s">
        <v>288</v>
      </c>
      <c r="C20" s="131"/>
      <c r="D20" s="131">
        <v>1006</v>
      </c>
      <c r="E20" s="131">
        <v>1006</v>
      </c>
      <c r="F20" s="131"/>
      <c r="G20" s="131"/>
      <c r="H20" s="131"/>
      <c r="I20" s="131"/>
      <c r="J20" s="131"/>
      <c r="K20" s="131"/>
      <c r="L20" s="131">
        <f t="shared" si="0"/>
        <v>0</v>
      </c>
      <c r="M20" s="131">
        <f t="shared" si="0"/>
        <v>1006</v>
      </c>
      <c r="N20" s="49">
        <v>1006</v>
      </c>
    </row>
    <row r="21" spans="1:14" ht="12.75">
      <c r="A21" s="26" t="s">
        <v>278</v>
      </c>
      <c r="B21" s="26" t="s">
        <v>288</v>
      </c>
      <c r="C21" s="131"/>
      <c r="D21" s="131">
        <v>319</v>
      </c>
      <c r="E21" s="131">
        <v>319</v>
      </c>
      <c r="F21" s="131"/>
      <c r="G21" s="131"/>
      <c r="H21" s="131"/>
      <c r="I21" s="131"/>
      <c r="J21" s="131"/>
      <c r="K21" s="131"/>
      <c r="L21" s="131">
        <f t="shared" si="0"/>
        <v>0</v>
      </c>
      <c r="M21" s="131">
        <f t="shared" si="0"/>
        <v>319</v>
      </c>
      <c r="N21" s="49">
        <v>319</v>
      </c>
    </row>
    <row r="22" spans="1:14" ht="12.75">
      <c r="A22" s="26" t="s">
        <v>279</v>
      </c>
      <c r="B22" s="26" t="s">
        <v>288</v>
      </c>
      <c r="C22" s="131"/>
      <c r="D22" s="131">
        <v>650</v>
      </c>
      <c r="E22" s="131">
        <v>650</v>
      </c>
      <c r="F22" s="131"/>
      <c r="G22" s="131"/>
      <c r="H22" s="131"/>
      <c r="I22" s="131"/>
      <c r="J22" s="131"/>
      <c r="K22" s="131"/>
      <c r="L22" s="131">
        <f t="shared" si="0"/>
        <v>0</v>
      </c>
      <c r="M22" s="131">
        <f t="shared" si="0"/>
        <v>650</v>
      </c>
      <c r="N22" s="49">
        <v>650</v>
      </c>
    </row>
    <row r="23" spans="1:14" ht="12.75">
      <c r="A23" s="26" t="s">
        <v>280</v>
      </c>
      <c r="B23" s="26" t="s">
        <v>288</v>
      </c>
      <c r="C23" s="131"/>
      <c r="D23" s="131">
        <v>300</v>
      </c>
      <c r="E23" s="131">
        <v>300</v>
      </c>
      <c r="F23" s="131"/>
      <c r="G23" s="131"/>
      <c r="H23" s="131"/>
      <c r="I23" s="131"/>
      <c r="J23" s="131"/>
      <c r="K23" s="131"/>
      <c r="L23" s="131">
        <f t="shared" si="0"/>
        <v>0</v>
      </c>
      <c r="M23" s="131">
        <f t="shared" si="0"/>
        <v>300</v>
      </c>
      <c r="N23" s="49">
        <v>300</v>
      </c>
    </row>
    <row r="24" spans="1:14" ht="12.75">
      <c r="A24" s="26" t="s">
        <v>281</v>
      </c>
      <c r="B24" s="26" t="s">
        <v>288</v>
      </c>
      <c r="C24" s="131"/>
      <c r="D24" s="131">
        <v>180</v>
      </c>
      <c r="E24" s="131">
        <v>180</v>
      </c>
      <c r="F24" s="131"/>
      <c r="G24" s="131"/>
      <c r="H24" s="131"/>
      <c r="I24" s="131"/>
      <c r="J24" s="131"/>
      <c r="K24" s="131"/>
      <c r="L24" s="131">
        <f t="shared" si="0"/>
        <v>0</v>
      </c>
      <c r="M24" s="131">
        <f t="shared" si="0"/>
        <v>180</v>
      </c>
      <c r="N24" s="49">
        <v>180</v>
      </c>
    </row>
    <row r="25" spans="1:14" ht="12.75">
      <c r="A25" s="26" t="s">
        <v>282</v>
      </c>
      <c r="B25" s="26" t="s">
        <v>288</v>
      </c>
      <c r="C25" s="131"/>
      <c r="D25" s="131">
        <v>350</v>
      </c>
      <c r="E25" s="131">
        <v>650</v>
      </c>
      <c r="F25" s="131"/>
      <c r="G25" s="131"/>
      <c r="H25" s="131"/>
      <c r="I25" s="131"/>
      <c r="J25" s="131"/>
      <c r="K25" s="131"/>
      <c r="L25" s="131">
        <f t="shared" si="0"/>
        <v>0</v>
      </c>
      <c r="M25" s="131">
        <f t="shared" si="0"/>
        <v>350</v>
      </c>
      <c r="N25" s="49">
        <v>350</v>
      </c>
    </row>
    <row r="26" spans="1:14" ht="12.75">
      <c r="A26" s="26" t="s">
        <v>283</v>
      </c>
      <c r="B26" s="26" t="s">
        <v>288</v>
      </c>
      <c r="C26" s="131"/>
      <c r="D26" s="131">
        <v>60</v>
      </c>
      <c r="E26" s="131">
        <v>60</v>
      </c>
      <c r="F26" s="131"/>
      <c r="G26" s="131"/>
      <c r="H26" s="131"/>
      <c r="I26" s="131"/>
      <c r="J26" s="131"/>
      <c r="K26" s="131"/>
      <c r="L26" s="131">
        <f t="shared" si="0"/>
        <v>0</v>
      </c>
      <c r="M26" s="131">
        <f t="shared" si="0"/>
        <v>60</v>
      </c>
      <c r="N26" s="49">
        <v>60</v>
      </c>
    </row>
    <row r="27" spans="1:14" ht="12.75">
      <c r="A27" s="26" t="s">
        <v>284</v>
      </c>
      <c r="B27" s="26" t="s">
        <v>289</v>
      </c>
      <c r="C27" s="131"/>
      <c r="D27" s="131">
        <v>1778</v>
      </c>
      <c r="E27" s="131">
        <v>0</v>
      </c>
      <c r="F27" s="131"/>
      <c r="G27" s="131"/>
      <c r="H27" s="131"/>
      <c r="I27" s="131"/>
      <c r="J27" s="131"/>
      <c r="K27" s="131"/>
      <c r="L27" s="131">
        <f t="shared" si="0"/>
        <v>0</v>
      </c>
      <c r="M27" s="131">
        <f t="shared" si="0"/>
        <v>1778</v>
      </c>
      <c r="N27" s="49"/>
    </row>
    <row r="28" spans="1:14" ht="12.75">
      <c r="A28" s="26" t="s">
        <v>285</v>
      </c>
      <c r="B28" s="26" t="s">
        <v>288</v>
      </c>
      <c r="C28" s="131"/>
      <c r="D28" s="131">
        <v>146</v>
      </c>
      <c r="E28" s="131">
        <v>146</v>
      </c>
      <c r="F28" s="131"/>
      <c r="G28" s="131"/>
      <c r="H28" s="131"/>
      <c r="I28" s="131"/>
      <c r="J28" s="131"/>
      <c r="K28" s="131"/>
      <c r="L28" s="131">
        <f>SUM(C28,F28,I28)</f>
        <v>0</v>
      </c>
      <c r="M28" s="131">
        <f>SUM(D28,G28,J28)</f>
        <v>146</v>
      </c>
      <c r="N28" s="49">
        <v>146</v>
      </c>
    </row>
    <row r="29" spans="1:14" ht="13.5" thickBot="1">
      <c r="A29" s="143" t="s">
        <v>286</v>
      </c>
      <c r="B29" s="143" t="s">
        <v>288</v>
      </c>
      <c r="C29" s="132"/>
      <c r="D29" s="132">
        <v>14</v>
      </c>
      <c r="E29" s="132">
        <v>14</v>
      </c>
      <c r="F29" s="132"/>
      <c r="G29" s="132"/>
      <c r="H29" s="132"/>
      <c r="I29" s="132"/>
      <c r="J29" s="132"/>
      <c r="K29" s="132"/>
      <c r="L29" s="131">
        <f>SUM(C29,F29,I29)</f>
        <v>0</v>
      </c>
      <c r="M29" s="132">
        <f>SUM(D29,G29,J29)</f>
        <v>14</v>
      </c>
      <c r="N29" s="99">
        <v>14</v>
      </c>
    </row>
    <row r="30" spans="1:14" ht="16.5" thickBot="1">
      <c r="A30" s="33" t="s">
        <v>148</v>
      </c>
      <c r="B30" s="33"/>
      <c r="C30" s="76">
        <f>SUM(C12:C17)</f>
        <v>0</v>
      </c>
      <c r="D30" s="380">
        <f>SUM(D12:D29)</f>
        <v>11822</v>
      </c>
      <c r="E30" s="76">
        <f>SUM(E12:E29)</f>
        <v>10344</v>
      </c>
      <c r="F30" s="76">
        <f aca="true" t="shared" si="1" ref="F30:K30">SUM(F12:F17)</f>
        <v>0</v>
      </c>
      <c r="G30" s="76">
        <f t="shared" si="1"/>
        <v>0</v>
      </c>
      <c r="H30" s="76">
        <f t="shared" si="1"/>
        <v>0</v>
      </c>
      <c r="I30" s="76">
        <f t="shared" si="1"/>
        <v>0</v>
      </c>
      <c r="J30" s="76">
        <f t="shared" si="1"/>
        <v>0</v>
      </c>
      <c r="K30" s="76">
        <f t="shared" si="1"/>
        <v>0</v>
      </c>
      <c r="L30" s="76">
        <f>SUM(L12:L17)</f>
        <v>0</v>
      </c>
      <c r="M30" s="76">
        <f>SUM(M12:M29)</f>
        <v>11822</v>
      </c>
      <c r="N30" s="76">
        <f>SUM(N12:N29)</f>
        <v>10044</v>
      </c>
    </row>
    <row r="31" spans="1:8" ht="12.75">
      <c r="A31" s="23"/>
      <c r="B31" s="23"/>
      <c r="C31" s="140"/>
      <c r="D31" s="140"/>
      <c r="E31" s="140"/>
      <c r="F31" s="23"/>
      <c r="G31" s="23"/>
      <c r="H31" s="23"/>
    </row>
    <row r="32" spans="1:8" ht="12.75">
      <c r="A32" s="23"/>
      <c r="B32" s="23"/>
      <c r="C32" s="140"/>
      <c r="D32" s="140"/>
      <c r="E32" s="140"/>
      <c r="F32" s="23"/>
      <c r="G32" s="23"/>
      <c r="H32" s="23"/>
    </row>
    <row r="33" spans="1:8" ht="12.75">
      <c r="A33" s="23"/>
      <c r="B33" s="23"/>
      <c r="C33" s="23"/>
      <c r="D33" s="23"/>
      <c r="E33" s="23"/>
      <c r="F33" s="23"/>
      <c r="G33" s="23"/>
      <c r="H33" s="23"/>
    </row>
    <row r="34" spans="1:8" ht="12.75">
      <c r="A34" s="23"/>
      <c r="B34" s="23"/>
      <c r="C34" s="23"/>
      <c r="D34" s="23"/>
      <c r="E34" s="23"/>
      <c r="F34" s="23"/>
      <c r="G34" s="23"/>
      <c r="H34" s="23"/>
    </row>
    <row r="35" spans="1:8" ht="12.75">
      <c r="A35" s="22"/>
      <c r="B35" s="22"/>
      <c r="C35" s="141"/>
      <c r="D35" s="141"/>
      <c r="E35" s="141"/>
      <c r="F35" s="23"/>
      <c r="G35" s="23"/>
      <c r="H35" s="23"/>
    </row>
    <row r="36" spans="1:8" ht="12.75">
      <c r="A36" s="23"/>
      <c r="B36" s="23"/>
      <c r="C36" s="23"/>
      <c r="D36" s="23"/>
      <c r="E36" s="23"/>
      <c r="F36" s="23"/>
      <c r="G36" s="23"/>
      <c r="H36" s="23"/>
    </row>
    <row r="37" spans="1:8" ht="12.75">
      <c r="A37" s="23"/>
      <c r="B37" s="23"/>
      <c r="C37" s="23"/>
      <c r="D37" s="23"/>
      <c r="E37" s="23"/>
      <c r="F37" s="23"/>
      <c r="G37" s="23"/>
      <c r="H37" s="23"/>
    </row>
    <row r="38" spans="1:8" ht="12.75">
      <c r="A38" s="23"/>
      <c r="B38" s="23"/>
      <c r="C38" s="23"/>
      <c r="D38" s="23"/>
      <c r="E38" s="23"/>
      <c r="F38" s="23"/>
      <c r="G38" s="23"/>
      <c r="H38" s="23"/>
    </row>
    <row r="39" spans="1:8" ht="12.75">
      <c r="A39" s="22"/>
      <c r="B39" s="22"/>
      <c r="C39" s="141"/>
      <c r="D39" s="141"/>
      <c r="E39" s="141"/>
      <c r="F39" s="23"/>
      <c r="G39" s="23"/>
      <c r="H39" s="23"/>
    </row>
    <row r="40" spans="1:8" ht="12.75">
      <c r="A40" s="23"/>
      <c r="B40" s="23"/>
      <c r="C40" s="23"/>
      <c r="D40" s="23"/>
      <c r="E40" s="23"/>
      <c r="F40" s="23"/>
      <c r="G40" s="23"/>
      <c r="H40" s="23"/>
    </row>
  </sheetData>
  <sheetProtection/>
  <mergeCells count="4">
    <mergeCell ref="C10:E10"/>
    <mergeCell ref="F10:H10"/>
    <mergeCell ref="I10:K10"/>
    <mergeCell ref="L10:N10"/>
  </mergeCells>
  <printOptions/>
  <pageMargins left="0.7480314960629921" right="0.7480314960629921" top="0" bottom="0.984251968503937" header="0.5118110236220472" footer="0.5118110236220472"/>
  <pageSetup horizontalDpi="600" verticalDpi="600" orientation="landscape" paperSize="9" scale="79" r:id="rId1"/>
  <colBreaks count="1" manualBreakCount="1">
    <brk id="14" max="2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3:N3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1.421875" style="0" customWidth="1"/>
    <col min="6" max="6" width="5.00390625" style="0" customWidth="1"/>
    <col min="7" max="7" width="5.140625" style="0" customWidth="1"/>
    <col min="8" max="8" width="5.7109375" style="0" customWidth="1"/>
    <col min="9" max="9" width="4.8515625" style="0" customWidth="1"/>
    <col min="10" max="10" width="5.28125" style="0" customWidth="1"/>
    <col min="11" max="11" width="4.8515625" style="0" customWidth="1"/>
    <col min="12" max="12" width="7.00390625" style="0" customWidth="1"/>
    <col min="13" max="13" width="8.140625" style="0" customWidth="1"/>
  </cols>
  <sheetData>
    <row r="3" spans="1:2" ht="12.75">
      <c r="A3" s="3" t="s">
        <v>658</v>
      </c>
      <c r="B3" s="3"/>
    </row>
    <row r="5" spans="1:5" ht="12.75">
      <c r="A5" s="12" t="s">
        <v>66</v>
      </c>
      <c r="B5" s="12"/>
      <c r="C5" s="4"/>
      <c r="D5" s="4"/>
      <c r="E5" s="4"/>
    </row>
    <row r="6" ht="13.5" thickBot="1">
      <c r="N6" s="3" t="s">
        <v>417</v>
      </c>
    </row>
    <row r="7" spans="1:14" ht="13.5" thickBot="1">
      <c r="A7" s="282" t="s">
        <v>147</v>
      </c>
      <c r="B7" s="265"/>
      <c r="C7" s="744" t="s">
        <v>173</v>
      </c>
      <c r="D7" s="735"/>
      <c r="E7" s="736"/>
      <c r="F7" s="732" t="s">
        <v>174</v>
      </c>
      <c r="G7" s="735"/>
      <c r="H7" s="736"/>
      <c r="I7" s="732" t="s">
        <v>176</v>
      </c>
      <c r="J7" s="735"/>
      <c r="K7" s="736"/>
      <c r="L7" s="746" t="s">
        <v>100</v>
      </c>
      <c r="M7" s="747"/>
      <c r="N7" s="748"/>
    </row>
    <row r="8" spans="1:14" ht="13.5" thickBot="1">
      <c r="A8" s="305"/>
      <c r="B8" s="33" t="s">
        <v>235</v>
      </c>
      <c r="C8" s="165" t="s">
        <v>232</v>
      </c>
      <c r="D8" s="216" t="s">
        <v>233</v>
      </c>
      <c r="E8" s="216" t="s">
        <v>234</v>
      </c>
      <c r="F8" s="216" t="s">
        <v>232</v>
      </c>
      <c r="G8" s="310" t="s">
        <v>233</v>
      </c>
      <c r="H8" s="216" t="s">
        <v>234</v>
      </c>
      <c r="I8" s="216" t="s">
        <v>232</v>
      </c>
      <c r="J8" s="216" t="s">
        <v>233</v>
      </c>
      <c r="K8" s="260" t="s">
        <v>234</v>
      </c>
      <c r="L8" s="33" t="s">
        <v>232</v>
      </c>
      <c r="M8" s="33" t="s">
        <v>233</v>
      </c>
      <c r="N8" s="33" t="s">
        <v>234</v>
      </c>
    </row>
    <row r="9" spans="1:14" ht="12.75">
      <c r="A9" s="376" t="s">
        <v>598</v>
      </c>
      <c r="B9" s="95" t="s">
        <v>261</v>
      </c>
      <c r="C9" s="331">
        <v>254</v>
      </c>
      <c r="D9" s="221">
        <v>0</v>
      </c>
      <c r="E9" s="663">
        <v>0</v>
      </c>
      <c r="F9" s="638">
        <v>0</v>
      </c>
      <c r="G9" s="386">
        <v>0</v>
      </c>
      <c r="H9" s="386">
        <v>0</v>
      </c>
      <c r="I9" s="386">
        <v>0</v>
      </c>
      <c r="J9" s="386">
        <v>0</v>
      </c>
      <c r="K9" s="659">
        <v>0</v>
      </c>
      <c r="L9" s="331">
        <v>254</v>
      </c>
      <c r="M9" s="221">
        <v>0</v>
      </c>
      <c r="N9" s="331">
        <v>0</v>
      </c>
    </row>
    <row r="10" spans="1:14" ht="12.75">
      <c r="A10" s="318" t="s">
        <v>284</v>
      </c>
      <c r="B10" s="169" t="s">
        <v>261</v>
      </c>
      <c r="C10" s="131">
        <v>0</v>
      </c>
      <c r="D10" s="221">
        <v>1778</v>
      </c>
      <c r="E10" s="664">
        <v>1778</v>
      </c>
      <c r="F10" s="220">
        <v>0</v>
      </c>
      <c r="G10" s="221">
        <v>0</v>
      </c>
      <c r="H10" s="221">
        <v>0</v>
      </c>
      <c r="I10" s="221">
        <v>0</v>
      </c>
      <c r="J10" s="221">
        <v>0</v>
      </c>
      <c r="K10" s="660">
        <v>0</v>
      </c>
      <c r="L10" s="131">
        <v>0</v>
      </c>
      <c r="M10" s="221">
        <v>1778</v>
      </c>
      <c r="N10" s="131">
        <v>1778</v>
      </c>
    </row>
    <row r="11" spans="1:14" ht="12.75">
      <c r="A11" s="318" t="s">
        <v>600</v>
      </c>
      <c r="B11" s="169" t="s">
        <v>261</v>
      </c>
      <c r="C11" s="131">
        <v>0</v>
      </c>
      <c r="D11" s="221">
        <v>26</v>
      </c>
      <c r="E11" s="664">
        <v>26</v>
      </c>
      <c r="F11" s="220">
        <v>0</v>
      </c>
      <c r="G11" s="221">
        <v>0</v>
      </c>
      <c r="H11" s="221">
        <v>0</v>
      </c>
      <c r="I11" s="221">
        <v>0</v>
      </c>
      <c r="J11" s="221">
        <v>0</v>
      </c>
      <c r="K11" s="660">
        <v>0</v>
      </c>
      <c r="L11" s="131">
        <v>0</v>
      </c>
      <c r="M11" s="221">
        <v>26</v>
      </c>
      <c r="N11" s="131">
        <v>26</v>
      </c>
    </row>
    <row r="12" spans="1:14" ht="12.75">
      <c r="A12" s="318" t="s">
        <v>601</v>
      </c>
      <c r="B12" s="169" t="s">
        <v>261</v>
      </c>
      <c r="C12" s="131">
        <v>0</v>
      </c>
      <c r="D12" s="221">
        <v>4</v>
      </c>
      <c r="E12" s="664">
        <v>4</v>
      </c>
      <c r="F12" s="220">
        <v>0</v>
      </c>
      <c r="G12" s="221">
        <v>0</v>
      </c>
      <c r="H12" s="221">
        <v>0</v>
      </c>
      <c r="I12" s="221">
        <v>0</v>
      </c>
      <c r="J12" s="221">
        <v>0</v>
      </c>
      <c r="K12" s="660">
        <v>0</v>
      </c>
      <c r="L12" s="131">
        <v>0</v>
      </c>
      <c r="M12" s="221">
        <v>4</v>
      </c>
      <c r="N12" s="131">
        <v>4</v>
      </c>
    </row>
    <row r="13" spans="1:14" ht="12.75">
      <c r="A13" s="318" t="s">
        <v>602</v>
      </c>
      <c r="B13" s="169" t="s">
        <v>261</v>
      </c>
      <c r="C13" s="131">
        <v>0</v>
      </c>
      <c r="D13" s="221">
        <v>18</v>
      </c>
      <c r="E13" s="664">
        <v>18</v>
      </c>
      <c r="F13" s="220">
        <v>0</v>
      </c>
      <c r="G13" s="221">
        <v>0</v>
      </c>
      <c r="H13" s="221">
        <v>0</v>
      </c>
      <c r="I13" s="221">
        <v>0</v>
      </c>
      <c r="J13" s="221">
        <v>0</v>
      </c>
      <c r="K13" s="660">
        <v>0</v>
      </c>
      <c r="L13" s="131">
        <v>0</v>
      </c>
      <c r="M13" s="221">
        <v>18</v>
      </c>
      <c r="N13" s="131">
        <v>18</v>
      </c>
    </row>
    <row r="14" spans="1:14" ht="12.75">
      <c r="A14" s="318" t="s">
        <v>603</v>
      </c>
      <c r="B14" s="169" t="s">
        <v>261</v>
      </c>
      <c r="C14" s="131">
        <v>0</v>
      </c>
      <c r="D14" s="221">
        <v>13</v>
      </c>
      <c r="E14" s="664">
        <v>13</v>
      </c>
      <c r="F14" s="220">
        <v>0</v>
      </c>
      <c r="G14" s="221">
        <v>0</v>
      </c>
      <c r="H14" s="221">
        <v>0</v>
      </c>
      <c r="I14" s="221">
        <v>0</v>
      </c>
      <c r="J14" s="221">
        <v>0</v>
      </c>
      <c r="K14" s="660">
        <v>0</v>
      </c>
      <c r="L14" s="131">
        <v>0</v>
      </c>
      <c r="M14" s="221">
        <v>13</v>
      </c>
      <c r="N14" s="131">
        <v>13</v>
      </c>
    </row>
    <row r="15" spans="1:14" ht="12.75">
      <c r="A15" s="318" t="s">
        <v>625</v>
      </c>
      <c r="B15" s="169"/>
      <c r="C15" s="131"/>
      <c r="D15" s="221"/>
      <c r="E15" s="664"/>
      <c r="F15" s="220">
        <v>0</v>
      </c>
      <c r="G15" s="221">
        <v>0</v>
      </c>
      <c r="H15" s="221">
        <v>0</v>
      </c>
      <c r="I15" s="221">
        <v>0</v>
      </c>
      <c r="J15" s="221">
        <v>0</v>
      </c>
      <c r="K15" s="660">
        <v>0</v>
      </c>
      <c r="L15" s="131"/>
      <c r="M15" s="221"/>
      <c r="N15" s="131"/>
    </row>
    <row r="16" spans="1:14" ht="12.75">
      <c r="A16" s="26" t="s">
        <v>626</v>
      </c>
      <c r="B16" s="169" t="s">
        <v>261</v>
      </c>
      <c r="C16" s="131">
        <v>0</v>
      </c>
      <c r="D16" s="221">
        <v>389</v>
      </c>
      <c r="E16" s="664">
        <v>389</v>
      </c>
      <c r="F16" s="220">
        <v>0</v>
      </c>
      <c r="G16" s="221">
        <v>0</v>
      </c>
      <c r="H16" s="221">
        <v>0</v>
      </c>
      <c r="I16" s="221">
        <v>0</v>
      </c>
      <c r="J16" s="221">
        <v>0</v>
      </c>
      <c r="K16" s="660">
        <v>0</v>
      </c>
      <c r="L16" s="131">
        <v>0</v>
      </c>
      <c r="M16" s="221">
        <v>389</v>
      </c>
      <c r="N16" s="131">
        <v>389</v>
      </c>
    </row>
    <row r="17" spans="1:14" ht="12.75">
      <c r="A17" s="26" t="s">
        <v>599</v>
      </c>
      <c r="B17" s="169" t="s">
        <v>261</v>
      </c>
      <c r="C17" s="131">
        <v>0</v>
      </c>
      <c r="D17" s="221">
        <v>4980</v>
      </c>
      <c r="E17" s="664">
        <v>4976</v>
      </c>
      <c r="F17" s="220">
        <v>0</v>
      </c>
      <c r="G17" s="221">
        <v>0</v>
      </c>
      <c r="H17" s="221">
        <v>0</v>
      </c>
      <c r="I17" s="221">
        <v>0</v>
      </c>
      <c r="J17" s="221">
        <v>0</v>
      </c>
      <c r="K17" s="660">
        <v>0</v>
      </c>
      <c r="L17" s="131">
        <v>0</v>
      </c>
      <c r="M17" s="221">
        <v>4980</v>
      </c>
      <c r="N17" s="131">
        <v>4976</v>
      </c>
    </row>
    <row r="18" spans="1:14" ht="12.75">
      <c r="A18" s="143" t="s">
        <v>604</v>
      </c>
      <c r="B18" s="26" t="s">
        <v>261</v>
      </c>
      <c r="C18" s="131">
        <v>0</v>
      </c>
      <c r="D18" s="98">
        <v>52</v>
      </c>
      <c r="E18" s="665">
        <v>52</v>
      </c>
      <c r="F18" s="220">
        <v>0</v>
      </c>
      <c r="G18" s="221">
        <v>0</v>
      </c>
      <c r="H18" s="221">
        <v>0</v>
      </c>
      <c r="I18" s="221">
        <v>0</v>
      </c>
      <c r="J18" s="221">
        <v>0</v>
      </c>
      <c r="K18" s="660">
        <v>0</v>
      </c>
      <c r="L18" s="131">
        <v>0</v>
      </c>
      <c r="M18" s="98">
        <v>52</v>
      </c>
      <c r="N18" s="132">
        <v>52</v>
      </c>
    </row>
    <row r="19" spans="1:14" ht="12.75">
      <c r="A19" s="26" t="s">
        <v>605</v>
      </c>
      <c r="B19" s="26" t="s">
        <v>261</v>
      </c>
      <c r="C19" s="131">
        <v>0</v>
      </c>
      <c r="D19" s="131">
        <v>52</v>
      </c>
      <c r="E19" s="664">
        <v>52</v>
      </c>
      <c r="F19" s="220">
        <v>0</v>
      </c>
      <c r="G19" s="221">
        <v>0</v>
      </c>
      <c r="H19" s="221">
        <v>0</v>
      </c>
      <c r="I19" s="221">
        <v>0</v>
      </c>
      <c r="J19" s="221">
        <v>0</v>
      </c>
      <c r="K19" s="660">
        <v>0</v>
      </c>
      <c r="L19" s="131">
        <v>0</v>
      </c>
      <c r="M19" s="131">
        <v>52</v>
      </c>
      <c r="N19" s="131">
        <v>52</v>
      </c>
    </row>
    <row r="20" spans="1:14" ht="12.75">
      <c r="A20" s="26" t="s">
        <v>606</v>
      </c>
      <c r="B20" s="26" t="s">
        <v>261</v>
      </c>
      <c r="C20" s="131">
        <v>0</v>
      </c>
      <c r="D20" s="131">
        <v>386</v>
      </c>
      <c r="E20" s="664">
        <v>386</v>
      </c>
      <c r="F20" s="220">
        <v>0</v>
      </c>
      <c r="G20" s="221">
        <v>0</v>
      </c>
      <c r="H20" s="221">
        <v>0</v>
      </c>
      <c r="I20" s="221">
        <v>0</v>
      </c>
      <c r="J20" s="221">
        <v>0</v>
      </c>
      <c r="K20" s="660">
        <v>0</v>
      </c>
      <c r="L20" s="131">
        <v>0</v>
      </c>
      <c r="M20" s="131">
        <v>386</v>
      </c>
      <c r="N20" s="131">
        <v>386</v>
      </c>
    </row>
    <row r="21" spans="1:14" ht="12.75">
      <c r="A21" s="26" t="s">
        <v>607</v>
      </c>
      <c r="B21" s="26" t="s">
        <v>261</v>
      </c>
      <c r="C21" s="131">
        <v>0</v>
      </c>
      <c r="D21" s="131">
        <v>61</v>
      </c>
      <c r="E21" s="664">
        <v>61</v>
      </c>
      <c r="F21" s="220">
        <v>0</v>
      </c>
      <c r="G21" s="221">
        <v>0</v>
      </c>
      <c r="H21" s="221">
        <v>0</v>
      </c>
      <c r="I21" s="221">
        <v>0</v>
      </c>
      <c r="J21" s="221">
        <v>0</v>
      </c>
      <c r="K21" s="660">
        <v>0</v>
      </c>
      <c r="L21" s="131">
        <v>0</v>
      </c>
      <c r="M21" s="131">
        <v>61</v>
      </c>
      <c r="N21" s="131">
        <v>61</v>
      </c>
    </row>
    <row r="22" spans="1:14" ht="12.75">
      <c r="A22" s="26" t="s">
        <v>618</v>
      </c>
      <c r="B22" s="26" t="s">
        <v>261</v>
      </c>
      <c r="C22" s="131">
        <v>0</v>
      </c>
      <c r="D22" s="131">
        <v>130</v>
      </c>
      <c r="E22" s="664">
        <v>130</v>
      </c>
      <c r="F22" s="220">
        <v>0</v>
      </c>
      <c r="G22" s="221">
        <v>0</v>
      </c>
      <c r="H22" s="221">
        <v>0</v>
      </c>
      <c r="I22" s="221">
        <v>0</v>
      </c>
      <c r="J22" s="221">
        <v>0</v>
      </c>
      <c r="K22" s="660">
        <v>0</v>
      </c>
      <c r="L22" s="131">
        <v>0</v>
      </c>
      <c r="M22" s="131">
        <v>130</v>
      </c>
      <c r="N22" s="131">
        <v>130</v>
      </c>
    </row>
    <row r="23" spans="1:14" ht="12.75">
      <c r="A23" s="26" t="s">
        <v>608</v>
      </c>
      <c r="B23" s="26" t="s">
        <v>261</v>
      </c>
      <c r="C23" s="131">
        <v>0</v>
      </c>
      <c r="D23" s="131">
        <v>75</v>
      </c>
      <c r="E23" s="664">
        <v>75</v>
      </c>
      <c r="F23" s="220">
        <v>0</v>
      </c>
      <c r="G23" s="221">
        <v>0</v>
      </c>
      <c r="H23" s="221">
        <v>0</v>
      </c>
      <c r="I23" s="221">
        <v>0</v>
      </c>
      <c r="J23" s="221">
        <v>0</v>
      </c>
      <c r="K23" s="660">
        <v>0</v>
      </c>
      <c r="L23" s="131">
        <v>0</v>
      </c>
      <c r="M23" s="131">
        <v>75</v>
      </c>
      <c r="N23" s="131">
        <v>75</v>
      </c>
    </row>
    <row r="24" spans="1:14" ht="12.75">
      <c r="A24" s="26" t="s">
        <v>609</v>
      </c>
      <c r="B24" s="26" t="s">
        <v>261</v>
      </c>
      <c r="C24" s="131">
        <v>0</v>
      </c>
      <c r="D24" s="131">
        <v>378</v>
      </c>
      <c r="E24" s="664">
        <v>378</v>
      </c>
      <c r="F24" s="220">
        <v>0</v>
      </c>
      <c r="G24" s="221">
        <v>0</v>
      </c>
      <c r="H24" s="221">
        <v>0</v>
      </c>
      <c r="I24" s="221">
        <v>0</v>
      </c>
      <c r="J24" s="221">
        <v>0</v>
      </c>
      <c r="K24" s="660">
        <v>0</v>
      </c>
      <c r="L24" s="131">
        <v>0</v>
      </c>
      <c r="M24" s="131">
        <v>378</v>
      </c>
      <c r="N24" s="131">
        <v>378</v>
      </c>
    </row>
    <row r="25" spans="1:14" ht="12.75">
      <c r="A25" s="26" t="s">
        <v>610</v>
      </c>
      <c r="B25" s="26" t="s">
        <v>261</v>
      </c>
      <c r="C25" s="131">
        <v>0</v>
      </c>
      <c r="D25" s="131">
        <v>195</v>
      </c>
      <c r="E25" s="664">
        <v>195</v>
      </c>
      <c r="F25" s="220">
        <v>0</v>
      </c>
      <c r="G25" s="221">
        <v>0</v>
      </c>
      <c r="H25" s="221">
        <v>0</v>
      </c>
      <c r="I25" s="221">
        <v>0</v>
      </c>
      <c r="J25" s="221">
        <v>0</v>
      </c>
      <c r="K25" s="660">
        <v>0</v>
      </c>
      <c r="L25" s="131">
        <v>0</v>
      </c>
      <c r="M25" s="131">
        <v>195</v>
      </c>
      <c r="N25" s="131">
        <v>195</v>
      </c>
    </row>
    <row r="26" spans="1:14" ht="12.75">
      <c r="A26" s="26" t="s">
        <v>611</v>
      </c>
      <c r="B26" s="26" t="s">
        <v>261</v>
      </c>
      <c r="C26" s="131">
        <v>0</v>
      </c>
      <c r="D26" s="131">
        <v>74</v>
      </c>
      <c r="E26" s="664">
        <v>74</v>
      </c>
      <c r="F26" s="220">
        <v>0</v>
      </c>
      <c r="G26" s="221">
        <v>0</v>
      </c>
      <c r="H26" s="221">
        <v>0</v>
      </c>
      <c r="I26" s="221">
        <v>0</v>
      </c>
      <c r="J26" s="221">
        <v>0</v>
      </c>
      <c r="K26" s="660">
        <v>0</v>
      </c>
      <c r="L26" s="131">
        <v>0</v>
      </c>
      <c r="M26" s="131">
        <v>74</v>
      </c>
      <c r="N26" s="131">
        <v>74</v>
      </c>
    </row>
    <row r="27" spans="1:14" ht="12.75">
      <c r="A27" s="26" t="s">
        <v>612</v>
      </c>
      <c r="B27" s="26" t="s">
        <v>261</v>
      </c>
      <c r="C27" s="131">
        <v>0</v>
      </c>
      <c r="D27" s="131">
        <v>50</v>
      </c>
      <c r="E27" s="664">
        <v>50</v>
      </c>
      <c r="F27" s="220">
        <v>0</v>
      </c>
      <c r="G27" s="221">
        <v>0</v>
      </c>
      <c r="H27" s="221">
        <v>0</v>
      </c>
      <c r="I27" s="221">
        <v>0</v>
      </c>
      <c r="J27" s="221">
        <v>0</v>
      </c>
      <c r="K27" s="660">
        <v>0</v>
      </c>
      <c r="L27" s="131">
        <v>0</v>
      </c>
      <c r="M27" s="131">
        <v>50</v>
      </c>
      <c r="N27" s="131">
        <v>50</v>
      </c>
    </row>
    <row r="28" spans="1:14" ht="12.75">
      <c r="A28" s="26" t="s">
        <v>613</v>
      </c>
      <c r="B28" s="26" t="s">
        <v>261</v>
      </c>
      <c r="C28" s="131">
        <v>0</v>
      </c>
      <c r="D28" s="131">
        <v>30</v>
      </c>
      <c r="E28" s="664">
        <v>30</v>
      </c>
      <c r="F28" s="220">
        <v>0</v>
      </c>
      <c r="G28" s="221">
        <v>0</v>
      </c>
      <c r="H28" s="221">
        <v>0</v>
      </c>
      <c r="I28" s="221">
        <v>0</v>
      </c>
      <c r="J28" s="221">
        <v>0</v>
      </c>
      <c r="K28" s="660">
        <v>0</v>
      </c>
      <c r="L28" s="131">
        <v>0</v>
      </c>
      <c r="M28" s="131">
        <v>30</v>
      </c>
      <c r="N28" s="131">
        <v>30</v>
      </c>
    </row>
    <row r="29" spans="1:14" ht="12.75">
      <c r="A29" s="143" t="s">
        <v>614</v>
      </c>
      <c r="B29" s="143" t="s">
        <v>261</v>
      </c>
      <c r="C29" s="131">
        <v>0</v>
      </c>
      <c r="D29" s="132">
        <v>190</v>
      </c>
      <c r="E29" s="665">
        <v>190</v>
      </c>
      <c r="F29" s="220">
        <v>0</v>
      </c>
      <c r="G29" s="221">
        <v>0</v>
      </c>
      <c r="H29" s="221">
        <v>0</v>
      </c>
      <c r="I29" s="221">
        <v>0</v>
      </c>
      <c r="J29" s="221">
        <v>0</v>
      </c>
      <c r="K29" s="660">
        <v>0</v>
      </c>
      <c r="L29" s="131">
        <v>0</v>
      </c>
      <c r="M29" s="132">
        <v>190</v>
      </c>
      <c r="N29" s="132">
        <v>190</v>
      </c>
    </row>
    <row r="30" spans="1:14" ht="12.75">
      <c r="A30" s="143" t="s">
        <v>617</v>
      </c>
      <c r="B30" s="143" t="s">
        <v>261</v>
      </c>
      <c r="C30" s="131">
        <v>0</v>
      </c>
      <c r="D30" s="132">
        <v>160</v>
      </c>
      <c r="E30" s="665">
        <v>160</v>
      </c>
      <c r="F30" s="220">
        <v>0</v>
      </c>
      <c r="G30" s="221">
        <v>0</v>
      </c>
      <c r="H30" s="221">
        <v>0</v>
      </c>
      <c r="I30" s="221">
        <v>0</v>
      </c>
      <c r="J30" s="221">
        <v>0</v>
      </c>
      <c r="K30" s="660">
        <v>0</v>
      </c>
      <c r="L30" s="131">
        <v>0</v>
      </c>
      <c r="M30" s="132">
        <v>160</v>
      </c>
      <c r="N30" s="132">
        <v>160</v>
      </c>
    </row>
    <row r="31" spans="1:14" ht="12.75">
      <c r="A31" s="143" t="s">
        <v>615</v>
      </c>
      <c r="B31" s="143" t="s">
        <v>261</v>
      </c>
      <c r="C31" s="131">
        <v>0</v>
      </c>
      <c r="D31" s="132">
        <v>69</v>
      </c>
      <c r="E31" s="665">
        <v>69</v>
      </c>
      <c r="F31" s="220">
        <v>0</v>
      </c>
      <c r="G31" s="221">
        <v>0</v>
      </c>
      <c r="H31" s="221">
        <v>0</v>
      </c>
      <c r="I31" s="221">
        <v>0</v>
      </c>
      <c r="J31" s="221">
        <v>0</v>
      </c>
      <c r="K31" s="660">
        <v>0</v>
      </c>
      <c r="L31" s="131">
        <v>0</v>
      </c>
      <c r="M31" s="132">
        <v>69</v>
      </c>
      <c r="N31" s="132">
        <v>69</v>
      </c>
    </row>
    <row r="32" spans="1:14" ht="12.75">
      <c r="A32" s="143" t="s">
        <v>616</v>
      </c>
      <c r="B32" s="143" t="s">
        <v>261</v>
      </c>
      <c r="C32" s="131">
        <v>0</v>
      </c>
      <c r="D32" s="132">
        <v>12</v>
      </c>
      <c r="E32" s="665">
        <v>12</v>
      </c>
      <c r="F32" s="220">
        <v>0</v>
      </c>
      <c r="G32" s="221">
        <v>0</v>
      </c>
      <c r="H32" s="221">
        <v>0</v>
      </c>
      <c r="I32" s="221">
        <v>0</v>
      </c>
      <c r="J32" s="221">
        <v>0</v>
      </c>
      <c r="K32" s="660">
        <v>0</v>
      </c>
      <c r="L32" s="131">
        <v>0</v>
      </c>
      <c r="M32" s="132">
        <v>12</v>
      </c>
      <c r="N32" s="132">
        <v>12</v>
      </c>
    </row>
    <row r="33" spans="1:14" ht="12.75">
      <c r="A33" s="143" t="s">
        <v>619</v>
      </c>
      <c r="B33" s="143" t="s">
        <v>261</v>
      </c>
      <c r="C33" s="131">
        <v>0</v>
      </c>
      <c r="D33" s="132">
        <v>27</v>
      </c>
      <c r="E33" s="665">
        <v>27</v>
      </c>
      <c r="F33" s="220">
        <v>0</v>
      </c>
      <c r="G33" s="221">
        <v>0</v>
      </c>
      <c r="H33" s="221">
        <v>0</v>
      </c>
      <c r="I33" s="221">
        <v>0</v>
      </c>
      <c r="J33" s="221">
        <v>0</v>
      </c>
      <c r="K33" s="660">
        <v>0</v>
      </c>
      <c r="L33" s="131">
        <v>0</v>
      </c>
      <c r="M33" s="132">
        <v>27</v>
      </c>
      <c r="N33" s="132">
        <v>27</v>
      </c>
    </row>
    <row r="34" spans="1:14" ht="12.75">
      <c r="A34" s="143" t="s">
        <v>620</v>
      </c>
      <c r="B34" s="143" t="s">
        <v>261</v>
      </c>
      <c r="C34" s="131">
        <v>0</v>
      </c>
      <c r="D34" s="132">
        <v>24</v>
      </c>
      <c r="E34" s="665">
        <v>24</v>
      </c>
      <c r="F34" s="220">
        <v>0</v>
      </c>
      <c r="G34" s="221">
        <v>0</v>
      </c>
      <c r="H34" s="221">
        <v>0</v>
      </c>
      <c r="I34" s="221">
        <v>0</v>
      </c>
      <c r="J34" s="221">
        <v>0</v>
      </c>
      <c r="K34" s="660">
        <v>0</v>
      </c>
      <c r="L34" s="131">
        <v>0</v>
      </c>
      <c r="M34" s="132">
        <v>24</v>
      </c>
      <c r="N34" s="132">
        <v>24</v>
      </c>
    </row>
    <row r="35" spans="1:14" ht="12.75">
      <c r="A35" s="143" t="s">
        <v>621</v>
      </c>
      <c r="B35" s="143" t="s">
        <v>261</v>
      </c>
      <c r="C35" s="131">
        <v>0</v>
      </c>
      <c r="D35" s="132">
        <v>27</v>
      </c>
      <c r="E35" s="665">
        <v>27</v>
      </c>
      <c r="F35" s="220">
        <v>0</v>
      </c>
      <c r="G35" s="221">
        <v>0</v>
      </c>
      <c r="H35" s="221">
        <v>0</v>
      </c>
      <c r="I35" s="221">
        <v>0</v>
      </c>
      <c r="J35" s="221">
        <v>0</v>
      </c>
      <c r="K35" s="660">
        <v>0</v>
      </c>
      <c r="L35" s="131">
        <v>0</v>
      </c>
      <c r="M35" s="132">
        <v>27</v>
      </c>
      <c r="N35" s="132">
        <v>27</v>
      </c>
    </row>
    <row r="36" spans="1:14" ht="16.5" customHeight="1">
      <c r="A36" s="143" t="s">
        <v>622</v>
      </c>
      <c r="B36" s="143" t="s">
        <v>261</v>
      </c>
      <c r="C36" s="132">
        <v>0</v>
      </c>
      <c r="D36" s="132">
        <v>152</v>
      </c>
      <c r="E36" s="665">
        <v>152</v>
      </c>
      <c r="F36" s="220">
        <v>0</v>
      </c>
      <c r="G36" s="221">
        <v>0</v>
      </c>
      <c r="H36" s="98">
        <v>0</v>
      </c>
      <c r="I36" s="98">
        <v>0</v>
      </c>
      <c r="J36" s="98">
        <v>0</v>
      </c>
      <c r="K36" s="662">
        <v>0</v>
      </c>
      <c r="L36" s="132">
        <v>0</v>
      </c>
      <c r="M36" s="132">
        <v>152</v>
      </c>
      <c r="N36" s="132">
        <v>152</v>
      </c>
    </row>
    <row r="37" spans="1:14" ht="16.5" customHeight="1" thickBot="1">
      <c r="A37" s="334" t="s">
        <v>624</v>
      </c>
      <c r="B37" s="334" t="s">
        <v>261</v>
      </c>
      <c r="C37" s="332">
        <v>0</v>
      </c>
      <c r="D37" s="332">
        <v>5</v>
      </c>
      <c r="E37" s="332">
        <v>5</v>
      </c>
      <c r="F37" s="381">
        <v>0</v>
      </c>
      <c r="G37" s="381">
        <v>0</v>
      </c>
      <c r="H37" s="381">
        <v>0</v>
      </c>
      <c r="I37" s="381">
        <v>0</v>
      </c>
      <c r="J37" s="381">
        <v>0</v>
      </c>
      <c r="K37" s="381">
        <v>0</v>
      </c>
      <c r="L37" s="381">
        <v>0</v>
      </c>
      <c r="M37" s="382">
        <v>5</v>
      </c>
      <c r="N37" s="661">
        <v>5</v>
      </c>
    </row>
    <row r="38" spans="1:14" s="670" customFormat="1" ht="15.75" thickBot="1">
      <c r="A38" s="671" t="s">
        <v>623</v>
      </c>
      <c r="B38" s="671"/>
      <c r="C38" s="598">
        <f>SUM(C9:C19)</f>
        <v>254</v>
      </c>
      <c r="D38" s="666">
        <f>SUM(D9:D37)</f>
        <v>9357</v>
      </c>
      <c r="E38" s="598">
        <f>SUM(E9:E37)</f>
        <v>9353</v>
      </c>
      <c r="F38" s="598">
        <f aca="true" t="shared" si="0" ref="F38:K38">SUM(F9:F19)</f>
        <v>0</v>
      </c>
      <c r="G38" s="598">
        <f t="shared" si="0"/>
        <v>0</v>
      </c>
      <c r="H38" s="598">
        <f t="shared" si="0"/>
        <v>0</v>
      </c>
      <c r="I38" s="598">
        <f t="shared" si="0"/>
        <v>0</v>
      </c>
      <c r="J38" s="598">
        <f t="shared" si="0"/>
        <v>0</v>
      </c>
      <c r="K38" s="598">
        <f t="shared" si="0"/>
        <v>0</v>
      </c>
      <c r="L38" s="598">
        <f>SUM(L9:L19)</f>
        <v>254</v>
      </c>
      <c r="M38" s="598">
        <f>SUM(M9:M37)</f>
        <v>9357</v>
      </c>
      <c r="N38" s="598">
        <f>SUM(N9:N37)</f>
        <v>9353</v>
      </c>
    </row>
  </sheetData>
  <sheetProtection/>
  <mergeCells count="4">
    <mergeCell ref="C7:E7"/>
    <mergeCell ref="F7:H7"/>
    <mergeCell ref="I7:K7"/>
    <mergeCell ref="L7:N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S1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2.7109375" style="0" customWidth="1"/>
    <col min="2" max="2" width="6.140625" style="0" bestFit="1" customWidth="1"/>
    <col min="3" max="5" width="11.28125" style="0" customWidth="1"/>
    <col min="6" max="6" width="6.28125" style="0" customWidth="1"/>
    <col min="7" max="7" width="7.140625" style="0" customWidth="1"/>
    <col min="8" max="8" width="7.421875" style="0" customWidth="1"/>
    <col min="9" max="9" width="7.140625" style="0" customWidth="1"/>
    <col min="10" max="10" width="7.7109375" style="0" customWidth="1"/>
    <col min="11" max="11" width="7.57421875" style="0" customWidth="1"/>
  </cols>
  <sheetData>
    <row r="3" spans="1:2" ht="12.75">
      <c r="A3" s="3" t="s">
        <v>659</v>
      </c>
      <c r="B3" s="3"/>
    </row>
    <row r="7" spans="1:2" ht="12.75">
      <c r="A7" s="12" t="s">
        <v>67</v>
      </c>
      <c r="B7" s="12"/>
    </row>
    <row r="8" spans="1:2" ht="12.75">
      <c r="A8" s="12"/>
      <c r="B8" s="12"/>
    </row>
    <row r="9" ht="13.5" thickBot="1">
      <c r="N9" s="3" t="s">
        <v>417</v>
      </c>
    </row>
    <row r="10" spans="1:14" ht="13.5" thickBot="1">
      <c r="A10" s="57" t="s">
        <v>146</v>
      </c>
      <c r="B10" s="57" t="s">
        <v>235</v>
      </c>
      <c r="C10" s="737" t="s">
        <v>173</v>
      </c>
      <c r="D10" s="749"/>
      <c r="E10" s="750"/>
      <c r="F10" s="751" t="s">
        <v>174</v>
      </c>
      <c r="G10" s="749"/>
      <c r="H10" s="750"/>
      <c r="I10" s="751" t="s">
        <v>176</v>
      </c>
      <c r="J10" s="749"/>
      <c r="K10" s="752"/>
      <c r="L10" s="732" t="s">
        <v>100</v>
      </c>
      <c r="M10" s="735"/>
      <c r="N10" s="736"/>
    </row>
    <row r="11" spans="1:14" ht="13.5" thickBot="1">
      <c r="A11" s="52"/>
      <c r="B11" s="52"/>
      <c r="C11" s="335" t="s">
        <v>232</v>
      </c>
      <c r="D11" s="336" t="s">
        <v>233</v>
      </c>
      <c r="E11" s="336" t="s">
        <v>234</v>
      </c>
      <c r="F11" s="337" t="s">
        <v>232</v>
      </c>
      <c r="G11" s="338" t="s">
        <v>233</v>
      </c>
      <c r="H11" s="338" t="s">
        <v>234</v>
      </c>
      <c r="I11" s="339" t="s">
        <v>232</v>
      </c>
      <c r="J11" s="340" t="s">
        <v>233</v>
      </c>
      <c r="K11" s="340" t="s">
        <v>234</v>
      </c>
      <c r="L11" s="284" t="s">
        <v>232</v>
      </c>
      <c r="M11" s="112" t="s">
        <v>233</v>
      </c>
      <c r="N11" s="112" t="s">
        <v>234</v>
      </c>
    </row>
    <row r="12" spans="1:14" ht="12.75">
      <c r="A12" s="28" t="s">
        <v>592</v>
      </c>
      <c r="B12" s="28" t="s">
        <v>268</v>
      </c>
      <c r="C12" s="292">
        <v>478</v>
      </c>
      <c r="D12" s="221">
        <v>560</v>
      </c>
      <c r="E12" s="314">
        <v>560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145">
        <f aca="true" t="shared" si="0" ref="L12:N16">SUM(C12,F12,I12)</f>
        <v>478</v>
      </c>
      <c r="M12" s="229">
        <f t="shared" si="0"/>
        <v>560</v>
      </c>
      <c r="N12" s="298">
        <v>0</v>
      </c>
    </row>
    <row r="13" spans="1:14" ht="12.75">
      <c r="A13" s="28" t="s">
        <v>591</v>
      </c>
      <c r="B13" s="28" t="s">
        <v>268</v>
      </c>
      <c r="C13" s="220">
        <v>0</v>
      </c>
      <c r="D13" s="221">
        <v>338</v>
      </c>
      <c r="E13" s="134">
        <v>338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385">
        <f t="shared" si="0"/>
        <v>0</v>
      </c>
      <c r="M13" s="229">
        <f t="shared" si="0"/>
        <v>338</v>
      </c>
      <c r="N13" s="298">
        <v>5083</v>
      </c>
    </row>
    <row r="14" spans="1:14" ht="12.75">
      <c r="A14" s="28" t="s">
        <v>593</v>
      </c>
      <c r="B14" s="28" t="s">
        <v>268</v>
      </c>
      <c r="C14" s="220">
        <v>0</v>
      </c>
      <c r="D14" s="221">
        <v>826</v>
      </c>
      <c r="E14" s="134">
        <v>826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385">
        <f t="shared" si="0"/>
        <v>0</v>
      </c>
      <c r="M14" s="229">
        <f t="shared" si="0"/>
        <v>826</v>
      </c>
      <c r="N14" s="298">
        <v>1090</v>
      </c>
    </row>
    <row r="15" spans="1:14" ht="12.75">
      <c r="A15" s="153" t="s">
        <v>594</v>
      </c>
      <c r="B15" s="153" t="s">
        <v>268</v>
      </c>
      <c r="C15" s="222">
        <v>0</v>
      </c>
      <c r="D15" s="98">
        <v>390</v>
      </c>
      <c r="E15" s="283">
        <v>390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147">
        <f t="shared" si="0"/>
        <v>0</v>
      </c>
      <c r="M15" s="250">
        <f t="shared" si="0"/>
        <v>390</v>
      </c>
      <c r="N15" s="307">
        <f t="shared" si="0"/>
        <v>390</v>
      </c>
    </row>
    <row r="16" spans="1:19" ht="13.5" thickBot="1">
      <c r="A16" s="387" t="s">
        <v>595</v>
      </c>
      <c r="B16" s="353" t="s">
        <v>268</v>
      </c>
      <c r="C16" s="381">
        <v>0</v>
      </c>
      <c r="D16" s="382">
        <v>806</v>
      </c>
      <c r="E16" s="382">
        <v>804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382">
        <v>0</v>
      </c>
      <c r="M16" s="383">
        <f t="shared" si="0"/>
        <v>806</v>
      </c>
      <c r="N16" s="384">
        <v>2702</v>
      </c>
      <c r="O16" s="141"/>
      <c r="P16" s="23"/>
      <c r="Q16" s="23"/>
      <c r="R16" s="141"/>
      <c r="S16" s="23"/>
    </row>
    <row r="17" spans="1:14" s="670" customFormat="1" ht="15.75" thickBot="1">
      <c r="A17" s="635" t="s">
        <v>596</v>
      </c>
      <c r="B17" s="667"/>
      <c r="C17" s="668">
        <f>SUM(C12:C16)</f>
        <v>478</v>
      </c>
      <c r="D17" s="598">
        <f>SUM(D12:D16)</f>
        <v>2920</v>
      </c>
      <c r="E17" s="669">
        <f>SUM(E12:E16)</f>
        <v>2918</v>
      </c>
      <c r="F17" s="669">
        <f aca="true" t="shared" si="1" ref="F17:L17">SUM(F12:F15)</f>
        <v>0</v>
      </c>
      <c r="G17" s="669">
        <f t="shared" si="1"/>
        <v>0</v>
      </c>
      <c r="H17" s="669">
        <f t="shared" si="1"/>
        <v>0</v>
      </c>
      <c r="I17" s="669">
        <f t="shared" si="1"/>
        <v>0</v>
      </c>
      <c r="J17" s="669">
        <f t="shared" si="1"/>
        <v>0</v>
      </c>
      <c r="K17" s="669">
        <f t="shared" si="1"/>
        <v>0</v>
      </c>
      <c r="L17" s="668">
        <f t="shared" si="1"/>
        <v>478</v>
      </c>
      <c r="M17" s="668">
        <f>SUM(M12:M16)</f>
        <v>2920</v>
      </c>
      <c r="N17" s="598">
        <f>SUM(N13:N16)</f>
        <v>9265</v>
      </c>
    </row>
  </sheetData>
  <sheetProtection/>
  <mergeCells count="4">
    <mergeCell ref="C10:E10"/>
    <mergeCell ref="F10:H10"/>
    <mergeCell ref="I10:K10"/>
    <mergeCell ref="L10:N10"/>
  </mergeCells>
  <printOptions/>
  <pageMargins left="0.75" right="0.75" top="1" bottom="1" header="0.5" footer="0.5"/>
  <pageSetup horizontalDpi="600" verticalDpi="600" orientation="landscape" paperSize="9" scale="80" r:id="rId1"/>
  <colBreaks count="1" manualBreakCount="1">
    <brk id="15" min="2" max="2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J33"/>
  <sheetViews>
    <sheetView zoomScalePageLayoutView="0" workbookViewId="0" topLeftCell="B1">
      <selection activeCell="B4" sqref="B4"/>
    </sheetView>
  </sheetViews>
  <sheetFormatPr defaultColWidth="9.140625" defaultRowHeight="12.75"/>
  <cols>
    <col min="2" max="2" width="62.57421875" style="0" customWidth="1"/>
    <col min="3" max="4" width="9.8515625" style="0" customWidth="1"/>
    <col min="5" max="5" width="11.7109375" style="0" customWidth="1"/>
    <col min="6" max="6" width="10.57421875" style="0" customWidth="1"/>
  </cols>
  <sheetData>
    <row r="1" spans="7:8" ht="12.75">
      <c r="G1" t="s">
        <v>137</v>
      </c>
      <c r="H1" t="s">
        <v>137</v>
      </c>
    </row>
    <row r="3" ht="12.75">
      <c r="B3" s="3" t="s">
        <v>660</v>
      </c>
    </row>
    <row r="7" spans="2:3" ht="12.75">
      <c r="B7" s="703" t="s">
        <v>68</v>
      </c>
      <c r="C7" s="703"/>
    </row>
    <row r="10" ht="13.5" thickBot="1">
      <c r="F10" s="8" t="s">
        <v>417</v>
      </c>
    </row>
    <row r="11" spans="2:10" ht="13.5" thickBot="1">
      <c r="B11" s="243" t="s">
        <v>510</v>
      </c>
      <c r="C11" s="241" t="s">
        <v>235</v>
      </c>
      <c r="D11" s="702"/>
      <c r="E11" s="69" t="s">
        <v>1</v>
      </c>
      <c r="F11" s="32"/>
      <c r="J11" s="60"/>
    </row>
    <row r="12" spans="2:7" ht="13.5" thickBot="1">
      <c r="B12" s="43"/>
      <c r="C12" s="59"/>
      <c r="D12" s="437" t="s">
        <v>232</v>
      </c>
      <c r="E12" s="509" t="s">
        <v>233</v>
      </c>
      <c r="F12" s="112" t="s">
        <v>234</v>
      </c>
      <c r="G12" s="23"/>
    </row>
    <row r="13" spans="2:7" ht="12.75">
      <c r="B13" s="166"/>
      <c r="C13" s="183"/>
      <c r="D13" s="23"/>
      <c r="E13" s="52"/>
      <c r="F13" s="51"/>
      <c r="G13" s="23"/>
    </row>
    <row r="14" spans="2:7" ht="12.75">
      <c r="B14" s="701" t="s">
        <v>644</v>
      </c>
      <c r="C14" s="704"/>
      <c r="D14" s="705">
        <v>814</v>
      </c>
      <c r="E14" s="705">
        <v>1577</v>
      </c>
      <c r="F14" s="705">
        <v>1195</v>
      </c>
      <c r="G14" s="23"/>
    </row>
    <row r="15" spans="2:7" ht="13.5" thickBot="1">
      <c r="B15" s="701" t="s">
        <v>645</v>
      </c>
      <c r="C15" s="706"/>
      <c r="D15" s="705"/>
      <c r="E15" s="705">
        <v>20</v>
      </c>
      <c r="F15" s="705">
        <v>20</v>
      </c>
      <c r="G15" s="23"/>
    </row>
    <row r="16" spans="2:7" ht="13.5" thickBot="1">
      <c r="B16" s="243" t="s">
        <v>183</v>
      </c>
      <c r="C16" s="241" t="s">
        <v>646</v>
      </c>
      <c r="D16" s="707">
        <v>814</v>
      </c>
      <c r="E16" s="708">
        <f>SUM(E14:E15)</f>
        <v>1597</v>
      </c>
      <c r="F16" s="241">
        <f>SUM(F14:F15)</f>
        <v>1215</v>
      </c>
      <c r="G16" s="23"/>
    </row>
    <row r="17" spans="2:9" ht="12.75">
      <c r="B17" s="166" t="s">
        <v>184</v>
      </c>
      <c r="C17" s="183"/>
      <c r="D17" s="23">
        <v>283</v>
      </c>
      <c r="E17" s="168">
        <v>0</v>
      </c>
      <c r="F17" s="49">
        <v>0</v>
      </c>
      <c r="G17" s="23"/>
      <c r="I17" s="23"/>
    </row>
    <row r="18" spans="2:7" ht="13.5" thickBot="1">
      <c r="B18" s="168" t="s">
        <v>185</v>
      </c>
      <c r="C18" s="49"/>
      <c r="D18" s="39">
        <v>45</v>
      </c>
      <c r="E18" s="168">
        <v>45</v>
      </c>
      <c r="F18" s="49">
        <v>0</v>
      </c>
      <c r="G18" s="23"/>
    </row>
    <row r="19" spans="2:7" ht="13.5" thickBot="1">
      <c r="B19" s="243" t="s">
        <v>186</v>
      </c>
      <c r="C19" s="241" t="s">
        <v>647</v>
      </c>
      <c r="D19" s="707">
        <f>SUM(D17:D18)</f>
        <v>328</v>
      </c>
      <c r="E19" s="708">
        <f>SUM(E17:E18)</f>
        <v>45</v>
      </c>
      <c r="F19" s="241">
        <f>SUM(F17:F18)</f>
        <v>0</v>
      </c>
      <c r="G19" s="23"/>
    </row>
    <row r="20" spans="2:7" ht="13.5" thickBot="1">
      <c r="B20" s="166" t="s">
        <v>187</v>
      </c>
      <c r="C20" s="183"/>
      <c r="D20" s="140">
        <v>1505</v>
      </c>
      <c r="E20" s="168">
        <v>1305</v>
      </c>
      <c r="F20" s="49">
        <v>1214</v>
      </c>
      <c r="G20" s="23"/>
    </row>
    <row r="21" spans="2:7" ht="13.5" thickBot="1">
      <c r="B21" s="243" t="s">
        <v>188</v>
      </c>
      <c r="C21" s="241" t="s">
        <v>648</v>
      </c>
      <c r="D21" s="709">
        <v>1505</v>
      </c>
      <c r="E21" s="710">
        <f>SUM(E20:E20)</f>
        <v>1305</v>
      </c>
      <c r="F21" s="242">
        <f>SUM(F20:F20)</f>
        <v>1214</v>
      </c>
      <c r="G21" s="23"/>
    </row>
    <row r="22" spans="2:7" ht="13.5" thickBot="1">
      <c r="B22" s="168" t="s">
        <v>189</v>
      </c>
      <c r="C22" s="49"/>
      <c r="D22" s="39">
        <v>1150</v>
      </c>
      <c r="E22" s="168">
        <v>655</v>
      </c>
      <c r="F22" s="49">
        <v>536</v>
      </c>
      <c r="G22" s="23"/>
    </row>
    <row r="23" spans="2:7" ht="13.5" thickBot="1">
      <c r="B23" s="243" t="s">
        <v>190</v>
      </c>
      <c r="C23" s="241" t="s">
        <v>649</v>
      </c>
      <c r="D23" s="707">
        <v>1150</v>
      </c>
      <c r="E23" s="708">
        <f>SUM(E22:E22)</f>
        <v>655</v>
      </c>
      <c r="F23" s="241">
        <f>SUM(F22:F22)</f>
        <v>536</v>
      </c>
      <c r="G23" s="23"/>
    </row>
    <row r="24" spans="2:7" ht="12.75">
      <c r="B24" s="166" t="s">
        <v>191</v>
      </c>
      <c r="C24" s="183"/>
      <c r="D24" s="23">
        <v>442</v>
      </c>
      <c r="E24" s="168">
        <v>443</v>
      </c>
      <c r="F24" s="49">
        <v>443</v>
      </c>
      <c r="G24" s="23"/>
    </row>
    <row r="25" spans="2:7" ht="12.75">
      <c r="B25" s="168" t="s">
        <v>192</v>
      </c>
      <c r="C25" s="49"/>
      <c r="D25" s="39">
        <v>200</v>
      </c>
      <c r="E25" s="168">
        <v>0</v>
      </c>
      <c r="F25" s="49">
        <v>0</v>
      </c>
      <c r="G25" s="23"/>
    </row>
    <row r="26" spans="2:7" ht="12.75">
      <c r="B26" s="166" t="s">
        <v>193</v>
      </c>
      <c r="C26" s="183"/>
      <c r="D26" s="23">
        <v>51</v>
      </c>
      <c r="E26" s="168">
        <v>0</v>
      </c>
      <c r="F26" s="49">
        <v>0</v>
      </c>
      <c r="G26" s="23"/>
    </row>
    <row r="27" spans="2:7" ht="12.75">
      <c r="B27" s="168" t="s">
        <v>194</v>
      </c>
      <c r="C27" s="49"/>
      <c r="D27" s="39">
        <v>1900</v>
      </c>
      <c r="E27" s="168">
        <v>2882</v>
      </c>
      <c r="F27" s="49">
        <v>2882</v>
      </c>
      <c r="G27" s="23"/>
    </row>
    <row r="28" spans="2:7" ht="12.75">
      <c r="B28" s="168" t="s">
        <v>650</v>
      </c>
      <c r="C28" s="49"/>
      <c r="D28" s="39">
        <v>300</v>
      </c>
      <c r="E28" s="168">
        <v>0</v>
      </c>
      <c r="F28" s="49">
        <v>0</v>
      </c>
      <c r="G28" s="23"/>
    </row>
    <row r="29" spans="2:7" ht="13.5" thickBot="1">
      <c r="B29" s="547" t="s">
        <v>651</v>
      </c>
      <c r="C29" s="183"/>
      <c r="D29" s="152">
        <v>0</v>
      </c>
      <c r="E29" s="168">
        <v>546</v>
      </c>
      <c r="F29" s="49">
        <v>545</v>
      </c>
      <c r="G29" s="23"/>
    </row>
    <row r="30" spans="2:7" ht="13.5" thickBot="1">
      <c r="B30" s="243" t="s">
        <v>195</v>
      </c>
      <c r="C30" s="241" t="s">
        <v>652</v>
      </c>
      <c r="D30" s="707">
        <f>SUM(D24:D29)</f>
        <v>2893</v>
      </c>
      <c r="E30" s="708">
        <f>SUM(E24:E29)</f>
        <v>3871</v>
      </c>
      <c r="F30" s="241">
        <f>SUM(F24:F29)</f>
        <v>3870</v>
      </c>
      <c r="G30" s="23"/>
    </row>
    <row r="31" spans="2:7" ht="13.5" thickBot="1">
      <c r="B31" s="193"/>
      <c r="C31" s="73"/>
      <c r="D31" s="194"/>
      <c r="E31" s="177"/>
      <c r="F31" s="99"/>
      <c r="G31" s="23"/>
    </row>
    <row r="32" spans="2:7" ht="13.5" thickBot="1">
      <c r="B32" s="711" t="s">
        <v>196</v>
      </c>
      <c r="C32" s="712"/>
      <c r="D32" s="242">
        <f>SUM(D16+D19+D21+D23+D30)</f>
        <v>6690</v>
      </c>
      <c r="E32" s="242">
        <f>SUM(E16+E19+E21+E23+E30)</f>
        <v>7473</v>
      </c>
      <c r="F32" s="242">
        <f>SUM(F16+F19+F21+F23+F30)</f>
        <v>6835</v>
      </c>
      <c r="G32" s="23"/>
    </row>
    <row r="33" spans="2:7" ht="13.5" thickBot="1">
      <c r="B33" s="113"/>
      <c r="C33" s="255"/>
      <c r="D33" s="46"/>
      <c r="E33" s="113"/>
      <c r="F33" s="255"/>
      <c r="G33" s="23"/>
    </row>
  </sheetData>
  <sheetProtection/>
  <printOptions/>
  <pageMargins left="0" right="0.15748031496062992" top="0.984251968503937" bottom="0.984251968503937" header="0.5118110236220472" footer="0.5118110236220472"/>
  <pageSetup horizontalDpi="600" verticalDpi="600" orientation="portrait" paperSize="9" scale="85" r:id="rId1"/>
  <colBreaks count="2" manualBreakCount="2">
    <brk id="6" max="38" man="1"/>
    <brk id="7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Agi66</cp:lastModifiedBy>
  <cp:lastPrinted>2016-05-19T12:29:02Z</cp:lastPrinted>
  <dcterms:created xsi:type="dcterms:W3CDTF">2006-01-17T11:47:21Z</dcterms:created>
  <dcterms:modified xsi:type="dcterms:W3CDTF">2016-05-27T07:44:42Z</dcterms:modified>
  <cp:category/>
  <cp:version/>
  <cp:contentType/>
  <cp:contentStatus/>
</cp:coreProperties>
</file>