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Kovacs Istvan\!2018\2018 Koltsegvetes\ONKormanyzat1\"/>
    </mc:Choice>
  </mc:AlternateContent>
  <xr:revisionPtr revIDLastSave="0" documentId="13_ncr:1_{87960D1B-BDB1-4F73-83A1-F56FAC2F341B}" xr6:coauthVersionLast="43" xr6:coauthVersionMax="43" xr10:uidLastSave="{00000000-0000-0000-0000-000000000000}"/>
  <bookViews>
    <workbookView xWindow="1740" yWindow="510" windowWidth="21975" windowHeight="14055" xr2:uid="{00000000-000D-0000-FFFF-FFFF00000000}"/>
  </bookViews>
  <sheets>
    <sheet name="01KtgvMrlg" sheetId="25" r:id="rId1"/>
    <sheet name="02FelhMrlg" sheetId="24" r:id="rId2"/>
    <sheet name="03KK" sheetId="4" r:id="rId3"/>
    <sheet name="04KB" sheetId="5" r:id="rId4"/>
    <sheet name="05FK" sheetId="6" r:id="rId5"/>
    <sheet name="06FB" sheetId="7" r:id="rId6"/>
    <sheet name="07Beruh" sheetId="26" r:id="rId7"/>
    <sheet name="08EiUtem" sheetId="31" r:id="rId8"/>
    <sheet name="09Tobbeves" sheetId="27" r:id="rId9"/>
    <sheet name="10Cofog" sheetId="30" r:id="rId10"/>
    <sheet name="11_Kov3Ev" sheetId="34" r:id="rId11"/>
  </sheets>
  <definedNames>
    <definedName name="_xlnm.Print_Titles" localSheetId="2">'03KK'!$1:$6</definedName>
    <definedName name="_xlnm.Print_Titles" localSheetId="3">'04KB'!$1:$6</definedName>
    <definedName name="_xlnm.Print_Titles" localSheetId="9">'10Cofog'!$1:$4</definedName>
    <definedName name="_xlnm.Print_Area" localSheetId="0">'01KtgvMrlg'!$A$1:$J$37</definedName>
    <definedName name="_xlnm.Print_Area" localSheetId="1">'02FelhMrlg'!$A$1:$J$32</definedName>
    <definedName name="_xlnm.Print_Area" localSheetId="2">'03KK'!$A$1:$J$80</definedName>
    <definedName name="_xlnm.Print_Area" localSheetId="3">'04KB'!$A$1:$I$52</definedName>
    <definedName name="_xlnm.Print_Area" localSheetId="4">'05FK'!$A$1:$K$12</definedName>
    <definedName name="_xlnm.Print_Area" localSheetId="5">'06FB'!$A$1:$I$13</definedName>
    <definedName name="_xlnm.Print_Area" localSheetId="6">'07Beruh'!$A$1:$G$30</definedName>
    <definedName name="_xlnm.Print_Area" localSheetId="7">'08EiUtem'!$B$2:$R$33</definedName>
    <definedName name="_xlnm.Print_Area" localSheetId="9">'10Cofog'!$C$1:$L$45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49" i="30" l="1"/>
  <c r="R48" i="30"/>
  <c r="P46" i="30" l="1"/>
  <c r="O46" i="30"/>
  <c r="P2" i="30"/>
  <c r="Q2" i="30"/>
  <c r="R2" i="30"/>
  <c r="O26" i="31" l="1"/>
  <c r="O30" i="31"/>
  <c r="O24" i="31"/>
  <c r="O13" i="31"/>
  <c r="O16" i="31"/>
  <c r="O14" i="31"/>
  <c r="O2" i="30" l="1"/>
  <c r="H26" i="34" l="1"/>
  <c r="G26" i="34"/>
  <c r="H25" i="34"/>
  <c r="G25" i="34"/>
  <c r="F25" i="34"/>
  <c r="H16" i="34"/>
  <c r="G16" i="34"/>
  <c r="F16" i="34"/>
  <c r="F26" i="34" s="1"/>
  <c r="C14" i="27" l="1"/>
  <c r="P45" i="30" l="1"/>
  <c r="Q45" i="30"/>
  <c r="R45" i="30"/>
  <c r="O45" i="30"/>
  <c r="F12" i="27" l="1"/>
  <c r="C5" i="26" l="1"/>
  <c r="O31" i="31" l="1"/>
  <c r="N31" i="31"/>
  <c r="M31" i="31"/>
  <c r="L31" i="31"/>
  <c r="K31" i="31"/>
  <c r="J31" i="31"/>
  <c r="I31" i="31"/>
  <c r="H31" i="31"/>
  <c r="G31" i="31"/>
  <c r="F31" i="31"/>
  <c r="E31" i="31"/>
  <c r="D31" i="31"/>
  <c r="P30" i="31"/>
  <c r="P29" i="31"/>
  <c r="P28" i="31"/>
  <c r="P27" i="31"/>
  <c r="P26" i="31"/>
  <c r="P25" i="31"/>
  <c r="P24" i="31"/>
  <c r="P23" i="31"/>
  <c r="P22" i="31"/>
  <c r="O19" i="31"/>
  <c r="N19" i="31"/>
  <c r="M19" i="31"/>
  <c r="L19" i="31"/>
  <c r="K19" i="31"/>
  <c r="J19" i="31"/>
  <c r="I19" i="31"/>
  <c r="H19" i="31"/>
  <c r="G19" i="31"/>
  <c r="F19" i="31"/>
  <c r="E19" i="31"/>
  <c r="D19" i="31"/>
  <c r="P18" i="31"/>
  <c r="P17" i="31"/>
  <c r="P16" i="31"/>
  <c r="P15" i="31"/>
  <c r="P14" i="31"/>
  <c r="P13" i="31"/>
  <c r="P12" i="31"/>
  <c r="P11" i="31"/>
  <c r="L45" i="30"/>
  <c r="L48" i="30" s="1"/>
  <c r="K45" i="30"/>
  <c r="K48" i="30" s="1"/>
  <c r="J45" i="30"/>
  <c r="J48" i="30" s="1"/>
  <c r="I45" i="30"/>
  <c r="I48" i="30" s="1"/>
  <c r="H45" i="30"/>
  <c r="H48" i="30" s="1"/>
  <c r="G45" i="30"/>
  <c r="G48" i="30" s="1"/>
  <c r="F45" i="30"/>
  <c r="F48" i="30" s="1"/>
  <c r="E45" i="30"/>
  <c r="E48" i="30" s="1"/>
  <c r="I14" i="27"/>
  <c r="H14" i="27"/>
  <c r="G14" i="27"/>
  <c r="F13" i="27"/>
  <c r="D14" i="27"/>
  <c r="F11" i="27"/>
  <c r="D29" i="26"/>
  <c r="E29" i="26"/>
  <c r="F29" i="26"/>
  <c r="P19" i="31" l="1"/>
  <c r="P31" i="31"/>
  <c r="F14" i="27"/>
  <c r="D32" i="31"/>
  <c r="E32" i="31" s="1"/>
  <c r="F32" i="31" s="1"/>
  <c r="G32" i="31" s="1"/>
  <c r="H32" i="31" s="1"/>
  <c r="I32" i="31" s="1"/>
  <c r="J32" i="31" s="1"/>
  <c r="K32" i="31" s="1"/>
  <c r="L32" i="31" s="1"/>
  <c r="M32" i="31" s="1"/>
  <c r="N32" i="31" s="1"/>
  <c r="O32" i="31" s="1"/>
  <c r="J35" i="25"/>
  <c r="J34" i="25"/>
  <c r="J32" i="25"/>
  <c r="I32" i="25"/>
  <c r="I34" i="25"/>
  <c r="I35" i="25"/>
  <c r="H35" i="25"/>
  <c r="H34" i="25"/>
  <c r="H32" i="25"/>
  <c r="J22" i="25"/>
  <c r="J24" i="25" s="1"/>
  <c r="J20" i="25"/>
  <c r="J19" i="25"/>
  <c r="I19" i="25"/>
  <c r="I20" i="25"/>
  <c r="I22" i="25"/>
  <c r="I24" i="25" s="1"/>
  <c r="H22" i="25"/>
  <c r="H20" i="25"/>
  <c r="H19" i="25"/>
  <c r="J16" i="25"/>
  <c r="J14" i="25"/>
  <c r="J13" i="25"/>
  <c r="J18" i="25" s="1"/>
  <c r="J12" i="25"/>
  <c r="J11" i="25"/>
  <c r="J10" i="25"/>
  <c r="J9" i="25"/>
  <c r="I9" i="25"/>
  <c r="I10" i="25"/>
  <c r="I11" i="25"/>
  <c r="I12" i="25"/>
  <c r="I13" i="25"/>
  <c r="I14" i="25"/>
  <c r="I16" i="25"/>
  <c r="I17" i="25"/>
  <c r="H17" i="25"/>
  <c r="H16" i="25"/>
  <c r="H14" i="25"/>
  <c r="H13" i="25"/>
  <c r="H12" i="25"/>
  <c r="H11" i="25"/>
  <c r="H10" i="25"/>
  <c r="H9" i="25"/>
  <c r="E35" i="25"/>
  <c r="D35" i="25"/>
  <c r="C35" i="25"/>
  <c r="E34" i="25"/>
  <c r="D34" i="25"/>
  <c r="C34" i="25"/>
  <c r="E30" i="25"/>
  <c r="E31" i="25" s="1"/>
  <c r="D30" i="25"/>
  <c r="D31" i="25" s="1"/>
  <c r="C30" i="25"/>
  <c r="C31" i="25" s="1"/>
  <c r="E26" i="25"/>
  <c r="D26" i="25"/>
  <c r="E28" i="25"/>
  <c r="C26" i="25"/>
  <c r="C28" i="25" s="1"/>
  <c r="E25" i="25"/>
  <c r="D25" i="25"/>
  <c r="C25" i="25"/>
  <c r="E24" i="25"/>
  <c r="D24" i="25"/>
  <c r="C24" i="25"/>
  <c r="E21" i="25"/>
  <c r="D21" i="25"/>
  <c r="C21" i="25"/>
  <c r="E20" i="25"/>
  <c r="D20" i="25"/>
  <c r="C20" i="25"/>
  <c r="E19" i="25"/>
  <c r="D19" i="25"/>
  <c r="C19" i="25"/>
  <c r="E18" i="25"/>
  <c r="D18" i="25"/>
  <c r="C18" i="25"/>
  <c r="E17" i="25"/>
  <c r="E16" i="25"/>
  <c r="E15" i="25"/>
  <c r="D15" i="25"/>
  <c r="C15" i="25"/>
  <c r="E10" i="25"/>
  <c r="E9" i="25"/>
  <c r="D9" i="25"/>
  <c r="D10" i="25"/>
  <c r="C10" i="25"/>
  <c r="C9" i="25"/>
  <c r="C11" i="25" s="1"/>
  <c r="H24" i="25"/>
  <c r="D28" i="25"/>
  <c r="D14" i="25"/>
  <c r="E14" i="25"/>
  <c r="C14" i="25"/>
  <c r="D11" i="25"/>
  <c r="E30" i="24"/>
  <c r="E29" i="24"/>
  <c r="D29" i="24"/>
  <c r="D30" i="24"/>
  <c r="E25" i="24"/>
  <c r="E26" i="24" s="1"/>
  <c r="D25" i="24"/>
  <c r="D26" i="24" s="1"/>
  <c r="E23" i="24"/>
  <c r="D23" i="24"/>
  <c r="E14" i="24"/>
  <c r="E16" i="24" s="1"/>
  <c r="D14" i="24"/>
  <c r="E13" i="24"/>
  <c r="E12" i="24"/>
  <c r="E10" i="24"/>
  <c r="E9" i="24"/>
  <c r="E11" i="24" s="1"/>
  <c r="D12" i="24"/>
  <c r="D13" i="24"/>
  <c r="D9" i="24"/>
  <c r="D10" i="24"/>
  <c r="D16" i="24"/>
  <c r="C30" i="24"/>
  <c r="C29" i="24"/>
  <c r="C25" i="24"/>
  <c r="C26" i="24" s="1"/>
  <c r="C23" i="24"/>
  <c r="C14" i="24"/>
  <c r="C16" i="24" s="1"/>
  <c r="C13" i="24"/>
  <c r="C12" i="24"/>
  <c r="C10" i="24"/>
  <c r="C9" i="24"/>
  <c r="C11" i="24" s="1"/>
  <c r="J30" i="24"/>
  <c r="J29" i="24"/>
  <c r="J27" i="24"/>
  <c r="J20" i="24"/>
  <c r="J21" i="24"/>
  <c r="J23" i="24"/>
  <c r="J25" i="24" s="1"/>
  <c r="J17" i="24"/>
  <c r="J16" i="24"/>
  <c r="J18" i="24" s="1"/>
  <c r="J14" i="24"/>
  <c r="J13" i="24"/>
  <c r="J12" i="24"/>
  <c r="J11" i="24"/>
  <c r="J10" i="24"/>
  <c r="J9" i="24"/>
  <c r="I25" i="24"/>
  <c r="I13" i="24"/>
  <c r="I12" i="24"/>
  <c r="I17" i="24"/>
  <c r="I27" i="24"/>
  <c r="I29" i="24"/>
  <c r="I30" i="24"/>
  <c r="I20" i="24"/>
  <c r="I21" i="24"/>
  <c r="I23" i="24"/>
  <c r="I10" i="24"/>
  <c r="I11" i="24"/>
  <c r="I14" i="24"/>
  <c r="I16" i="24"/>
  <c r="I18" i="24" s="1"/>
  <c r="I9" i="24"/>
  <c r="H30" i="24"/>
  <c r="H29" i="24"/>
  <c r="H27" i="24"/>
  <c r="H23" i="24"/>
  <c r="H25" i="24" s="1"/>
  <c r="H21" i="24"/>
  <c r="H20" i="24"/>
  <c r="H16" i="24"/>
  <c r="H18" i="24" s="1"/>
  <c r="H14" i="24"/>
  <c r="H12" i="24"/>
  <c r="H11" i="24"/>
  <c r="H10" i="24"/>
  <c r="H9" i="24"/>
  <c r="D11" i="24" l="1"/>
  <c r="I18" i="25"/>
  <c r="H18" i="25"/>
  <c r="H30" i="25" s="1"/>
  <c r="C23" i="25"/>
  <c r="C32" i="25" s="1"/>
  <c r="D23" i="25"/>
  <c r="E23" i="25"/>
  <c r="E11" i="25"/>
  <c r="B6" i="25"/>
  <c r="H19" i="24"/>
  <c r="I19" i="24"/>
  <c r="H26" i="24"/>
  <c r="I26" i="24"/>
  <c r="H31" i="24"/>
  <c r="I31" i="24"/>
  <c r="J31" i="24"/>
  <c r="C17" i="24"/>
  <c r="D17" i="24"/>
  <c r="C27" i="24"/>
  <c r="D27" i="24"/>
  <c r="C31" i="24"/>
  <c r="D31" i="24"/>
  <c r="I30" i="25"/>
  <c r="H36" i="25"/>
  <c r="I36" i="25"/>
  <c r="D32" i="25"/>
  <c r="C36" i="25"/>
  <c r="D36" i="25"/>
  <c r="J36" i="25"/>
  <c r="E36" i="25"/>
  <c r="J30" i="25"/>
  <c r="E31" i="24"/>
  <c r="E27" i="24"/>
  <c r="J26" i="24"/>
  <c r="J19" i="24"/>
  <c r="E17" i="24"/>
  <c r="C37" i="25" l="1"/>
  <c r="D37" i="25"/>
  <c r="E32" i="25"/>
  <c r="E37" i="25" s="1"/>
  <c r="I37" i="25"/>
  <c r="H37" i="25"/>
  <c r="H32" i="24"/>
  <c r="I32" i="24"/>
  <c r="D32" i="24"/>
  <c r="C32" i="24"/>
  <c r="J32" i="24"/>
  <c r="E32" i="24"/>
  <c r="J37" i="25"/>
  <c r="C4" i="7"/>
  <c r="B1" i="6"/>
  <c r="C3" i="6"/>
  <c r="C3" i="5"/>
</calcChain>
</file>

<file path=xl/sharedStrings.xml><?xml version="1.0" encoding="utf-8"?>
<sst xmlns="http://schemas.openxmlformats.org/spreadsheetml/2006/main" count="820" uniqueCount="536">
  <si>
    <t>01</t>
  </si>
  <si>
    <t>03</t>
  </si>
  <si>
    <t>04</t>
  </si>
  <si>
    <t>#</t>
  </si>
  <si>
    <t>Megnevezés</t>
  </si>
  <si>
    <t>Eredeti előirányzat</t>
  </si>
  <si>
    <t>Módosított előirányzat</t>
  </si>
  <si>
    <t>Kötelezettségvállalás, más fizetési kötelezettség - Költségvetési évben esedékes</t>
  </si>
  <si>
    <t>Kötelezettségvállalás, más fizetési kötelezettség - Költségvetési évet követően esedékes</t>
  </si>
  <si>
    <t>Kötelezettségvállalás, más fizetési kötelezettség - Költségvetési évet követően esedékes végleges</t>
  </si>
  <si>
    <t>Teljesítés</t>
  </si>
  <si>
    <t>Törvény szerinti illetmények, munkabérek (K1101)</t>
  </si>
  <si>
    <t>Céljuttatás, projektprémium (K1103)</t>
  </si>
  <si>
    <t>07</t>
  </si>
  <si>
    <t>Béren kívüli juttatások (K1107)</t>
  </si>
  <si>
    <t>09</t>
  </si>
  <si>
    <t>Közlekedési költségtérítés (K1109)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</si>
  <si>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</si>
  <si>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</si>
  <si>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</si>
  <si>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</si>
  <si>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</si>
  <si>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</si>
  <si>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</si>
  <si>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</si>
  <si>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</si>
  <si>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</si>
  <si>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</si>
  <si>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</si>
  <si>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</si>
  <si>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</si>
  <si>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</si>
  <si>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(=22+…+27) (K2)</t>
  </si>
  <si>
    <t>22</t>
  </si>
  <si>
    <t>ebből: szociális hozzájárulási adó (K2)</t>
  </si>
  <si>
    <t>24</t>
  </si>
  <si>
    <t>ebből: egészségügyi hozzájárulás (K2)</t>
  </si>
  <si>
    <t>25</t>
  </si>
  <si>
    <t>ebből: táppénz hozzájárulás (K2)</t>
  </si>
  <si>
    <t>27</t>
  </si>
  <si>
    <t>ebből: munkáltatót terhelő személyi jövedelemadó (K2)</t>
  </si>
  <si>
    <t>28</t>
  </si>
  <si>
    <t>Szakmai anyagok beszerzése (K311)</t>
  </si>
  <si>
    <t>29</t>
  </si>
  <si>
    <t>Üzemeltetési anyagok beszerzése (K312)</t>
  </si>
  <si>
    <t>31</t>
  </si>
  <si>
    <t>Készletbeszerzés (=28+29+30) (K31)</t>
  </si>
  <si>
    <t>32</t>
  </si>
  <si>
    <t>Informatikai szolgáltatások igénybevétele (K321)</t>
  </si>
  <si>
    <t>33</t>
  </si>
  <si>
    <t>Egyéb kommunikációs szolgáltatások (K322)</t>
  </si>
  <si>
    <t>34</t>
  </si>
  <si>
    <t>Kommunikációs szolgáltatások (=32+33) (K32)</t>
  </si>
  <si>
    <t>35</t>
  </si>
  <si>
    <t>Közüzemi díjak (K331)</t>
  </si>
  <si>
    <t>36</t>
  </si>
  <si>
    <t>Vásárolt élelmezés (K332)</t>
  </si>
  <si>
    <t>37</t>
  </si>
  <si>
    <t>Bérleti és lízing díjak (&gt;=38) (K333)</t>
  </si>
  <si>
    <t>39</t>
  </si>
  <si>
    <t>Karbantartási, kisjavítási szolgáltatások (K334)</t>
  </si>
  <si>
    <t>40</t>
  </si>
  <si>
    <t>Közvetített szolgáltatások  (&gt;=41) (K335)</t>
  </si>
  <si>
    <t>42</t>
  </si>
  <si>
    <t>Szakmai tevékenységet segítő szolgáltatások  (K336)</t>
  </si>
  <si>
    <t>43</t>
  </si>
  <si>
    <t>Egyéb szolgáltatások (&gt;=44) (K337)</t>
  </si>
  <si>
    <t>44</t>
  </si>
  <si>
    <t>ebből: biztosítási díjak (K337)</t>
  </si>
  <si>
    <t>45</t>
  </si>
  <si>
    <t>Szolgáltatási kiadások (=35+36+37+39+40+42+43) (K33)</t>
  </si>
  <si>
    <t>46</t>
  </si>
  <si>
    <t>Kiküldetések kiadásai (K341)</t>
  </si>
  <si>
    <t>48</t>
  </si>
  <si>
    <t>Kiküldetések, reklám- és propagandakiadások (=46+47) (K34)</t>
  </si>
  <si>
    <t>49</t>
  </si>
  <si>
    <t>Működési célú előzetesen felszámított általános forgalmi adó (K351)</t>
  </si>
  <si>
    <t>50</t>
  </si>
  <si>
    <t>Fizetendő általános forgalmi adó  (K352)</t>
  </si>
  <si>
    <t>51</t>
  </si>
  <si>
    <t>Kamatkiadások (&gt;=52+53) (K353)</t>
  </si>
  <si>
    <t>58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</si>
  <si>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</si>
  <si>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</si>
  <si>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</si>
  <si>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</si>
  <si>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</si>
  <si>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62</t>
  </si>
  <si>
    <t>Családi támogatások (=63+…+72) (K42)</t>
  </si>
  <si>
    <t>72</t>
  </si>
  <si>
    <t>ebből: az egyéb pénzbeli és természetbeni gyermekvédelmi támogatások  (K42)</t>
  </si>
  <si>
    <t>98</t>
  </si>
  <si>
    <t>Egyéb nem intézményi ellátások (&gt;=99+…+117) (K48)</t>
  </si>
  <si>
    <t>113</t>
  </si>
  <si>
    <t>ebből: egyéb, az önkormányzat rendeletében megállapított juttatás (K48)</t>
  </si>
  <si>
    <t>115</t>
  </si>
  <si>
    <t>ebből: települési támogatás [Szoctv. 45. §], (K48)</t>
  </si>
  <si>
    <t>117</t>
  </si>
  <si>
    <t>118</t>
  </si>
  <si>
    <t>Ellátottak pénzbeli juttatásai (=61+62+73+74+83+92+95+98) (K4)</t>
  </si>
  <si>
    <t>121</t>
  </si>
  <si>
    <t>A helyi önkormányzatok előző évi elszámolásából származó kiadások (K5021)</t>
  </si>
  <si>
    <t>124</t>
  </si>
  <si>
    <t>Elvonások és befizetések (=121+122+123) (K502)</t>
  </si>
  <si>
    <t>148</t>
  </si>
  <si>
    <t>Egyéb működési célú támogatások államháztartáson belülre (=149+…+158) (K506)</t>
  </si>
  <si>
    <t>149</t>
  </si>
  <si>
    <t>ebből: központi költségvetési szervek (K506)</t>
  </si>
  <si>
    <t>155</t>
  </si>
  <si>
    <t>ebből: helyi önkormányzatok és költségvetési szerveik (K506)</t>
  </si>
  <si>
    <t>156</t>
  </si>
  <si>
    <t>ebből: társulások és költségvetési szerveik (K506)</t>
  </si>
  <si>
    <t>158</t>
  </si>
  <si>
    <t>ebből: térségi fejlesztési tanácsok és költségvetési szerveik (K506)</t>
  </si>
  <si>
    <t>176</t>
  </si>
  <si>
    <t>Egyéb működési célú támogatások államháztartáson kívülre (=177+…+186) (K512)</t>
  </si>
  <si>
    <t>177</t>
  </si>
  <si>
    <t>ebből: egyházi jogi személyek (K512)</t>
  </si>
  <si>
    <t>178</t>
  </si>
  <si>
    <t>ebből: nonprofit gazdasági társaságok (K512)</t>
  </si>
  <si>
    <t>179</t>
  </si>
  <si>
    <t>ebből: egyéb civil szervezetek (K512)</t>
  </si>
  <si>
    <t>183</t>
  </si>
  <si>
    <t>ebből: önkormányzati többségi tulajdonú nem pénzügyi vállalkozások (K512)</t>
  </si>
  <si>
    <t>184</t>
  </si>
  <si>
    <t>ebből: egyéb vállalkozások (K512)</t>
  </si>
  <si>
    <t>187</t>
  </si>
  <si>
    <t>Tartalékok (K513)</t>
  </si>
  <si>
    <t>188</t>
  </si>
  <si>
    <t>Egyéb működési célú kiadások (=119+124+125+126+137+148+159+161+173+174+175+176+187) (K5)</t>
  </si>
  <si>
    <t>189</t>
  </si>
  <si>
    <t>Immateriális javak beszerzése, létesítése (K61)</t>
  </si>
  <si>
    <t>190</t>
  </si>
  <si>
    <t>Ingatlanok beszerzése, létesítése (&gt;=191) (K62)</t>
  </si>
  <si>
    <t>192</t>
  </si>
  <si>
    <t>Informatikai eszközök beszerzése, létesítése (K63)</t>
  </si>
  <si>
    <t>193</t>
  </si>
  <si>
    <t>Egyéb tárgyi eszközök beszerzése, létesítése (K64)</t>
  </si>
  <si>
    <t>196</t>
  </si>
  <si>
    <t>Beruházási célú előzetesen felszámított általános forgalmi adó (K67)</t>
  </si>
  <si>
    <t>197</t>
  </si>
  <si>
    <t>Beruházások (=189+190+192+…+196) (K6)</t>
  </si>
  <si>
    <t>198</t>
  </si>
  <si>
    <t>Ingatlanok felújítása (K71)</t>
  </si>
  <si>
    <t>201</t>
  </si>
  <si>
    <t>Felújítási célú előzetesen felszámított általános forgalmi adó (K74)</t>
  </si>
  <si>
    <t>202</t>
  </si>
  <si>
    <t>Felújítások (=198+...+201) (K7)</t>
  </si>
  <si>
    <t>253</t>
  </si>
  <si>
    <t>Egyéb felhalmozási célú támogatások államháztartáson kívülre (=254+…+263) (K89)</t>
  </si>
  <si>
    <t>257</t>
  </si>
  <si>
    <t>ebből: háztartások (K89)</t>
  </si>
  <si>
    <t>264</t>
  </si>
  <si>
    <t>Egyéb felhalmozási célú kiadások (=203+204+215+226+237+239+251+252+253) (K8)</t>
  </si>
  <si>
    <t>265</t>
  </si>
  <si>
    <t>Költségvetési kiadások (=20+21+60+118+188+197+202+264) (K1-K8)</t>
  </si>
  <si>
    <t>Követelés - Költségvetési évet követően esedékes</t>
  </si>
  <si>
    <t>Helyi önkormányzatok működésének általános támogatása (B111)</t>
  </si>
  <si>
    <t>Települési önkormányzatok szociális, gyermekjóléti  és gyermekétkeztetési feladatainak támogatása (B113)</t>
  </si>
  <si>
    <t>Települési önkormányzatok kulturális feladatainak támogatása (B114)</t>
  </si>
  <si>
    <t>05</t>
  </si>
  <si>
    <t>Működési célú költségvetési támogatások és kiegészítő támogatások (B115)</t>
  </si>
  <si>
    <t>Önkormányzatok működési támogatásai (=01+…+06) (B11)</t>
  </si>
  <si>
    <t>Egyéb működési célú támogatások bevételei államháztartáson belülről (=33+…+42) (B16)</t>
  </si>
  <si>
    <t>ebből: központi költségvetési szervek (B16)</t>
  </si>
  <si>
    <t>ebből: központi kezelésű előirányzatok (B16)</t>
  </si>
  <si>
    <t>ebből: társadalombiztosítás pénzügyi alapjai (B16)</t>
  </si>
  <si>
    <t>38</t>
  </si>
  <si>
    <t>ebből: elkülönített állami pénzalapok (B16)</t>
  </si>
  <si>
    <t>Működési célú támogatások államháztartáson belülről (=07+...+10+21+32) (B1)</t>
  </si>
  <si>
    <t>109</t>
  </si>
  <si>
    <t>Vagyoni tipusú adók (=110+…+115) (B34)</t>
  </si>
  <si>
    <t>110</t>
  </si>
  <si>
    <t>ebből: építményadó  (B34)</t>
  </si>
  <si>
    <t>111</t>
  </si>
  <si>
    <t>ebből: magánszemélyek kommunális adója (B34)</t>
  </si>
  <si>
    <t>112</t>
  </si>
  <si>
    <t>ebből: telekadó (B34)</t>
  </si>
  <si>
    <t>116</t>
  </si>
  <si>
    <t>Értékesítési és forgalmi adók (=117+…+138) (B351)</t>
  </si>
  <si>
    <t>123</t>
  </si>
  <si>
    <t>ebből: állandó jelleggel végzett iparűzési tevékenység után fizetett helyi iparűzési adó (B351)</t>
  </si>
  <si>
    <t>144</t>
  </si>
  <si>
    <t>Gépjárműadók (=145+…+148) (B354)</t>
  </si>
  <si>
    <t>146</t>
  </si>
  <si>
    <t>ebből: belföldi gépjárművek adójának a helyi önkormányzatot megillető része (B354)</t>
  </si>
  <si>
    <t>Egyéb áruhasználati és szolgáltatási adók  (=150+…+166) (B355)</t>
  </si>
  <si>
    <t>157</t>
  </si>
  <si>
    <t>ebből: tartózkodás után fizetett idegenforgalmi adó  (B355)</t>
  </si>
  <si>
    <t>167</t>
  </si>
  <si>
    <t>Termékek és szolgáltatások adói (=116+139+143+144+149)  (B35)</t>
  </si>
  <si>
    <t>168</t>
  </si>
  <si>
    <t>Egyéb közhatalmi bevételek (&gt;=169+…+185) (B36)</t>
  </si>
  <si>
    <t>186</t>
  </si>
  <si>
    <t>Közhatalmi bevételek (=93+94+104+109+167+168) (B3)</t>
  </si>
  <si>
    <t>Készletértékesítés ellenértéke (B401)</t>
  </si>
  <si>
    <t>Szolgáltatások ellenértéke (&gt;=189+190) (B402)</t>
  </si>
  <si>
    <t>ebből:tárgyi eszközök bérbeadásából származó bevétel (B402)</t>
  </si>
  <si>
    <t>191</t>
  </si>
  <si>
    <t>Közvetített szolgáltatások ellenértéke  (&gt;=192) (B403)</t>
  </si>
  <si>
    <t>200</t>
  </si>
  <si>
    <t>Ellátási díjak (B405)</t>
  </si>
  <si>
    <t>Kiszámlázott általános forgalmi adó (B406)</t>
  </si>
  <si>
    <t>206</t>
  </si>
  <si>
    <t>Egyéb kapott (járó) kamatok és kamatjellegű bevételek (&gt;=207+208) (B4082)</t>
  </si>
  <si>
    <t>209</t>
  </si>
  <si>
    <t>Kamatbevételek és más nyereségjellegű bevételek (=203+206) (B408)</t>
  </si>
  <si>
    <t>219</t>
  </si>
  <si>
    <t>Egyéb működési bevételek (&gt;=220+221) (B411)</t>
  </si>
  <si>
    <t>220</t>
  </si>
  <si>
    <t>221</t>
  </si>
  <si>
    <t>ebből: kiadások visszatérítései (B411)</t>
  </si>
  <si>
    <t>222</t>
  </si>
  <si>
    <t>Működési bevételek (=187+188+191+193+200+…+202+209+217+218+219) (B4)</t>
  </si>
  <si>
    <t>225</t>
  </si>
  <si>
    <t>Ingatlanok értékesítése (&gt;=226) (B52)</t>
  </si>
  <si>
    <t>231</t>
  </si>
  <si>
    <t>Felhalmozási bevételek (=223+225+227+228+230) (B5)</t>
  </si>
  <si>
    <t>235</t>
  </si>
  <si>
    <t>Működési célú visszatérítendő támogatások, kölcsönök visszatérülése államháztartáson kívülről (=236+…+244) (B64)</t>
  </si>
  <si>
    <t>242</t>
  </si>
  <si>
    <t>ebből:önkormányzati többségi tulajdonú nem pénzügyi vállalkozások (B64)</t>
  </si>
  <si>
    <t>Működési célú átvett pénzeszközök (=232+...+235+245) (B6)</t>
  </si>
  <si>
    <t>271</t>
  </si>
  <si>
    <t>Egyéb felhalmozási célú átvett pénzeszközök (=272+…+282) (B75)</t>
  </si>
  <si>
    <t>275</t>
  </si>
  <si>
    <t>ebből: háztartások (B75)</t>
  </si>
  <si>
    <t>280</t>
  </si>
  <si>
    <t>ebből: Európai Unió  (B75)</t>
  </si>
  <si>
    <t>283</t>
  </si>
  <si>
    <t>Felhalmozási célú átvett pénzeszközök (=258+…+261+271) (B7)</t>
  </si>
  <si>
    <t>284</t>
  </si>
  <si>
    <t>Költségvetési bevételek (=43+79+186+222+231+257+283) (B1-B7)</t>
  </si>
  <si>
    <t>Hosszú lejáratú hitelek, kölcsönök törlesztése pénzügyi vállalkozásnak (&gt;=02) (K9111)</t>
  </si>
  <si>
    <t>06</t>
  </si>
  <si>
    <t>Hitel-, kölcsöntörlesztés államháztartáson kívülre (=01+03+04) (K911)</t>
  </si>
  <si>
    <t>Államháztartáson belüli megelőlegezések visszafizetése (K914)</t>
  </si>
  <si>
    <t>Pénzügyi lízing kiadásai (K917)</t>
  </si>
  <si>
    <t>Belföldi finanszírozás kiadásai (=06+19+…+25+28) (K91)</t>
  </si>
  <si>
    <t>Finanszírozási kiadások (=29+37+38+39) (K9)</t>
  </si>
  <si>
    <t>12</t>
  </si>
  <si>
    <t>Előző év költségvetési maradványának igénybevétele (B8131)</t>
  </si>
  <si>
    <t>14</t>
  </si>
  <si>
    <t>Maradvány igénybevétele (=12+13) (B813)</t>
  </si>
  <si>
    <t>Államháztartáson belüli megelőlegezések (B814)</t>
  </si>
  <si>
    <t>23</t>
  </si>
  <si>
    <t>Belföldi finanszírozás bevételei (=04+11+14+…+19+22) (B81)</t>
  </si>
  <si>
    <t>Finanszírozási bevételek (=23+29+30+31) (B8)</t>
  </si>
  <si>
    <t>Összesen</t>
  </si>
  <si>
    <t>Előirányzat</t>
  </si>
  <si>
    <t>Eredeti</t>
  </si>
  <si>
    <t>Módosított</t>
  </si>
  <si>
    <t>Kötelezettség- vállalás</t>
  </si>
  <si>
    <t>ebből: önkormányzat által saját hatáskörben adott más ellátás (K48)</t>
  </si>
  <si>
    <t>DUNASZIGET KÖZSÉG ÖNKORMÁNYZATA</t>
  </si>
  <si>
    <t>3.</t>
  </si>
  <si>
    <t>adatok forintban</t>
  </si>
  <si>
    <t>ebből: a szerződés megerősítésével, a szerződésszegéssel kapcsolatos véglegesen járó bevételek (B411)</t>
  </si>
  <si>
    <t>4.</t>
  </si>
  <si>
    <t>Követelés</t>
  </si>
  <si>
    <t>Kötelezett- ségvállalás</t>
  </si>
  <si>
    <t>5.</t>
  </si>
  <si>
    <t>6.</t>
  </si>
  <si>
    <t>2.</t>
  </si>
  <si>
    <t>BEVÉTELEK</t>
  </si>
  <si>
    <t>KIADÁSOK</t>
  </si>
  <si>
    <t>B11</t>
  </si>
  <si>
    <t>Önkormányzatok működési támogatása</t>
  </si>
  <si>
    <t>K1</t>
  </si>
  <si>
    <t>Személyi juttatások</t>
  </si>
  <si>
    <t>B16</t>
  </si>
  <si>
    <t>Működési célú átvét ÁH- n belülről</t>
  </si>
  <si>
    <t>K2</t>
  </si>
  <si>
    <t>Munkaadókat terhelő járulék</t>
  </si>
  <si>
    <t>B1</t>
  </si>
  <si>
    <t>Működési bevételek ÁH-n belülről</t>
  </si>
  <si>
    <t>K3</t>
  </si>
  <si>
    <t>Dologi kiadás</t>
  </si>
  <si>
    <t>B3</t>
  </si>
  <si>
    <t>Közhatalmi bevételek</t>
  </si>
  <si>
    <t>K4</t>
  </si>
  <si>
    <t>Ellátottak juttatása</t>
  </si>
  <si>
    <t>B4</t>
  </si>
  <si>
    <t>Működési bevételek</t>
  </si>
  <si>
    <t>K502</t>
  </si>
  <si>
    <t>Elvonások, befizetések</t>
  </si>
  <si>
    <t>B64</t>
  </si>
  <si>
    <t>Működési célú kölcsönök visszatér. ÁH-n kívülről</t>
  </si>
  <si>
    <t>K506</t>
  </si>
  <si>
    <t>Működési célú pénzeszköz átadás ÁH-n belülre</t>
  </si>
  <si>
    <t>K508</t>
  </si>
  <si>
    <t>Működési kölcsönnyújtás ÁH-n kívülre</t>
  </si>
  <si>
    <t>B6</t>
  </si>
  <si>
    <t>Működési célú pénze.átvét ÁH-n kívülről</t>
  </si>
  <si>
    <t>K512</t>
  </si>
  <si>
    <t>Működési célú pénzeszköz átadás ÁH-n kívülre</t>
  </si>
  <si>
    <t>MŰKÖDÉSI  BEVÉTELEK ÖSSZESEN</t>
  </si>
  <si>
    <t>K513</t>
  </si>
  <si>
    <t>Általános tartalék</t>
  </si>
  <si>
    <t>K5</t>
  </si>
  <si>
    <t>Egyéb működési célú kiadások</t>
  </si>
  <si>
    <t>B21</t>
  </si>
  <si>
    <t>Önkormányzatok felhalmozási támogatása</t>
  </si>
  <si>
    <t>MŰKÖDÉSI KIADÁSOK ÖSSZ.</t>
  </si>
  <si>
    <t>B25</t>
  </si>
  <si>
    <t>Felhalmozási célú átvét ÁH-n belülről</t>
  </si>
  <si>
    <t>K6</t>
  </si>
  <si>
    <t>Beruházás</t>
  </si>
  <si>
    <t>B2</t>
  </si>
  <si>
    <t>Felhalmozási bevételek ÁH-n belülről</t>
  </si>
  <si>
    <t>K7</t>
  </si>
  <si>
    <t>Felújítás</t>
  </si>
  <si>
    <t>K84</t>
  </si>
  <si>
    <t>Egyéb felh.c. tám ÁH belül-társulások és szerveik</t>
  </si>
  <si>
    <t xml:space="preserve">B5 </t>
  </si>
  <si>
    <t>Felhalmozási bevételek</t>
  </si>
  <si>
    <t>K89</t>
  </si>
  <si>
    <t>Egyéb felh.c. tám ÁH kívül- háztartások</t>
  </si>
  <si>
    <t>B72</t>
  </si>
  <si>
    <t>Felhalmozási kölcsönök visszatérülése</t>
  </si>
  <si>
    <t>B75</t>
  </si>
  <si>
    <t>Egyéb felhalm-i célú átvett pénze. ÁH-n kívülről</t>
  </si>
  <si>
    <t>K8</t>
  </si>
  <si>
    <t>Egyéb felhalmozási célú kiadások</t>
  </si>
  <si>
    <t>B7</t>
  </si>
  <si>
    <t>Felhalmozási célú pénze.átvét ÁH-n kívülről</t>
  </si>
  <si>
    <t>FELHALMOZÁSI KIADÁSOK ÖSSZ.</t>
  </si>
  <si>
    <t>FELHALMOZÁSI BEVÉTELEK ÖSSZESEN</t>
  </si>
  <si>
    <t>K9111</t>
  </si>
  <si>
    <t>Hosszú lejáratú hitelek törlesztése pü vállalk</t>
  </si>
  <si>
    <t>K9113</t>
  </si>
  <si>
    <t xml:space="preserve">Rövid lejáratú hitelek törlesztése pü vállalkozásnak  </t>
  </si>
  <si>
    <t>B813</t>
  </si>
  <si>
    <t xml:space="preserve">Előző év maradványának igénybevétele </t>
  </si>
  <si>
    <t>K914</t>
  </si>
  <si>
    <t xml:space="preserve">ÁH-n belüli megelőlegezések visszafizetése </t>
  </si>
  <si>
    <t>B814</t>
  </si>
  <si>
    <t xml:space="preserve">Államháztartáson belüli megelőlegezések </t>
  </si>
  <si>
    <t>K917</t>
  </si>
  <si>
    <t xml:space="preserve">Pénzügyi lízing kiadásai </t>
  </si>
  <si>
    <t>B8</t>
  </si>
  <si>
    <t>FINANSZÍROZÁSI BEVÉTELEK ÖSSZESEN</t>
  </si>
  <si>
    <t>K9</t>
  </si>
  <si>
    <t>FINANSZÍROZÁSI KIADÁSOK ÖSSZ.</t>
  </si>
  <si>
    <t>B</t>
  </si>
  <si>
    <t>BEVÉTELEK MIND ÖSSZESEN</t>
  </si>
  <si>
    <t>K</t>
  </si>
  <si>
    <t>KIADÁSOK MIND ÖSSZESEN</t>
  </si>
  <si>
    <t>1.</t>
  </si>
  <si>
    <t>Ónkormányzatok felhalmozási támogatása</t>
  </si>
  <si>
    <t>B34</t>
  </si>
  <si>
    <t>Vagyoni típusú adók ( építmény)</t>
  </si>
  <si>
    <t>Vagyoni típusú adók ( kommunális)</t>
  </si>
  <si>
    <t>Vagyoni típusú adók ( telek)</t>
  </si>
  <si>
    <t>B351</t>
  </si>
  <si>
    <t>Értékesítési és forgalmi adók (iparűzési adó)</t>
  </si>
  <si>
    <t>B354</t>
  </si>
  <si>
    <t>Gépjárműadók</t>
  </si>
  <si>
    <t>B355</t>
  </si>
  <si>
    <t>Egyéb adók  (idegenforgalmi)</t>
  </si>
  <si>
    <t>B36</t>
  </si>
  <si>
    <t xml:space="preserve">                       (bírság, pótlék)</t>
  </si>
  <si>
    <t xml:space="preserve">      KÖLTSÉGVETÉSI KIADÁSOK</t>
  </si>
  <si>
    <t xml:space="preserve">  KÖLTSÉGVETÉSI BEVÉTELEK</t>
  </si>
  <si>
    <t>Maradvány igénybevétele</t>
  </si>
  <si>
    <t>Következő évi megelőlegezés</t>
  </si>
  <si>
    <t>Finanszírozási bevételek összesen</t>
  </si>
  <si>
    <t>Finanszírozási kiadások összesen</t>
  </si>
  <si>
    <t>BEVÉTELEK ÖSSZESEN</t>
  </si>
  <si>
    <t>KIADÁSOK ÖSSZESEN</t>
  </si>
  <si>
    <t>Módosított Ei</t>
  </si>
  <si>
    <t>Eredeti Ei.</t>
  </si>
  <si>
    <t>Beruházások megnevezése</t>
  </si>
  <si>
    <t>adatok forintban, ÁFÁ-val növelten</t>
  </si>
  <si>
    <t>A beruházások részletezése</t>
  </si>
  <si>
    <t>7.</t>
  </si>
  <si>
    <t>8.</t>
  </si>
  <si>
    <t>Fogászati szék lízing</t>
  </si>
  <si>
    <t>Fejlesztési hitel</t>
  </si>
  <si>
    <t>Módosítás I.</t>
  </si>
  <si>
    <t>Módosított II.</t>
  </si>
  <si>
    <t>COFOG</t>
  </si>
  <si>
    <t>Bevétel</t>
  </si>
  <si>
    <t>Kiadás</t>
  </si>
  <si>
    <t>011130</t>
  </si>
  <si>
    <t>Önkormányzatok igazgatási tevékenysége</t>
  </si>
  <si>
    <t>013320</t>
  </si>
  <si>
    <t>Köztemető-fenntartás és működtetés</t>
  </si>
  <si>
    <t xml:space="preserve">013350 </t>
  </si>
  <si>
    <t>Önkormányzati vagyonnal való gazdálkodással kapcsolatos feladatok</t>
  </si>
  <si>
    <t>018010</t>
  </si>
  <si>
    <t>Önkormányzatok elszámolásai a központi költségvetéssel</t>
  </si>
  <si>
    <t>018030</t>
  </si>
  <si>
    <t>Támogatási célú finanszírozási műveletek</t>
  </si>
  <si>
    <t>041233</t>
  </si>
  <si>
    <t>Hosszabb időtartamú közfoglalkoztatás</t>
  </si>
  <si>
    <t>042120</t>
  </si>
  <si>
    <t>Mezőgazdasági támogatások</t>
  </si>
  <si>
    <t>045120</t>
  </si>
  <si>
    <t>Út, autópálya építése</t>
  </si>
  <si>
    <t>045160</t>
  </si>
  <si>
    <t>Közutak, hidak, alagutak üzemeltetése, fenntartása</t>
  </si>
  <si>
    <t>051010</t>
  </si>
  <si>
    <t>Hulladékgazdálkodás igazgatása</t>
  </si>
  <si>
    <t>061030</t>
  </si>
  <si>
    <t>Lakáshoz jutást segítő támogatások</t>
  </si>
  <si>
    <t>064010</t>
  </si>
  <si>
    <t>Közvilágítás</t>
  </si>
  <si>
    <t>066010</t>
  </si>
  <si>
    <t>Zöldterület-kezelés</t>
  </si>
  <si>
    <t>066020</t>
  </si>
  <si>
    <t>Város-, községgazdálkodási egyéb szolgáltatások</t>
  </si>
  <si>
    <t>072111</t>
  </si>
  <si>
    <t>Háziorvosi alapellátás</t>
  </si>
  <si>
    <t>072311</t>
  </si>
  <si>
    <t>Fogorvosi alapellátás</t>
  </si>
  <si>
    <t>074031</t>
  </si>
  <si>
    <t>Család ás nővédelmi egészségügyi gondozás</t>
  </si>
  <si>
    <t>074032</t>
  </si>
  <si>
    <t>Ifjúság-egészségügyi gondozás</t>
  </si>
  <si>
    <t>081030</t>
  </si>
  <si>
    <t>Sportlétesítmények, edzőtáborok működtetése és fejlesztése</t>
  </si>
  <si>
    <t>081061</t>
  </si>
  <si>
    <t>Szabadidős park, fürdő és strandszolgáltatás</t>
  </si>
  <si>
    <t>082044</t>
  </si>
  <si>
    <t>Könyvtári szolgáltatások</t>
  </si>
  <si>
    <t>082092</t>
  </si>
  <si>
    <t>Közművelődés - hagyományos közösségi kulturális értékek gondozása</t>
  </si>
  <si>
    <t>084031</t>
  </si>
  <si>
    <t>Civil szervezetek működési támogatása</t>
  </si>
  <si>
    <t>096015</t>
  </si>
  <si>
    <t>Gyermekétkeztetés köznevelési intézményben</t>
  </si>
  <si>
    <t>103010</t>
  </si>
  <si>
    <t>Elhunyt személyek hátramaradottainak pénzbeli ellátásai</t>
  </si>
  <si>
    <t>104031</t>
  </si>
  <si>
    <t>Gyermekek bölcsődei ellátása</t>
  </si>
  <si>
    <t>104035</t>
  </si>
  <si>
    <t>Gyermekétkeztetés bölcsődében</t>
  </si>
  <si>
    <t>104051</t>
  </si>
  <si>
    <t>Gyermekvédelmi pénzbeli és természetbeni ellátások</t>
  </si>
  <si>
    <t>107051</t>
  </si>
  <si>
    <t>Szociális étkeztetés</t>
  </si>
  <si>
    <t>107055</t>
  </si>
  <si>
    <t>Falugondnoki, tanyagondnoki szolgáltatás</t>
  </si>
  <si>
    <t>107060</t>
  </si>
  <si>
    <t>Egyéb szociális pénzbeli és természetbeni ellátások, támogatások</t>
  </si>
  <si>
    <t>900020</t>
  </si>
  <si>
    <t>Önkormányzatok funkcióira nem sorolható bevételei ÁH kívülről (helyi adók)</t>
  </si>
  <si>
    <t>900060</t>
  </si>
  <si>
    <t>Forgatási és befektetési célú finanszírozási műveletek</t>
  </si>
  <si>
    <t>047410</t>
  </si>
  <si>
    <t>Belvízvédelem (TOP pályázat), pályázatok előlegei</t>
  </si>
  <si>
    <t>Összesen:</t>
  </si>
  <si>
    <t>Bevételek</t>
  </si>
  <si>
    <t>Működési támogatások ÁH-n belül</t>
  </si>
  <si>
    <t>Felhalmozási támogatások ÁH-n belül</t>
  </si>
  <si>
    <t>B5</t>
  </si>
  <si>
    <t>Egyéb működési bevételek</t>
  </si>
  <si>
    <t>Egyéb felhalmozási bevételek</t>
  </si>
  <si>
    <t>Finanszírozási bevételek</t>
  </si>
  <si>
    <t>Bevételek összesen:</t>
  </si>
  <si>
    <t>Kiadások</t>
  </si>
  <si>
    <t>Járulékok</t>
  </si>
  <si>
    <t>Dologi jellegű kiadások</t>
  </si>
  <si>
    <t>Ellátottak juttatásai</t>
  </si>
  <si>
    <t>Működési célú kiadások</t>
  </si>
  <si>
    <t>Egyéb felhalmozási kiadások</t>
  </si>
  <si>
    <t>Finanszírozási kiadások</t>
  </si>
  <si>
    <t>Kiadások összesen:</t>
  </si>
  <si>
    <t>Egyenleg</t>
  </si>
  <si>
    <t>belvízelvezetés (pályázat1)</t>
  </si>
  <si>
    <t>csónakház és eszközök (pályázat2)</t>
  </si>
  <si>
    <t>sérfenyő és híd utca felújítása</t>
  </si>
  <si>
    <t>doborgaz temető- kerítés és parkoló</t>
  </si>
  <si>
    <t>informatikai eszközök beszerzése</t>
  </si>
  <si>
    <t>Kárász utca utburkolata</t>
  </si>
  <si>
    <t>9.</t>
  </si>
  <si>
    <t>11.</t>
  </si>
  <si>
    <t>Office szoftver</t>
  </si>
  <si>
    <t>Dunasziget helytörténeti kiadvány</t>
  </si>
  <si>
    <t>Fészek utca (földgáz)</t>
  </si>
  <si>
    <t>Doborgazi telkek villanyhálózatba kötése</t>
  </si>
  <si>
    <t>Családsor utca (út és közmű kivitelezés)</t>
  </si>
  <si>
    <t>Fészek utca (közvilágítás erőátviteli kábelei)</t>
  </si>
  <si>
    <t>Családsor utca (közvilágítás kiépítése)</t>
  </si>
  <si>
    <t>egyéb T.Eszk. (boiler, bobra, irodabútor, irodaszék)</t>
  </si>
  <si>
    <t>Iskola ivóvíz és fűtéscső cseréje</t>
  </si>
  <si>
    <t>doborgazi temető parkoló és parkosítási munkák</t>
  </si>
  <si>
    <t>Hivatal gázfűtése</t>
  </si>
  <si>
    <t>külterületi utak (pályázat3)</t>
  </si>
  <si>
    <t>strand pályázat</t>
  </si>
  <si>
    <t>Telekalakítási eljárás, telekhatár kitűzés</t>
  </si>
  <si>
    <t>082091</t>
  </si>
  <si>
    <t>051030</t>
  </si>
  <si>
    <t>086090</t>
  </si>
  <si>
    <t>egyéb szabadidős szolgáltatások, programok</t>
  </si>
  <si>
    <t>Közművelődés - mórvető fesztivál és egyéb kulturális feladatok</t>
  </si>
  <si>
    <t>Nem veszélyes (települési) hulladék vegyes (ömlesztett) begyűjtése</t>
  </si>
  <si>
    <t>2018.01</t>
  </si>
  <si>
    <t>2018.02</t>
  </si>
  <si>
    <t>2018.03</t>
  </si>
  <si>
    <t>2018.04</t>
  </si>
  <si>
    <t>2018.05</t>
  </si>
  <si>
    <t>2018.06</t>
  </si>
  <si>
    <t>2018.07</t>
  </si>
  <si>
    <t>2018.08</t>
  </si>
  <si>
    <t>2018.09</t>
  </si>
  <si>
    <t>2018.10</t>
  </si>
  <si>
    <t>2018.11</t>
  </si>
  <si>
    <t>2018.12</t>
  </si>
  <si>
    <t>047320</t>
  </si>
  <si>
    <t>Turizmusfejlesztési támogatások (Csónakház pályázat)</t>
  </si>
  <si>
    <t>Út, autópálya építése (Kárász u)</t>
  </si>
  <si>
    <t>Tartalékok a kötelezettségvállalással terhelt beruházásokra</t>
  </si>
  <si>
    <t>A</t>
  </si>
  <si>
    <t>O</t>
  </si>
  <si>
    <t>Kötelezo</t>
  </si>
  <si>
    <t>Önként</t>
  </si>
  <si>
    <t>2018. KÖLTSÉGVETÉSI BEVÉTELEK (B1-B7)</t>
  </si>
  <si>
    <t>2018. KÖLTSÉGVETÉSI KIADÁSOK (K1-K8)</t>
  </si>
  <si>
    <t>2018. Működési- és Felhalmozási Mérleg</t>
  </si>
  <si>
    <t>2018. Költségvetési- és Finanszírozási Mérleg</t>
  </si>
  <si>
    <t>2018. FINANSZÍROZÁSI KIADÁSOK (K9)</t>
  </si>
  <si>
    <t>2018. FINANSZÍROZÁSI BEVÉTELEK (B8)</t>
  </si>
  <si>
    <t>2018. Beruházások előirányzatainak részletezése</t>
  </si>
  <si>
    <t>2018. Áthúzódó kötelezettségvállalások</t>
  </si>
  <si>
    <t>Tárgyévet követő</t>
  </si>
  <si>
    <t>Mód.</t>
  </si>
  <si>
    <t>2018. Bevételi és Kiadási előirányzatok megoszlása kormányzati funkciónként</t>
  </si>
  <si>
    <t>2018. Előirányzat felhasználási ütemterv</t>
  </si>
  <si>
    <t>a költségvetési évet követő három év kiadási és bevételi tervszámok alakulása főbb csoportokban</t>
  </si>
  <si>
    <t>Rovat</t>
  </si>
  <si>
    <t>10.</t>
  </si>
  <si>
    <t>számú melléklet a(z) 5/2019.(V.29.) Önkormányzati rendelethez</t>
  </si>
  <si>
    <t>számú melléklet az 5/2019.(V.29.) Önkormányzati rendelethez</t>
  </si>
  <si>
    <t>számú melléklet a(z) 5/2019(V.29.)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</si>
</sst>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0"/>
      <name val="Arial CE"/>
      <charset val="238"/>
    </font>
    <font>
      <sz val="10"/>
      <name val="Arial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 CE"/>
      <charset val="238"/>
    </font>
    <font>
      <sz val="12"/>
      <name val="Arial"/>
      <family val="2"/>
      <charset val="238"/>
    </font>
    <font>
      <sz val="14"/>
      <name val="Arial CE"/>
      <charset val="238"/>
    </font>
    <font>
      <sz val="10"/>
      <name val="Arial CE"/>
    </font>
    <font>
      <b/>
      <sz val="14"/>
      <name val="Arial CE"/>
      <charset val="238"/>
    </font>
    <font>
      <b/>
      <i/>
      <u/>
      <sz val="10"/>
      <name val="Arial CE"/>
      <charset val="238"/>
    </font>
    <font>
      <b/>
      <u/>
      <sz val="10"/>
      <name val="Arial CE"/>
      <charset val="238"/>
    </font>
    <font>
      <b/>
      <sz val="13"/>
      <name val="Arial CE"/>
      <charset val="238"/>
    </font>
    <font>
      <b/>
      <sz val="10"/>
      <color theme="1"/>
      <name val="Arial CE"/>
      <charset val="238"/>
    </font>
    <font>
      <b/>
      <sz val="11"/>
      <name val="Arial CE"/>
      <charset val="238"/>
    </font>
    <font>
      <b/>
      <sz val="11"/>
      <color theme="1"/>
      <name val="Arial CE"/>
      <charset val="238"/>
    </font>
    <font>
      <b/>
      <sz val="10"/>
      <name val="Arial CE"/>
      <charset val="238"/>
    </font>
    <font>
      <b/>
      <sz val="11"/>
      <name val="Arial"/>
      <family val="2"/>
      <charset val="238"/>
    </font>
    <font>
      <sz val="10"/>
      <color theme="1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i/>
      <sz val="12"/>
      <name val="Arial CE"/>
      <charset val="238"/>
    </font>
    <font>
      <b/>
      <i/>
      <u/>
      <sz val="12"/>
      <name val="Arial CE"/>
      <charset val="238"/>
    </font>
    <font>
      <b/>
      <sz val="14"/>
      <name val="Arial CE"/>
    </font>
    <font>
      <sz val="14"/>
      <name val="Arial CE"/>
    </font>
    <font>
      <b/>
      <i/>
      <u/>
      <sz val="11"/>
      <name val="Arial CE"/>
      <charset val="238"/>
    </font>
    <font>
      <sz val="14"/>
      <name val="Arial"/>
      <family val="2"/>
      <charset val="238"/>
    </font>
    <font>
      <sz val="10"/>
      <color theme="0"/>
      <name val="Arial CE"/>
    </font>
    <font>
      <sz val="16"/>
      <name val="Arial CE"/>
      <charset val="238"/>
    </font>
    <font>
      <b/>
      <i/>
      <u/>
      <sz val="14"/>
      <name val="Arial CE"/>
      <charset val="238"/>
    </font>
    <font>
      <b/>
      <u/>
      <sz val="12"/>
      <name val="Arial CE"/>
      <charset val="238"/>
    </font>
    <font>
      <u/>
      <sz val="12"/>
      <name val="Arial CE"/>
    </font>
    <font>
      <b/>
      <i/>
      <u/>
      <sz val="13"/>
      <name val="Arial CE"/>
      <charset val="238"/>
    </font>
    <font>
      <i/>
      <u/>
      <sz val="14"/>
      <name val="Arial CE"/>
      <charset val="238"/>
    </font>
    <font>
      <b/>
      <i/>
      <u/>
      <sz val="14"/>
      <name val="Arial CE"/>
    </font>
    <font>
      <b/>
      <i/>
      <u/>
      <sz val="14"/>
      <name val="Arial"/>
      <family val="2"/>
      <charset val="238"/>
    </font>
    <font>
      <sz val="14"/>
      <color theme="0"/>
      <name val="Arial CE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67955565050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13" fillId="0" borderId="0"/>
    <xf numFmtId="0" fontId="1" fillId="0" borderId="0"/>
    <xf numFmtId="0" fontId="24" fillId="0" borderId="0"/>
    <xf numFmtId="0" fontId="13" fillId="0" borderId="0"/>
    <xf numFmtId="0" fontId="13" fillId="0" borderId="0"/>
  </cellStyleXfs>
  <cellXfs count="300">
    <xf numFmtId="0" fontId="0" fillId="0" borderId="0" xfId="0"/>
    <xf numFmtId="0" fontId="0" fillId="2" borderId="0" xfId="0" applyFill="1"/>
    <xf numFmtId="0" fontId="5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3" fontId="6" fillId="2" borderId="1" xfId="0" applyNumberFormat="1" applyFont="1" applyFill="1" applyBorder="1" applyAlignment="1">
      <alignment horizontal="right" vertical="top" wrapText="1"/>
    </xf>
    <xf numFmtId="0" fontId="0" fillId="2" borderId="1" xfId="0" applyFill="1" applyBorder="1"/>
    <xf numFmtId="0" fontId="1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2" fillId="2" borderId="7" xfId="0" applyFont="1" applyFill="1" applyBorder="1" applyAlignment="1">
      <alignment horizontal="right"/>
    </xf>
    <xf numFmtId="0" fontId="12" fillId="2" borderId="8" xfId="0" applyFont="1" applyFill="1" applyBorder="1" applyAlignment="1"/>
    <xf numFmtId="0" fontId="3" fillId="2" borderId="10" xfId="0" applyFont="1" applyFill="1" applyBorder="1" applyAlignment="1">
      <alignment horizontal="left" vertical="top" wrapText="1"/>
    </xf>
    <xf numFmtId="3" fontId="6" fillId="2" borderId="10" xfId="0" applyNumberFormat="1" applyFont="1" applyFill="1" applyBorder="1" applyAlignment="1">
      <alignment horizontal="right" vertical="top" wrapText="1"/>
    </xf>
    <xf numFmtId="0" fontId="5" fillId="2" borderId="5" xfId="0" applyFont="1" applyFill="1" applyBorder="1" applyAlignment="1">
      <alignment horizontal="center" vertical="top" wrapText="1"/>
    </xf>
    <xf numFmtId="0" fontId="0" fillId="2" borderId="6" xfId="0" applyFill="1" applyBorder="1"/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left" vertical="top" wrapText="1"/>
    </xf>
    <xf numFmtId="3" fontId="6" fillId="2" borderId="3" xfId="0" applyNumberFormat="1" applyFont="1" applyFill="1" applyBorder="1" applyAlignment="1">
      <alignment horizontal="right" vertical="top" wrapText="1"/>
    </xf>
    <xf numFmtId="3" fontId="6" fillId="2" borderId="4" xfId="0" applyNumberFormat="1" applyFont="1" applyFill="1" applyBorder="1" applyAlignment="1">
      <alignment horizontal="right" vertical="top" wrapText="1"/>
    </xf>
    <xf numFmtId="0" fontId="4" fillId="2" borderId="5" xfId="0" applyFont="1" applyFill="1" applyBorder="1" applyAlignment="1">
      <alignment horizontal="center" vertical="top" wrapText="1"/>
    </xf>
    <xf numFmtId="3" fontId="6" fillId="2" borderId="6" xfId="0" applyNumberFormat="1" applyFont="1" applyFill="1" applyBorder="1" applyAlignment="1">
      <alignment horizontal="right" vertical="top" wrapText="1"/>
    </xf>
    <xf numFmtId="0" fontId="7" fillId="2" borderId="7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left" vertical="top" wrapText="1"/>
    </xf>
    <xf numFmtId="3" fontId="9" fillId="2" borderId="8" xfId="0" applyNumberFormat="1" applyFont="1" applyFill="1" applyBorder="1" applyAlignment="1">
      <alignment horizontal="right" vertical="top" wrapText="1"/>
    </xf>
    <xf numFmtId="3" fontId="9" fillId="2" borderId="9" xfId="0" applyNumberFormat="1" applyFont="1" applyFill="1" applyBorder="1" applyAlignment="1">
      <alignment horizontal="right" vertical="top" wrapText="1"/>
    </xf>
    <xf numFmtId="0" fontId="7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left" vertical="top" wrapText="1"/>
    </xf>
    <xf numFmtId="3" fontId="9" fillId="2" borderId="3" xfId="0" applyNumberFormat="1" applyFont="1" applyFill="1" applyBorder="1" applyAlignment="1">
      <alignment horizontal="right" vertical="top" wrapText="1"/>
    </xf>
    <xf numFmtId="3" fontId="9" fillId="2" borderId="4" xfId="0" applyNumberFormat="1" applyFont="1" applyFill="1" applyBorder="1" applyAlignment="1">
      <alignment horizontal="right" vertical="top" wrapText="1"/>
    </xf>
    <xf numFmtId="0" fontId="4" fillId="2" borderId="7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left" vertical="top" wrapText="1"/>
    </xf>
    <xf numFmtId="3" fontId="6" fillId="2" borderId="8" xfId="0" applyNumberFormat="1" applyFont="1" applyFill="1" applyBorder="1" applyAlignment="1">
      <alignment horizontal="right" vertical="top" wrapText="1"/>
    </xf>
    <xf numFmtId="3" fontId="6" fillId="2" borderId="9" xfId="0" applyNumberFormat="1" applyFont="1" applyFill="1" applyBorder="1" applyAlignment="1">
      <alignment horizontal="right" vertical="top" wrapText="1"/>
    </xf>
    <xf numFmtId="0" fontId="7" fillId="2" borderId="11" xfId="0" applyFont="1" applyFill="1" applyBorder="1" applyAlignment="1">
      <alignment horizontal="center" vertical="top" wrapText="1"/>
    </xf>
    <xf numFmtId="0" fontId="8" fillId="2" borderId="12" xfId="0" applyFont="1" applyFill="1" applyBorder="1" applyAlignment="1">
      <alignment horizontal="left" vertical="top" wrapText="1"/>
    </xf>
    <xf numFmtId="3" fontId="9" fillId="2" borderId="12" xfId="0" applyNumberFormat="1" applyFont="1" applyFill="1" applyBorder="1" applyAlignment="1">
      <alignment horizontal="right" vertical="top" wrapText="1"/>
    </xf>
    <xf numFmtId="3" fontId="9" fillId="2" borderId="13" xfId="0" applyNumberFormat="1" applyFont="1" applyFill="1" applyBorder="1" applyAlignment="1">
      <alignment horizontal="right" vertical="top" wrapText="1"/>
    </xf>
    <xf numFmtId="0" fontId="5" fillId="2" borderId="2" xfId="0" applyFont="1" applyFill="1" applyBorder="1" applyAlignment="1">
      <alignment horizontal="center" vertical="top" wrapText="1"/>
    </xf>
    <xf numFmtId="0" fontId="0" fillId="2" borderId="3" xfId="0" applyFill="1" applyBorder="1"/>
    <xf numFmtId="0" fontId="0" fillId="2" borderId="0" xfId="0" applyFill="1" applyBorder="1"/>
    <xf numFmtId="0" fontId="0" fillId="2" borderId="8" xfId="0" applyFill="1" applyBorder="1"/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3" fontId="6" fillId="2" borderId="15" xfId="0" applyNumberFormat="1" applyFont="1" applyFill="1" applyBorder="1" applyAlignment="1">
      <alignment horizontal="right" vertical="top" wrapText="1"/>
    </xf>
    <xf numFmtId="0" fontId="12" fillId="2" borderId="2" xfId="0" applyFont="1" applyFill="1" applyBorder="1" applyAlignment="1">
      <alignment horizontal="right"/>
    </xf>
    <xf numFmtId="0" fontId="12" fillId="2" borderId="3" xfId="0" applyFont="1" applyFill="1" applyBorder="1" applyAlignment="1">
      <alignment horizontal="left"/>
    </xf>
    <xf numFmtId="0" fontId="12" fillId="2" borderId="4" xfId="0" applyFont="1" applyFill="1" applyBorder="1" applyAlignment="1">
      <alignment horizontal="right"/>
    </xf>
    <xf numFmtId="0" fontId="0" fillId="2" borderId="1" xfId="0" applyFill="1" applyBorder="1" applyAlignment="1"/>
    <xf numFmtId="0" fontId="5" fillId="2" borderId="16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vertical="top" wrapText="1"/>
    </xf>
    <xf numFmtId="0" fontId="0" fillId="2" borderId="6" xfId="0" applyFill="1" applyBorder="1" applyAlignment="1"/>
    <xf numFmtId="0" fontId="12" fillId="2" borderId="5" xfId="0" applyFont="1" applyFill="1" applyBorder="1" applyAlignment="1">
      <alignment horizontal="right"/>
    </xf>
    <xf numFmtId="0" fontId="12" fillId="2" borderId="1" xfId="0" applyFont="1" applyFill="1" applyBorder="1"/>
    <xf numFmtId="0" fontId="12" fillId="2" borderId="6" xfId="0" applyFont="1" applyFill="1" applyBorder="1" applyAlignment="1">
      <alignment horizontal="right"/>
    </xf>
    <xf numFmtId="0" fontId="5" fillId="2" borderId="17" xfId="0" applyFont="1" applyFill="1" applyBorder="1" applyAlignment="1">
      <alignment horizontal="center" vertical="top" wrapText="1"/>
    </xf>
    <xf numFmtId="0" fontId="13" fillId="0" borderId="0" xfId="2"/>
    <xf numFmtId="0" fontId="15" fillId="0" borderId="0" xfId="2" applyFont="1" applyAlignment="1">
      <alignment horizontal="right" vertical="center"/>
    </xf>
    <xf numFmtId="0" fontId="15" fillId="0" borderId="0" xfId="2" applyFont="1"/>
    <xf numFmtId="0" fontId="13" fillId="0" borderId="2" xfId="2" applyBorder="1"/>
    <xf numFmtId="0" fontId="13" fillId="0" borderId="5" xfId="2" applyBorder="1"/>
    <xf numFmtId="0" fontId="13" fillId="0" borderId="1" xfId="2" applyBorder="1" applyAlignment="1">
      <alignment horizontal="center" vertical="center"/>
    </xf>
    <xf numFmtId="0" fontId="18" fillId="0" borderId="6" xfId="2" applyFont="1" applyBorder="1" applyAlignment="1">
      <alignment horizontal="center" vertical="center"/>
    </xf>
    <xf numFmtId="3" fontId="13" fillId="0" borderId="1" xfId="2" applyNumberFormat="1" applyBorder="1"/>
    <xf numFmtId="0" fontId="18" fillId="0" borderId="20" xfId="2" applyFont="1" applyBorder="1"/>
    <xf numFmtId="0" fontId="18" fillId="0" borderId="6" xfId="2" applyFont="1" applyBorder="1"/>
    <xf numFmtId="0" fontId="19" fillId="0" borderId="5" xfId="2" applyFont="1" applyBorder="1"/>
    <xf numFmtId="0" fontId="19" fillId="0" borderId="7" xfId="2" applyFont="1" applyBorder="1"/>
    <xf numFmtId="0" fontId="1" fillId="0" borderId="5" xfId="2" applyFont="1" applyBorder="1"/>
    <xf numFmtId="3" fontId="21" fillId="0" borderId="20" xfId="2" applyNumberFormat="1" applyFont="1" applyBorder="1"/>
    <xf numFmtId="3" fontId="21" fillId="0" borderId="6" xfId="2" applyNumberFormat="1" applyFont="1" applyBorder="1"/>
    <xf numFmtId="0" fontId="22" fillId="0" borderId="5" xfId="2" applyFont="1" applyBorder="1"/>
    <xf numFmtId="0" fontId="22" fillId="0" borderId="7" xfId="2" applyFont="1" applyBorder="1"/>
    <xf numFmtId="3" fontId="19" fillId="3" borderId="20" xfId="2" applyNumberFormat="1" applyFont="1" applyFill="1" applyBorder="1"/>
    <xf numFmtId="3" fontId="19" fillId="3" borderId="21" xfId="2" applyNumberFormat="1" applyFont="1" applyFill="1" applyBorder="1"/>
    <xf numFmtId="3" fontId="19" fillId="3" borderId="6" xfId="2" applyNumberFormat="1" applyFont="1" applyFill="1" applyBorder="1"/>
    <xf numFmtId="3" fontId="19" fillId="3" borderId="9" xfId="2" applyNumberFormat="1" applyFont="1" applyFill="1" applyBorder="1"/>
    <xf numFmtId="3" fontId="20" fillId="3" borderId="20" xfId="2" applyNumberFormat="1" applyFont="1" applyFill="1" applyBorder="1"/>
    <xf numFmtId="3" fontId="20" fillId="3" borderId="21" xfId="2" applyNumberFormat="1" applyFont="1" applyFill="1" applyBorder="1"/>
    <xf numFmtId="3" fontId="20" fillId="3" borderId="9" xfId="2" applyNumberFormat="1" applyFont="1" applyFill="1" applyBorder="1"/>
    <xf numFmtId="3" fontId="20" fillId="3" borderId="6" xfId="2" applyNumberFormat="1" applyFont="1" applyFill="1" applyBorder="1"/>
    <xf numFmtId="0" fontId="14" fillId="0" borderId="0" xfId="2" applyFont="1" applyAlignment="1"/>
    <xf numFmtId="0" fontId="15" fillId="0" borderId="22" xfId="2" applyNumberFormat="1" applyFont="1" applyBorder="1" applyAlignment="1"/>
    <xf numFmtId="3" fontId="18" fillId="0" borderId="6" xfId="2" applyNumberFormat="1" applyFont="1" applyBorder="1"/>
    <xf numFmtId="3" fontId="23" fillId="0" borderId="6" xfId="2" applyNumberFormat="1" applyFont="1" applyBorder="1"/>
    <xf numFmtId="0" fontId="23" fillId="0" borderId="6" xfId="2" applyFont="1" applyBorder="1"/>
    <xf numFmtId="3" fontId="13" fillId="0" borderId="0" xfId="2" applyNumberFormat="1"/>
    <xf numFmtId="3" fontId="18" fillId="3" borderId="6" xfId="2" applyNumberFormat="1" applyFont="1" applyFill="1" applyBorder="1"/>
    <xf numFmtId="3" fontId="13" fillId="3" borderId="1" xfId="2" applyNumberFormat="1" applyFill="1" applyBorder="1"/>
    <xf numFmtId="3" fontId="23" fillId="3" borderId="6" xfId="2" applyNumberFormat="1" applyFont="1" applyFill="1" applyBorder="1"/>
    <xf numFmtId="3" fontId="18" fillId="0" borderId="20" xfId="2" applyNumberFormat="1" applyFont="1" applyBorder="1"/>
    <xf numFmtId="0" fontId="13" fillId="0" borderId="19" xfId="2" applyBorder="1"/>
    <xf numFmtId="0" fontId="17" fillId="0" borderId="20" xfId="2" applyFont="1" applyBorder="1"/>
    <xf numFmtId="0" fontId="13" fillId="0" borderId="20" xfId="2" applyBorder="1"/>
    <xf numFmtId="0" fontId="19" fillId="0" borderId="20" xfId="2" applyFont="1" applyBorder="1"/>
    <xf numFmtId="0" fontId="19" fillId="0" borderId="21" xfId="2" applyFont="1" applyBorder="1"/>
    <xf numFmtId="0" fontId="13" fillId="0" borderId="5" xfId="2" applyBorder="1" applyAlignment="1">
      <alignment horizontal="center" vertical="center"/>
    </xf>
    <xf numFmtId="3" fontId="13" fillId="0" borderId="5" xfId="2" applyNumberFormat="1" applyBorder="1"/>
    <xf numFmtId="3" fontId="13" fillId="0" borderId="6" xfId="2" applyNumberFormat="1" applyBorder="1"/>
    <xf numFmtId="3" fontId="13" fillId="3" borderId="5" xfId="2" applyNumberFormat="1" applyFill="1" applyBorder="1"/>
    <xf numFmtId="3" fontId="13" fillId="3" borderId="6" xfId="2" applyNumberFormat="1" applyFill="1" applyBorder="1"/>
    <xf numFmtId="3" fontId="20" fillId="3" borderId="24" xfId="2" applyNumberFormat="1" applyFont="1" applyFill="1" applyBorder="1"/>
    <xf numFmtId="3" fontId="23" fillId="0" borderId="24" xfId="2" applyNumberFormat="1" applyFont="1" applyBorder="1"/>
    <xf numFmtId="0" fontId="23" fillId="0" borderId="24" xfId="2" applyFont="1" applyBorder="1"/>
    <xf numFmtId="3" fontId="23" fillId="3" borderId="24" xfId="2" applyNumberFormat="1" applyFont="1" applyFill="1" applyBorder="1"/>
    <xf numFmtId="3" fontId="18" fillId="3" borderId="24" xfId="2" applyNumberFormat="1" applyFont="1" applyFill="1" applyBorder="1"/>
    <xf numFmtId="3" fontId="20" fillId="3" borderId="25" xfId="2" applyNumberFormat="1" applyFont="1" applyFill="1" applyBorder="1"/>
    <xf numFmtId="0" fontId="13" fillId="0" borderId="26" xfId="2" applyBorder="1"/>
    <xf numFmtId="0" fontId="13" fillId="0" borderId="27" xfId="2" applyBorder="1"/>
    <xf numFmtId="0" fontId="19" fillId="0" borderId="27" xfId="2" applyFont="1" applyBorder="1"/>
    <xf numFmtId="0" fontId="19" fillId="0" borderId="28" xfId="2" applyFont="1" applyBorder="1"/>
    <xf numFmtId="3" fontId="21" fillId="3" borderId="6" xfId="2" applyNumberFormat="1" applyFont="1" applyFill="1" applyBorder="1"/>
    <xf numFmtId="3" fontId="20" fillId="3" borderId="29" xfId="2" applyNumberFormat="1" applyFont="1" applyFill="1" applyBorder="1"/>
    <xf numFmtId="0" fontId="18" fillId="0" borderId="29" xfId="2" applyFont="1" applyBorder="1"/>
    <xf numFmtId="3" fontId="18" fillId="0" borderId="29" xfId="2" applyNumberFormat="1" applyFont="1" applyBorder="1"/>
    <xf numFmtId="3" fontId="20" fillId="3" borderId="30" xfId="2" applyNumberFormat="1" applyFont="1" applyFill="1" applyBorder="1"/>
    <xf numFmtId="0" fontId="1" fillId="0" borderId="20" xfId="2" applyFont="1" applyBorder="1"/>
    <xf numFmtId="0" fontId="22" fillId="0" borderId="20" xfId="2" applyFont="1" applyBorder="1"/>
    <xf numFmtId="0" fontId="22" fillId="0" borderId="21" xfId="2" applyFont="1" applyBorder="1"/>
    <xf numFmtId="3" fontId="19" fillId="3" borderId="24" xfId="2" applyNumberFormat="1" applyFont="1" applyFill="1" applyBorder="1"/>
    <xf numFmtId="3" fontId="21" fillId="0" borderId="24" xfId="2" applyNumberFormat="1" applyFont="1" applyBorder="1"/>
    <xf numFmtId="3" fontId="19" fillId="3" borderId="25" xfId="2" applyNumberFormat="1" applyFont="1" applyFill="1" applyBorder="1"/>
    <xf numFmtId="3" fontId="19" fillId="3" borderId="29" xfId="2" applyNumberFormat="1" applyFont="1" applyFill="1" applyBorder="1"/>
    <xf numFmtId="3" fontId="21" fillId="0" borderId="29" xfId="2" applyNumberFormat="1" applyFont="1" applyBorder="1"/>
    <xf numFmtId="3" fontId="19" fillId="3" borderId="30" xfId="2" applyNumberFormat="1" applyFont="1" applyFill="1" applyBorder="1"/>
    <xf numFmtId="0" fontId="10" fillId="0" borderId="0" xfId="2" applyFont="1"/>
    <xf numFmtId="3" fontId="25" fillId="0" borderId="9" xfId="2" applyNumberFormat="1" applyFont="1" applyBorder="1"/>
    <xf numFmtId="3" fontId="25" fillId="0" borderId="8" xfId="2" applyNumberFormat="1" applyFont="1" applyBorder="1"/>
    <xf numFmtId="0" fontId="25" fillId="0" borderId="7" xfId="2" applyFont="1" applyBorder="1"/>
    <xf numFmtId="3" fontId="25" fillId="0" borderId="6" xfId="2" applyNumberFormat="1" applyFont="1" applyBorder="1"/>
    <xf numFmtId="3" fontId="10" fillId="0" borderId="1" xfId="2" applyNumberFormat="1" applyFont="1" applyBorder="1"/>
    <xf numFmtId="0" fontId="10" fillId="0" borderId="5" xfId="2" applyFont="1" applyBorder="1"/>
    <xf numFmtId="0" fontId="10" fillId="0" borderId="0" xfId="2" applyFont="1" applyAlignment="1">
      <alignment horizontal="right"/>
    </xf>
    <xf numFmtId="0" fontId="26" fillId="0" borderId="0" xfId="2" applyFont="1"/>
    <xf numFmtId="0" fontId="27" fillId="0" borderId="0" xfId="2" applyFont="1" applyAlignment="1">
      <alignment horizontal="right"/>
    </xf>
    <xf numFmtId="0" fontId="13" fillId="0" borderId="0" xfId="2" applyAlignment="1">
      <alignment horizontal="right"/>
    </xf>
    <xf numFmtId="0" fontId="12" fillId="0" borderId="0" xfId="2" applyFont="1"/>
    <xf numFmtId="0" fontId="12" fillId="0" borderId="32" xfId="2" applyFont="1" applyBorder="1" applyAlignment="1">
      <alignment horizontal="center" vertical="center"/>
    </xf>
    <xf numFmtId="0" fontId="12" fillId="0" borderId="2" xfId="2" applyFont="1" applyBorder="1"/>
    <xf numFmtId="0" fontId="12" fillId="0" borderId="3" xfId="2" applyFont="1" applyBorder="1" applyAlignment="1">
      <alignment horizontal="center"/>
    </xf>
    <xf numFmtId="0" fontId="12" fillId="4" borderId="3" xfId="2" applyFont="1" applyFill="1" applyBorder="1" applyAlignment="1">
      <alignment horizontal="center"/>
    </xf>
    <xf numFmtId="0" fontId="31" fillId="0" borderId="3" xfId="2" applyFont="1" applyBorder="1" applyAlignment="1">
      <alignment horizontal="center"/>
    </xf>
    <xf numFmtId="0" fontId="31" fillId="0" borderId="5" xfId="2" applyFont="1" applyBorder="1"/>
    <xf numFmtId="3" fontId="12" fillId="0" borderId="1" xfId="2" applyNumberFormat="1" applyFont="1" applyBorder="1"/>
    <xf numFmtId="3" fontId="12" fillId="4" borderId="1" xfId="2" applyNumberFormat="1" applyFont="1" applyFill="1" applyBorder="1"/>
    <xf numFmtId="0" fontId="31" fillId="0" borderId="7" xfId="2" applyFont="1" applyBorder="1"/>
    <xf numFmtId="3" fontId="12" fillId="0" borderId="8" xfId="2" applyNumberFormat="1" applyFont="1" applyBorder="1"/>
    <xf numFmtId="3" fontId="12" fillId="4" borderId="8" xfId="2" applyNumberFormat="1" applyFont="1" applyFill="1" applyBorder="1"/>
    <xf numFmtId="0" fontId="32" fillId="0" borderId="0" xfId="2" applyFont="1"/>
    <xf numFmtId="49" fontId="13" fillId="0" borderId="2" xfId="2" applyNumberFormat="1" applyBorder="1"/>
    <xf numFmtId="49" fontId="13" fillId="0" borderId="19" xfId="2" applyNumberFormat="1" applyBorder="1"/>
    <xf numFmtId="0" fontId="13" fillId="0" borderId="26" xfId="2" applyBorder="1" applyAlignment="1">
      <alignment horizontal="center" vertical="center"/>
    </xf>
    <xf numFmtId="0" fontId="21" fillId="0" borderId="3" xfId="2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/>
    </xf>
    <xf numFmtId="49" fontId="13" fillId="0" borderId="5" xfId="2" applyNumberFormat="1" applyBorder="1"/>
    <xf numFmtId="49" fontId="13" fillId="0" borderId="20" xfId="2" applyNumberFormat="1" applyBorder="1"/>
    <xf numFmtId="49" fontId="13" fillId="0" borderId="20" xfId="2" applyNumberFormat="1" applyBorder="1" applyAlignment="1">
      <alignment wrapText="1"/>
    </xf>
    <xf numFmtId="49" fontId="13" fillId="0" borderId="17" xfId="2" applyNumberFormat="1" applyBorder="1"/>
    <xf numFmtId="49" fontId="13" fillId="0" borderId="33" xfId="2" applyNumberFormat="1" applyBorder="1" applyAlignment="1">
      <alignment wrapText="1"/>
    </xf>
    <xf numFmtId="3" fontId="13" fillId="0" borderId="17" xfId="2" applyNumberFormat="1" applyBorder="1"/>
    <xf numFmtId="3" fontId="13" fillId="0" borderId="18" xfId="2" applyNumberFormat="1" applyBorder="1"/>
    <xf numFmtId="3" fontId="21" fillId="0" borderId="18" xfId="2" applyNumberFormat="1" applyFont="1" applyBorder="1"/>
    <xf numFmtId="49" fontId="13" fillId="0" borderId="33" xfId="2" applyNumberFormat="1" applyBorder="1"/>
    <xf numFmtId="49" fontId="13" fillId="0" borderId="11" xfId="2" applyNumberFormat="1" applyBorder="1"/>
    <xf numFmtId="49" fontId="13" fillId="0" borderId="38" xfId="2" applyNumberFormat="1" applyBorder="1"/>
    <xf numFmtId="3" fontId="13" fillId="0" borderId="11" xfId="2" applyNumberFormat="1" applyBorder="1"/>
    <xf numFmtId="3" fontId="13" fillId="0" borderId="13" xfId="2" applyNumberFormat="1" applyBorder="1"/>
    <xf numFmtId="3" fontId="21" fillId="0" borderId="11" xfId="2" applyNumberFormat="1" applyFont="1" applyBorder="1"/>
    <xf numFmtId="3" fontId="21" fillId="0" borderId="13" xfId="2" applyNumberFormat="1" applyFont="1" applyBorder="1"/>
    <xf numFmtId="0" fontId="34" fillId="0" borderId="0" xfId="2" applyFont="1" applyAlignment="1">
      <alignment horizontal="right"/>
    </xf>
    <xf numFmtId="3" fontId="13" fillId="0" borderId="3" xfId="2" applyNumberFormat="1" applyBorder="1"/>
    <xf numFmtId="3" fontId="13" fillId="0" borderId="4" xfId="2" applyNumberFormat="1" applyBorder="1"/>
    <xf numFmtId="0" fontId="21" fillId="0" borderId="7" xfId="2" applyFont="1" applyBorder="1"/>
    <xf numFmtId="3" fontId="13" fillId="0" borderId="8" xfId="2" applyNumberFormat="1" applyBorder="1"/>
    <xf numFmtId="3" fontId="13" fillId="0" borderId="9" xfId="2" applyNumberFormat="1" applyBorder="1"/>
    <xf numFmtId="3" fontId="13" fillId="0" borderId="10" xfId="2" applyNumberFormat="1" applyBorder="1"/>
    <xf numFmtId="0" fontId="10" fillId="0" borderId="5" xfId="0" applyFont="1" applyBorder="1"/>
    <xf numFmtId="3" fontId="10" fillId="0" borderId="1" xfId="0" applyNumberFormat="1" applyFont="1" applyBorder="1"/>
    <xf numFmtId="0" fontId="25" fillId="0" borderId="2" xfId="2" applyFont="1" applyBorder="1"/>
    <xf numFmtId="0" fontId="10" fillId="0" borderId="3" xfId="2" applyFont="1" applyBorder="1" applyAlignment="1">
      <alignment horizontal="center"/>
    </xf>
    <xf numFmtId="0" fontId="25" fillId="0" borderId="4" xfId="2" applyFont="1" applyBorder="1" applyAlignment="1">
      <alignment horizontal="center"/>
    </xf>
    <xf numFmtId="0" fontId="25" fillId="0" borderId="0" xfId="2" applyFont="1"/>
    <xf numFmtId="3" fontId="21" fillId="0" borderId="5" xfId="2" applyNumberFormat="1" applyFont="1" applyBorder="1"/>
    <xf numFmtId="3" fontId="21" fillId="0" borderId="17" xfId="2" applyNumberFormat="1" applyFont="1" applyBorder="1"/>
    <xf numFmtId="0" fontId="13" fillId="0" borderId="2" xfId="2" applyBorder="1" applyAlignment="1">
      <alignment horizontal="center" vertical="center"/>
    </xf>
    <xf numFmtId="0" fontId="13" fillId="0" borderId="3" xfId="2" applyBorder="1" applyAlignment="1">
      <alignment horizontal="center" vertical="center"/>
    </xf>
    <xf numFmtId="0" fontId="13" fillId="0" borderId="4" xfId="2" applyBorder="1" applyAlignment="1">
      <alignment horizontal="center" vertical="center"/>
    </xf>
    <xf numFmtId="49" fontId="13" fillId="0" borderId="5" xfId="2" quotePrefix="1" applyNumberFormat="1" applyBorder="1"/>
    <xf numFmtId="3" fontId="24" fillId="0" borderId="5" xfId="2" applyNumberFormat="1" applyFont="1" applyBorder="1"/>
    <xf numFmtId="3" fontId="24" fillId="0" borderId="6" xfId="2" applyNumberFormat="1" applyFont="1" applyBorder="1"/>
    <xf numFmtId="3" fontId="24" fillId="0" borderId="17" xfId="2" applyNumberFormat="1" applyFont="1" applyBorder="1"/>
    <xf numFmtId="3" fontId="24" fillId="0" borderId="18" xfId="2" applyNumberFormat="1" applyFont="1" applyBorder="1"/>
    <xf numFmtId="49" fontId="16" fillId="0" borderId="19" xfId="2" applyNumberFormat="1" applyFont="1" applyBorder="1"/>
    <xf numFmtId="0" fontId="30" fillId="0" borderId="40" xfId="2" applyFont="1" applyBorder="1" applyAlignment="1">
      <alignment horizontal="right" vertical="center"/>
    </xf>
    <xf numFmtId="3" fontId="21" fillId="0" borderId="39" xfId="2" applyNumberFormat="1" applyFont="1" applyBorder="1"/>
    <xf numFmtId="3" fontId="21" fillId="0" borderId="38" xfId="2" applyNumberFormat="1" applyFont="1" applyBorder="1"/>
    <xf numFmtId="49" fontId="35" fillId="0" borderId="19" xfId="2" applyNumberFormat="1" applyFont="1" applyBorder="1"/>
    <xf numFmtId="0" fontId="36" fillId="0" borderId="0" xfId="2" applyFont="1" applyAlignment="1">
      <alignment horizontal="right"/>
    </xf>
    <xf numFmtId="0" fontId="13" fillId="0" borderId="16" xfId="2" applyBorder="1"/>
    <xf numFmtId="17" fontId="13" fillId="0" borderId="16" xfId="2" quotePrefix="1" applyNumberFormat="1" applyBorder="1" applyAlignment="1">
      <alignment horizontal="center"/>
    </xf>
    <xf numFmtId="0" fontId="13" fillId="0" borderId="16" xfId="2" applyBorder="1" applyAlignment="1">
      <alignment horizontal="center"/>
    </xf>
    <xf numFmtId="0" fontId="21" fillId="0" borderId="2" xfId="2" applyFont="1" applyBorder="1"/>
    <xf numFmtId="0" fontId="13" fillId="0" borderId="23" xfId="2" applyBorder="1"/>
    <xf numFmtId="17" fontId="13" fillId="0" borderId="23" xfId="2" quotePrefix="1" applyNumberFormat="1" applyBorder="1" applyAlignment="1">
      <alignment horizontal="center"/>
    </xf>
    <xf numFmtId="3" fontId="13" fillId="0" borderId="23" xfId="2" applyNumberFormat="1" applyBorder="1"/>
    <xf numFmtId="0" fontId="16" fillId="0" borderId="10" xfId="2" applyFont="1" applyBorder="1"/>
    <xf numFmtId="3" fontId="21" fillId="0" borderId="10" xfId="2" applyNumberFormat="1" applyFont="1" applyBorder="1"/>
    <xf numFmtId="3" fontId="0" fillId="0" borderId="1" xfId="0" applyNumberFormat="1" applyBorder="1"/>
    <xf numFmtId="3" fontId="32" fillId="0" borderId="0" xfId="2" applyNumberFormat="1" applyFont="1"/>
    <xf numFmtId="0" fontId="31" fillId="0" borderId="27" xfId="2" applyFont="1" applyBorder="1"/>
    <xf numFmtId="3" fontId="31" fillId="0" borderId="27" xfId="2" applyNumberFormat="1" applyFont="1" applyBorder="1"/>
    <xf numFmtId="0" fontId="12" fillId="0" borderId="26" xfId="2" applyFont="1" applyBorder="1" applyAlignment="1">
      <alignment horizontal="center"/>
    </xf>
    <xf numFmtId="0" fontId="12" fillId="2" borderId="21" xfId="0" applyFont="1" applyFill="1" applyBorder="1" applyAlignment="1">
      <alignment horizontal="right"/>
    </xf>
    <xf numFmtId="0" fontId="12" fillId="2" borderId="19" xfId="0" applyFont="1" applyFill="1" applyBorder="1" applyAlignment="1">
      <alignment horizontal="right"/>
    </xf>
    <xf numFmtId="0" fontId="5" fillId="2" borderId="20" xfId="0" applyFont="1" applyFill="1" applyBorder="1" applyAlignment="1">
      <alignment horizontal="center" vertical="top" wrapText="1"/>
    </xf>
    <xf numFmtId="0" fontId="5" fillId="2" borderId="33" xfId="0" applyFont="1" applyFill="1" applyBorder="1" applyAlignment="1">
      <alignment horizontal="center" vertical="top" wrapText="1"/>
    </xf>
    <xf numFmtId="3" fontId="6" fillId="2" borderId="19" xfId="0" applyNumberFormat="1" applyFont="1" applyFill="1" applyBorder="1" applyAlignment="1">
      <alignment horizontal="right" vertical="top" wrapText="1"/>
    </xf>
    <xf numFmtId="3" fontId="6" fillId="2" borderId="20" xfId="0" applyNumberFormat="1" applyFont="1" applyFill="1" applyBorder="1" applyAlignment="1">
      <alignment horizontal="right" vertical="top" wrapText="1"/>
    </xf>
    <xf numFmtId="3" fontId="9" fillId="2" borderId="21" xfId="0" applyNumberFormat="1" applyFont="1" applyFill="1" applyBorder="1" applyAlignment="1">
      <alignment horizontal="right" vertical="top" wrapText="1"/>
    </xf>
    <xf numFmtId="0" fontId="0" fillId="2" borderId="41" xfId="0" applyFill="1" applyBorder="1"/>
    <xf numFmtId="0" fontId="18" fillId="0" borderId="20" xfId="2" applyFont="1" applyBorder="1" applyAlignment="1">
      <alignment horizontal="center" vertical="center"/>
    </xf>
    <xf numFmtId="3" fontId="13" fillId="0" borderId="20" xfId="2" applyNumberFormat="1" applyBorder="1"/>
    <xf numFmtId="3" fontId="13" fillId="3" borderId="20" xfId="2" applyNumberFormat="1" applyFill="1" applyBorder="1"/>
    <xf numFmtId="0" fontId="13" fillId="0" borderId="41" xfId="2" applyBorder="1"/>
    <xf numFmtId="3" fontId="23" fillId="0" borderId="20" xfId="2" applyNumberFormat="1" applyFont="1" applyBorder="1"/>
    <xf numFmtId="0" fontId="23" fillId="0" borderId="20" xfId="2" applyFont="1" applyBorder="1"/>
    <xf numFmtId="3" fontId="18" fillId="3" borderId="20" xfId="2" applyNumberFormat="1" applyFont="1" applyFill="1" applyBorder="1"/>
    <xf numFmtId="0" fontId="12" fillId="2" borderId="41" xfId="0" applyFont="1" applyFill="1" applyBorder="1" applyAlignment="1"/>
    <xf numFmtId="0" fontId="12" fillId="0" borderId="19" xfId="2" applyFont="1" applyBorder="1" applyAlignment="1">
      <alignment horizontal="center"/>
    </xf>
    <xf numFmtId="3" fontId="12" fillId="0" borderId="20" xfId="2" applyNumberFormat="1" applyFont="1" applyBorder="1"/>
    <xf numFmtId="3" fontId="12" fillId="0" borderId="21" xfId="2" applyNumberFormat="1" applyFont="1" applyBorder="1"/>
    <xf numFmtId="0" fontId="13" fillId="0" borderId="1" xfId="2" applyBorder="1" applyAlignment="1">
      <alignment horizontal="right"/>
    </xf>
    <xf numFmtId="0" fontId="27" fillId="0" borderId="0" xfId="2" applyFont="1" applyAlignment="1">
      <alignment horizontal="right" vertical="center"/>
    </xf>
    <xf numFmtId="0" fontId="29" fillId="0" borderId="0" xfId="5" applyFont="1"/>
    <xf numFmtId="0" fontId="37" fillId="0" borderId="0" xfId="5" applyFont="1" applyAlignment="1">
      <alignment horizontal="right" vertical="center"/>
    </xf>
    <xf numFmtId="0" fontId="37" fillId="0" borderId="0" xfId="5" applyFont="1"/>
    <xf numFmtId="0" fontId="38" fillId="0" borderId="0" xfId="5" applyFont="1" applyAlignment="1">
      <alignment horizontal="right"/>
    </xf>
    <xf numFmtId="0" fontId="29" fillId="0" borderId="1" xfId="5" applyFont="1" applyBorder="1"/>
    <xf numFmtId="0" fontId="39" fillId="0" borderId="1" xfId="5" applyFont="1" applyBorder="1"/>
    <xf numFmtId="3" fontId="29" fillId="0" borderId="1" xfId="5" applyNumberFormat="1" applyFont="1" applyBorder="1"/>
    <xf numFmtId="0" fontId="31" fillId="0" borderId="1" xfId="6" applyFont="1" applyBorder="1"/>
    <xf numFmtId="0" fontId="31" fillId="0" borderId="1" xfId="6" applyFont="1" applyFill="1" applyBorder="1"/>
    <xf numFmtId="0" fontId="40" fillId="0" borderId="1" xfId="6" applyFont="1" applyFill="1" applyBorder="1"/>
    <xf numFmtId="3" fontId="39" fillId="0" borderId="1" xfId="5" applyNumberFormat="1" applyFont="1" applyBorder="1"/>
    <xf numFmtId="3" fontId="41" fillId="0" borderId="0" xfId="5" applyNumberFormat="1" applyFont="1"/>
    <xf numFmtId="4" fontId="0" fillId="0" borderId="1" xfId="0" applyNumberFormat="1" applyBorder="1"/>
    <xf numFmtId="0" fontId="32" fillId="0" borderId="0" xfId="2" applyFont="1" applyBorder="1"/>
    <xf numFmtId="3" fontId="32" fillId="0" borderId="0" xfId="2" applyNumberFormat="1" applyFont="1" applyBorder="1"/>
    <xf numFmtId="3" fontId="32" fillId="0" borderId="5" xfId="2" applyNumberFormat="1" applyFont="1" applyBorder="1"/>
    <xf numFmtId="3" fontId="32" fillId="0" borderId="6" xfId="2" applyNumberFormat="1" applyFont="1" applyBorder="1"/>
    <xf numFmtId="0" fontId="14" fillId="0" borderId="0" xfId="2" applyFont="1" applyAlignment="1">
      <alignment horizontal="left" vertical="top"/>
    </xf>
    <xf numFmtId="0" fontId="16" fillId="0" borderId="0" xfId="2" applyFont="1" applyBorder="1" applyAlignment="1">
      <alignment horizontal="center" vertical="center"/>
    </xf>
    <xf numFmtId="0" fontId="13" fillId="0" borderId="2" xfId="2" applyBorder="1" applyAlignment="1">
      <alignment horizontal="center" vertical="center"/>
    </xf>
    <xf numFmtId="0" fontId="13" fillId="0" borderId="3" xfId="2" applyBorder="1" applyAlignment="1">
      <alignment horizontal="center" vertical="center"/>
    </xf>
    <xf numFmtId="0" fontId="13" fillId="0" borderId="4" xfId="2" applyBorder="1" applyAlignment="1">
      <alignment horizontal="center" vertical="center"/>
    </xf>
    <xf numFmtId="0" fontId="13" fillId="0" borderId="19" xfId="2" applyBorder="1" applyAlignment="1">
      <alignment horizontal="center" vertical="center"/>
    </xf>
    <xf numFmtId="3" fontId="13" fillId="0" borderId="17" xfId="2" applyNumberFormat="1" applyBorder="1" applyAlignment="1">
      <alignment horizontal="right" vertical="center"/>
    </xf>
    <xf numFmtId="3" fontId="13" fillId="0" borderId="31" xfId="2" applyNumberFormat="1" applyBorder="1" applyAlignment="1">
      <alignment horizontal="right" vertical="center"/>
    </xf>
    <xf numFmtId="3" fontId="13" fillId="0" borderId="14" xfId="2" applyNumberFormat="1" applyBorder="1" applyAlignment="1">
      <alignment horizontal="right" vertical="center"/>
    </xf>
    <xf numFmtId="3" fontId="13" fillId="0" borderId="16" xfId="2" applyNumberFormat="1" applyBorder="1" applyAlignment="1">
      <alignment horizontal="right" vertical="center"/>
    </xf>
    <xf numFmtId="3" fontId="13" fillId="0" borderId="23" xfId="2" applyNumberFormat="1" applyBorder="1" applyAlignment="1">
      <alignment horizontal="right" vertical="center"/>
    </xf>
    <xf numFmtId="3" fontId="13" fillId="0" borderId="10" xfId="2" applyNumberFormat="1" applyBorder="1" applyAlignment="1">
      <alignment horizontal="right" vertical="center"/>
    </xf>
    <xf numFmtId="0" fontId="14" fillId="0" borderId="0" xfId="2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20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19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center" vertical="top" wrapText="1"/>
    </xf>
    <xf numFmtId="0" fontId="12" fillId="0" borderId="0" xfId="2" applyFont="1" applyAlignment="1">
      <alignment horizontal="center"/>
    </xf>
    <xf numFmtId="0" fontId="33" fillId="0" borderId="0" xfId="2" applyFont="1" applyAlignment="1">
      <alignment horizontal="center"/>
    </xf>
    <xf numFmtId="0" fontId="28" fillId="0" borderId="0" xfId="2" applyFont="1" applyAlignment="1">
      <alignment horizontal="center"/>
    </xf>
    <xf numFmtId="0" fontId="29" fillId="0" borderId="0" xfId="2" applyFont="1" applyAlignment="1">
      <alignment horizontal="center"/>
    </xf>
    <xf numFmtId="0" fontId="12" fillId="0" borderId="11" xfId="2" applyFont="1" applyBorder="1" applyAlignment="1">
      <alignment horizontal="center"/>
    </xf>
    <xf numFmtId="0" fontId="12" fillId="0" borderId="42" xfId="2" applyFont="1" applyBorder="1" applyAlignment="1">
      <alignment horizontal="center"/>
    </xf>
    <xf numFmtId="0" fontId="12" fillId="0" borderId="12" xfId="2" applyFont="1" applyBorder="1" applyAlignment="1">
      <alignment horizontal="center"/>
    </xf>
    <xf numFmtId="0" fontId="12" fillId="0" borderId="38" xfId="2" applyFont="1" applyBorder="1" applyAlignment="1">
      <alignment horizontal="center"/>
    </xf>
    <xf numFmtId="0" fontId="32" fillId="0" borderId="0" xfId="2" applyFont="1" applyBorder="1" applyAlignment="1">
      <alignment horizontal="center"/>
    </xf>
    <xf numFmtId="0" fontId="21" fillId="0" borderId="37" xfId="2" applyFont="1" applyBorder="1" applyAlignment="1">
      <alignment horizontal="center"/>
    </xf>
    <xf numFmtId="0" fontId="21" fillId="0" borderId="35" xfId="2" applyFont="1" applyBorder="1" applyAlignment="1">
      <alignment horizontal="center"/>
    </xf>
    <xf numFmtId="0" fontId="14" fillId="0" borderId="0" xfId="2" applyFont="1" applyAlignment="1">
      <alignment horizontal="center"/>
    </xf>
    <xf numFmtId="0" fontId="21" fillId="0" borderId="0" xfId="2" applyFont="1" applyAlignment="1">
      <alignment horizontal="center"/>
    </xf>
    <xf numFmtId="0" fontId="13" fillId="0" borderId="0" xfId="2" applyBorder="1" applyAlignment="1">
      <alignment horizontal="center" vertical="center"/>
    </xf>
    <xf numFmtId="0" fontId="13" fillId="0" borderId="34" xfId="2" applyBorder="1" applyAlignment="1">
      <alignment horizontal="center"/>
    </xf>
    <xf numFmtId="0" fontId="13" fillId="0" borderId="35" xfId="2" applyBorder="1" applyAlignment="1">
      <alignment horizontal="center"/>
    </xf>
    <xf numFmtId="0" fontId="13" fillId="0" borderId="36" xfId="2" applyBorder="1" applyAlignment="1">
      <alignment horizontal="center"/>
    </xf>
    <xf numFmtId="0" fontId="13" fillId="0" borderId="37" xfId="2" applyBorder="1" applyAlignment="1">
      <alignment horizontal="center"/>
    </xf>
    <xf numFmtId="0" fontId="29" fillId="0" borderId="0" xfId="5" applyFont="1" applyAlignment="1">
      <alignment horizontal="center"/>
    </xf>
  </cellXfs>
  <cellStyles count="7">
    <cellStyle name="Normál" xfId="0" builtinId="0"/>
    <cellStyle name="Normál 2" xfId="1" xr:uid="{00000000-0005-0000-0000-000001000000}"/>
    <cellStyle name="Normál 2 2" xfId="3" xr:uid="{D8DA7D63-C9BB-43FE-922C-D078B56C5A02}"/>
    <cellStyle name="Normál 3" xfId="2" xr:uid="{95F844F2-9FFC-441F-AC19-7A2ECC73FC75}"/>
    <cellStyle name="Normál 3 2" xfId="4" xr:uid="{421E063B-BBA2-4ECE-A634-B70A5D90789E}"/>
    <cellStyle name="Normál 3 2 2" xfId="6" xr:uid="{B684A8EB-BE4C-4F8D-B996-070DE81D7F59}"/>
    <cellStyle name="Normál 5" xfId="5" xr:uid="{B8E8A916-BB02-4ABB-85ED-EB9DE3E7883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67797-1B72-46B1-84CE-F385E3CCAB72}">
  <sheetPr codeName="Munka1"/>
  <dimension ref="A4:K37"/>
  <sheetViews>
    <sheetView tabSelected="1" workbookViewId="0">
      <selection activeCell="B6" sqref="B6"/>
    </sheetView>
  </sheetViews>
  <sheetFormatPr defaultRowHeight="12.75" x14ac:dyDescent="0.2"/>
  <cols>
    <col min="1" max="1" width="5.7109375" style="59" customWidth="1"/>
    <col min="2" max="2" width="42.7109375" style="59" customWidth="1"/>
    <col min="3" max="4" width="12.7109375" style="59" customWidth="1"/>
    <col min="5" max="5" width="12.7109375" style="59" hidden="1" customWidth="1"/>
    <col min="6" max="6" width="6.7109375" style="59" customWidth="1"/>
    <col min="7" max="7" width="43.7109375" style="59" customWidth="1"/>
    <col min="8" max="9" width="12.7109375" style="59" customWidth="1"/>
    <col min="10" max="10" width="12.7109375" style="59" hidden="1" customWidth="1"/>
    <col min="11" max="254" width="9.140625" style="59"/>
    <col min="255" max="255" width="5.7109375" style="59" customWidth="1"/>
    <col min="256" max="256" width="42.7109375" style="59" customWidth="1"/>
    <col min="257" max="260" width="12.7109375" style="59" customWidth="1"/>
    <col min="261" max="261" width="6.7109375" style="59" customWidth="1"/>
    <col min="262" max="262" width="42.7109375" style="59" customWidth="1"/>
    <col min="263" max="266" width="12.7109375" style="59" customWidth="1"/>
    <col min="267" max="510" width="9.140625" style="59"/>
    <col min="511" max="511" width="5.7109375" style="59" customWidth="1"/>
    <col min="512" max="512" width="42.7109375" style="59" customWidth="1"/>
    <col min="513" max="516" width="12.7109375" style="59" customWidth="1"/>
    <col min="517" max="517" width="6.7109375" style="59" customWidth="1"/>
    <col min="518" max="518" width="42.7109375" style="59" customWidth="1"/>
    <col min="519" max="522" width="12.7109375" style="59" customWidth="1"/>
    <col min="523" max="766" width="9.140625" style="59"/>
    <col min="767" max="767" width="5.7109375" style="59" customWidth="1"/>
    <col min="768" max="768" width="42.7109375" style="59" customWidth="1"/>
    <col min="769" max="772" width="12.7109375" style="59" customWidth="1"/>
    <col min="773" max="773" width="6.7109375" style="59" customWidth="1"/>
    <col min="774" max="774" width="42.7109375" style="59" customWidth="1"/>
    <col min="775" max="778" width="12.7109375" style="59" customWidth="1"/>
    <col min="779" max="1022" width="9.140625" style="59"/>
    <col min="1023" max="1023" width="5.7109375" style="59" customWidth="1"/>
    <col min="1024" max="1024" width="42.7109375" style="59" customWidth="1"/>
    <col min="1025" max="1028" width="12.7109375" style="59" customWidth="1"/>
    <col min="1029" max="1029" width="6.7109375" style="59" customWidth="1"/>
    <col min="1030" max="1030" width="42.7109375" style="59" customWidth="1"/>
    <col min="1031" max="1034" width="12.7109375" style="59" customWidth="1"/>
    <col min="1035" max="1278" width="9.140625" style="59"/>
    <col min="1279" max="1279" width="5.7109375" style="59" customWidth="1"/>
    <col min="1280" max="1280" width="42.7109375" style="59" customWidth="1"/>
    <col min="1281" max="1284" width="12.7109375" style="59" customWidth="1"/>
    <col min="1285" max="1285" width="6.7109375" style="59" customWidth="1"/>
    <col min="1286" max="1286" width="42.7109375" style="59" customWidth="1"/>
    <col min="1287" max="1290" width="12.7109375" style="59" customWidth="1"/>
    <col min="1291" max="1534" width="9.140625" style="59"/>
    <col min="1535" max="1535" width="5.7109375" style="59" customWidth="1"/>
    <col min="1536" max="1536" width="42.7109375" style="59" customWidth="1"/>
    <col min="1537" max="1540" width="12.7109375" style="59" customWidth="1"/>
    <col min="1541" max="1541" width="6.7109375" style="59" customWidth="1"/>
    <col min="1542" max="1542" width="42.7109375" style="59" customWidth="1"/>
    <col min="1543" max="1546" width="12.7109375" style="59" customWidth="1"/>
    <col min="1547" max="1790" width="9.140625" style="59"/>
    <col min="1791" max="1791" width="5.7109375" style="59" customWidth="1"/>
    <col min="1792" max="1792" width="42.7109375" style="59" customWidth="1"/>
    <col min="1793" max="1796" width="12.7109375" style="59" customWidth="1"/>
    <col min="1797" max="1797" width="6.7109375" style="59" customWidth="1"/>
    <col min="1798" max="1798" width="42.7109375" style="59" customWidth="1"/>
    <col min="1799" max="1802" width="12.7109375" style="59" customWidth="1"/>
    <col min="1803" max="2046" width="9.140625" style="59"/>
    <col min="2047" max="2047" width="5.7109375" style="59" customWidth="1"/>
    <col min="2048" max="2048" width="42.7109375" style="59" customWidth="1"/>
    <col min="2049" max="2052" width="12.7109375" style="59" customWidth="1"/>
    <col min="2053" max="2053" width="6.7109375" style="59" customWidth="1"/>
    <col min="2054" max="2054" width="42.7109375" style="59" customWidth="1"/>
    <col min="2055" max="2058" width="12.7109375" style="59" customWidth="1"/>
    <col min="2059" max="2302" width="9.140625" style="59"/>
    <col min="2303" max="2303" width="5.7109375" style="59" customWidth="1"/>
    <col min="2304" max="2304" width="42.7109375" style="59" customWidth="1"/>
    <col min="2305" max="2308" width="12.7109375" style="59" customWidth="1"/>
    <col min="2309" max="2309" width="6.7109375" style="59" customWidth="1"/>
    <col min="2310" max="2310" width="42.7109375" style="59" customWidth="1"/>
    <col min="2311" max="2314" width="12.7109375" style="59" customWidth="1"/>
    <col min="2315" max="2558" width="9.140625" style="59"/>
    <col min="2559" max="2559" width="5.7109375" style="59" customWidth="1"/>
    <col min="2560" max="2560" width="42.7109375" style="59" customWidth="1"/>
    <col min="2561" max="2564" width="12.7109375" style="59" customWidth="1"/>
    <col min="2565" max="2565" width="6.7109375" style="59" customWidth="1"/>
    <col min="2566" max="2566" width="42.7109375" style="59" customWidth="1"/>
    <col min="2567" max="2570" width="12.7109375" style="59" customWidth="1"/>
    <col min="2571" max="2814" width="9.140625" style="59"/>
    <col min="2815" max="2815" width="5.7109375" style="59" customWidth="1"/>
    <col min="2816" max="2816" width="42.7109375" style="59" customWidth="1"/>
    <col min="2817" max="2820" width="12.7109375" style="59" customWidth="1"/>
    <col min="2821" max="2821" width="6.7109375" style="59" customWidth="1"/>
    <col min="2822" max="2822" width="42.7109375" style="59" customWidth="1"/>
    <col min="2823" max="2826" width="12.7109375" style="59" customWidth="1"/>
    <col min="2827" max="3070" width="9.140625" style="59"/>
    <col min="3071" max="3071" width="5.7109375" style="59" customWidth="1"/>
    <col min="3072" max="3072" width="42.7109375" style="59" customWidth="1"/>
    <col min="3073" max="3076" width="12.7109375" style="59" customWidth="1"/>
    <col min="3077" max="3077" width="6.7109375" style="59" customWidth="1"/>
    <col min="3078" max="3078" width="42.7109375" style="59" customWidth="1"/>
    <col min="3079" max="3082" width="12.7109375" style="59" customWidth="1"/>
    <col min="3083" max="3326" width="9.140625" style="59"/>
    <col min="3327" max="3327" width="5.7109375" style="59" customWidth="1"/>
    <col min="3328" max="3328" width="42.7109375" style="59" customWidth="1"/>
    <col min="3329" max="3332" width="12.7109375" style="59" customWidth="1"/>
    <col min="3333" max="3333" width="6.7109375" style="59" customWidth="1"/>
    <col min="3334" max="3334" width="42.7109375" style="59" customWidth="1"/>
    <col min="3335" max="3338" width="12.7109375" style="59" customWidth="1"/>
    <col min="3339" max="3582" width="9.140625" style="59"/>
    <col min="3583" max="3583" width="5.7109375" style="59" customWidth="1"/>
    <col min="3584" max="3584" width="42.7109375" style="59" customWidth="1"/>
    <col min="3585" max="3588" width="12.7109375" style="59" customWidth="1"/>
    <col min="3589" max="3589" width="6.7109375" style="59" customWidth="1"/>
    <col min="3590" max="3590" width="42.7109375" style="59" customWidth="1"/>
    <col min="3591" max="3594" width="12.7109375" style="59" customWidth="1"/>
    <col min="3595" max="3838" width="9.140625" style="59"/>
    <col min="3839" max="3839" width="5.7109375" style="59" customWidth="1"/>
    <col min="3840" max="3840" width="42.7109375" style="59" customWidth="1"/>
    <col min="3841" max="3844" width="12.7109375" style="59" customWidth="1"/>
    <col min="3845" max="3845" width="6.7109375" style="59" customWidth="1"/>
    <col min="3846" max="3846" width="42.7109375" style="59" customWidth="1"/>
    <col min="3847" max="3850" width="12.7109375" style="59" customWidth="1"/>
    <col min="3851" max="4094" width="9.140625" style="59"/>
    <col min="4095" max="4095" width="5.7109375" style="59" customWidth="1"/>
    <col min="4096" max="4096" width="42.7109375" style="59" customWidth="1"/>
    <col min="4097" max="4100" width="12.7109375" style="59" customWidth="1"/>
    <col min="4101" max="4101" width="6.7109375" style="59" customWidth="1"/>
    <col min="4102" max="4102" width="42.7109375" style="59" customWidth="1"/>
    <col min="4103" max="4106" width="12.7109375" style="59" customWidth="1"/>
    <col min="4107" max="4350" width="9.140625" style="59"/>
    <col min="4351" max="4351" width="5.7109375" style="59" customWidth="1"/>
    <col min="4352" max="4352" width="42.7109375" style="59" customWidth="1"/>
    <col min="4353" max="4356" width="12.7109375" style="59" customWidth="1"/>
    <col min="4357" max="4357" width="6.7109375" style="59" customWidth="1"/>
    <col min="4358" max="4358" width="42.7109375" style="59" customWidth="1"/>
    <col min="4359" max="4362" width="12.7109375" style="59" customWidth="1"/>
    <col min="4363" max="4606" width="9.140625" style="59"/>
    <col min="4607" max="4607" width="5.7109375" style="59" customWidth="1"/>
    <col min="4608" max="4608" width="42.7109375" style="59" customWidth="1"/>
    <col min="4609" max="4612" width="12.7109375" style="59" customWidth="1"/>
    <col min="4613" max="4613" width="6.7109375" style="59" customWidth="1"/>
    <col min="4614" max="4614" width="42.7109375" style="59" customWidth="1"/>
    <col min="4615" max="4618" width="12.7109375" style="59" customWidth="1"/>
    <col min="4619" max="4862" width="9.140625" style="59"/>
    <col min="4863" max="4863" width="5.7109375" style="59" customWidth="1"/>
    <col min="4864" max="4864" width="42.7109375" style="59" customWidth="1"/>
    <col min="4865" max="4868" width="12.7109375" style="59" customWidth="1"/>
    <col min="4869" max="4869" width="6.7109375" style="59" customWidth="1"/>
    <col min="4870" max="4870" width="42.7109375" style="59" customWidth="1"/>
    <col min="4871" max="4874" width="12.7109375" style="59" customWidth="1"/>
    <col min="4875" max="5118" width="9.140625" style="59"/>
    <col min="5119" max="5119" width="5.7109375" style="59" customWidth="1"/>
    <col min="5120" max="5120" width="42.7109375" style="59" customWidth="1"/>
    <col min="5121" max="5124" width="12.7109375" style="59" customWidth="1"/>
    <col min="5125" max="5125" width="6.7109375" style="59" customWidth="1"/>
    <col min="5126" max="5126" width="42.7109375" style="59" customWidth="1"/>
    <col min="5127" max="5130" width="12.7109375" style="59" customWidth="1"/>
    <col min="5131" max="5374" width="9.140625" style="59"/>
    <col min="5375" max="5375" width="5.7109375" style="59" customWidth="1"/>
    <col min="5376" max="5376" width="42.7109375" style="59" customWidth="1"/>
    <col min="5377" max="5380" width="12.7109375" style="59" customWidth="1"/>
    <col min="5381" max="5381" width="6.7109375" style="59" customWidth="1"/>
    <col min="5382" max="5382" width="42.7109375" style="59" customWidth="1"/>
    <col min="5383" max="5386" width="12.7109375" style="59" customWidth="1"/>
    <col min="5387" max="5630" width="9.140625" style="59"/>
    <col min="5631" max="5631" width="5.7109375" style="59" customWidth="1"/>
    <col min="5632" max="5632" width="42.7109375" style="59" customWidth="1"/>
    <col min="5633" max="5636" width="12.7109375" style="59" customWidth="1"/>
    <col min="5637" max="5637" width="6.7109375" style="59" customWidth="1"/>
    <col min="5638" max="5638" width="42.7109375" style="59" customWidth="1"/>
    <col min="5639" max="5642" width="12.7109375" style="59" customWidth="1"/>
    <col min="5643" max="5886" width="9.140625" style="59"/>
    <col min="5887" max="5887" width="5.7109375" style="59" customWidth="1"/>
    <col min="5888" max="5888" width="42.7109375" style="59" customWidth="1"/>
    <col min="5889" max="5892" width="12.7109375" style="59" customWidth="1"/>
    <col min="5893" max="5893" width="6.7109375" style="59" customWidth="1"/>
    <col min="5894" max="5894" width="42.7109375" style="59" customWidth="1"/>
    <col min="5895" max="5898" width="12.7109375" style="59" customWidth="1"/>
    <col min="5899" max="6142" width="9.140625" style="59"/>
    <col min="6143" max="6143" width="5.7109375" style="59" customWidth="1"/>
    <col min="6144" max="6144" width="42.7109375" style="59" customWidth="1"/>
    <col min="6145" max="6148" width="12.7109375" style="59" customWidth="1"/>
    <col min="6149" max="6149" width="6.7109375" style="59" customWidth="1"/>
    <col min="6150" max="6150" width="42.7109375" style="59" customWidth="1"/>
    <col min="6151" max="6154" width="12.7109375" style="59" customWidth="1"/>
    <col min="6155" max="6398" width="9.140625" style="59"/>
    <col min="6399" max="6399" width="5.7109375" style="59" customWidth="1"/>
    <col min="6400" max="6400" width="42.7109375" style="59" customWidth="1"/>
    <col min="6401" max="6404" width="12.7109375" style="59" customWidth="1"/>
    <col min="6405" max="6405" width="6.7109375" style="59" customWidth="1"/>
    <col min="6406" max="6406" width="42.7109375" style="59" customWidth="1"/>
    <col min="6407" max="6410" width="12.7109375" style="59" customWidth="1"/>
    <col min="6411" max="6654" width="9.140625" style="59"/>
    <col min="6655" max="6655" width="5.7109375" style="59" customWidth="1"/>
    <col min="6656" max="6656" width="42.7109375" style="59" customWidth="1"/>
    <col min="6657" max="6660" width="12.7109375" style="59" customWidth="1"/>
    <col min="6661" max="6661" width="6.7109375" style="59" customWidth="1"/>
    <col min="6662" max="6662" width="42.7109375" style="59" customWidth="1"/>
    <col min="6663" max="6666" width="12.7109375" style="59" customWidth="1"/>
    <col min="6667" max="6910" width="9.140625" style="59"/>
    <col min="6911" max="6911" width="5.7109375" style="59" customWidth="1"/>
    <col min="6912" max="6912" width="42.7109375" style="59" customWidth="1"/>
    <col min="6913" max="6916" width="12.7109375" style="59" customWidth="1"/>
    <col min="6917" max="6917" width="6.7109375" style="59" customWidth="1"/>
    <col min="6918" max="6918" width="42.7109375" style="59" customWidth="1"/>
    <col min="6919" max="6922" width="12.7109375" style="59" customWidth="1"/>
    <col min="6923" max="7166" width="9.140625" style="59"/>
    <col min="7167" max="7167" width="5.7109375" style="59" customWidth="1"/>
    <col min="7168" max="7168" width="42.7109375" style="59" customWidth="1"/>
    <col min="7169" max="7172" width="12.7109375" style="59" customWidth="1"/>
    <col min="7173" max="7173" width="6.7109375" style="59" customWidth="1"/>
    <col min="7174" max="7174" width="42.7109375" style="59" customWidth="1"/>
    <col min="7175" max="7178" width="12.7109375" style="59" customWidth="1"/>
    <col min="7179" max="7422" width="9.140625" style="59"/>
    <col min="7423" max="7423" width="5.7109375" style="59" customWidth="1"/>
    <col min="7424" max="7424" width="42.7109375" style="59" customWidth="1"/>
    <col min="7425" max="7428" width="12.7109375" style="59" customWidth="1"/>
    <col min="7429" max="7429" width="6.7109375" style="59" customWidth="1"/>
    <col min="7430" max="7430" width="42.7109375" style="59" customWidth="1"/>
    <col min="7431" max="7434" width="12.7109375" style="59" customWidth="1"/>
    <col min="7435" max="7678" width="9.140625" style="59"/>
    <col min="7679" max="7679" width="5.7109375" style="59" customWidth="1"/>
    <col min="7680" max="7680" width="42.7109375" style="59" customWidth="1"/>
    <col min="7681" max="7684" width="12.7109375" style="59" customWidth="1"/>
    <col min="7685" max="7685" width="6.7109375" style="59" customWidth="1"/>
    <col min="7686" max="7686" width="42.7109375" style="59" customWidth="1"/>
    <col min="7687" max="7690" width="12.7109375" style="59" customWidth="1"/>
    <col min="7691" max="7934" width="9.140625" style="59"/>
    <col min="7935" max="7935" width="5.7109375" style="59" customWidth="1"/>
    <col min="7936" max="7936" width="42.7109375" style="59" customWidth="1"/>
    <col min="7937" max="7940" width="12.7109375" style="59" customWidth="1"/>
    <col min="7941" max="7941" width="6.7109375" style="59" customWidth="1"/>
    <col min="7942" max="7942" width="42.7109375" style="59" customWidth="1"/>
    <col min="7943" max="7946" width="12.7109375" style="59" customWidth="1"/>
    <col min="7947" max="8190" width="9.140625" style="59"/>
    <col min="8191" max="8191" width="5.7109375" style="59" customWidth="1"/>
    <col min="8192" max="8192" width="42.7109375" style="59" customWidth="1"/>
    <col min="8193" max="8196" width="12.7109375" style="59" customWidth="1"/>
    <col min="8197" max="8197" width="6.7109375" style="59" customWidth="1"/>
    <col min="8198" max="8198" width="42.7109375" style="59" customWidth="1"/>
    <col min="8199" max="8202" width="12.7109375" style="59" customWidth="1"/>
    <col min="8203" max="8446" width="9.140625" style="59"/>
    <col min="8447" max="8447" width="5.7109375" style="59" customWidth="1"/>
    <col min="8448" max="8448" width="42.7109375" style="59" customWidth="1"/>
    <col min="8449" max="8452" width="12.7109375" style="59" customWidth="1"/>
    <col min="8453" max="8453" width="6.7109375" style="59" customWidth="1"/>
    <col min="8454" max="8454" width="42.7109375" style="59" customWidth="1"/>
    <col min="8455" max="8458" width="12.7109375" style="59" customWidth="1"/>
    <col min="8459" max="8702" width="9.140625" style="59"/>
    <col min="8703" max="8703" width="5.7109375" style="59" customWidth="1"/>
    <col min="8704" max="8704" width="42.7109375" style="59" customWidth="1"/>
    <col min="8705" max="8708" width="12.7109375" style="59" customWidth="1"/>
    <col min="8709" max="8709" width="6.7109375" style="59" customWidth="1"/>
    <col min="8710" max="8710" width="42.7109375" style="59" customWidth="1"/>
    <col min="8711" max="8714" width="12.7109375" style="59" customWidth="1"/>
    <col min="8715" max="8958" width="9.140625" style="59"/>
    <col min="8959" max="8959" width="5.7109375" style="59" customWidth="1"/>
    <col min="8960" max="8960" width="42.7109375" style="59" customWidth="1"/>
    <col min="8961" max="8964" width="12.7109375" style="59" customWidth="1"/>
    <col min="8965" max="8965" width="6.7109375" style="59" customWidth="1"/>
    <col min="8966" max="8966" width="42.7109375" style="59" customWidth="1"/>
    <col min="8967" max="8970" width="12.7109375" style="59" customWidth="1"/>
    <col min="8971" max="9214" width="9.140625" style="59"/>
    <col min="9215" max="9215" width="5.7109375" style="59" customWidth="1"/>
    <col min="9216" max="9216" width="42.7109375" style="59" customWidth="1"/>
    <col min="9217" max="9220" width="12.7109375" style="59" customWidth="1"/>
    <col min="9221" max="9221" width="6.7109375" style="59" customWidth="1"/>
    <col min="9222" max="9222" width="42.7109375" style="59" customWidth="1"/>
    <col min="9223" max="9226" width="12.7109375" style="59" customWidth="1"/>
    <col min="9227" max="9470" width="9.140625" style="59"/>
    <col min="9471" max="9471" width="5.7109375" style="59" customWidth="1"/>
    <col min="9472" max="9472" width="42.7109375" style="59" customWidth="1"/>
    <col min="9473" max="9476" width="12.7109375" style="59" customWidth="1"/>
    <col min="9477" max="9477" width="6.7109375" style="59" customWidth="1"/>
    <col min="9478" max="9478" width="42.7109375" style="59" customWidth="1"/>
    <col min="9479" max="9482" width="12.7109375" style="59" customWidth="1"/>
    <col min="9483" max="9726" width="9.140625" style="59"/>
    <col min="9727" max="9727" width="5.7109375" style="59" customWidth="1"/>
    <col min="9728" max="9728" width="42.7109375" style="59" customWidth="1"/>
    <col min="9729" max="9732" width="12.7109375" style="59" customWidth="1"/>
    <col min="9733" max="9733" width="6.7109375" style="59" customWidth="1"/>
    <col min="9734" max="9734" width="42.7109375" style="59" customWidth="1"/>
    <col min="9735" max="9738" width="12.7109375" style="59" customWidth="1"/>
    <col min="9739" max="9982" width="9.140625" style="59"/>
    <col min="9983" max="9983" width="5.7109375" style="59" customWidth="1"/>
    <col min="9984" max="9984" width="42.7109375" style="59" customWidth="1"/>
    <col min="9985" max="9988" width="12.7109375" style="59" customWidth="1"/>
    <col min="9989" max="9989" width="6.7109375" style="59" customWidth="1"/>
    <col min="9990" max="9990" width="42.7109375" style="59" customWidth="1"/>
    <col min="9991" max="9994" width="12.7109375" style="59" customWidth="1"/>
    <col min="9995" max="10238" width="9.140625" style="59"/>
    <col min="10239" max="10239" width="5.7109375" style="59" customWidth="1"/>
    <col min="10240" max="10240" width="42.7109375" style="59" customWidth="1"/>
    <col min="10241" max="10244" width="12.7109375" style="59" customWidth="1"/>
    <col min="10245" max="10245" width="6.7109375" style="59" customWidth="1"/>
    <col min="10246" max="10246" width="42.7109375" style="59" customWidth="1"/>
    <col min="10247" max="10250" width="12.7109375" style="59" customWidth="1"/>
    <col min="10251" max="10494" width="9.140625" style="59"/>
    <col min="10495" max="10495" width="5.7109375" style="59" customWidth="1"/>
    <col min="10496" max="10496" width="42.7109375" style="59" customWidth="1"/>
    <col min="10497" max="10500" width="12.7109375" style="59" customWidth="1"/>
    <col min="10501" max="10501" width="6.7109375" style="59" customWidth="1"/>
    <col min="10502" max="10502" width="42.7109375" style="59" customWidth="1"/>
    <col min="10503" max="10506" width="12.7109375" style="59" customWidth="1"/>
    <col min="10507" max="10750" width="9.140625" style="59"/>
    <col min="10751" max="10751" width="5.7109375" style="59" customWidth="1"/>
    <col min="10752" max="10752" width="42.7109375" style="59" customWidth="1"/>
    <col min="10753" max="10756" width="12.7109375" style="59" customWidth="1"/>
    <col min="10757" max="10757" width="6.7109375" style="59" customWidth="1"/>
    <col min="10758" max="10758" width="42.7109375" style="59" customWidth="1"/>
    <col min="10759" max="10762" width="12.7109375" style="59" customWidth="1"/>
    <col min="10763" max="11006" width="9.140625" style="59"/>
    <col min="11007" max="11007" width="5.7109375" style="59" customWidth="1"/>
    <col min="11008" max="11008" width="42.7109375" style="59" customWidth="1"/>
    <col min="11009" max="11012" width="12.7109375" style="59" customWidth="1"/>
    <col min="11013" max="11013" width="6.7109375" style="59" customWidth="1"/>
    <col min="11014" max="11014" width="42.7109375" style="59" customWidth="1"/>
    <col min="11015" max="11018" width="12.7109375" style="59" customWidth="1"/>
    <col min="11019" max="11262" width="9.140625" style="59"/>
    <col min="11263" max="11263" width="5.7109375" style="59" customWidth="1"/>
    <col min="11264" max="11264" width="42.7109375" style="59" customWidth="1"/>
    <col min="11265" max="11268" width="12.7109375" style="59" customWidth="1"/>
    <col min="11269" max="11269" width="6.7109375" style="59" customWidth="1"/>
    <col min="11270" max="11270" width="42.7109375" style="59" customWidth="1"/>
    <col min="11271" max="11274" width="12.7109375" style="59" customWidth="1"/>
    <col min="11275" max="11518" width="9.140625" style="59"/>
    <col min="11519" max="11519" width="5.7109375" style="59" customWidth="1"/>
    <col min="11520" max="11520" width="42.7109375" style="59" customWidth="1"/>
    <col min="11521" max="11524" width="12.7109375" style="59" customWidth="1"/>
    <col min="11525" max="11525" width="6.7109375" style="59" customWidth="1"/>
    <col min="11526" max="11526" width="42.7109375" style="59" customWidth="1"/>
    <col min="11527" max="11530" width="12.7109375" style="59" customWidth="1"/>
    <col min="11531" max="11774" width="9.140625" style="59"/>
    <col min="11775" max="11775" width="5.7109375" style="59" customWidth="1"/>
    <col min="11776" max="11776" width="42.7109375" style="59" customWidth="1"/>
    <col min="11777" max="11780" width="12.7109375" style="59" customWidth="1"/>
    <col min="11781" max="11781" width="6.7109375" style="59" customWidth="1"/>
    <col min="11782" max="11782" width="42.7109375" style="59" customWidth="1"/>
    <col min="11783" max="11786" width="12.7109375" style="59" customWidth="1"/>
    <col min="11787" max="12030" width="9.140625" style="59"/>
    <col min="12031" max="12031" width="5.7109375" style="59" customWidth="1"/>
    <col min="12032" max="12032" width="42.7109375" style="59" customWidth="1"/>
    <col min="12033" max="12036" width="12.7109375" style="59" customWidth="1"/>
    <col min="12037" max="12037" width="6.7109375" style="59" customWidth="1"/>
    <col min="12038" max="12038" width="42.7109375" style="59" customWidth="1"/>
    <col min="12039" max="12042" width="12.7109375" style="59" customWidth="1"/>
    <col min="12043" max="12286" width="9.140625" style="59"/>
    <col min="12287" max="12287" width="5.7109375" style="59" customWidth="1"/>
    <col min="12288" max="12288" width="42.7109375" style="59" customWidth="1"/>
    <col min="12289" max="12292" width="12.7109375" style="59" customWidth="1"/>
    <col min="12293" max="12293" width="6.7109375" style="59" customWidth="1"/>
    <col min="12294" max="12294" width="42.7109375" style="59" customWidth="1"/>
    <col min="12295" max="12298" width="12.7109375" style="59" customWidth="1"/>
    <col min="12299" max="12542" width="9.140625" style="59"/>
    <col min="12543" max="12543" width="5.7109375" style="59" customWidth="1"/>
    <col min="12544" max="12544" width="42.7109375" style="59" customWidth="1"/>
    <col min="12545" max="12548" width="12.7109375" style="59" customWidth="1"/>
    <col min="12549" max="12549" width="6.7109375" style="59" customWidth="1"/>
    <col min="12550" max="12550" width="42.7109375" style="59" customWidth="1"/>
    <col min="12551" max="12554" width="12.7109375" style="59" customWidth="1"/>
    <col min="12555" max="12798" width="9.140625" style="59"/>
    <col min="12799" max="12799" width="5.7109375" style="59" customWidth="1"/>
    <col min="12800" max="12800" width="42.7109375" style="59" customWidth="1"/>
    <col min="12801" max="12804" width="12.7109375" style="59" customWidth="1"/>
    <col min="12805" max="12805" width="6.7109375" style="59" customWidth="1"/>
    <col min="12806" max="12806" width="42.7109375" style="59" customWidth="1"/>
    <col min="12807" max="12810" width="12.7109375" style="59" customWidth="1"/>
    <col min="12811" max="13054" width="9.140625" style="59"/>
    <col min="13055" max="13055" width="5.7109375" style="59" customWidth="1"/>
    <col min="13056" max="13056" width="42.7109375" style="59" customWidth="1"/>
    <col min="13057" max="13060" width="12.7109375" style="59" customWidth="1"/>
    <col min="13061" max="13061" width="6.7109375" style="59" customWidth="1"/>
    <col min="13062" max="13062" width="42.7109375" style="59" customWidth="1"/>
    <col min="13063" max="13066" width="12.7109375" style="59" customWidth="1"/>
    <col min="13067" max="13310" width="9.140625" style="59"/>
    <col min="13311" max="13311" width="5.7109375" style="59" customWidth="1"/>
    <col min="13312" max="13312" width="42.7109375" style="59" customWidth="1"/>
    <col min="13313" max="13316" width="12.7109375" style="59" customWidth="1"/>
    <col min="13317" max="13317" width="6.7109375" style="59" customWidth="1"/>
    <col min="13318" max="13318" width="42.7109375" style="59" customWidth="1"/>
    <col min="13319" max="13322" width="12.7109375" style="59" customWidth="1"/>
    <col min="13323" max="13566" width="9.140625" style="59"/>
    <col min="13567" max="13567" width="5.7109375" style="59" customWidth="1"/>
    <col min="13568" max="13568" width="42.7109375" style="59" customWidth="1"/>
    <col min="13569" max="13572" width="12.7109375" style="59" customWidth="1"/>
    <col min="13573" max="13573" width="6.7109375" style="59" customWidth="1"/>
    <col min="13574" max="13574" width="42.7109375" style="59" customWidth="1"/>
    <col min="13575" max="13578" width="12.7109375" style="59" customWidth="1"/>
    <col min="13579" max="13822" width="9.140625" style="59"/>
    <col min="13823" max="13823" width="5.7109375" style="59" customWidth="1"/>
    <col min="13824" max="13824" width="42.7109375" style="59" customWidth="1"/>
    <col min="13825" max="13828" width="12.7109375" style="59" customWidth="1"/>
    <col min="13829" max="13829" width="6.7109375" style="59" customWidth="1"/>
    <col min="13830" max="13830" width="42.7109375" style="59" customWidth="1"/>
    <col min="13831" max="13834" width="12.7109375" style="59" customWidth="1"/>
    <col min="13835" max="14078" width="9.140625" style="59"/>
    <col min="14079" max="14079" width="5.7109375" style="59" customWidth="1"/>
    <col min="14080" max="14080" width="42.7109375" style="59" customWidth="1"/>
    <col min="14081" max="14084" width="12.7109375" style="59" customWidth="1"/>
    <col min="14085" max="14085" width="6.7109375" style="59" customWidth="1"/>
    <col min="14086" max="14086" width="42.7109375" style="59" customWidth="1"/>
    <col min="14087" max="14090" width="12.7109375" style="59" customWidth="1"/>
    <col min="14091" max="14334" width="9.140625" style="59"/>
    <col min="14335" max="14335" width="5.7109375" style="59" customWidth="1"/>
    <col min="14336" max="14336" width="42.7109375" style="59" customWidth="1"/>
    <col min="14337" max="14340" width="12.7109375" style="59" customWidth="1"/>
    <col min="14341" max="14341" width="6.7109375" style="59" customWidth="1"/>
    <col min="14342" max="14342" width="42.7109375" style="59" customWidth="1"/>
    <col min="14343" max="14346" width="12.7109375" style="59" customWidth="1"/>
    <col min="14347" max="14590" width="9.140625" style="59"/>
    <col min="14591" max="14591" width="5.7109375" style="59" customWidth="1"/>
    <col min="14592" max="14592" width="42.7109375" style="59" customWidth="1"/>
    <col min="14593" max="14596" width="12.7109375" style="59" customWidth="1"/>
    <col min="14597" max="14597" width="6.7109375" style="59" customWidth="1"/>
    <col min="14598" max="14598" width="42.7109375" style="59" customWidth="1"/>
    <col min="14599" max="14602" width="12.7109375" style="59" customWidth="1"/>
    <col min="14603" max="14846" width="9.140625" style="59"/>
    <col min="14847" max="14847" width="5.7109375" style="59" customWidth="1"/>
    <col min="14848" max="14848" width="42.7109375" style="59" customWidth="1"/>
    <col min="14849" max="14852" width="12.7109375" style="59" customWidth="1"/>
    <col min="14853" max="14853" width="6.7109375" style="59" customWidth="1"/>
    <col min="14854" max="14854" width="42.7109375" style="59" customWidth="1"/>
    <col min="14855" max="14858" width="12.7109375" style="59" customWidth="1"/>
    <col min="14859" max="15102" width="9.140625" style="59"/>
    <col min="15103" max="15103" width="5.7109375" style="59" customWidth="1"/>
    <col min="15104" max="15104" width="42.7109375" style="59" customWidth="1"/>
    <col min="15105" max="15108" width="12.7109375" style="59" customWidth="1"/>
    <col min="15109" max="15109" width="6.7109375" style="59" customWidth="1"/>
    <col min="15110" max="15110" width="42.7109375" style="59" customWidth="1"/>
    <col min="15111" max="15114" width="12.7109375" style="59" customWidth="1"/>
    <col min="15115" max="15358" width="9.140625" style="59"/>
    <col min="15359" max="15359" width="5.7109375" style="59" customWidth="1"/>
    <col min="15360" max="15360" width="42.7109375" style="59" customWidth="1"/>
    <col min="15361" max="15364" width="12.7109375" style="59" customWidth="1"/>
    <col min="15365" max="15365" width="6.7109375" style="59" customWidth="1"/>
    <col min="15366" max="15366" width="42.7109375" style="59" customWidth="1"/>
    <col min="15367" max="15370" width="12.7109375" style="59" customWidth="1"/>
    <col min="15371" max="15614" width="9.140625" style="59"/>
    <col min="15615" max="15615" width="5.7109375" style="59" customWidth="1"/>
    <col min="15616" max="15616" width="42.7109375" style="59" customWidth="1"/>
    <col min="15617" max="15620" width="12.7109375" style="59" customWidth="1"/>
    <col min="15621" max="15621" width="6.7109375" style="59" customWidth="1"/>
    <col min="15622" max="15622" width="42.7109375" style="59" customWidth="1"/>
    <col min="15623" max="15626" width="12.7109375" style="59" customWidth="1"/>
    <col min="15627" max="15870" width="9.140625" style="59"/>
    <col min="15871" max="15871" width="5.7109375" style="59" customWidth="1"/>
    <col min="15872" max="15872" width="42.7109375" style="59" customWidth="1"/>
    <col min="15873" max="15876" width="12.7109375" style="59" customWidth="1"/>
    <col min="15877" max="15877" width="6.7109375" style="59" customWidth="1"/>
    <col min="15878" max="15878" width="42.7109375" style="59" customWidth="1"/>
    <col min="15879" max="15882" width="12.7109375" style="59" customWidth="1"/>
    <col min="15883" max="16126" width="9.140625" style="59"/>
    <col min="16127" max="16127" width="5.7109375" style="59" customWidth="1"/>
    <col min="16128" max="16128" width="42.7109375" style="59" customWidth="1"/>
    <col min="16129" max="16132" width="12.7109375" style="59" customWidth="1"/>
    <col min="16133" max="16133" width="6.7109375" style="59" customWidth="1"/>
    <col min="16134" max="16134" width="42.7109375" style="59" customWidth="1"/>
    <col min="16135" max="16138" width="12.7109375" style="59" customWidth="1"/>
    <col min="16139" max="16384" width="9.140625" style="59"/>
  </cols>
  <sheetData>
    <row r="4" spans="1:11" ht="18" x14ac:dyDescent="0.25">
      <c r="B4" s="253" t="s">
        <v>254</v>
      </c>
      <c r="C4" s="253"/>
      <c r="D4" s="253"/>
      <c r="F4" s="84" t="s">
        <v>521</v>
      </c>
      <c r="G4" s="84"/>
    </row>
    <row r="6" spans="1:11" ht="13.5" thickBot="1" x14ac:dyDescent="0.25">
      <c r="A6" s="60" t="s">
        <v>348</v>
      </c>
      <c r="B6" s="61" t="str">
        <f>'02FelhMrlg'!B6</f>
        <v>számú melléklet a(z) 5/2019.(V.29.) Önkormányzati rendelethez</v>
      </c>
      <c r="H6" s="254" t="s">
        <v>256</v>
      </c>
      <c r="I6" s="254"/>
    </row>
    <row r="7" spans="1:11" x14ac:dyDescent="0.2">
      <c r="A7" s="62"/>
      <c r="B7" s="94"/>
      <c r="C7" s="255"/>
      <c r="D7" s="256"/>
      <c r="E7" s="257"/>
      <c r="F7" s="62"/>
      <c r="G7" s="94"/>
      <c r="H7" s="255"/>
      <c r="I7" s="256"/>
      <c r="J7" s="258"/>
      <c r="K7" s="226"/>
    </row>
    <row r="8" spans="1:11" ht="16.5" x14ac:dyDescent="0.25">
      <c r="A8" s="63"/>
      <c r="B8" s="95" t="s">
        <v>264</v>
      </c>
      <c r="C8" s="99" t="s">
        <v>250</v>
      </c>
      <c r="D8" s="64" t="s">
        <v>527</v>
      </c>
      <c r="E8" s="65" t="s">
        <v>10</v>
      </c>
      <c r="F8" s="63"/>
      <c r="G8" s="95" t="s">
        <v>265</v>
      </c>
      <c r="H8" s="99" t="s">
        <v>250</v>
      </c>
      <c r="I8" s="64" t="s">
        <v>527</v>
      </c>
      <c r="J8" s="223" t="s">
        <v>10</v>
      </c>
      <c r="K8" s="226"/>
    </row>
    <row r="9" spans="1:11" x14ac:dyDescent="0.2">
      <c r="A9" s="71" t="s">
        <v>266</v>
      </c>
      <c r="B9" s="119" t="s">
        <v>267</v>
      </c>
      <c r="C9" s="100">
        <f>'04KB'!D11</f>
        <v>58787241</v>
      </c>
      <c r="D9" s="66">
        <f>'04KB'!E11</f>
        <v>67215131</v>
      </c>
      <c r="E9" s="73">
        <f>'04KB'!H11</f>
        <v>67215131</v>
      </c>
      <c r="F9" s="71" t="s">
        <v>268</v>
      </c>
      <c r="G9" s="119" t="s">
        <v>269</v>
      </c>
      <c r="H9" s="100">
        <f>'03KK'!D17</f>
        <v>26378478</v>
      </c>
      <c r="I9" s="66">
        <f>'03KK'!E17</f>
        <v>24823925</v>
      </c>
      <c r="J9" s="224">
        <f>'03KK'!I17</f>
        <v>24823925</v>
      </c>
      <c r="K9" s="226"/>
    </row>
    <row r="10" spans="1:11" x14ac:dyDescent="0.2">
      <c r="A10" s="71" t="s">
        <v>270</v>
      </c>
      <c r="B10" s="119" t="s">
        <v>271</v>
      </c>
      <c r="C10" s="100">
        <f>'04KB'!D12</f>
        <v>13402396</v>
      </c>
      <c r="D10" s="66">
        <f>'04KB'!E12</f>
        <v>13004837</v>
      </c>
      <c r="E10" s="73">
        <f>'04KB'!H12</f>
        <v>13004837</v>
      </c>
      <c r="F10" s="71" t="s">
        <v>272</v>
      </c>
      <c r="G10" s="119" t="s">
        <v>273</v>
      </c>
      <c r="H10" s="100">
        <f>'03KK'!D18</f>
        <v>5894306</v>
      </c>
      <c r="I10" s="66">
        <f>'03KK'!E18</f>
        <v>4586473</v>
      </c>
      <c r="J10" s="224">
        <f>'03KK'!I18</f>
        <v>4586473</v>
      </c>
      <c r="K10" s="226"/>
    </row>
    <row r="11" spans="1:11" x14ac:dyDescent="0.2">
      <c r="A11" s="71" t="s">
        <v>274</v>
      </c>
      <c r="B11" s="119" t="s">
        <v>275</v>
      </c>
      <c r="C11" s="102">
        <f>SUM(C9:C10)</f>
        <v>72189637</v>
      </c>
      <c r="D11" s="91">
        <f t="shared" ref="D11:E11" si="0">SUM(D9:D10)</f>
        <v>80219968</v>
      </c>
      <c r="E11" s="114">
        <f t="shared" si="0"/>
        <v>80219968</v>
      </c>
      <c r="F11" s="71" t="s">
        <v>276</v>
      </c>
      <c r="G11" s="119" t="s">
        <v>277</v>
      </c>
      <c r="H11" s="100">
        <f>'03KK'!D45</f>
        <v>49233680</v>
      </c>
      <c r="I11" s="66">
        <f>'03KK'!E45</f>
        <v>46566154</v>
      </c>
      <c r="J11" s="224">
        <f>'03KK'!I45</f>
        <v>46476461</v>
      </c>
      <c r="K11" s="226"/>
    </row>
    <row r="12" spans="1:11" x14ac:dyDescent="0.2">
      <c r="A12" s="71" t="s">
        <v>301</v>
      </c>
      <c r="B12" s="119" t="s">
        <v>349</v>
      </c>
      <c r="C12" s="100">
        <v>0</v>
      </c>
      <c r="D12" s="66">
        <v>0</v>
      </c>
      <c r="E12" s="73">
        <v>0</v>
      </c>
      <c r="F12" s="71" t="s">
        <v>280</v>
      </c>
      <c r="G12" s="119" t="s">
        <v>281</v>
      </c>
      <c r="H12" s="100">
        <f>'03KK'!D52</f>
        <v>7700000</v>
      </c>
      <c r="I12" s="66">
        <f>'03KK'!E52</f>
        <v>5668133</v>
      </c>
      <c r="J12" s="224">
        <f>'03KK'!I52</f>
        <v>5668133</v>
      </c>
      <c r="K12" s="226"/>
    </row>
    <row r="13" spans="1:11" x14ac:dyDescent="0.2">
      <c r="A13" s="71" t="s">
        <v>304</v>
      </c>
      <c r="B13" s="119" t="s">
        <v>305</v>
      </c>
      <c r="C13" s="100">
        <v>0</v>
      </c>
      <c r="D13" s="66">
        <v>0</v>
      </c>
      <c r="E13" s="73">
        <v>0</v>
      </c>
      <c r="F13" s="71" t="s">
        <v>284</v>
      </c>
      <c r="G13" s="119" t="s">
        <v>285</v>
      </c>
      <c r="H13" s="100">
        <f>'03KK'!D54</f>
        <v>0</v>
      </c>
      <c r="I13" s="66">
        <f>'03KK'!E54</f>
        <v>608671</v>
      </c>
      <c r="J13" s="224">
        <f>'03KK'!I54</f>
        <v>608671</v>
      </c>
      <c r="K13" s="226"/>
    </row>
    <row r="14" spans="1:11" x14ac:dyDescent="0.2">
      <c r="A14" s="71" t="s">
        <v>308</v>
      </c>
      <c r="B14" s="119" t="s">
        <v>309</v>
      </c>
      <c r="C14" s="102">
        <f>SUM(C12:C13)</f>
        <v>0</v>
      </c>
      <c r="D14" s="91">
        <f t="shared" ref="D14:E14" si="1">SUM(D12:D13)</f>
        <v>0</v>
      </c>
      <c r="E14" s="114">
        <f t="shared" si="1"/>
        <v>0</v>
      </c>
      <c r="F14" s="71" t="s">
        <v>288</v>
      </c>
      <c r="G14" s="119" t="s">
        <v>289</v>
      </c>
      <c r="H14" s="100">
        <f>'03KK'!D55</f>
        <v>8466645</v>
      </c>
      <c r="I14" s="66">
        <f>'03KK'!E55</f>
        <v>8906838</v>
      </c>
      <c r="J14" s="224">
        <f>'03KK'!I55</f>
        <v>8906838</v>
      </c>
      <c r="K14" s="226"/>
    </row>
    <row r="15" spans="1:11" x14ac:dyDescent="0.2">
      <c r="A15" s="71" t="s">
        <v>350</v>
      </c>
      <c r="B15" s="119" t="s">
        <v>351</v>
      </c>
      <c r="C15" s="259">
        <f>'04KB'!D18</f>
        <v>30572566</v>
      </c>
      <c r="D15" s="262">
        <f>'04KB'!E18</f>
        <v>33180721</v>
      </c>
      <c r="E15" s="73">
        <f>'04KB'!H19</f>
        <v>18003695</v>
      </c>
      <c r="F15" s="71" t="s">
        <v>290</v>
      </c>
      <c r="G15" s="119" t="s">
        <v>291</v>
      </c>
      <c r="H15" s="100">
        <v>0</v>
      </c>
      <c r="I15" s="66">
        <v>0</v>
      </c>
      <c r="J15" s="224">
        <v>0</v>
      </c>
      <c r="K15" s="226"/>
    </row>
    <row r="16" spans="1:11" x14ac:dyDescent="0.2">
      <c r="A16" s="71" t="s">
        <v>350</v>
      </c>
      <c r="B16" s="119" t="s">
        <v>352</v>
      </c>
      <c r="C16" s="260"/>
      <c r="D16" s="263"/>
      <c r="E16" s="73">
        <f>'04KB'!H20</f>
        <v>8060864</v>
      </c>
      <c r="F16" s="71" t="s">
        <v>294</v>
      </c>
      <c r="G16" s="119" t="s">
        <v>295</v>
      </c>
      <c r="H16" s="100">
        <f>'03KK'!D60</f>
        <v>60973000</v>
      </c>
      <c r="I16" s="66">
        <f>'03KK'!E60</f>
        <v>52963521</v>
      </c>
      <c r="J16" s="224">
        <f>'03KK'!I60</f>
        <v>52707520</v>
      </c>
      <c r="K16" s="226"/>
    </row>
    <row r="17" spans="1:11" x14ac:dyDescent="0.2">
      <c r="A17" s="71" t="s">
        <v>350</v>
      </c>
      <c r="B17" s="119" t="s">
        <v>353</v>
      </c>
      <c r="C17" s="261"/>
      <c r="D17" s="264"/>
      <c r="E17" s="73">
        <f>'04KB'!H21</f>
        <v>5423513</v>
      </c>
      <c r="F17" s="71" t="s">
        <v>297</v>
      </c>
      <c r="G17" s="119" t="s">
        <v>298</v>
      </c>
      <c r="H17" s="100">
        <f>'03KK'!D66</f>
        <v>0</v>
      </c>
      <c r="I17" s="66">
        <f>'03KK'!E66</f>
        <v>251485220</v>
      </c>
      <c r="J17" s="224">
        <v>0</v>
      </c>
      <c r="K17" s="226"/>
    </row>
    <row r="18" spans="1:11" x14ac:dyDescent="0.2">
      <c r="A18" s="71" t="s">
        <v>354</v>
      </c>
      <c r="B18" s="119" t="s">
        <v>355</v>
      </c>
      <c r="C18" s="100">
        <f>'04KB'!D22</f>
        <v>5390200</v>
      </c>
      <c r="D18" s="66">
        <f>'04KB'!E22</f>
        <v>10175887</v>
      </c>
      <c r="E18" s="73">
        <f>'04KB'!H22</f>
        <v>8275786</v>
      </c>
      <c r="F18" s="71" t="s">
        <v>299</v>
      </c>
      <c r="G18" s="119" t="s">
        <v>300</v>
      </c>
      <c r="H18" s="102">
        <f>SUM(H13:H17)</f>
        <v>69439645</v>
      </c>
      <c r="I18" s="91">
        <f t="shared" ref="I18:J18" si="2">SUM(I13:I17)</f>
        <v>313964250</v>
      </c>
      <c r="J18" s="225">
        <f t="shared" si="2"/>
        <v>62223029</v>
      </c>
      <c r="K18" s="226"/>
    </row>
    <row r="19" spans="1:11" x14ac:dyDescent="0.2">
      <c r="A19" s="71" t="s">
        <v>356</v>
      </c>
      <c r="B19" s="119" t="s">
        <v>357</v>
      </c>
      <c r="C19" s="100">
        <f>'04KB'!D24</f>
        <v>5898606</v>
      </c>
      <c r="D19" s="66">
        <f>'04KB'!E24</f>
        <v>6336859</v>
      </c>
      <c r="E19" s="73">
        <f>'04KB'!H24</f>
        <v>5781408</v>
      </c>
      <c r="F19" s="71" t="s">
        <v>306</v>
      </c>
      <c r="G19" s="119" t="s">
        <v>307</v>
      </c>
      <c r="H19" s="100">
        <f>'03KK'!D73</f>
        <v>24602000</v>
      </c>
      <c r="I19" s="66">
        <f>'03KK'!E73</f>
        <v>25025011</v>
      </c>
      <c r="J19" s="224">
        <f>'03KK'!I73</f>
        <v>25025011</v>
      </c>
      <c r="K19" s="226"/>
    </row>
    <row r="20" spans="1:11" x14ac:dyDescent="0.2">
      <c r="A20" s="71" t="s">
        <v>358</v>
      </c>
      <c r="B20" s="119" t="s">
        <v>359</v>
      </c>
      <c r="C20" s="100">
        <f>'04KB'!D26</f>
        <v>1012000</v>
      </c>
      <c r="D20" s="66">
        <f>'04KB'!E26</f>
        <v>1389456</v>
      </c>
      <c r="E20" s="73">
        <f>'04KB'!H26</f>
        <v>1381806</v>
      </c>
      <c r="F20" s="71" t="s">
        <v>310</v>
      </c>
      <c r="G20" s="119" t="s">
        <v>311</v>
      </c>
      <c r="H20" s="100">
        <f>'03KK'!D76</f>
        <v>241795902</v>
      </c>
      <c r="I20" s="66">
        <f>'03KK'!E76</f>
        <v>42557704</v>
      </c>
      <c r="J20" s="224">
        <f>'03KK'!I76</f>
        <v>42557704</v>
      </c>
      <c r="K20" s="226"/>
    </row>
    <row r="21" spans="1:11" x14ac:dyDescent="0.2">
      <c r="A21" s="71" t="s">
        <v>360</v>
      </c>
      <c r="B21" s="119" t="s">
        <v>361</v>
      </c>
      <c r="C21" s="100">
        <f>'04KB'!D29</f>
        <v>150000</v>
      </c>
      <c r="D21" s="66">
        <f>'04KB'!E29</f>
        <v>145634</v>
      </c>
      <c r="E21" s="73">
        <f>'04KB'!H29</f>
        <v>40957</v>
      </c>
      <c r="F21" s="71" t="s">
        <v>312</v>
      </c>
      <c r="G21" s="119" t="s">
        <v>313</v>
      </c>
      <c r="H21" s="100">
        <v>0</v>
      </c>
      <c r="I21" s="66">
        <v>0</v>
      </c>
      <c r="J21" s="224">
        <v>0</v>
      </c>
      <c r="K21" s="226"/>
    </row>
    <row r="22" spans="1:11" x14ac:dyDescent="0.2">
      <c r="A22" s="71"/>
      <c r="B22" s="119"/>
      <c r="C22" s="100"/>
      <c r="D22" s="66"/>
      <c r="E22" s="73"/>
      <c r="F22" s="71" t="s">
        <v>316</v>
      </c>
      <c r="G22" s="119" t="s">
        <v>317</v>
      </c>
      <c r="H22" s="100">
        <f>'03KK'!D77</f>
        <v>600000</v>
      </c>
      <c r="I22" s="66">
        <f>'03KK'!E77</f>
        <v>800000</v>
      </c>
      <c r="J22" s="224">
        <f>'03KK'!I77</f>
        <v>800000</v>
      </c>
      <c r="K22" s="226"/>
    </row>
    <row r="23" spans="1:11" x14ac:dyDescent="0.2">
      <c r="A23" s="71" t="s">
        <v>278</v>
      </c>
      <c r="B23" s="119" t="s">
        <v>279</v>
      </c>
      <c r="C23" s="102">
        <f>SUM(C15:C21)</f>
        <v>43023372</v>
      </c>
      <c r="D23" s="91">
        <f t="shared" ref="D23:E23" si="3">SUM(D15:D21)</f>
        <v>51228557</v>
      </c>
      <c r="E23" s="114">
        <f t="shared" si="3"/>
        <v>46968029</v>
      </c>
      <c r="F23" s="71"/>
      <c r="G23" s="119"/>
      <c r="H23" s="100"/>
      <c r="I23" s="66"/>
      <c r="J23" s="72"/>
      <c r="K23" s="226"/>
    </row>
    <row r="24" spans="1:11" x14ac:dyDescent="0.2">
      <c r="A24" s="71" t="s">
        <v>282</v>
      </c>
      <c r="B24" s="119" t="s">
        <v>283</v>
      </c>
      <c r="C24" s="100">
        <f>'04KB'!D42</f>
        <v>16282657</v>
      </c>
      <c r="D24" s="66">
        <f>'04KB'!E42</f>
        <v>17741113</v>
      </c>
      <c r="E24" s="73">
        <f>'04KB'!H42</f>
        <v>17097712</v>
      </c>
      <c r="F24" s="71" t="s">
        <v>322</v>
      </c>
      <c r="G24" s="119" t="s">
        <v>323</v>
      </c>
      <c r="H24" s="102">
        <f>SUM(H21:H22)</f>
        <v>600000</v>
      </c>
      <c r="I24" s="91">
        <f t="shared" ref="I24:J24" si="4">SUM(I21:I22)</f>
        <v>800000</v>
      </c>
      <c r="J24" s="225">
        <f t="shared" si="4"/>
        <v>800000</v>
      </c>
      <c r="K24" s="226"/>
    </row>
    <row r="25" spans="1:11" x14ac:dyDescent="0.2">
      <c r="A25" s="71" t="s">
        <v>314</v>
      </c>
      <c r="B25" s="119" t="s">
        <v>315</v>
      </c>
      <c r="C25" s="100">
        <f>'04KB'!D44</f>
        <v>20944880</v>
      </c>
      <c r="D25" s="66">
        <f>'04KB'!E44</f>
        <v>28070866</v>
      </c>
      <c r="E25" s="73">
        <f>'04KB'!H44</f>
        <v>28070866</v>
      </c>
      <c r="F25" s="71"/>
      <c r="G25" s="119"/>
      <c r="H25" s="100"/>
      <c r="I25" s="66"/>
      <c r="J25" s="72"/>
      <c r="K25" s="226"/>
    </row>
    <row r="26" spans="1:11" x14ac:dyDescent="0.2">
      <c r="A26" s="71" t="s">
        <v>286</v>
      </c>
      <c r="B26" s="119" t="s">
        <v>287</v>
      </c>
      <c r="C26" s="100">
        <f>'04KB'!D45</f>
        <v>0</v>
      </c>
      <c r="D26" s="66">
        <f>'04KB'!E45</f>
        <v>2886175</v>
      </c>
      <c r="E26" s="73">
        <f>'04KB'!H45</f>
        <v>2500000</v>
      </c>
      <c r="F26" s="71"/>
      <c r="G26" s="119"/>
      <c r="H26" s="100"/>
      <c r="I26" s="66"/>
      <c r="J26" s="72"/>
      <c r="K26" s="226"/>
    </row>
    <row r="27" spans="1:11" x14ac:dyDescent="0.2">
      <c r="A27" s="71" t="s">
        <v>286</v>
      </c>
      <c r="B27" s="119" t="s">
        <v>287</v>
      </c>
      <c r="C27" s="100">
        <v>0</v>
      </c>
      <c r="D27" s="66">
        <v>0</v>
      </c>
      <c r="E27" s="73">
        <v>0</v>
      </c>
      <c r="F27" s="71"/>
      <c r="G27" s="119"/>
      <c r="H27" s="100"/>
      <c r="I27" s="66"/>
      <c r="J27" s="72"/>
      <c r="K27" s="226"/>
    </row>
    <row r="28" spans="1:11" x14ac:dyDescent="0.2">
      <c r="A28" s="71" t="s">
        <v>292</v>
      </c>
      <c r="B28" s="119" t="s">
        <v>293</v>
      </c>
      <c r="C28" s="102">
        <f>SUM(C26:C27)</f>
        <v>0</v>
      </c>
      <c r="D28" s="91">
        <f t="shared" ref="D28:E28" si="5">SUM(D26:D27)</f>
        <v>2886175</v>
      </c>
      <c r="E28" s="114">
        <f t="shared" si="5"/>
        <v>2500000</v>
      </c>
      <c r="F28" s="71"/>
      <c r="G28" s="119"/>
      <c r="H28" s="100"/>
      <c r="I28" s="66"/>
      <c r="J28" s="72"/>
      <c r="K28" s="226"/>
    </row>
    <row r="29" spans="1:11" x14ac:dyDescent="0.2">
      <c r="A29" s="71" t="s">
        <v>318</v>
      </c>
      <c r="B29" s="119" t="s">
        <v>319</v>
      </c>
      <c r="C29" s="100">
        <v>0</v>
      </c>
      <c r="D29" s="66">
        <v>0</v>
      </c>
      <c r="E29" s="73">
        <v>0</v>
      </c>
      <c r="F29" s="71"/>
      <c r="G29" s="119"/>
      <c r="H29" s="100"/>
      <c r="I29" s="66"/>
      <c r="J29" s="72"/>
      <c r="K29" s="226"/>
    </row>
    <row r="30" spans="1:11" ht="15" x14ac:dyDescent="0.25">
      <c r="A30" s="71" t="s">
        <v>320</v>
      </c>
      <c r="B30" s="119" t="s">
        <v>321</v>
      </c>
      <c r="C30" s="100">
        <f>'04KB'!D48</f>
        <v>300000</v>
      </c>
      <c r="D30" s="66">
        <f>'04KB'!E48</f>
        <v>8377251</v>
      </c>
      <c r="E30" s="73">
        <f>'04KB'!H48</f>
        <v>8377251</v>
      </c>
      <c r="F30" s="74"/>
      <c r="G30" s="120" t="s">
        <v>362</v>
      </c>
      <c r="H30" s="122">
        <f t="shared" ref="H30:I30" si="6">H24+H20+H19+H18+H12+H11+H10+H9</f>
        <v>425644011</v>
      </c>
      <c r="I30" s="78">
        <f t="shared" si="6"/>
        <v>463991650</v>
      </c>
      <c r="J30" s="76">
        <f>J24+J20+J19+J18+J12+J11+J10+J9</f>
        <v>212160736</v>
      </c>
      <c r="K30" s="226"/>
    </row>
    <row r="31" spans="1:11" x14ac:dyDescent="0.2">
      <c r="A31" s="71" t="s">
        <v>324</v>
      </c>
      <c r="B31" s="119" t="s">
        <v>325</v>
      </c>
      <c r="C31" s="100">
        <f>SUM(C29:C30)</f>
        <v>300000</v>
      </c>
      <c r="D31" s="66">
        <f t="shared" ref="D31:E31" si="7">SUM(D29:D30)</f>
        <v>8377251</v>
      </c>
      <c r="E31" s="73">
        <f t="shared" si="7"/>
        <v>8377251</v>
      </c>
      <c r="F31" s="71"/>
      <c r="G31" s="119"/>
      <c r="H31" s="123"/>
      <c r="I31" s="73"/>
      <c r="J31" s="72"/>
      <c r="K31" s="226"/>
    </row>
    <row r="32" spans="1:11" ht="15" x14ac:dyDescent="0.25">
      <c r="A32" s="74"/>
      <c r="B32" s="120" t="s">
        <v>363</v>
      </c>
      <c r="C32" s="125">
        <f t="shared" ref="C32:D32" si="8">C31+C28+C25+C24+C23+C14+C11</f>
        <v>152740546</v>
      </c>
      <c r="D32" s="76">
        <f t="shared" si="8"/>
        <v>188523930</v>
      </c>
      <c r="E32" s="78">
        <f>E31+E28+E25+E24+E23+E14+E11</f>
        <v>183233826</v>
      </c>
      <c r="F32" s="71" t="s">
        <v>328</v>
      </c>
      <c r="G32" s="119" t="s">
        <v>329</v>
      </c>
      <c r="H32" s="123">
        <f>'05FK'!D7</f>
        <v>3093500</v>
      </c>
      <c r="I32" s="73">
        <f>'05FK'!E7</f>
        <v>3093500</v>
      </c>
      <c r="J32" s="72">
        <f>'05FK'!J7</f>
        <v>2474800</v>
      </c>
      <c r="K32" s="226"/>
    </row>
    <row r="33" spans="1:11" x14ac:dyDescent="0.2">
      <c r="A33" s="71"/>
      <c r="B33" s="119"/>
      <c r="C33" s="126"/>
      <c r="D33" s="72"/>
      <c r="E33" s="73"/>
      <c r="F33" s="71" t="s">
        <v>330</v>
      </c>
      <c r="G33" s="119" t="s">
        <v>331</v>
      </c>
      <c r="H33" s="123">
        <v>0</v>
      </c>
      <c r="I33" s="73">
        <v>0</v>
      </c>
      <c r="J33" s="72">
        <v>0</v>
      </c>
      <c r="K33" s="226"/>
    </row>
    <row r="34" spans="1:11" x14ac:dyDescent="0.2">
      <c r="A34" s="71" t="s">
        <v>332</v>
      </c>
      <c r="B34" s="119" t="s">
        <v>364</v>
      </c>
      <c r="C34" s="126">
        <f>'06FB'!D9</f>
        <v>278744454</v>
      </c>
      <c r="D34" s="72">
        <f>'06FB'!E9</f>
        <v>278744454</v>
      </c>
      <c r="E34" s="73">
        <f>'06FB'!H9</f>
        <v>278744454</v>
      </c>
      <c r="F34" s="71" t="s">
        <v>334</v>
      </c>
      <c r="G34" s="119" t="s">
        <v>335</v>
      </c>
      <c r="H34" s="123">
        <f>'05FK'!D9</f>
        <v>2351489</v>
      </c>
      <c r="I34" s="73">
        <f>'05FK'!E9</f>
        <v>2492537</v>
      </c>
      <c r="J34" s="72">
        <f>'05FK'!J9</f>
        <v>2492537</v>
      </c>
      <c r="K34" s="226"/>
    </row>
    <row r="35" spans="1:11" x14ac:dyDescent="0.2">
      <c r="A35" s="71" t="s">
        <v>336</v>
      </c>
      <c r="B35" s="119" t="s">
        <v>365</v>
      </c>
      <c r="C35" s="126">
        <f>'06FB'!D10</f>
        <v>0</v>
      </c>
      <c r="D35" s="72">
        <f>'06FB'!E10</f>
        <v>2647286</v>
      </c>
      <c r="E35" s="73">
        <f>'06FB'!H10</f>
        <v>2647286</v>
      </c>
      <c r="F35" s="71" t="s">
        <v>338</v>
      </c>
      <c r="G35" s="119" t="s">
        <v>339</v>
      </c>
      <c r="H35" s="123">
        <f>'05FK'!D10</f>
        <v>396000</v>
      </c>
      <c r="I35" s="73">
        <f>'05FK'!E10</f>
        <v>337983</v>
      </c>
      <c r="J35" s="72">
        <f>'05FK'!J10</f>
        <v>337983</v>
      </c>
      <c r="K35" s="226"/>
    </row>
    <row r="36" spans="1:11" ht="15" x14ac:dyDescent="0.25">
      <c r="A36" s="74" t="s">
        <v>340</v>
      </c>
      <c r="B36" s="120" t="s">
        <v>366</v>
      </c>
      <c r="C36" s="125">
        <f t="shared" ref="C36:D36" si="9">C34+C35</f>
        <v>278744454</v>
      </c>
      <c r="D36" s="76">
        <f t="shared" si="9"/>
        <v>281391740</v>
      </c>
      <c r="E36" s="78">
        <f>E34+E35</f>
        <v>281391740</v>
      </c>
      <c r="F36" s="74" t="s">
        <v>342</v>
      </c>
      <c r="G36" s="120" t="s">
        <v>367</v>
      </c>
      <c r="H36" s="122">
        <f t="shared" ref="H36:I36" si="10">SUM(H32:H35)</f>
        <v>5840989</v>
      </c>
      <c r="I36" s="78">
        <f t="shared" si="10"/>
        <v>5924020</v>
      </c>
      <c r="J36" s="76">
        <f>SUM(J32:J35)</f>
        <v>5305320</v>
      </c>
      <c r="K36" s="226"/>
    </row>
    <row r="37" spans="1:11" ht="15.75" thickBot="1" x14ac:dyDescent="0.3">
      <c r="A37" s="75" t="s">
        <v>344</v>
      </c>
      <c r="B37" s="121" t="s">
        <v>368</v>
      </c>
      <c r="C37" s="127">
        <f t="shared" ref="C37:D37" si="11">C32+C36</f>
        <v>431485000</v>
      </c>
      <c r="D37" s="77">
        <f t="shared" si="11"/>
        <v>469915670</v>
      </c>
      <c r="E37" s="79">
        <f>E32+E36</f>
        <v>464625566</v>
      </c>
      <c r="F37" s="75" t="s">
        <v>346</v>
      </c>
      <c r="G37" s="121" t="s">
        <v>369</v>
      </c>
      <c r="H37" s="124">
        <f t="shared" ref="H37:I37" si="12">H30+H36</f>
        <v>431485000</v>
      </c>
      <c r="I37" s="79">
        <f t="shared" si="12"/>
        <v>469915670</v>
      </c>
      <c r="J37" s="77">
        <f>J30+J36</f>
        <v>217466056</v>
      </c>
      <c r="K37" s="226"/>
    </row>
  </sheetData>
  <mergeCells count="6">
    <mergeCell ref="B4:D4"/>
    <mergeCell ref="H6:I6"/>
    <mergeCell ref="C7:E7"/>
    <mergeCell ref="H7:J7"/>
    <mergeCell ref="C15:C17"/>
    <mergeCell ref="D15:D1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  <headerFooter>
    <oddFooter>&amp;P. oldal, összesen: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E1523-E89E-410A-8F9A-437D53C1A1AE}">
  <sheetPr codeName="Munka14"/>
  <dimension ref="A1:R52"/>
  <sheetViews>
    <sheetView tabSelected="1" topLeftCell="C1" workbookViewId="0">
      <selection activeCell="B6" sqref="B6"/>
    </sheetView>
  </sheetViews>
  <sheetFormatPr defaultColWidth="2.7109375" defaultRowHeight="15.95" customHeight="1" x14ac:dyDescent="0.2"/>
  <cols>
    <col min="1" max="2" width="2.7109375" style="59" hidden="1" customWidth="1"/>
    <col min="3" max="3" width="7.7109375" style="59" bestFit="1" customWidth="1"/>
    <col min="4" max="4" width="64.28515625" style="59" customWidth="1"/>
    <col min="5" max="8" width="11.140625" style="59" bestFit="1" customWidth="1"/>
    <col min="9" max="10" width="12.42578125" style="59" hidden="1" customWidth="1"/>
    <col min="11" max="12" width="11.140625" style="59" hidden="1" customWidth="1"/>
    <col min="13" max="13" width="2.7109375" style="59"/>
    <col min="14" max="14" width="6.7109375" style="151" customWidth="1"/>
    <col min="15" max="18" width="12.7109375" style="249" customWidth="1"/>
    <col min="19" max="256" width="2.7109375" style="59"/>
    <col min="257" max="258" width="0" style="59" hidden="1" customWidth="1"/>
    <col min="259" max="259" width="7.7109375" style="59" bestFit="1" customWidth="1"/>
    <col min="260" max="260" width="64.28515625" style="59" customWidth="1"/>
    <col min="261" max="264" width="11.140625" style="59" bestFit="1" customWidth="1"/>
    <col min="265" max="266" width="12.42578125" style="59" bestFit="1" customWidth="1"/>
    <col min="267" max="268" width="11.140625" style="59" customWidth="1"/>
    <col min="269" max="269" width="2.7109375" style="59"/>
    <col min="270" max="270" width="12.28515625" style="59" customWidth="1"/>
    <col min="271" max="273" width="11.140625" style="59" bestFit="1" customWidth="1"/>
    <col min="274" max="274" width="10.140625" style="59" bestFit="1" customWidth="1"/>
    <col min="275" max="512" width="2.7109375" style="59"/>
    <col min="513" max="514" width="0" style="59" hidden="1" customWidth="1"/>
    <col min="515" max="515" width="7.7109375" style="59" bestFit="1" customWidth="1"/>
    <col min="516" max="516" width="64.28515625" style="59" customWidth="1"/>
    <col min="517" max="520" width="11.140625" style="59" bestFit="1" customWidth="1"/>
    <col min="521" max="522" width="12.42578125" style="59" bestFit="1" customWidth="1"/>
    <col min="523" max="524" width="11.140625" style="59" customWidth="1"/>
    <col min="525" max="525" width="2.7109375" style="59"/>
    <col min="526" max="526" width="12.28515625" style="59" customWidth="1"/>
    <col min="527" max="529" width="11.140625" style="59" bestFit="1" customWidth="1"/>
    <col min="530" max="530" width="10.140625" style="59" bestFit="1" customWidth="1"/>
    <col min="531" max="768" width="2.7109375" style="59"/>
    <col min="769" max="770" width="0" style="59" hidden="1" customWidth="1"/>
    <col min="771" max="771" width="7.7109375" style="59" bestFit="1" customWidth="1"/>
    <col min="772" max="772" width="64.28515625" style="59" customWidth="1"/>
    <col min="773" max="776" width="11.140625" style="59" bestFit="1" customWidth="1"/>
    <col min="777" max="778" width="12.42578125" style="59" bestFit="1" customWidth="1"/>
    <col min="779" max="780" width="11.140625" style="59" customWidth="1"/>
    <col min="781" max="781" width="2.7109375" style="59"/>
    <col min="782" max="782" width="12.28515625" style="59" customWidth="1"/>
    <col min="783" max="785" width="11.140625" style="59" bestFit="1" customWidth="1"/>
    <col min="786" max="786" width="10.140625" style="59" bestFit="1" customWidth="1"/>
    <col min="787" max="1024" width="2.7109375" style="59"/>
    <col min="1025" max="1026" width="0" style="59" hidden="1" customWidth="1"/>
    <col min="1027" max="1027" width="7.7109375" style="59" bestFit="1" customWidth="1"/>
    <col min="1028" max="1028" width="64.28515625" style="59" customWidth="1"/>
    <col min="1029" max="1032" width="11.140625" style="59" bestFit="1" customWidth="1"/>
    <col min="1033" max="1034" width="12.42578125" style="59" bestFit="1" customWidth="1"/>
    <col min="1035" max="1036" width="11.140625" style="59" customWidth="1"/>
    <col min="1037" max="1037" width="2.7109375" style="59"/>
    <col min="1038" max="1038" width="12.28515625" style="59" customWidth="1"/>
    <col min="1039" max="1041" width="11.140625" style="59" bestFit="1" customWidth="1"/>
    <col min="1042" max="1042" width="10.140625" style="59" bestFit="1" customWidth="1"/>
    <col min="1043" max="1280" width="2.7109375" style="59"/>
    <col min="1281" max="1282" width="0" style="59" hidden="1" customWidth="1"/>
    <col min="1283" max="1283" width="7.7109375" style="59" bestFit="1" customWidth="1"/>
    <col min="1284" max="1284" width="64.28515625" style="59" customWidth="1"/>
    <col min="1285" max="1288" width="11.140625" style="59" bestFit="1" customWidth="1"/>
    <col min="1289" max="1290" width="12.42578125" style="59" bestFit="1" customWidth="1"/>
    <col min="1291" max="1292" width="11.140625" style="59" customWidth="1"/>
    <col min="1293" max="1293" width="2.7109375" style="59"/>
    <col min="1294" max="1294" width="12.28515625" style="59" customWidth="1"/>
    <col min="1295" max="1297" width="11.140625" style="59" bestFit="1" customWidth="1"/>
    <col min="1298" max="1298" width="10.140625" style="59" bestFit="1" customWidth="1"/>
    <col min="1299" max="1536" width="2.7109375" style="59"/>
    <col min="1537" max="1538" width="0" style="59" hidden="1" customWidth="1"/>
    <col min="1539" max="1539" width="7.7109375" style="59" bestFit="1" customWidth="1"/>
    <col min="1540" max="1540" width="64.28515625" style="59" customWidth="1"/>
    <col min="1541" max="1544" width="11.140625" style="59" bestFit="1" customWidth="1"/>
    <col min="1545" max="1546" width="12.42578125" style="59" bestFit="1" customWidth="1"/>
    <col min="1547" max="1548" width="11.140625" style="59" customWidth="1"/>
    <col min="1549" max="1549" width="2.7109375" style="59"/>
    <col min="1550" max="1550" width="12.28515625" style="59" customWidth="1"/>
    <col min="1551" max="1553" width="11.140625" style="59" bestFit="1" customWidth="1"/>
    <col min="1554" max="1554" width="10.140625" style="59" bestFit="1" customWidth="1"/>
    <col min="1555" max="1792" width="2.7109375" style="59"/>
    <col min="1793" max="1794" width="0" style="59" hidden="1" customWidth="1"/>
    <col min="1795" max="1795" width="7.7109375" style="59" bestFit="1" customWidth="1"/>
    <col min="1796" max="1796" width="64.28515625" style="59" customWidth="1"/>
    <col min="1797" max="1800" width="11.140625" style="59" bestFit="1" customWidth="1"/>
    <col min="1801" max="1802" width="12.42578125" style="59" bestFit="1" customWidth="1"/>
    <col min="1803" max="1804" width="11.140625" style="59" customWidth="1"/>
    <col min="1805" max="1805" width="2.7109375" style="59"/>
    <col min="1806" max="1806" width="12.28515625" style="59" customWidth="1"/>
    <col min="1807" max="1809" width="11.140625" style="59" bestFit="1" customWidth="1"/>
    <col min="1810" max="1810" width="10.140625" style="59" bestFit="1" customWidth="1"/>
    <col min="1811" max="2048" width="2.7109375" style="59"/>
    <col min="2049" max="2050" width="0" style="59" hidden="1" customWidth="1"/>
    <col min="2051" max="2051" width="7.7109375" style="59" bestFit="1" customWidth="1"/>
    <col min="2052" max="2052" width="64.28515625" style="59" customWidth="1"/>
    <col min="2053" max="2056" width="11.140625" style="59" bestFit="1" customWidth="1"/>
    <col min="2057" max="2058" width="12.42578125" style="59" bestFit="1" customWidth="1"/>
    <col min="2059" max="2060" width="11.140625" style="59" customWidth="1"/>
    <col min="2061" max="2061" width="2.7109375" style="59"/>
    <col min="2062" max="2062" width="12.28515625" style="59" customWidth="1"/>
    <col min="2063" max="2065" width="11.140625" style="59" bestFit="1" customWidth="1"/>
    <col min="2066" max="2066" width="10.140625" style="59" bestFit="1" customWidth="1"/>
    <col min="2067" max="2304" width="2.7109375" style="59"/>
    <col min="2305" max="2306" width="0" style="59" hidden="1" customWidth="1"/>
    <col min="2307" max="2307" width="7.7109375" style="59" bestFit="1" customWidth="1"/>
    <col min="2308" max="2308" width="64.28515625" style="59" customWidth="1"/>
    <col min="2309" max="2312" width="11.140625" style="59" bestFit="1" customWidth="1"/>
    <col min="2313" max="2314" width="12.42578125" style="59" bestFit="1" customWidth="1"/>
    <col min="2315" max="2316" width="11.140625" style="59" customWidth="1"/>
    <col min="2317" max="2317" width="2.7109375" style="59"/>
    <col min="2318" max="2318" width="12.28515625" style="59" customWidth="1"/>
    <col min="2319" max="2321" width="11.140625" style="59" bestFit="1" customWidth="1"/>
    <col min="2322" max="2322" width="10.140625" style="59" bestFit="1" customWidth="1"/>
    <col min="2323" max="2560" width="2.7109375" style="59"/>
    <col min="2561" max="2562" width="0" style="59" hidden="1" customWidth="1"/>
    <col min="2563" max="2563" width="7.7109375" style="59" bestFit="1" customWidth="1"/>
    <col min="2564" max="2564" width="64.28515625" style="59" customWidth="1"/>
    <col min="2565" max="2568" width="11.140625" style="59" bestFit="1" customWidth="1"/>
    <col min="2569" max="2570" width="12.42578125" style="59" bestFit="1" customWidth="1"/>
    <col min="2571" max="2572" width="11.140625" style="59" customWidth="1"/>
    <col min="2573" max="2573" width="2.7109375" style="59"/>
    <col min="2574" max="2574" width="12.28515625" style="59" customWidth="1"/>
    <col min="2575" max="2577" width="11.140625" style="59" bestFit="1" customWidth="1"/>
    <col min="2578" max="2578" width="10.140625" style="59" bestFit="1" customWidth="1"/>
    <col min="2579" max="2816" width="2.7109375" style="59"/>
    <col min="2817" max="2818" width="0" style="59" hidden="1" customWidth="1"/>
    <col min="2819" max="2819" width="7.7109375" style="59" bestFit="1" customWidth="1"/>
    <col min="2820" max="2820" width="64.28515625" style="59" customWidth="1"/>
    <col min="2821" max="2824" width="11.140625" style="59" bestFit="1" customWidth="1"/>
    <col min="2825" max="2826" width="12.42578125" style="59" bestFit="1" customWidth="1"/>
    <col min="2827" max="2828" width="11.140625" style="59" customWidth="1"/>
    <col min="2829" max="2829" width="2.7109375" style="59"/>
    <col min="2830" max="2830" width="12.28515625" style="59" customWidth="1"/>
    <col min="2831" max="2833" width="11.140625" style="59" bestFit="1" customWidth="1"/>
    <col min="2834" max="2834" width="10.140625" style="59" bestFit="1" customWidth="1"/>
    <col min="2835" max="3072" width="2.7109375" style="59"/>
    <col min="3073" max="3074" width="0" style="59" hidden="1" customWidth="1"/>
    <col min="3075" max="3075" width="7.7109375" style="59" bestFit="1" customWidth="1"/>
    <col min="3076" max="3076" width="64.28515625" style="59" customWidth="1"/>
    <col min="3077" max="3080" width="11.140625" style="59" bestFit="1" customWidth="1"/>
    <col min="3081" max="3082" width="12.42578125" style="59" bestFit="1" customWidth="1"/>
    <col min="3083" max="3084" width="11.140625" style="59" customWidth="1"/>
    <col min="3085" max="3085" width="2.7109375" style="59"/>
    <col min="3086" max="3086" width="12.28515625" style="59" customWidth="1"/>
    <col min="3087" max="3089" width="11.140625" style="59" bestFit="1" customWidth="1"/>
    <col min="3090" max="3090" width="10.140625" style="59" bestFit="1" customWidth="1"/>
    <col min="3091" max="3328" width="2.7109375" style="59"/>
    <col min="3329" max="3330" width="0" style="59" hidden="1" customWidth="1"/>
    <col min="3331" max="3331" width="7.7109375" style="59" bestFit="1" customWidth="1"/>
    <col min="3332" max="3332" width="64.28515625" style="59" customWidth="1"/>
    <col min="3333" max="3336" width="11.140625" style="59" bestFit="1" customWidth="1"/>
    <col min="3337" max="3338" width="12.42578125" style="59" bestFit="1" customWidth="1"/>
    <col min="3339" max="3340" width="11.140625" style="59" customWidth="1"/>
    <col min="3341" max="3341" width="2.7109375" style="59"/>
    <col min="3342" max="3342" width="12.28515625" style="59" customWidth="1"/>
    <col min="3343" max="3345" width="11.140625" style="59" bestFit="1" customWidth="1"/>
    <col min="3346" max="3346" width="10.140625" style="59" bestFit="1" customWidth="1"/>
    <col min="3347" max="3584" width="2.7109375" style="59"/>
    <col min="3585" max="3586" width="0" style="59" hidden="1" customWidth="1"/>
    <col min="3587" max="3587" width="7.7109375" style="59" bestFit="1" customWidth="1"/>
    <col min="3588" max="3588" width="64.28515625" style="59" customWidth="1"/>
    <col min="3589" max="3592" width="11.140625" style="59" bestFit="1" customWidth="1"/>
    <col min="3593" max="3594" width="12.42578125" style="59" bestFit="1" customWidth="1"/>
    <col min="3595" max="3596" width="11.140625" style="59" customWidth="1"/>
    <col min="3597" max="3597" width="2.7109375" style="59"/>
    <col min="3598" max="3598" width="12.28515625" style="59" customWidth="1"/>
    <col min="3599" max="3601" width="11.140625" style="59" bestFit="1" customWidth="1"/>
    <col min="3602" max="3602" width="10.140625" style="59" bestFit="1" customWidth="1"/>
    <col min="3603" max="3840" width="2.7109375" style="59"/>
    <col min="3841" max="3842" width="0" style="59" hidden="1" customWidth="1"/>
    <col min="3843" max="3843" width="7.7109375" style="59" bestFit="1" customWidth="1"/>
    <col min="3844" max="3844" width="64.28515625" style="59" customWidth="1"/>
    <col min="3845" max="3848" width="11.140625" style="59" bestFit="1" customWidth="1"/>
    <col min="3849" max="3850" width="12.42578125" style="59" bestFit="1" customWidth="1"/>
    <col min="3851" max="3852" width="11.140625" style="59" customWidth="1"/>
    <col min="3853" max="3853" width="2.7109375" style="59"/>
    <col min="3854" max="3854" width="12.28515625" style="59" customWidth="1"/>
    <col min="3855" max="3857" width="11.140625" style="59" bestFit="1" customWidth="1"/>
    <col min="3858" max="3858" width="10.140625" style="59" bestFit="1" customWidth="1"/>
    <col min="3859" max="4096" width="2.7109375" style="59"/>
    <col min="4097" max="4098" width="0" style="59" hidden="1" customWidth="1"/>
    <col min="4099" max="4099" width="7.7109375" style="59" bestFit="1" customWidth="1"/>
    <col min="4100" max="4100" width="64.28515625" style="59" customWidth="1"/>
    <col min="4101" max="4104" width="11.140625" style="59" bestFit="1" customWidth="1"/>
    <col min="4105" max="4106" width="12.42578125" style="59" bestFit="1" customWidth="1"/>
    <col min="4107" max="4108" width="11.140625" style="59" customWidth="1"/>
    <col min="4109" max="4109" width="2.7109375" style="59"/>
    <col min="4110" max="4110" width="12.28515625" style="59" customWidth="1"/>
    <col min="4111" max="4113" width="11.140625" style="59" bestFit="1" customWidth="1"/>
    <col min="4114" max="4114" width="10.140625" style="59" bestFit="1" customWidth="1"/>
    <col min="4115" max="4352" width="2.7109375" style="59"/>
    <col min="4353" max="4354" width="0" style="59" hidden="1" customWidth="1"/>
    <col min="4355" max="4355" width="7.7109375" style="59" bestFit="1" customWidth="1"/>
    <col min="4356" max="4356" width="64.28515625" style="59" customWidth="1"/>
    <col min="4357" max="4360" width="11.140625" style="59" bestFit="1" customWidth="1"/>
    <col min="4361" max="4362" width="12.42578125" style="59" bestFit="1" customWidth="1"/>
    <col min="4363" max="4364" width="11.140625" style="59" customWidth="1"/>
    <col min="4365" max="4365" width="2.7109375" style="59"/>
    <col min="4366" max="4366" width="12.28515625" style="59" customWidth="1"/>
    <col min="4367" max="4369" width="11.140625" style="59" bestFit="1" customWidth="1"/>
    <col min="4370" max="4370" width="10.140625" style="59" bestFit="1" customWidth="1"/>
    <col min="4371" max="4608" width="2.7109375" style="59"/>
    <col min="4609" max="4610" width="0" style="59" hidden="1" customWidth="1"/>
    <col min="4611" max="4611" width="7.7109375" style="59" bestFit="1" customWidth="1"/>
    <col min="4612" max="4612" width="64.28515625" style="59" customWidth="1"/>
    <col min="4613" max="4616" width="11.140625" style="59" bestFit="1" customWidth="1"/>
    <col min="4617" max="4618" width="12.42578125" style="59" bestFit="1" customWidth="1"/>
    <col min="4619" max="4620" width="11.140625" style="59" customWidth="1"/>
    <col min="4621" max="4621" width="2.7109375" style="59"/>
    <col min="4622" max="4622" width="12.28515625" style="59" customWidth="1"/>
    <col min="4623" max="4625" width="11.140625" style="59" bestFit="1" customWidth="1"/>
    <col min="4626" max="4626" width="10.140625" style="59" bestFit="1" customWidth="1"/>
    <col min="4627" max="4864" width="2.7109375" style="59"/>
    <col min="4865" max="4866" width="0" style="59" hidden="1" customWidth="1"/>
    <col min="4867" max="4867" width="7.7109375" style="59" bestFit="1" customWidth="1"/>
    <col min="4868" max="4868" width="64.28515625" style="59" customWidth="1"/>
    <col min="4869" max="4872" width="11.140625" style="59" bestFit="1" customWidth="1"/>
    <col min="4873" max="4874" width="12.42578125" style="59" bestFit="1" customWidth="1"/>
    <col min="4875" max="4876" width="11.140625" style="59" customWidth="1"/>
    <col min="4877" max="4877" width="2.7109375" style="59"/>
    <col min="4878" max="4878" width="12.28515625" style="59" customWidth="1"/>
    <col min="4879" max="4881" width="11.140625" style="59" bestFit="1" customWidth="1"/>
    <col min="4882" max="4882" width="10.140625" style="59" bestFit="1" customWidth="1"/>
    <col min="4883" max="5120" width="2.7109375" style="59"/>
    <col min="5121" max="5122" width="0" style="59" hidden="1" customWidth="1"/>
    <col min="5123" max="5123" width="7.7109375" style="59" bestFit="1" customWidth="1"/>
    <col min="5124" max="5124" width="64.28515625" style="59" customWidth="1"/>
    <col min="5125" max="5128" width="11.140625" style="59" bestFit="1" customWidth="1"/>
    <col min="5129" max="5130" width="12.42578125" style="59" bestFit="1" customWidth="1"/>
    <col min="5131" max="5132" width="11.140625" style="59" customWidth="1"/>
    <col min="5133" max="5133" width="2.7109375" style="59"/>
    <col min="5134" max="5134" width="12.28515625" style="59" customWidth="1"/>
    <col min="5135" max="5137" width="11.140625" style="59" bestFit="1" customWidth="1"/>
    <col min="5138" max="5138" width="10.140625" style="59" bestFit="1" customWidth="1"/>
    <col min="5139" max="5376" width="2.7109375" style="59"/>
    <col min="5377" max="5378" width="0" style="59" hidden="1" customWidth="1"/>
    <col min="5379" max="5379" width="7.7109375" style="59" bestFit="1" customWidth="1"/>
    <col min="5380" max="5380" width="64.28515625" style="59" customWidth="1"/>
    <col min="5381" max="5384" width="11.140625" style="59" bestFit="1" customWidth="1"/>
    <col min="5385" max="5386" width="12.42578125" style="59" bestFit="1" customWidth="1"/>
    <col min="5387" max="5388" width="11.140625" style="59" customWidth="1"/>
    <col min="5389" max="5389" width="2.7109375" style="59"/>
    <col min="5390" max="5390" width="12.28515625" style="59" customWidth="1"/>
    <col min="5391" max="5393" width="11.140625" style="59" bestFit="1" customWidth="1"/>
    <col min="5394" max="5394" width="10.140625" style="59" bestFit="1" customWidth="1"/>
    <col min="5395" max="5632" width="2.7109375" style="59"/>
    <col min="5633" max="5634" width="0" style="59" hidden="1" customWidth="1"/>
    <col min="5635" max="5635" width="7.7109375" style="59" bestFit="1" customWidth="1"/>
    <col min="5636" max="5636" width="64.28515625" style="59" customWidth="1"/>
    <col min="5637" max="5640" width="11.140625" style="59" bestFit="1" customWidth="1"/>
    <col min="5641" max="5642" width="12.42578125" style="59" bestFit="1" customWidth="1"/>
    <col min="5643" max="5644" width="11.140625" style="59" customWidth="1"/>
    <col min="5645" max="5645" width="2.7109375" style="59"/>
    <col min="5646" max="5646" width="12.28515625" style="59" customWidth="1"/>
    <col min="5647" max="5649" width="11.140625" style="59" bestFit="1" customWidth="1"/>
    <col min="5650" max="5650" width="10.140625" style="59" bestFit="1" customWidth="1"/>
    <col min="5651" max="5888" width="2.7109375" style="59"/>
    <col min="5889" max="5890" width="0" style="59" hidden="1" customWidth="1"/>
    <col min="5891" max="5891" width="7.7109375" style="59" bestFit="1" customWidth="1"/>
    <col min="5892" max="5892" width="64.28515625" style="59" customWidth="1"/>
    <col min="5893" max="5896" width="11.140625" style="59" bestFit="1" customWidth="1"/>
    <col min="5897" max="5898" width="12.42578125" style="59" bestFit="1" customWidth="1"/>
    <col min="5899" max="5900" width="11.140625" style="59" customWidth="1"/>
    <col min="5901" max="5901" width="2.7109375" style="59"/>
    <col min="5902" max="5902" width="12.28515625" style="59" customWidth="1"/>
    <col min="5903" max="5905" width="11.140625" style="59" bestFit="1" customWidth="1"/>
    <col min="5906" max="5906" width="10.140625" style="59" bestFit="1" customWidth="1"/>
    <col min="5907" max="6144" width="2.7109375" style="59"/>
    <col min="6145" max="6146" width="0" style="59" hidden="1" customWidth="1"/>
    <col min="6147" max="6147" width="7.7109375" style="59" bestFit="1" customWidth="1"/>
    <col min="6148" max="6148" width="64.28515625" style="59" customWidth="1"/>
    <col min="6149" max="6152" width="11.140625" style="59" bestFit="1" customWidth="1"/>
    <col min="6153" max="6154" width="12.42578125" style="59" bestFit="1" customWidth="1"/>
    <col min="6155" max="6156" width="11.140625" style="59" customWidth="1"/>
    <col min="6157" max="6157" width="2.7109375" style="59"/>
    <col min="6158" max="6158" width="12.28515625" style="59" customWidth="1"/>
    <col min="6159" max="6161" width="11.140625" style="59" bestFit="1" customWidth="1"/>
    <col min="6162" max="6162" width="10.140625" style="59" bestFit="1" customWidth="1"/>
    <col min="6163" max="6400" width="2.7109375" style="59"/>
    <col min="6401" max="6402" width="0" style="59" hidden="1" customWidth="1"/>
    <col min="6403" max="6403" width="7.7109375" style="59" bestFit="1" customWidth="1"/>
    <col min="6404" max="6404" width="64.28515625" style="59" customWidth="1"/>
    <col min="6405" max="6408" width="11.140625" style="59" bestFit="1" customWidth="1"/>
    <col min="6409" max="6410" width="12.42578125" style="59" bestFit="1" customWidth="1"/>
    <col min="6411" max="6412" width="11.140625" style="59" customWidth="1"/>
    <col min="6413" max="6413" width="2.7109375" style="59"/>
    <col min="6414" max="6414" width="12.28515625" style="59" customWidth="1"/>
    <col min="6415" max="6417" width="11.140625" style="59" bestFit="1" customWidth="1"/>
    <col min="6418" max="6418" width="10.140625" style="59" bestFit="1" customWidth="1"/>
    <col min="6419" max="6656" width="2.7109375" style="59"/>
    <col min="6657" max="6658" width="0" style="59" hidden="1" customWidth="1"/>
    <col min="6659" max="6659" width="7.7109375" style="59" bestFit="1" customWidth="1"/>
    <col min="6660" max="6660" width="64.28515625" style="59" customWidth="1"/>
    <col min="6661" max="6664" width="11.140625" style="59" bestFit="1" customWidth="1"/>
    <col min="6665" max="6666" width="12.42578125" style="59" bestFit="1" customWidth="1"/>
    <col min="6667" max="6668" width="11.140625" style="59" customWidth="1"/>
    <col min="6669" max="6669" width="2.7109375" style="59"/>
    <col min="6670" max="6670" width="12.28515625" style="59" customWidth="1"/>
    <col min="6671" max="6673" width="11.140625" style="59" bestFit="1" customWidth="1"/>
    <col min="6674" max="6674" width="10.140625" style="59" bestFit="1" customWidth="1"/>
    <col min="6675" max="6912" width="2.7109375" style="59"/>
    <col min="6913" max="6914" width="0" style="59" hidden="1" customWidth="1"/>
    <col min="6915" max="6915" width="7.7109375" style="59" bestFit="1" customWidth="1"/>
    <col min="6916" max="6916" width="64.28515625" style="59" customWidth="1"/>
    <col min="6917" max="6920" width="11.140625" style="59" bestFit="1" customWidth="1"/>
    <col min="6921" max="6922" width="12.42578125" style="59" bestFit="1" customWidth="1"/>
    <col min="6923" max="6924" width="11.140625" style="59" customWidth="1"/>
    <col min="6925" max="6925" width="2.7109375" style="59"/>
    <col min="6926" max="6926" width="12.28515625" style="59" customWidth="1"/>
    <col min="6927" max="6929" width="11.140625" style="59" bestFit="1" customWidth="1"/>
    <col min="6930" max="6930" width="10.140625" style="59" bestFit="1" customWidth="1"/>
    <col min="6931" max="7168" width="2.7109375" style="59"/>
    <col min="7169" max="7170" width="0" style="59" hidden="1" customWidth="1"/>
    <col min="7171" max="7171" width="7.7109375" style="59" bestFit="1" customWidth="1"/>
    <col min="7172" max="7172" width="64.28515625" style="59" customWidth="1"/>
    <col min="7173" max="7176" width="11.140625" style="59" bestFit="1" customWidth="1"/>
    <col min="7177" max="7178" width="12.42578125" style="59" bestFit="1" customWidth="1"/>
    <col min="7179" max="7180" width="11.140625" style="59" customWidth="1"/>
    <col min="7181" max="7181" width="2.7109375" style="59"/>
    <col min="7182" max="7182" width="12.28515625" style="59" customWidth="1"/>
    <col min="7183" max="7185" width="11.140625" style="59" bestFit="1" customWidth="1"/>
    <col min="7186" max="7186" width="10.140625" style="59" bestFit="1" customWidth="1"/>
    <col min="7187" max="7424" width="2.7109375" style="59"/>
    <col min="7425" max="7426" width="0" style="59" hidden="1" customWidth="1"/>
    <col min="7427" max="7427" width="7.7109375" style="59" bestFit="1" customWidth="1"/>
    <col min="7428" max="7428" width="64.28515625" style="59" customWidth="1"/>
    <col min="7429" max="7432" width="11.140625" style="59" bestFit="1" customWidth="1"/>
    <col min="7433" max="7434" width="12.42578125" style="59" bestFit="1" customWidth="1"/>
    <col min="7435" max="7436" width="11.140625" style="59" customWidth="1"/>
    <col min="7437" max="7437" width="2.7109375" style="59"/>
    <col min="7438" max="7438" width="12.28515625" style="59" customWidth="1"/>
    <col min="7439" max="7441" width="11.140625" style="59" bestFit="1" customWidth="1"/>
    <col min="7442" max="7442" width="10.140625" style="59" bestFit="1" customWidth="1"/>
    <col min="7443" max="7680" width="2.7109375" style="59"/>
    <col min="7681" max="7682" width="0" style="59" hidden="1" customWidth="1"/>
    <col min="7683" max="7683" width="7.7109375" style="59" bestFit="1" customWidth="1"/>
    <col min="7684" max="7684" width="64.28515625" style="59" customWidth="1"/>
    <col min="7685" max="7688" width="11.140625" style="59" bestFit="1" customWidth="1"/>
    <col min="7689" max="7690" width="12.42578125" style="59" bestFit="1" customWidth="1"/>
    <col min="7691" max="7692" width="11.140625" style="59" customWidth="1"/>
    <col min="7693" max="7693" width="2.7109375" style="59"/>
    <col min="7694" max="7694" width="12.28515625" style="59" customWidth="1"/>
    <col min="7695" max="7697" width="11.140625" style="59" bestFit="1" customWidth="1"/>
    <col min="7698" max="7698" width="10.140625" style="59" bestFit="1" customWidth="1"/>
    <col min="7699" max="7936" width="2.7109375" style="59"/>
    <col min="7937" max="7938" width="0" style="59" hidden="1" customWidth="1"/>
    <col min="7939" max="7939" width="7.7109375" style="59" bestFit="1" customWidth="1"/>
    <col min="7940" max="7940" width="64.28515625" style="59" customWidth="1"/>
    <col min="7941" max="7944" width="11.140625" style="59" bestFit="1" customWidth="1"/>
    <col min="7945" max="7946" width="12.42578125" style="59" bestFit="1" customWidth="1"/>
    <col min="7947" max="7948" width="11.140625" style="59" customWidth="1"/>
    <col min="7949" max="7949" width="2.7109375" style="59"/>
    <col min="7950" max="7950" width="12.28515625" style="59" customWidth="1"/>
    <col min="7951" max="7953" width="11.140625" style="59" bestFit="1" customWidth="1"/>
    <col min="7954" max="7954" width="10.140625" style="59" bestFit="1" customWidth="1"/>
    <col min="7955" max="8192" width="2.7109375" style="59"/>
    <col min="8193" max="8194" width="0" style="59" hidden="1" customWidth="1"/>
    <col min="8195" max="8195" width="7.7109375" style="59" bestFit="1" customWidth="1"/>
    <col min="8196" max="8196" width="64.28515625" style="59" customWidth="1"/>
    <col min="8197" max="8200" width="11.140625" style="59" bestFit="1" customWidth="1"/>
    <col min="8201" max="8202" width="12.42578125" style="59" bestFit="1" customWidth="1"/>
    <col min="8203" max="8204" width="11.140625" style="59" customWidth="1"/>
    <col min="8205" max="8205" width="2.7109375" style="59"/>
    <col min="8206" max="8206" width="12.28515625" style="59" customWidth="1"/>
    <col min="8207" max="8209" width="11.140625" style="59" bestFit="1" customWidth="1"/>
    <col min="8210" max="8210" width="10.140625" style="59" bestFit="1" customWidth="1"/>
    <col min="8211" max="8448" width="2.7109375" style="59"/>
    <col min="8449" max="8450" width="0" style="59" hidden="1" customWidth="1"/>
    <col min="8451" max="8451" width="7.7109375" style="59" bestFit="1" customWidth="1"/>
    <col min="8452" max="8452" width="64.28515625" style="59" customWidth="1"/>
    <col min="8453" max="8456" width="11.140625" style="59" bestFit="1" customWidth="1"/>
    <col min="8457" max="8458" width="12.42578125" style="59" bestFit="1" customWidth="1"/>
    <col min="8459" max="8460" width="11.140625" style="59" customWidth="1"/>
    <col min="8461" max="8461" width="2.7109375" style="59"/>
    <col min="8462" max="8462" width="12.28515625" style="59" customWidth="1"/>
    <col min="8463" max="8465" width="11.140625" style="59" bestFit="1" customWidth="1"/>
    <col min="8466" max="8466" width="10.140625" style="59" bestFit="1" customWidth="1"/>
    <col min="8467" max="8704" width="2.7109375" style="59"/>
    <col min="8705" max="8706" width="0" style="59" hidden="1" customWidth="1"/>
    <col min="8707" max="8707" width="7.7109375" style="59" bestFit="1" customWidth="1"/>
    <col min="8708" max="8708" width="64.28515625" style="59" customWidth="1"/>
    <col min="8709" max="8712" width="11.140625" style="59" bestFit="1" customWidth="1"/>
    <col min="8713" max="8714" width="12.42578125" style="59" bestFit="1" customWidth="1"/>
    <col min="8715" max="8716" width="11.140625" style="59" customWidth="1"/>
    <col min="8717" max="8717" width="2.7109375" style="59"/>
    <col min="8718" max="8718" width="12.28515625" style="59" customWidth="1"/>
    <col min="8719" max="8721" width="11.140625" style="59" bestFit="1" customWidth="1"/>
    <col min="8722" max="8722" width="10.140625" style="59" bestFit="1" customWidth="1"/>
    <col min="8723" max="8960" width="2.7109375" style="59"/>
    <col min="8961" max="8962" width="0" style="59" hidden="1" customWidth="1"/>
    <col min="8963" max="8963" width="7.7109375" style="59" bestFit="1" customWidth="1"/>
    <col min="8964" max="8964" width="64.28515625" style="59" customWidth="1"/>
    <col min="8965" max="8968" width="11.140625" style="59" bestFit="1" customWidth="1"/>
    <col min="8969" max="8970" width="12.42578125" style="59" bestFit="1" customWidth="1"/>
    <col min="8971" max="8972" width="11.140625" style="59" customWidth="1"/>
    <col min="8973" max="8973" width="2.7109375" style="59"/>
    <col min="8974" max="8974" width="12.28515625" style="59" customWidth="1"/>
    <col min="8975" max="8977" width="11.140625" style="59" bestFit="1" customWidth="1"/>
    <col min="8978" max="8978" width="10.140625" style="59" bestFit="1" customWidth="1"/>
    <col min="8979" max="9216" width="2.7109375" style="59"/>
    <col min="9217" max="9218" width="0" style="59" hidden="1" customWidth="1"/>
    <col min="9219" max="9219" width="7.7109375" style="59" bestFit="1" customWidth="1"/>
    <col min="9220" max="9220" width="64.28515625" style="59" customWidth="1"/>
    <col min="9221" max="9224" width="11.140625" style="59" bestFit="1" customWidth="1"/>
    <col min="9225" max="9226" width="12.42578125" style="59" bestFit="1" customWidth="1"/>
    <col min="9227" max="9228" width="11.140625" style="59" customWidth="1"/>
    <col min="9229" max="9229" width="2.7109375" style="59"/>
    <col min="9230" max="9230" width="12.28515625" style="59" customWidth="1"/>
    <col min="9231" max="9233" width="11.140625" style="59" bestFit="1" customWidth="1"/>
    <col min="9234" max="9234" width="10.140625" style="59" bestFit="1" customWidth="1"/>
    <col min="9235" max="9472" width="2.7109375" style="59"/>
    <col min="9473" max="9474" width="0" style="59" hidden="1" customWidth="1"/>
    <col min="9475" max="9475" width="7.7109375" style="59" bestFit="1" customWidth="1"/>
    <col min="9476" max="9476" width="64.28515625" style="59" customWidth="1"/>
    <col min="9477" max="9480" width="11.140625" style="59" bestFit="1" customWidth="1"/>
    <col min="9481" max="9482" width="12.42578125" style="59" bestFit="1" customWidth="1"/>
    <col min="9483" max="9484" width="11.140625" style="59" customWidth="1"/>
    <col min="9485" max="9485" width="2.7109375" style="59"/>
    <col min="9486" max="9486" width="12.28515625" style="59" customWidth="1"/>
    <col min="9487" max="9489" width="11.140625" style="59" bestFit="1" customWidth="1"/>
    <col min="9490" max="9490" width="10.140625" style="59" bestFit="1" customWidth="1"/>
    <col min="9491" max="9728" width="2.7109375" style="59"/>
    <col min="9729" max="9730" width="0" style="59" hidden="1" customWidth="1"/>
    <col min="9731" max="9731" width="7.7109375" style="59" bestFit="1" customWidth="1"/>
    <col min="9732" max="9732" width="64.28515625" style="59" customWidth="1"/>
    <col min="9733" max="9736" width="11.140625" style="59" bestFit="1" customWidth="1"/>
    <col min="9737" max="9738" width="12.42578125" style="59" bestFit="1" customWidth="1"/>
    <col min="9739" max="9740" width="11.140625" style="59" customWidth="1"/>
    <col min="9741" max="9741" width="2.7109375" style="59"/>
    <col min="9742" max="9742" width="12.28515625" style="59" customWidth="1"/>
    <col min="9743" max="9745" width="11.140625" style="59" bestFit="1" customWidth="1"/>
    <col min="9746" max="9746" width="10.140625" style="59" bestFit="1" customWidth="1"/>
    <col min="9747" max="9984" width="2.7109375" style="59"/>
    <col min="9985" max="9986" width="0" style="59" hidden="1" customWidth="1"/>
    <col min="9987" max="9987" width="7.7109375" style="59" bestFit="1" customWidth="1"/>
    <col min="9988" max="9988" width="64.28515625" style="59" customWidth="1"/>
    <col min="9989" max="9992" width="11.140625" style="59" bestFit="1" customWidth="1"/>
    <col min="9993" max="9994" width="12.42578125" style="59" bestFit="1" customWidth="1"/>
    <col min="9995" max="9996" width="11.140625" style="59" customWidth="1"/>
    <col min="9997" max="9997" width="2.7109375" style="59"/>
    <col min="9998" max="9998" width="12.28515625" style="59" customWidth="1"/>
    <col min="9999" max="10001" width="11.140625" style="59" bestFit="1" customWidth="1"/>
    <col min="10002" max="10002" width="10.140625" style="59" bestFit="1" customWidth="1"/>
    <col min="10003" max="10240" width="2.7109375" style="59"/>
    <col min="10241" max="10242" width="0" style="59" hidden="1" customWidth="1"/>
    <col min="10243" max="10243" width="7.7109375" style="59" bestFit="1" customWidth="1"/>
    <col min="10244" max="10244" width="64.28515625" style="59" customWidth="1"/>
    <col min="10245" max="10248" width="11.140625" style="59" bestFit="1" customWidth="1"/>
    <col min="10249" max="10250" width="12.42578125" style="59" bestFit="1" customWidth="1"/>
    <col min="10251" max="10252" width="11.140625" style="59" customWidth="1"/>
    <col min="10253" max="10253" width="2.7109375" style="59"/>
    <col min="10254" max="10254" width="12.28515625" style="59" customWidth="1"/>
    <col min="10255" max="10257" width="11.140625" style="59" bestFit="1" customWidth="1"/>
    <col min="10258" max="10258" width="10.140625" style="59" bestFit="1" customWidth="1"/>
    <col min="10259" max="10496" width="2.7109375" style="59"/>
    <col min="10497" max="10498" width="0" style="59" hidden="1" customWidth="1"/>
    <col min="10499" max="10499" width="7.7109375" style="59" bestFit="1" customWidth="1"/>
    <col min="10500" max="10500" width="64.28515625" style="59" customWidth="1"/>
    <col min="10501" max="10504" width="11.140625" style="59" bestFit="1" customWidth="1"/>
    <col min="10505" max="10506" width="12.42578125" style="59" bestFit="1" customWidth="1"/>
    <col min="10507" max="10508" width="11.140625" style="59" customWidth="1"/>
    <col min="10509" max="10509" width="2.7109375" style="59"/>
    <col min="10510" max="10510" width="12.28515625" style="59" customWidth="1"/>
    <col min="10511" max="10513" width="11.140625" style="59" bestFit="1" customWidth="1"/>
    <col min="10514" max="10514" width="10.140625" style="59" bestFit="1" customWidth="1"/>
    <col min="10515" max="10752" width="2.7109375" style="59"/>
    <col min="10753" max="10754" width="0" style="59" hidden="1" customWidth="1"/>
    <col min="10755" max="10755" width="7.7109375" style="59" bestFit="1" customWidth="1"/>
    <col min="10756" max="10756" width="64.28515625" style="59" customWidth="1"/>
    <col min="10757" max="10760" width="11.140625" style="59" bestFit="1" customWidth="1"/>
    <col min="10761" max="10762" width="12.42578125" style="59" bestFit="1" customWidth="1"/>
    <col min="10763" max="10764" width="11.140625" style="59" customWidth="1"/>
    <col min="10765" max="10765" width="2.7109375" style="59"/>
    <col min="10766" max="10766" width="12.28515625" style="59" customWidth="1"/>
    <col min="10767" max="10769" width="11.140625" style="59" bestFit="1" customWidth="1"/>
    <col min="10770" max="10770" width="10.140625" style="59" bestFit="1" customWidth="1"/>
    <col min="10771" max="11008" width="2.7109375" style="59"/>
    <col min="11009" max="11010" width="0" style="59" hidden="1" customWidth="1"/>
    <col min="11011" max="11011" width="7.7109375" style="59" bestFit="1" customWidth="1"/>
    <col min="11012" max="11012" width="64.28515625" style="59" customWidth="1"/>
    <col min="11013" max="11016" width="11.140625" style="59" bestFit="1" customWidth="1"/>
    <col min="11017" max="11018" width="12.42578125" style="59" bestFit="1" customWidth="1"/>
    <col min="11019" max="11020" width="11.140625" style="59" customWidth="1"/>
    <col min="11021" max="11021" width="2.7109375" style="59"/>
    <col min="11022" max="11022" width="12.28515625" style="59" customWidth="1"/>
    <col min="11023" max="11025" width="11.140625" style="59" bestFit="1" customWidth="1"/>
    <col min="11026" max="11026" width="10.140625" style="59" bestFit="1" customWidth="1"/>
    <col min="11027" max="11264" width="2.7109375" style="59"/>
    <col min="11265" max="11266" width="0" style="59" hidden="1" customWidth="1"/>
    <col min="11267" max="11267" width="7.7109375" style="59" bestFit="1" customWidth="1"/>
    <col min="11268" max="11268" width="64.28515625" style="59" customWidth="1"/>
    <col min="11269" max="11272" width="11.140625" style="59" bestFit="1" customWidth="1"/>
    <col min="11273" max="11274" width="12.42578125" style="59" bestFit="1" customWidth="1"/>
    <col min="11275" max="11276" width="11.140625" style="59" customWidth="1"/>
    <col min="11277" max="11277" width="2.7109375" style="59"/>
    <col min="11278" max="11278" width="12.28515625" style="59" customWidth="1"/>
    <col min="11279" max="11281" width="11.140625" style="59" bestFit="1" customWidth="1"/>
    <col min="11282" max="11282" width="10.140625" style="59" bestFit="1" customWidth="1"/>
    <col min="11283" max="11520" width="2.7109375" style="59"/>
    <col min="11521" max="11522" width="0" style="59" hidden="1" customWidth="1"/>
    <col min="11523" max="11523" width="7.7109375" style="59" bestFit="1" customWidth="1"/>
    <col min="11524" max="11524" width="64.28515625" style="59" customWidth="1"/>
    <col min="11525" max="11528" width="11.140625" style="59" bestFit="1" customWidth="1"/>
    <col min="11529" max="11530" width="12.42578125" style="59" bestFit="1" customWidth="1"/>
    <col min="11531" max="11532" width="11.140625" style="59" customWidth="1"/>
    <col min="11533" max="11533" width="2.7109375" style="59"/>
    <col min="11534" max="11534" width="12.28515625" style="59" customWidth="1"/>
    <col min="11535" max="11537" width="11.140625" style="59" bestFit="1" customWidth="1"/>
    <col min="11538" max="11538" width="10.140625" style="59" bestFit="1" customWidth="1"/>
    <col min="11539" max="11776" width="2.7109375" style="59"/>
    <col min="11777" max="11778" width="0" style="59" hidden="1" customWidth="1"/>
    <col min="11779" max="11779" width="7.7109375" style="59" bestFit="1" customWidth="1"/>
    <col min="11780" max="11780" width="64.28515625" style="59" customWidth="1"/>
    <col min="11781" max="11784" width="11.140625" style="59" bestFit="1" customWidth="1"/>
    <col min="11785" max="11786" width="12.42578125" style="59" bestFit="1" customWidth="1"/>
    <col min="11787" max="11788" width="11.140625" style="59" customWidth="1"/>
    <col min="11789" max="11789" width="2.7109375" style="59"/>
    <col min="11790" max="11790" width="12.28515625" style="59" customWidth="1"/>
    <col min="11791" max="11793" width="11.140625" style="59" bestFit="1" customWidth="1"/>
    <col min="11794" max="11794" width="10.140625" style="59" bestFit="1" customWidth="1"/>
    <col min="11795" max="12032" width="2.7109375" style="59"/>
    <col min="12033" max="12034" width="0" style="59" hidden="1" customWidth="1"/>
    <col min="12035" max="12035" width="7.7109375" style="59" bestFit="1" customWidth="1"/>
    <col min="12036" max="12036" width="64.28515625" style="59" customWidth="1"/>
    <col min="12037" max="12040" width="11.140625" style="59" bestFit="1" customWidth="1"/>
    <col min="12041" max="12042" width="12.42578125" style="59" bestFit="1" customWidth="1"/>
    <col min="12043" max="12044" width="11.140625" style="59" customWidth="1"/>
    <col min="12045" max="12045" width="2.7109375" style="59"/>
    <col min="12046" max="12046" width="12.28515625" style="59" customWidth="1"/>
    <col min="12047" max="12049" width="11.140625" style="59" bestFit="1" customWidth="1"/>
    <col min="12050" max="12050" width="10.140625" style="59" bestFit="1" customWidth="1"/>
    <col min="12051" max="12288" width="2.7109375" style="59"/>
    <col min="12289" max="12290" width="0" style="59" hidden="1" customWidth="1"/>
    <col min="12291" max="12291" width="7.7109375" style="59" bestFit="1" customWidth="1"/>
    <col min="12292" max="12292" width="64.28515625" style="59" customWidth="1"/>
    <col min="12293" max="12296" width="11.140625" style="59" bestFit="1" customWidth="1"/>
    <col min="12297" max="12298" width="12.42578125" style="59" bestFit="1" customWidth="1"/>
    <col min="12299" max="12300" width="11.140625" style="59" customWidth="1"/>
    <col min="12301" max="12301" width="2.7109375" style="59"/>
    <col min="12302" max="12302" width="12.28515625" style="59" customWidth="1"/>
    <col min="12303" max="12305" width="11.140625" style="59" bestFit="1" customWidth="1"/>
    <col min="12306" max="12306" width="10.140625" style="59" bestFit="1" customWidth="1"/>
    <col min="12307" max="12544" width="2.7109375" style="59"/>
    <col min="12545" max="12546" width="0" style="59" hidden="1" customWidth="1"/>
    <col min="12547" max="12547" width="7.7109375" style="59" bestFit="1" customWidth="1"/>
    <col min="12548" max="12548" width="64.28515625" style="59" customWidth="1"/>
    <col min="12549" max="12552" width="11.140625" style="59" bestFit="1" customWidth="1"/>
    <col min="12553" max="12554" width="12.42578125" style="59" bestFit="1" customWidth="1"/>
    <col min="12555" max="12556" width="11.140625" style="59" customWidth="1"/>
    <col min="12557" max="12557" width="2.7109375" style="59"/>
    <col min="12558" max="12558" width="12.28515625" style="59" customWidth="1"/>
    <col min="12559" max="12561" width="11.140625" style="59" bestFit="1" customWidth="1"/>
    <col min="12562" max="12562" width="10.140625" style="59" bestFit="1" customWidth="1"/>
    <col min="12563" max="12800" width="2.7109375" style="59"/>
    <col min="12801" max="12802" width="0" style="59" hidden="1" customWidth="1"/>
    <col min="12803" max="12803" width="7.7109375" style="59" bestFit="1" customWidth="1"/>
    <col min="12804" max="12804" width="64.28515625" style="59" customWidth="1"/>
    <col min="12805" max="12808" width="11.140625" style="59" bestFit="1" customWidth="1"/>
    <col min="12809" max="12810" width="12.42578125" style="59" bestFit="1" customWidth="1"/>
    <col min="12811" max="12812" width="11.140625" style="59" customWidth="1"/>
    <col min="12813" max="12813" width="2.7109375" style="59"/>
    <col min="12814" max="12814" width="12.28515625" style="59" customWidth="1"/>
    <col min="12815" max="12817" width="11.140625" style="59" bestFit="1" customWidth="1"/>
    <col min="12818" max="12818" width="10.140625" style="59" bestFit="1" customWidth="1"/>
    <col min="12819" max="13056" width="2.7109375" style="59"/>
    <col min="13057" max="13058" width="0" style="59" hidden="1" customWidth="1"/>
    <col min="13059" max="13059" width="7.7109375" style="59" bestFit="1" customWidth="1"/>
    <col min="13060" max="13060" width="64.28515625" style="59" customWidth="1"/>
    <col min="13061" max="13064" width="11.140625" style="59" bestFit="1" customWidth="1"/>
    <col min="13065" max="13066" width="12.42578125" style="59" bestFit="1" customWidth="1"/>
    <col min="13067" max="13068" width="11.140625" style="59" customWidth="1"/>
    <col min="13069" max="13069" width="2.7109375" style="59"/>
    <col min="13070" max="13070" width="12.28515625" style="59" customWidth="1"/>
    <col min="13071" max="13073" width="11.140625" style="59" bestFit="1" customWidth="1"/>
    <col min="13074" max="13074" width="10.140625" style="59" bestFit="1" customWidth="1"/>
    <col min="13075" max="13312" width="2.7109375" style="59"/>
    <col min="13313" max="13314" width="0" style="59" hidden="1" customWidth="1"/>
    <col min="13315" max="13315" width="7.7109375" style="59" bestFit="1" customWidth="1"/>
    <col min="13316" max="13316" width="64.28515625" style="59" customWidth="1"/>
    <col min="13317" max="13320" width="11.140625" style="59" bestFit="1" customWidth="1"/>
    <col min="13321" max="13322" width="12.42578125" style="59" bestFit="1" customWidth="1"/>
    <col min="13323" max="13324" width="11.140625" style="59" customWidth="1"/>
    <col min="13325" max="13325" width="2.7109375" style="59"/>
    <col min="13326" max="13326" width="12.28515625" style="59" customWidth="1"/>
    <col min="13327" max="13329" width="11.140625" style="59" bestFit="1" customWidth="1"/>
    <col min="13330" max="13330" width="10.140625" style="59" bestFit="1" customWidth="1"/>
    <col min="13331" max="13568" width="2.7109375" style="59"/>
    <col min="13569" max="13570" width="0" style="59" hidden="1" customWidth="1"/>
    <col min="13571" max="13571" width="7.7109375" style="59" bestFit="1" customWidth="1"/>
    <col min="13572" max="13572" width="64.28515625" style="59" customWidth="1"/>
    <col min="13573" max="13576" width="11.140625" style="59" bestFit="1" customWidth="1"/>
    <col min="13577" max="13578" width="12.42578125" style="59" bestFit="1" customWidth="1"/>
    <col min="13579" max="13580" width="11.140625" style="59" customWidth="1"/>
    <col min="13581" max="13581" width="2.7109375" style="59"/>
    <col min="13582" max="13582" width="12.28515625" style="59" customWidth="1"/>
    <col min="13583" max="13585" width="11.140625" style="59" bestFit="1" customWidth="1"/>
    <col min="13586" max="13586" width="10.140625" style="59" bestFit="1" customWidth="1"/>
    <col min="13587" max="13824" width="2.7109375" style="59"/>
    <col min="13825" max="13826" width="0" style="59" hidden="1" customWidth="1"/>
    <col min="13827" max="13827" width="7.7109375" style="59" bestFit="1" customWidth="1"/>
    <col min="13828" max="13828" width="64.28515625" style="59" customWidth="1"/>
    <col min="13829" max="13832" width="11.140625" style="59" bestFit="1" customWidth="1"/>
    <col min="13833" max="13834" width="12.42578125" style="59" bestFit="1" customWidth="1"/>
    <col min="13835" max="13836" width="11.140625" style="59" customWidth="1"/>
    <col min="13837" max="13837" width="2.7109375" style="59"/>
    <col min="13838" max="13838" width="12.28515625" style="59" customWidth="1"/>
    <col min="13839" max="13841" width="11.140625" style="59" bestFit="1" customWidth="1"/>
    <col min="13842" max="13842" width="10.140625" style="59" bestFit="1" customWidth="1"/>
    <col min="13843" max="14080" width="2.7109375" style="59"/>
    <col min="14081" max="14082" width="0" style="59" hidden="1" customWidth="1"/>
    <col min="14083" max="14083" width="7.7109375" style="59" bestFit="1" customWidth="1"/>
    <col min="14084" max="14084" width="64.28515625" style="59" customWidth="1"/>
    <col min="14085" max="14088" width="11.140625" style="59" bestFit="1" customWidth="1"/>
    <col min="14089" max="14090" width="12.42578125" style="59" bestFit="1" customWidth="1"/>
    <col min="14091" max="14092" width="11.140625" style="59" customWidth="1"/>
    <col min="14093" max="14093" width="2.7109375" style="59"/>
    <col min="14094" max="14094" width="12.28515625" style="59" customWidth="1"/>
    <col min="14095" max="14097" width="11.140625" style="59" bestFit="1" customWidth="1"/>
    <col min="14098" max="14098" width="10.140625" style="59" bestFit="1" customWidth="1"/>
    <col min="14099" max="14336" width="2.7109375" style="59"/>
    <col min="14337" max="14338" width="0" style="59" hidden="1" customWidth="1"/>
    <col min="14339" max="14339" width="7.7109375" style="59" bestFit="1" customWidth="1"/>
    <col min="14340" max="14340" width="64.28515625" style="59" customWidth="1"/>
    <col min="14341" max="14344" width="11.140625" style="59" bestFit="1" customWidth="1"/>
    <col min="14345" max="14346" width="12.42578125" style="59" bestFit="1" customWidth="1"/>
    <col min="14347" max="14348" width="11.140625" style="59" customWidth="1"/>
    <col min="14349" max="14349" width="2.7109375" style="59"/>
    <col min="14350" max="14350" width="12.28515625" style="59" customWidth="1"/>
    <col min="14351" max="14353" width="11.140625" style="59" bestFit="1" customWidth="1"/>
    <col min="14354" max="14354" width="10.140625" style="59" bestFit="1" customWidth="1"/>
    <col min="14355" max="14592" width="2.7109375" style="59"/>
    <col min="14593" max="14594" width="0" style="59" hidden="1" customWidth="1"/>
    <col min="14595" max="14595" width="7.7109375" style="59" bestFit="1" customWidth="1"/>
    <col min="14596" max="14596" width="64.28515625" style="59" customWidth="1"/>
    <col min="14597" max="14600" width="11.140625" style="59" bestFit="1" customWidth="1"/>
    <col min="14601" max="14602" width="12.42578125" style="59" bestFit="1" customWidth="1"/>
    <col min="14603" max="14604" width="11.140625" style="59" customWidth="1"/>
    <col min="14605" max="14605" width="2.7109375" style="59"/>
    <col min="14606" max="14606" width="12.28515625" style="59" customWidth="1"/>
    <col min="14607" max="14609" width="11.140625" style="59" bestFit="1" customWidth="1"/>
    <col min="14610" max="14610" width="10.140625" style="59" bestFit="1" customWidth="1"/>
    <col min="14611" max="14848" width="2.7109375" style="59"/>
    <col min="14849" max="14850" width="0" style="59" hidden="1" customWidth="1"/>
    <col min="14851" max="14851" width="7.7109375" style="59" bestFit="1" customWidth="1"/>
    <col min="14852" max="14852" width="64.28515625" style="59" customWidth="1"/>
    <col min="14853" max="14856" width="11.140625" style="59" bestFit="1" customWidth="1"/>
    <col min="14857" max="14858" width="12.42578125" style="59" bestFit="1" customWidth="1"/>
    <col min="14859" max="14860" width="11.140625" style="59" customWidth="1"/>
    <col min="14861" max="14861" width="2.7109375" style="59"/>
    <col min="14862" max="14862" width="12.28515625" style="59" customWidth="1"/>
    <col min="14863" max="14865" width="11.140625" style="59" bestFit="1" customWidth="1"/>
    <col min="14866" max="14866" width="10.140625" style="59" bestFit="1" customWidth="1"/>
    <col min="14867" max="15104" width="2.7109375" style="59"/>
    <col min="15105" max="15106" width="0" style="59" hidden="1" customWidth="1"/>
    <col min="15107" max="15107" width="7.7109375" style="59" bestFit="1" customWidth="1"/>
    <col min="15108" max="15108" width="64.28515625" style="59" customWidth="1"/>
    <col min="15109" max="15112" width="11.140625" style="59" bestFit="1" customWidth="1"/>
    <col min="15113" max="15114" width="12.42578125" style="59" bestFit="1" customWidth="1"/>
    <col min="15115" max="15116" width="11.140625" style="59" customWidth="1"/>
    <col min="15117" max="15117" width="2.7109375" style="59"/>
    <col min="15118" max="15118" width="12.28515625" style="59" customWidth="1"/>
    <col min="15119" max="15121" width="11.140625" style="59" bestFit="1" customWidth="1"/>
    <col min="15122" max="15122" width="10.140625" style="59" bestFit="1" customWidth="1"/>
    <col min="15123" max="15360" width="2.7109375" style="59"/>
    <col min="15361" max="15362" width="0" style="59" hidden="1" customWidth="1"/>
    <col min="15363" max="15363" width="7.7109375" style="59" bestFit="1" customWidth="1"/>
    <col min="15364" max="15364" width="64.28515625" style="59" customWidth="1"/>
    <col min="15365" max="15368" width="11.140625" style="59" bestFit="1" customWidth="1"/>
    <col min="15369" max="15370" width="12.42578125" style="59" bestFit="1" customWidth="1"/>
    <col min="15371" max="15372" width="11.140625" style="59" customWidth="1"/>
    <col min="15373" max="15373" width="2.7109375" style="59"/>
    <col min="15374" max="15374" width="12.28515625" style="59" customWidth="1"/>
    <col min="15375" max="15377" width="11.140625" style="59" bestFit="1" customWidth="1"/>
    <col min="15378" max="15378" width="10.140625" style="59" bestFit="1" customWidth="1"/>
    <col min="15379" max="15616" width="2.7109375" style="59"/>
    <col min="15617" max="15618" width="0" style="59" hidden="1" customWidth="1"/>
    <col min="15619" max="15619" width="7.7109375" style="59" bestFit="1" customWidth="1"/>
    <col min="15620" max="15620" width="64.28515625" style="59" customWidth="1"/>
    <col min="15621" max="15624" width="11.140625" style="59" bestFit="1" customWidth="1"/>
    <col min="15625" max="15626" width="12.42578125" style="59" bestFit="1" customWidth="1"/>
    <col min="15627" max="15628" width="11.140625" style="59" customWidth="1"/>
    <col min="15629" max="15629" width="2.7109375" style="59"/>
    <col min="15630" max="15630" width="12.28515625" style="59" customWidth="1"/>
    <col min="15631" max="15633" width="11.140625" style="59" bestFit="1" customWidth="1"/>
    <col min="15634" max="15634" width="10.140625" style="59" bestFit="1" customWidth="1"/>
    <col min="15635" max="15872" width="2.7109375" style="59"/>
    <col min="15873" max="15874" width="0" style="59" hidden="1" customWidth="1"/>
    <col min="15875" max="15875" width="7.7109375" style="59" bestFit="1" customWidth="1"/>
    <col min="15876" max="15876" width="64.28515625" style="59" customWidth="1"/>
    <col min="15877" max="15880" width="11.140625" style="59" bestFit="1" customWidth="1"/>
    <col min="15881" max="15882" width="12.42578125" style="59" bestFit="1" customWidth="1"/>
    <col min="15883" max="15884" width="11.140625" style="59" customWidth="1"/>
    <col min="15885" max="15885" width="2.7109375" style="59"/>
    <col min="15886" max="15886" width="12.28515625" style="59" customWidth="1"/>
    <col min="15887" max="15889" width="11.140625" style="59" bestFit="1" customWidth="1"/>
    <col min="15890" max="15890" width="10.140625" style="59" bestFit="1" customWidth="1"/>
    <col min="15891" max="16128" width="2.7109375" style="59"/>
    <col min="16129" max="16130" width="0" style="59" hidden="1" customWidth="1"/>
    <col min="16131" max="16131" width="7.7109375" style="59" bestFit="1" customWidth="1"/>
    <col min="16132" max="16132" width="64.28515625" style="59" customWidth="1"/>
    <col min="16133" max="16136" width="11.140625" style="59" bestFit="1" customWidth="1"/>
    <col min="16137" max="16138" width="12.42578125" style="59" bestFit="1" customWidth="1"/>
    <col min="16139" max="16140" width="11.140625" style="59" customWidth="1"/>
    <col min="16141" max="16141" width="2.7109375" style="59"/>
    <col min="16142" max="16142" width="12.28515625" style="59" customWidth="1"/>
    <col min="16143" max="16145" width="11.140625" style="59" bestFit="1" customWidth="1"/>
    <col min="16146" max="16146" width="10.140625" style="59" bestFit="1" customWidth="1"/>
    <col min="16147" max="16384" width="2.7109375" style="59"/>
  </cols>
  <sheetData>
    <row r="1" spans="3:18" ht="15.95" customHeight="1" x14ac:dyDescent="0.25">
      <c r="C1" s="292" t="s">
        <v>254</v>
      </c>
      <c r="D1" s="292"/>
      <c r="E1" s="292"/>
      <c r="F1" s="292"/>
      <c r="G1" s="292"/>
      <c r="H1" s="292"/>
      <c r="I1" s="292"/>
    </row>
    <row r="2" spans="3:18" ht="15.95" customHeight="1" thickBot="1" x14ac:dyDescent="0.25">
      <c r="C2" s="293" t="s">
        <v>528</v>
      </c>
      <c r="D2" s="293"/>
      <c r="E2" s="293"/>
      <c r="F2" s="293"/>
      <c r="G2" s="293"/>
      <c r="H2" s="293"/>
      <c r="I2" s="293"/>
      <c r="K2" s="294" t="s">
        <v>256</v>
      </c>
      <c r="L2" s="294"/>
      <c r="O2" s="250">
        <f>SUM(O5:O44)</f>
        <v>414906148</v>
      </c>
      <c r="P2" s="250">
        <f t="shared" ref="P2:R2" si="0">SUM(P5:P44)</f>
        <v>132926880</v>
      </c>
      <c r="Q2" s="250">
        <f t="shared" si="0"/>
        <v>50266389</v>
      </c>
      <c r="R2" s="250">
        <f t="shared" si="0"/>
        <v>310382393</v>
      </c>
    </row>
    <row r="3" spans="3:18" ht="15.95" customHeight="1" thickBot="1" x14ac:dyDescent="0.25">
      <c r="C3" s="196" t="s">
        <v>532</v>
      </c>
      <c r="D3" s="195" t="s">
        <v>533</v>
      </c>
      <c r="E3" s="295" t="s">
        <v>250</v>
      </c>
      <c r="F3" s="296"/>
      <c r="G3" s="297" t="s">
        <v>379</v>
      </c>
      <c r="H3" s="296"/>
      <c r="I3" s="298" t="s">
        <v>380</v>
      </c>
      <c r="J3" s="296"/>
      <c r="K3" s="290" t="s">
        <v>10</v>
      </c>
      <c r="L3" s="291"/>
      <c r="O3" s="289" t="s">
        <v>516</v>
      </c>
      <c r="P3" s="289"/>
      <c r="Q3" s="289" t="s">
        <v>517</v>
      </c>
      <c r="R3" s="289"/>
    </row>
    <row r="4" spans="3:18" ht="15.95" customHeight="1" x14ac:dyDescent="0.2">
      <c r="C4" s="152" t="s">
        <v>381</v>
      </c>
      <c r="D4" s="153" t="s">
        <v>4</v>
      </c>
      <c r="E4" s="187" t="s">
        <v>382</v>
      </c>
      <c r="F4" s="189" t="s">
        <v>383</v>
      </c>
      <c r="G4" s="154" t="s">
        <v>382</v>
      </c>
      <c r="H4" s="189" t="s">
        <v>383</v>
      </c>
      <c r="I4" s="188" t="s">
        <v>382</v>
      </c>
      <c r="J4" s="189" t="s">
        <v>383</v>
      </c>
      <c r="K4" s="155" t="s">
        <v>382</v>
      </c>
      <c r="L4" s="156" t="s">
        <v>383</v>
      </c>
      <c r="O4" s="249" t="s">
        <v>382</v>
      </c>
      <c r="P4" s="249" t="s">
        <v>383</v>
      </c>
      <c r="Q4" s="249" t="s">
        <v>382</v>
      </c>
      <c r="R4" s="249" t="s">
        <v>383</v>
      </c>
    </row>
    <row r="5" spans="3:18" ht="15.95" customHeight="1" x14ac:dyDescent="0.2">
      <c r="C5" s="157" t="s">
        <v>384</v>
      </c>
      <c r="D5" s="158" t="s">
        <v>385</v>
      </c>
      <c r="E5" s="100">
        <v>1525377</v>
      </c>
      <c r="F5" s="101">
        <v>32405964</v>
      </c>
      <c r="G5" s="191">
        <v>4743133</v>
      </c>
      <c r="H5" s="192">
        <v>26606397</v>
      </c>
      <c r="I5" s="100">
        <v>0</v>
      </c>
      <c r="J5" s="101">
        <v>0</v>
      </c>
      <c r="K5" s="185">
        <v>4743133</v>
      </c>
      <c r="L5" s="73">
        <v>26606397</v>
      </c>
      <c r="N5" s="151" t="s">
        <v>514</v>
      </c>
    </row>
    <row r="6" spans="3:18" ht="15.95" customHeight="1" x14ac:dyDescent="0.2">
      <c r="C6" s="157" t="s">
        <v>386</v>
      </c>
      <c r="D6" s="158" t="s">
        <v>387</v>
      </c>
      <c r="E6" s="100">
        <v>254000</v>
      </c>
      <c r="F6" s="101">
        <v>2447225</v>
      </c>
      <c r="G6" s="191">
        <v>179070</v>
      </c>
      <c r="H6" s="192">
        <v>9841375</v>
      </c>
      <c r="I6" s="100">
        <v>0</v>
      </c>
      <c r="J6" s="101">
        <v>0</v>
      </c>
      <c r="K6" s="185">
        <v>179070</v>
      </c>
      <c r="L6" s="73">
        <v>9841375</v>
      </c>
      <c r="N6" s="151" t="s">
        <v>346</v>
      </c>
      <c r="O6" s="250">
        <v>179070</v>
      </c>
      <c r="P6" s="250">
        <v>9841375</v>
      </c>
    </row>
    <row r="7" spans="3:18" ht="15.95" customHeight="1" x14ac:dyDescent="0.2">
      <c r="C7" s="157" t="s">
        <v>388</v>
      </c>
      <c r="D7" s="159" t="s">
        <v>389</v>
      </c>
      <c r="E7" s="100">
        <v>29088000</v>
      </c>
      <c r="F7" s="101">
        <v>9207680</v>
      </c>
      <c r="G7" s="185">
        <v>45268376</v>
      </c>
      <c r="H7" s="73">
        <v>26762216</v>
      </c>
      <c r="I7" s="100">
        <v>0</v>
      </c>
      <c r="J7" s="101">
        <v>0</v>
      </c>
      <c r="K7" s="185">
        <v>44238800</v>
      </c>
      <c r="L7" s="73">
        <v>26672523</v>
      </c>
      <c r="N7" s="151" t="s">
        <v>515</v>
      </c>
      <c r="Q7" s="250">
        <v>45268376</v>
      </c>
      <c r="R7" s="250">
        <v>26762216</v>
      </c>
    </row>
    <row r="8" spans="3:18" ht="15.95" customHeight="1" x14ac:dyDescent="0.2">
      <c r="C8" s="157" t="s">
        <v>390</v>
      </c>
      <c r="D8" s="159" t="s">
        <v>391</v>
      </c>
      <c r="E8" s="100">
        <v>58787241</v>
      </c>
      <c r="F8" s="101">
        <v>0</v>
      </c>
      <c r="G8" s="191">
        <v>69862417</v>
      </c>
      <c r="H8" s="192">
        <v>3101208</v>
      </c>
      <c r="I8" s="100">
        <v>0</v>
      </c>
      <c r="J8" s="101">
        <v>0</v>
      </c>
      <c r="K8" s="185">
        <v>69862417</v>
      </c>
      <c r="L8" s="73">
        <v>3101208</v>
      </c>
      <c r="N8" s="151" t="s">
        <v>346</v>
      </c>
      <c r="O8" s="250">
        <v>69862417</v>
      </c>
      <c r="P8" s="250">
        <v>3101208</v>
      </c>
    </row>
    <row r="9" spans="3:18" ht="15.95" customHeight="1" x14ac:dyDescent="0.2">
      <c r="C9" s="157" t="s">
        <v>392</v>
      </c>
      <c r="D9" s="159" t="s">
        <v>393</v>
      </c>
      <c r="E9" s="100">
        <v>0</v>
      </c>
      <c r="F9" s="101">
        <v>163100</v>
      </c>
      <c r="G9" s="191">
        <v>278744454</v>
      </c>
      <c r="H9" s="192">
        <v>12055428</v>
      </c>
      <c r="I9" s="100">
        <v>0</v>
      </c>
      <c r="J9" s="101">
        <v>0</v>
      </c>
      <c r="K9" s="185">
        <v>278744454</v>
      </c>
      <c r="L9" s="73">
        <v>12055428</v>
      </c>
      <c r="N9" s="151" t="s">
        <v>346</v>
      </c>
      <c r="O9" s="250">
        <v>278744454</v>
      </c>
      <c r="P9" s="250">
        <v>12055428</v>
      </c>
    </row>
    <row r="10" spans="3:18" ht="15.95" customHeight="1" x14ac:dyDescent="0.2">
      <c r="C10" s="157" t="s">
        <v>394</v>
      </c>
      <c r="D10" s="158" t="s">
        <v>395</v>
      </c>
      <c r="E10" s="100">
        <v>5669596</v>
      </c>
      <c r="F10" s="101">
        <v>5669596</v>
      </c>
      <c r="G10" s="191">
        <v>4239937</v>
      </c>
      <c r="H10" s="192">
        <v>4092214</v>
      </c>
      <c r="I10" s="100">
        <v>0</v>
      </c>
      <c r="J10" s="101">
        <v>0</v>
      </c>
      <c r="K10" s="185">
        <v>4239937</v>
      </c>
      <c r="L10" s="73">
        <v>4092214</v>
      </c>
      <c r="N10" s="151" t="s">
        <v>515</v>
      </c>
      <c r="Q10" s="250">
        <v>4239937</v>
      </c>
      <c r="R10" s="250">
        <v>4092214</v>
      </c>
    </row>
    <row r="11" spans="3:18" ht="15.95" customHeight="1" x14ac:dyDescent="0.2">
      <c r="C11" s="157" t="s">
        <v>396</v>
      </c>
      <c r="D11" s="159" t="s">
        <v>397</v>
      </c>
      <c r="E11" s="100">
        <v>300000</v>
      </c>
      <c r="F11" s="101">
        <v>0</v>
      </c>
      <c r="G11" s="191">
        <v>491969</v>
      </c>
      <c r="H11" s="192">
        <v>0</v>
      </c>
      <c r="I11" s="100">
        <v>0</v>
      </c>
      <c r="J11" s="101">
        <v>0</v>
      </c>
      <c r="K11" s="185">
        <v>491969</v>
      </c>
      <c r="L11" s="73">
        <v>0</v>
      </c>
      <c r="N11" s="151" t="s">
        <v>515</v>
      </c>
      <c r="Q11" s="250">
        <v>491969</v>
      </c>
      <c r="R11" s="250">
        <v>0</v>
      </c>
    </row>
    <row r="12" spans="3:18" ht="15.95" customHeight="1" x14ac:dyDescent="0.2">
      <c r="C12" s="157" t="s">
        <v>398</v>
      </c>
      <c r="D12" s="159" t="s">
        <v>399</v>
      </c>
      <c r="E12" s="100">
        <v>0</v>
      </c>
      <c r="F12" s="101">
        <v>20276958</v>
      </c>
      <c r="G12" s="191">
        <v>0</v>
      </c>
      <c r="H12" s="192">
        <v>20403958</v>
      </c>
      <c r="I12" s="100">
        <v>0</v>
      </c>
      <c r="J12" s="101">
        <v>0</v>
      </c>
      <c r="K12" s="185">
        <v>0</v>
      </c>
      <c r="L12" s="73">
        <v>20403958</v>
      </c>
      <c r="N12" s="151" t="s">
        <v>346</v>
      </c>
      <c r="O12" s="250">
        <v>0</v>
      </c>
      <c r="P12" s="250">
        <v>20403958</v>
      </c>
    </row>
    <row r="13" spans="3:18" ht="15.95" customHeight="1" x14ac:dyDescent="0.2">
      <c r="C13" s="157" t="s">
        <v>398</v>
      </c>
      <c r="D13" s="159" t="s">
        <v>512</v>
      </c>
      <c r="E13" s="100">
        <v>0</v>
      </c>
      <c r="F13" s="101">
        <v>9513940</v>
      </c>
      <c r="G13" s="191">
        <v>0</v>
      </c>
      <c r="H13" s="192">
        <v>0</v>
      </c>
      <c r="I13" s="100"/>
      <c r="J13" s="101"/>
      <c r="K13" s="185">
        <v>0</v>
      </c>
      <c r="L13" s="73">
        <v>0</v>
      </c>
      <c r="N13" s="151" t="s">
        <v>346</v>
      </c>
      <c r="O13" s="250">
        <v>0</v>
      </c>
      <c r="P13" s="250">
        <v>0</v>
      </c>
    </row>
    <row r="14" spans="3:18" ht="15.95" customHeight="1" x14ac:dyDescent="0.2">
      <c r="C14" s="157" t="s">
        <v>400</v>
      </c>
      <c r="D14" s="159" t="s">
        <v>401</v>
      </c>
      <c r="E14" s="100">
        <v>0</v>
      </c>
      <c r="F14" s="101">
        <v>2540000</v>
      </c>
      <c r="G14" s="191">
        <v>16000</v>
      </c>
      <c r="H14" s="192">
        <v>2654000</v>
      </c>
      <c r="I14" s="100">
        <v>0</v>
      </c>
      <c r="J14" s="101">
        <v>0</v>
      </c>
      <c r="K14" s="185">
        <v>16000</v>
      </c>
      <c r="L14" s="73">
        <v>2654000</v>
      </c>
      <c r="N14" s="151" t="s">
        <v>346</v>
      </c>
      <c r="O14" s="250">
        <v>16000</v>
      </c>
      <c r="P14" s="250">
        <v>2654000</v>
      </c>
    </row>
    <row r="15" spans="3:18" ht="15.95" customHeight="1" x14ac:dyDescent="0.2">
      <c r="C15" s="157" t="s">
        <v>510</v>
      </c>
      <c r="D15" s="159" t="s">
        <v>511</v>
      </c>
      <c r="E15" s="100">
        <v>0</v>
      </c>
      <c r="F15" s="101">
        <v>23840000</v>
      </c>
      <c r="G15" s="191">
        <v>0</v>
      </c>
      <c r="H15" s="192">
        <v>4512945</v>
      </c>
      <c r="I15" s="100">
        <v>0</v>
      </c>
      <c r="J15" s="101">
        <v>0</v>
      </c>
      <c r="K15" s="185">
        <v>0</v>
      </c>
      <c r="L15" s="73">
        <v>4512945</v>
      </c>
      <c r="N15" s="151" t="s">
        <v>515</v>
      </c>
      <c r="Q15" s="250">
        <v>0</v>
      </c>
      <c r="R15" s="250">
        <v>4512945</v>
      </c>
    </row>
    <row r="16" spans="3:18" ht="15.95" customHeight="1" x14ac:dyDescent="0.2">
      <c r="C16" s="190" t="s">
        <v>450</v>
      </c>
      <c r="D16" s="159" t="s">
        <v>451</v>
      </c>
      <c r="E16" s="100">
        <v>0</v>
      </c>
      <c r="F16" s="101">
        <v>210406679</v>
      </c>
      <c r="G16" s="191">
        <v>0</v>
      </c>
      <c r="H16" s="192">
        <v>12553007</v>
      </c>
      <c r="I16" s="100">
        <v>0</v>
      </c>
      <c r="J16" s="101">
        <v>0</v>
      </c>
      <c r="K16" s="185">
        <v>0</v>
      </c>
      <c r="L16" s="73">
        <v>12553007</v>
      </c>
      <c r="N16" s="151" t="s">
        <v>515</v>
      </c>
      <c r="Q16" s="250">
        <v>0</v>
      </c>
      <c r="R16" s="250">
        <v>12553007</v>
      </c>
    </row>
    <row r="17" spans="3:18" ht="15.95" customHeight="1" x14ac:dyDescent="0.2">
      <c r="C17" s="157" t="s">
        <v>402</v>
      </c>
      <c r="D17" s="159" t="s">
        <v>403</v>
      </c>
      <c r="E17" s="100">
        <v>0</v>
      </c>
      <c r="F17" s="101">
        <v>250000</v>
      </c>
      <c r="G17" s="191">
        <v>0</v>
      </c>
      <c r="H17" s="192">
        <v>0</v>
      </c>
      <c r="I17" s="100">
        <v>0</v>
      </c>
      <c r="J17" s="101">
        <v>0</v>
      </c>
      <c r="K17" s="185">
        <v>0</v>
      </c>
      <c r="L17" s="73">
        <v>0</v>
      </c>
      <c r="N17" s="151" t="s">
        <v>346</v>
      </c>
    </row>
    <row r="18" spans="3:18" ht="15.95" customHeight="1" x14ac:dyDescent="0.2">
      <c r="C18" s="157" t="s">
        <v>493</v>
      </c>
      <c r="D18" s="159" t="s">
        <v>497</v>
      </c>
      <c r="E18" s="100">
        <v>0</v>
      </c>
      <c r="F18" s="101">
        <v>0</v>
      </c>
      <c r="G18" s="191">
        <v>0</v>
      </c>
      <c r="H18" s="192">
        <v>965205</v>
      </c>
      <c r="I18" s="100"/>
      <c r="J18" s="101"/>
      <c r="K18" s="185">
        <v>0</v>
      </c>
      <c r="L18" s="73">
        <v>965205</v>
      </c>
      <c r="N18" s="151" t="s">
        <v>515</v>
      </c>
      <c r="Q18" s="250">
        <v>0</v>
      </c>
      <c r="R18" s="250">
        <v>965205</v>
      </c>
    </row>
    <row r="19" spans="3:18" ht="15.95" customHeight="1" x14ac:dyDescent="0.2">
      <c r="C19" s="157" t="s">
        <v>404</v>
      </c>
      <c r="D19" s="158" t="s">
        <v>405</v>
      </c>
      <c r="E19" s="100">
        <v>0</v>
      </c>
      <c r="F19" s="101">
        <v>600000</v>
      </c>
      <c r="G19" s="191">
        <v>0</v>
      </c>
      <c r="H19" s="192">
        <v>800000</v>
      </c>
      <c r="I19" s="100">
        <v>0</v>
      </c>
      <c r="J19" s="101">
        <v>0</v>
      </c>
      <c r="K19" s="185">
        <v>0</v>
      </c>
      <c r="L19" s="73">
        <v>800000</v>
      </c>
      <c r="N19" s="151" t="s">
        <v>515</v>
      </c>
      <c r="Q19" s="250">
        <v>0</v>
      </c>
      <c r="R19" s="250">
        <v>800000</v>
      </c>
    </row>
    <row r="20" spans="3:18" ht="15.95" customHeight="1" x14ac:dyDescent="0.2">
      <c r="C20" s="157" t="s">
        <v>406</v>
      </c>
      <c r="D20" s="158" t="s">
        <v>407</v>
      </c>
      <c r="E20" s="100">
        <v>0</v>
      </c>
      <c r="F20" s="101">
        <v>3810000</v>
      </c>
      <c r="G20" s="191">
        <v>0</v>
      </c>
      <c r="H20" s="192">
        <v>2737964</v>
      </c>
      <c r="I20" s="100">
        <v>0</v>
      </c>
      <c r="J20" s="101">
        <v>0</v>
      </c>
      <c r="K20" s="185">
        <v>0</v>
      </c>
      <c r="L20" s="73">
        <v>2737964</v>
      </c>
      <c r="N20" s="151" t="s">
        <v>346</v>
      </c>
      <c r="O20" s="250">
        <v>0</v>
      </c>
      <c r="P20" s="250">
        <v>2737964</v>
      </c>
    </row>
    <row r="21" spans="3:18" ht="15.95" customHeight="1" x14ac:dyDescent="0.2">
      <c r="C21" s="157" t="s">
        <v>408</v>
      </c>
      <c r="D21" s="158" t="s">
        <v>409</v>
      </c>
      <c r="E21" s="100">
        <v>0</v>
      </c>
      <c r="F21" s="101">
        <v>14555000</v>
      </c>
      <c r="G21" s="191">
        <v>0</v>
      </c>
      <c r="H21" s="192">
        <v>5554230</v>
      </c>
      <c r="I21" s="100">
        <v>0</v>
      </c>
      <c r="J21" s="101">
        <v>0</v>
      </c>
      <c r="K21" s="185">
        <v>0</v>
      </c>
      <c r="L21" s="73">
        <v>5554230</v>
      </c>
      <c r="N21" s="151" t="s">
        <v>346</v>
      </c>
      <c r="O21" s="250">
        <v>0</v>
      </c>
      <c r="P21" s="250">
        <v>5554230</v>
      </c>
    </row>
    <row r="22" spans="3:18" ht="15.95" customHeight="1" x14ac:dyDescent="0.2">
      <c r="C22" s="157" t="s">
        <v>410</v>
      </c>
      <c r="D22" s="159" t="s">
        <v>411</v>
      </c>
      <c r="E22" s="100">
        <v>0</v>
      </c>
      <c r="F22" s="101">
        <v>19867854</v>
      </c>
      <c r="G22" s="191">
        <v>1191825</v>
      </c>
      <c r="H22" s="192">
        <v>15822007</v>
      </c>
      <c r="I22" s="100">
        <v>0</v>
      </c>
      <c r="J22" s="101">
        <v>0</v>
      </c>
      <c r="K22" s="185">
        <v>1191825</v>
      </c>
      <c r="L22" s="73">
        <v>15822007</v>
      </c>
      <c r="N22" s="151" t="s">
        <v>346</v>
      </c>
      <c r="O22" s="250">
        <v>1191825</v>
      </c>
      <c r="P22" s="250">
        <v>15822007</v>
      </c>
    </row>
    <row r="23" spans="3:18" ht="15.95" customHeight="1" x14ac:dyDescent="0.2">
      <c r="C23" s="157" t="s">
        <v>412</v>
      </c>
      <c r="D23" s="158" t="s">
        <v>413</v>
      </c>
      <c r="E23" s="100">
        <v>0</v>
      </c>
      <c r="F23" s="101">
        <v>612000</v>
      </c>
      <c r="G23" s="191">
        <v>0</v>
      </c>
      <c r="H23" s="192">
        <v>484383</v>
      </c>
      <c r="I23" s="100">
        <v>0</v>
      </c>
      <c r="J23" s="101">
        <v>0</v>
      </c>
      <c r="K23" s="185">
        <v>0</v>
      </c>
      <c r="L23" s="73">
        <v>484383</v>
      </c>
      <c r="N23" s="151" t="s">
        <v>346</v>
      </c>
      <c r="O23" s="250">
        <v>0</v>
      </c>
      <c r="P23" s="250">
        <v>484383</v>
      </c>
    </row>
    <row r="24" spans="3:18" ht="15.95" customHeight="1" x14ac:dyDescent="0.2">
      <c r="C24" s="157" t="s">
        <v>414</v>
      </c>
      <c r="D24" s="158" t="s">
        <v>415</v>
      </c>
      <c r="E24" s="100">
        <v>4200000</v>
      </c>
      <c r="F24" s="101">
        <v>5891083</v>
      </c>
      <c r="G24" s="191">
        <v>4666100</v>
      </c>
      <c r="H24" s="192">
        <v>5997004</v>
      </c>
      <c r="I24" s="100">
        <v>0</v>
      </c>
      <c r="J24" s="101">
        <v>0</v>
      </c>
      <c r="K24" s="185">
        <v>4666100</v>
      </c>
      <c r="L24" s="73">
        <v>5997004</v>
      </c>
      <c r="N24" s="151" t="s">
        <v>346</v>
      </c>
      <c r="O24" s="250">
        <v>4666100</v>
      </c>
      <c r="P24" s="250">
        <v>5997004</v>
      </c>
    </row>
    <row r="25" spans="3:18" ht="15.95" customHeight="1" x14ac:dyDescent="0.2">
      <c r="C25" s="157" t="s">
        <v>416</v>
      </c>
      <c r="D25" s="159" t="s">
        <v>417</v>
      </c>
      <c r="E25" s="100">
        <v>3200000</v>
      </c>
      <c r="F25" s="101">
        <v>2781500</v>
      </c>
      <c r="G25" s="191">
        <v>3697100</v>
      </c>
      <c r="H25" s="192">
        <v>2645884</v>
      </c>
      <c r="I25" s="100">
        <v>0</v>
      </c>
      <c r="J25" s="101">
        <v>0</v>
      </c>
      <c r="K25" s="185">
        <v>3697100</v>
      </c>
      <c r="L25" s="73">
        <v>2645884</v>
      </c>
      <c r="N25" s="151" t="s">
        <v>346</v>
      </c>
      <c r="O25" s="250">
        <v>3697100</v>
      </c>
      <c r="P25" s="250">
        <v>2645884</v>
      </c>
    </row>
    <row r="26" spans="3:18" ht="15.95" customHeight="1" x14ac:dyDescent="0.2">
      <c r="C26" s="157" t="s">
        <v>418</v>
      </c>
      <c r="D26" s="158" t="s">
        <v>419</v>
      </c>
      <c r="E26" s="100">
        <v>82800</v>
      </c>
      <c r="F26" s="101">
        <v>86000</v>
      </c>
      <c r="G26" s="191">
        <v>85200</v>
      </c>
      <c r="H26" s="192">
        <v>0</v>
      </c>
      <c r="I26" s="100">
        <v>0</v>
      </c>
      <c r="J26" s="101">
        <v>0</v>
      </c>
      <c r="K26" s="185">
        <v>85200</v>
      </c>
      <c r="L26" s="73">
        <v>0</v>
      </c>
      <c r="N26" s="151" t="s">
        <v>346</v>
      </c>
      <c r="O26" s="250">
        <v>85200</v>
      </c>
      <c r="P26" s="250">
        <v>0</v>
      </c>
    </row>
    <row r="27" spans="3:18" ht="15.95" customHeight="1" x14ac:dyDescent="0.2">
      <c r="C27" s="157" t="s">
        <v>420</v>
      </c>
      <c r="D27" s="159" t="s">
        <v>421</v>
      </c>
      <c r="E27" s="100">
        <v>0</v>
      </c>
      <c r="F27" s="101">
        <v>2715900</v>
      </c>
      <c r="G27" s="191">
        <v>0</v>
      </c>
      <c r="H27" s="192">
        <v>2727560</v>
      </c>
      <c r="I27" s="100">
        <v>0</v>
      </c>
      <c r="J27" s="101">
        <v>0</v>
      </c>
      <c r="K27" s="185">
        <v>0</v>
      </c>
      <c r="L27" s="73">
        <v>2727560</v>
      </c>
      <c r="N27" s="151" t="s">
        <v>346</v>
      </c>
      <c r="O27" s="250">
        <v>0</v>
      </c>
      <c r="P27" s="250">
        <v>2727560</v>
      </c>
    </row>
    <row r="28" spans="3:18" ht="15.95" customHeight="1" x14ac:dyDescent="0.2">
      <c r="C28" s="157" t="s">
        <v>422</v>
      </c>
      <c r="D28" s="159" t="s">
        <v>423</v>
      </c>
      <c r="E28" s="100">
        <v>0</v>
      </c>
      <c r="F28" s="101">
        <v>583000</v>
      </c>
      <c r="G28" s="191">
        <v>0</v>
      </c>
      <c r="H28" s="192">
        <v>998860</v>
      </c>
      <c r="I28" s="100">
        <v>0</v>
      </c>
      <c r="J28" s="101">
        <v>0</v>
      </c>
      <c r="K28" s="185">
        <v>0</v>
      </c>
      <c r="L28" s="73">
        <v>998860</v>
      </c>
      <c r="N28" s="151" t="s">
        <v>515</v>
      </c>
      <c r="Q28" s="250">
        <v>0</v>
      </c>
      <c r="R28" s="250">
        <v>998860</v>
      </c>
    </row>
    <row r="29" spans="3:18" ht="15.95" customHeight="1" x14ac:dyDescent="0.2">
      <c r="C29" s="157" t="s">
        <v>424</v>
      </c>
      <c r="D29" s="158" t="s">
        <v>425</v>
      </c>
      <c r="E29" s="100">
        <v>0</v>
      </c>
      <c r="F29" s="101">
        <v>1812734</v>
      </c>
      <c r="G29" s="191">
        <v>0</v>
      </c>
      <c r="H29" s="192">
        <v>1782861</v>
      </c>
      <c r="I29" s="100">
        <v>0</v>
      </c>
      <c r="J29" s="101">
        <v>0</v>
      </c>
      <c r="K29" s="185">
        <v>0</v>
      </c>
      <c r="L29" s="73">
        <v>1782861</v>
      </c>
      <c r="N29" s="151" t="s">
        <v>346</v>
      </c>
      <c r="O29" s="250">
        <v>0</v>
      </c>
      <c r="P29" s="250">
        <v>1782861</v>
      </c>
    </row>
    <row r="30" spans="3:18" ht="15.95" customHeight="1" x14ac:dyDescent="0.2">
      <c r="C30" s="157" t="s">
        <v>492</v>
      </c>
      <c r="D30" s="158" t="s">
        <v>496</v>
      </c>
      <c r="E30" s="100">
        <v>0</v>
      </c>
      <c r="F30" s="101">
        <v>0</v>
      </c>
      <c r="G30" s="191">
        <v>165500</v>
      </c>
      <c r="H30" s="192">
        <v>2393926</v>
      </c>
      <c r="I30" s="100"/>
      <c r="J30" s="101"/>
      <c r="K30" s="185">
        <v>165500</v>
      </c>
      <c r="L30" s="73">
        <v>2393926</v>
      </c>
      <c r="N30" s="151" t="s">
        <v>515</v>
      </c>
      <c r="Q30" s="250">
        <v>165500</v>
      </c>
      <c r="R30" s="250">
        <v>2393926</v>
      </c>
    </row>
    <row r="31" spans="3:18" ht="15.95" customHeight="1" x14ac:dyDescent="0.2">
      <c r="C31" s="157" t="s">
        <v>426</v>
      </c>
      <c r="D31" s="159" t="s">
        <v>427</v>
      </c>
      <c r="E31" s="100">
        <v>0</v>
      </c>
      <c r="F31" s="101">
        <v>8763802</v>
      </c>
      <c r="G31" s="191">
        <v>0</v>
      </c>
      <c r="H31" s="192">
        <v>8109277</v>
      </c>
      <c r="I31" s="100">
        <v>0</v>
      </c>
      <c r="J31" s="101">
        <v>0</v>
      </c>
      <c r="K31" s="185">
        <v>0</v>
      </c>
      <c r="L31" s="73">
        <v>8109277</v>
      </c>
      <c r="N31" s="151" t="s">
        <v>346</v>
      </c>
      <c r="O31" s="250">
        <v>0</v>
      </c>
      <c r="P31" s="250">
        <v>8109277</v>
      </c>
    </row>
    <row r="32" spans="3:18" ht="15.95" customHeight="1" x14ac:dyDescent="0.2">
      <c r="C32" s="157" t="s">
        <v>428</v>
      </c>
      <c r="D32" s="158" t="s">
        <v>429</v>
      </c>
      <c r="E32" s="100">
        <v>0</v>
      </c>
      <c r="F32" s="101">
        <v>2500000</v>
      </c>
      <c r="G32" s="191">
        <v>0</v>
      </c>
      <c r="H32" s="73">
        <v>1939396</v>
      </c>
      <c r="I32" s="100">
        <v>0</v>
      </c>
      <c r="J32" s="101">
        <v>0</v>
      </c>
      <c r="K32" s="185">
        <v>0</v>
      </c>
      <c r="L32" s="73">
        <v>1683395</v>
      </c>
      <c r="N32" s="151" t="s">
        <v>515</v>
      </c>
      <c r="Q32" s="250">
        <v>0</v>
      </c>
      <c r="R32" s="250">
        <v>1939396</v>
      </c>
    </row>
    <row r="33" spans="3:18" ht="15.95" customHeight="1" x14ac:dyDescent="0.2">
      <c r="C33" s="157" t="s">
        <v>494</v>
      </c>
      <c r="D33" s="158" t="s">
        <v>495</v>
      </c>
      <c r="E33" s="100">
        <v>0</v>
      </c>
      <c r="F33" s="101">
        <v>0</v>
      </c>
      <c r="G33" s="191">
        <v>0</v>
      </c>
      <c r="H33" s="192">
        <v>229455</v>
      </c>
      <c r="I33" s="100"/>
      <c r="J33" s="101"/>
      <c r="K33" s="185">
        <v>0</v>
      </c>
      <c r="L33" s="73">
        <v>229455</v>
      </c>
      <c r="N33" s="151" t="s">
        <v>515</v>
      </c>
      <c r="Q33" s="250">
        <v>0</v>
      </c>
      <c r="R33" s="250">
        <v>229455</v>
      </c>
    </row>
    <row r="34" spans="3:18" ht="15.95" customHeight="1" x14ac:dyDescent="0.2">
      <c r="C34" s="157" t="s">
        <v>430</v>
      </c>
      <c r="D34" s="159" t="s">
        <v>431</v>
      </c>
      <c r="E34" s="100">
        <v>5842000</v>
      </c>
      <c r="F34" s="101">
        <v>26900000</v>
      </c>
      <c r="G34" s="191">
        <v>4500185</v>
      </c>
      <c r="H34" s="192">
        <v>22791659</v>
      </c>
      <c r="I34" s="100">
        <v>0</v>
      </c>
      <c r="J34" s="101">
        <v>0</v>
      </c>
      <c r="K34" s="185">
        <v>4500185</v>
      </c>
      <c r="L34" s="73">
        <v>22791659</v>
      </c>
      <c r="N34" s="151" t="s">
        <v>346</v>
      </c>
      <c r="O34" s="250">
        <v>4500185</v>
      </c>
      <c r="P34" s="250">
        <v>22791659</v>
      </c>
    </row>
    <row r="35" spans="3:18" ht="15.95" customHeight="1" x14ac:dyDescent="0.2">
      <c r="C35" s="157" t="s">
        <v>432</v>
      </c>
      <c r="D35" s="159" t="s">
        <v>433</v>
      </c>
      <c r="E35" s="100">
        <v>0</v>
      </c>
      <c r="F35" s="101">
        <v>300000</v>
      </c>
      <c r="G35" s="191">
        <v>0</v>
      </c>
      <c r="H35" s="192">
        <v>0</v>
      </c>
      <c r="I35" s="100">
        <v>0</v>
      </c>
      <c r="J35" s="101">
        <v>0</v>
      </c>
      <c r="K35" s="185">
        <v>0</v>
      </c>
      <c r="L35" s="73">
        <v>0</v>
      </c>
      <c r="N35" s="151" t="s">
        <v>346</v>
      </c>
      <c r="O35" s="250">
        <v>0</v>
      </c>
      <c r="P35" s="250">
        <v>0</v>
      </c>
    </row>
    <row r="36" spans="3:18" ht="15.95" customHeight="1" x14ac:dyDescent="0.2">
      <c r="C36" s="160" t="s">
        <v>434</v>
      </c>
      <c r="D36" s="165" t="s">
        <v>435</v>
      </c>
      <c r="E36" s="162">
        <v>0</v>
      </c>
      <c r="F36" s="163">
        <v>1749500</v>
      </c>
      <c r="G36" s="193">
        <v>25140</v>
      </c>
      <c r="H36" s="194">
        <v>3147822</v>
      </c>
      <c r="I36" s="162">
        <v>0</v>
      </c>
      <c r="J36" s="163">
        <v>0</v>
      </c>
      <c r="K36" s="186">
        <v>25140</v>
      </c>
      <c r="L36" s="164">
        <v>3147822</v>
      </c>
      <c r="N36" s="151" t="s">
        <v>346</v>
      </c>
      <c r="O36" s="250">
        <v>25140</v>
      </c>
      <c r="P36" s="250">
        <v>3147822</v>
      </c>
    </row>
    <row r="37" spans="3:18" ht="15.95" customHeight="1" x14ac:dyDescent="0.2">
      <c r="C37" s="160" t="s">
        <v>436</v>
      </c>
      <c r="D37" s="161" t="s">
        <v>437</v>
      </c>
      <c r="E37" s="162">
        <v>518160</v>
      </c>
      <c r="F37" s="163">
        <v>2548000</v>
      </c>
      <c r="G37" s="193">
        <v>468600</v>
      </c>
      <c r="H37" s="194">
        <v>1745456</v>
      </c>
      <c r="I37" s="162">
        <v>0</v>
      </c>
      <c r="J37" s="163">
        <v>0</v>
      </c>
      <c r="K37" s="186">
        <v>468600</v>
      </c>
      <c r="L37" s="164">
        <v>1745456</v>
      </c>
      <c r="N37" s="151" t="s">
        <v>346</v>
      </c>
      <c r="O37" s="250">
        <v>468600</v>
      </c>
      <c r="P37" s="250">
        <v>1745456</v>
      </c>
    </row>
    <row r="38" spans="3:18" ht="15.95" customHeight="1" x14ac:dyDescent="0.2">
      <c r="C38" s="160" t="s">
        <v>438</v>
      </c>
      <c r="D38" s="161" t="s">
        <v>439</v>
      </c>
      <c r="E38" s="162">
        <v>250000</v>
      </c>
      <c r="F38" s="163">
        <v>0</v>
      </c>
      <c r="G38" s="193">
        <v>241500</v>
      </c>
      <c r="H38" s="194">
        <v>241500</v>
      </c>
      <c r="I38" s="162">
        <v>0</v>
      </c>
      <c r="J38" s="163">
        <v>0</v>
      </c>
      <c r="K38" s="186">
        <v>241500</v>
      </c>
      <c r="L38" s="164">
        <v>241500</v>
      </c>
      <c r="N38" s="151" t="s">
        <v>346</v>
      </c>
      <c r="O38" s="250">
        <v>241500</v>
      </c>
      <c r="P38" s="250">
        <v>241500</v>
      </c>
    </row>
    <row r="39" spans="3:18" ht="15.95" customHeight="1" x14ac:dyDescent="0.2">
      <c r="C39" s="160" t="s">
        <v>440</v>
      </c>
      <c r="D39" s="165" t="s">
        <v>441</v>
      </c>
      <c r="E39" s="162">
        <v>0</v>
      </c>
      <c r="F39" s="163">
        <v>254000</v>
      </c>
      <c r="G39" s="193">
        <v>0</v>
      </c>
      <c r="H39" s="194">
        <v>143670</v>
      </c>
      <c r="I39" s="162">
        <v>0</v>
      </c>
      <c r="J39" s="163">
        <v>0</v>
      </c>
      <c r="K39" s="186">
        <v>0</v>
      </c>
      <c r="L39" s="164">
        <v>143670</v>
      </c>
      <c r="N39" s="151" t="s">
        <v>346</v>
      </c>
      <c r="O39" s="250">
        <v>0</v>
      </c>
      <c r="P39" s="250">
        <v>143670</v>
      </c>
    </row>
    <row r="40" spans="3:18" ht="15.95" customHeight="1" x14ac:dyDescent="0.2">
      <c r="C40" s="160" t="s">
        <v>442</v>
      </c>
      <c r="D40" s="165" t="s">
        <v>443</v>
      </c>
      <c r="E40" s="162">
        <v>0</v>
      </c>
      <c r="F40" s="163">
        <v>4692496</v>
      </c>
      <c r="G40" s="193">
        <v>0</v>
      </c>
      <c r="H40" s="194">
        <v>4613001</v>
      </c>
      <c r="I40" s="162">
        <v>0</v>
      </c>
      <c r="J40" s="163">
        <v>0</v>
      </c>
      <c r="K40" s="186">
        <v>0</v>
      </c>
      <c r="L40" s="164">
        <v>4613001</v>
      </c>
      <c r="N40" s="151" t="s">
        <v>346</v>
      </c>
      <c r="O40" s="250">
        <v>0</v>
      </c>
      <c r="P40" s="250">
        <v>4613001</v>
      </c>
    </row>
    <row r="41" spans="3:18" ht="15.95" customHeight="1" x14ac:dyDescent="0.2">
      <c r="C41" s="160" t="s">
        <v>444</v>
      </c>
      <c r="D41" s="161" t="s">
        <v>445</v>
      </c>
      <c r="E41" s="162">
        <v>0</v>
      </c>
      <c r="F41" s="163">
        <v>7900000</v>
      </c>
      <c r="G41" s="193">
        <v>0</v>
      </c>
      <c r="H41" s="194">
        <v>6326633</v>
      </c>
      <c r="I41" s="162">
        <v>0</v>
      </c>
      <c r="J41" s="163">
        <v>0</v>
      </c>
      <c r="K41" s="186">
        <v>0</v>
      </c>
      <c r="L41" s="164">
        <v>6326633</v>
      </c>
      <c r="N41" s="151" t="s">
        <v>346</v>
      </c>
      <c r="O41" s="250">
        <v>0</v>
      </c>
      <c r="P41" s="250">
        <v>6326633</v>
      </c>
    </row>
    <row r="42" spans="3:18" ht="15.95" customHeight="1" x14ac:dyDescent="0.2">
      <c r="C42" s="160" t="s">
        <v>446</v>
      </c>
      <c r="D42" s="161" t="s">
        <v>447</v>
      </c>
      <c r="E42" s="162">
        <v>43023372</v>
      </c>
      <c r="F42" s="163">
        <v>0</v>
      </c>
      <c r="G42" s="186">
        <v>51228557</v>
      </c>
      <c r="H42" s="194">
        <v>0</v>
      </c>
      <c r="I42" s="162">
        <v>0</v>
      </c>
      <c r="J42" s="163">
        <v>0</v>
      </c>
      <c r="K42" s="186">
        <v>46968029</v>
      </c>
      <c r="L42" s="164">
        <v>0</v>
      </c>
      <c r="N42" s="151" t="s">
        <v>346</v>
      </c>
      <c r="O42" s="250">
        <v>51228557</v>
      </c>
      <c r="P42" s="250">
        <v>0</v>
      </c>
    </row>
    <row r="43" spans="3:18" ht="15.95" customHeight="1" x14ac:dyDescent="0.2">
      <c r="C43" s="160" t="s">
        <v>448</v>
      </c>
      <c r="D43" s="161" t="s">
        <v>449</v>
      </c>
      <c r="E43" s="162">
        <v>278744454</v>
      </c>
      <c r="F43" s="163">
        <v>5840989</v>
      </c>
      <c r="G43" s="193">
        <v>100607</v>
      </c>
      <c r="H43" s="164">
        <v>3649949</v>
      </c>
      <c r="I43" s="162"/>
      <c r="J43" s="163"/>
      <c r="K43" s="186">
        <v>100607</v>
      </c>
      <c r="L43" s="164">
        <v>3031249</v>
      </c>
      <c r="N43" s="151" t="s">
        <v>515</v>
      </c>
      <c r="Q43" s="250">
        <v>100607</v>
      </c>
      <c r="R43" s="250">
        <v>3649949</v>
      </c>
    </row>
    <row r="44" spans="3:18" ht="15.95" customHeight="1" thickBot="1" x14ac:dyDescent="0.25">
      <c r="C44" s="160"/>
      <c r="D44" s="161" t="s">
        <v>513</v>
      </c>
      <c r="E44" s="162">
        <v>0</v>
      </c>
      <c r="F44" s="163">
        <v>0</v>
      </c>
      <c r="G44" s="193">
        <v>0</v>
      </c>
      <c r="H44" s="164">
        <v>251485220</v>
      </c>
      <c r="I44" s="162">
        <v>0</v>
      </c>
      <c r="J44" s="163">
        <v>0</v>
      </c>
      <c r="K44" s="186">
        <v>0</v>
      </c>
      <c r="L44" s="164">
        <v>0</v>
      </c>
      <c r="N44" s="151" t="s">
        <v>515</v>
      </c>
      <c r="Q44" s="250">
        <v>0</v>
      </c>
      <c r="R44" s="250">
        <v>251485220</v>
      </c>
    </row>
    <row r="45" spans="3:18" ht="15.95" customHeight="1" thickBot="1" x14ac:dyDescent="0.25">
      <c r="C45" s="166"/>
      <c r="D45" s="167"/>
      <c r="E45" s="170">
        <f t="shared" ref="E45:J45" si="1">SUM(E5:E44)</f>
        <v>431485000</v>
      </c>
      <c r="F45" s="171">
        <f t="shared" si="1"/>
        <v>431485000</v>
      </c>
      <c r="G45" s="197">
        <f t="shared" si="1"/>
        <v>469915670</v>
      </c>
      <c r="H45" s="198">
        <f t="shared" si="1"/>
        <v>469915670</v>
      </c>
      <c r="I45" s="168">
        <f t="shared" si="1"/>
        <v>0</v>
      </c>
      <c r="J45" s="169">
        <f t="shared" si="1"/>
        <v>0</v>
      </c>
      <c r="K45" s="170">
        <f>SUM(K5:K44)</f>
        <v>464625566</v>
      </c>
      <c r="L45" s="171">
        <f>SUM(L5:L44)</f>
        <v>217466056</v>
      </c>
      <c r="O45" s="250">
        <f>SUM(O5:O44)</f>
        <v>414906148</v>
      </c>
      <c r="P45" s="250">
        <f t="shared" ref="P45:R45" si="2">SUM(P5:P44)</f>
        <v>132926880</v>
      </c>
      <c r="Q45" s="250">
        <f t="shared" si="2"/>
        <v>50266389</v>
      </c>
      <c r="R45" s="250">
        <f t="shared" si="2"/>
        <v>310382393</v>
      </c>
    </row>
    <row r="46" spans="3:18" ht="15.95" customHeight="1" x14ac:dyDescent="0.2">
      <c r="E46" s="89"/>
      <c r="G46" s="89"/>
      <c r="H46" s="89"/>
      <c r="O46" s="250">
        <f>O45+Q45+G5</f>
        <v>469915670</v>
      </c>
      <c r="P46" s="250">
        <f>P45+R45+H5</f>
        <v>469915670</v>
      </c>
    </row>
    <row r="47" spans="3:18" ht="15.95" customHeight="1" x14ac:dyDescent="0.2">
      <c r="D47" s="151"/>
      <c r="E47" s="211">
        <v>431485000</v>
      </c>
      <c r="F47" s="211">
        <v>431485000</v>
      </c>
      <c r="G47" s="211">
        <v>469915670</v>
      </c>
      <c r="H47" s="211">
        <v>469915670</v>
      </c>
      <c r="I47" s="151"/>
      <c r="J47" s="151"/>
      <c r="K47" s="211">
        <v>464625566</v>
      </c>
      <c r="L47" s="211">
        <v>217466056</v>
      </c>
      <c r="M47" s="151"/>
    </row>
    <row r="48" spans="3:18" ht="15.95" customHeight="1" x14ac:dyDescent="0.2">
      <c r="D48" s="151"/>
      <c r="E48" s="211">
        <f>E45-E47</f>
        <v>0</v>
      </c>
      <c r="F48" s="211">
        <f t="shared" ref="F48:L48" si="3">F45-F47</f>
        <v>0</v>
      </c>
      <c r="G48" s="211">
        <f t="shared" si="3"/>
        <v>0</v>
      </c>
      <c r="H48" s="211">
        <f t="shared" si="3"/>
        <v>0</v>
      </c>
      <c r="I48" s="211">
        <f t="shared" si="3"/>
        <v>0</v>
      </c>
      <c r="J48" s="211">
        <f t="shared" si="3"/>
        <v>0</v>
      </c>
      <c r="K48" s="211">
        <f t="shared" si="3"/>
        <v>0</v>
      </c>
      <c r="L48" s="211">
        <f t="shared" si="3"/>
        <v>0</v>
      </c>
      <c r="M48" s="151"/>
      <c r="O48" s="250">
        <v>414906148</v>
      </c>
      <c r="P48" s="250">
        <v>50266389</v>
      </c>
      <c r="Q48" s="251">
        <v>4743133</v>
      </c>
      <c r="R48" s="250">
        <f>SUM(O48:Q48)</f>
        <v>469915670</v>
      </c>
    </row>
    <row r="49" spans="9:18" ht="15.95" customHeight="1" x14ac:dyDescent="0.2">
      <c r="K49" s="89"/>
      <c r="O49" s="250">
        <v>132926880</v>
      </c>
      <c r="P49" s="250">
        <v>310382393</v>
      </c>
      <c r="Q49" s="252">
        <v>26606397</v>
      </c>
      <c r="R49" s="250">
        <f>SUM(O49:Q49)</f>
        <v>469915670</v>
      </c>
    </row>
    <row r="52" spans="9:18" ht="15.95" customHeight="1" x14ac:dyDescent="0.2">
      <c r="I52" s="89"/>
      <c r="J52" s="89"/>
      <c r="K52" s="89"/>
      <c r="L52" s="89"/>
    </row>
  </sheetData>
  <sortState ref="C5:L44">
    <sortCondition ref="C5:C44"/>
  </sortState>
  <mergeCells count="9">
    <mergeCell ref="O3:P3"/>
    <mergeCell ref="Q3:R3"/>
    <mergeCell ref="K3:L3"/>
    <mergeCell ref="C1:I1"/>
    <mergeCell ref="C2:I2"/>
    <mergeCell ref="K2:L2"/>
    <mergeCell ref="E3:F3"/>
    <mergeCell ref="G3:H3"/>
    <mergeCell ref="I3:J3"/>
  </mergeCells>
  <printOptions horizontalCentered="1"/>
  <pageMargins left="0.70866141732283472" right="0.70866141732283472" top="0.55118110236220474" bottom="0.55118110236220474" header="0.31496062992125984" footer="0.31496062992125984"/>
  <pageSetup paperSize="9" scale="70" orientation="landscape" r:id="rId1"/>
  <headerFooter>
    <oddFooter>&amp;P. oldal, összesen: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52CDA-C97C-4395-8B90-AB07DA8DEDD6}">
  <dimension ref="D2:H26"/>
  <sheetViews>
    <sheetView tabSelected="1" workbookViewId="0">
      <selection activeCell="B6" sqref="B6"/>
    </sheetView>
  </sheetViews>
  <sheetFormatPr defaultColWidth="2.7109375" defaultRowHeight="18" customHeight="1" x14ac:dyDescent="0.25"/>
  <cols>
    <col min="1" max="3" width="2.7109375" style="236" customWidth="1"/>
    <col min="4" max="4" width="8.28515625" style="236" bestFit="1" customWidth="1"/>
    <col min="5" max="5" width="54.85546875" style="236" bestFit="1" customWidth="1"/>
    <col min="6" max="8" width="18" style="236" bestFit="1" customWidth="1"/>
    <col min="9" max="16384" width="2.7109375" style="236"/>
  </cols>
  <sheetData>
    <row r="2" spans="4:8" ht="18" customHeight="1" x14ac:dyDescent="0.25">
      <c r="D2" s="299" t="s">
        <v>254</v>
      </c>
      <c r="E2" s="299"/>
      <c r="F2" s="299"/>
      <c r="G2" s="299"/>
      <c r="H2" s="299"/>
    </row>
    <row r="3" spans="4:8" ht="18" customHeight="1" x14ac:dyDescent="0.25">
      <c r="D3" s="299" t="s">
        <v>530</v>
      </c>
      <c r="E3" s="299"/>
      <c r="F3" s="299"/>
      <c r="G3" s="299"/>
      <c r="H3" s="299"/>
    </row>
    <row r="5" spans="4:8" ht="18" customHeight="1" x14ac:dyDescent="0.3">
      <c r="D5" s="237" t="s">
        <v>477</v>
      </c>
      <c r="E5" s="238" t="s">
        <v>535</v>
      </c>
      <c r="H5" s="239" t="s">
        <v>256</v>
      </c>
    </row>
    <row r="6" spans="4:8" ht="18" customHeight="1" x14ac:dyDescent="0.25">
      <c r="D6" s="240" t="s">
        <v>531</v>
      </c>
      <c r="E6" s="240" t="s">
        <v>4</v>
      </c>
      <c r="F6" s="240">
        <v>2019</v>
      </c>
      <c r="G6" s="240">
        <v>2020</v>
      </c>
      <c r="H6" s="240">
        <v>2021</v>
      </c>
    </row>
    <row r="7" spans="4:8" ht="18" customHeight="1" x14ac:dyDescent="0.3">
      <c r="D7" s="241" t="s">
        <v>268</v>
      </c>
      <c r="E7" s="240" t="s">
        <v>269</v>
      </c>
      <c r="F7" s="242">
        <v>26378478</v>
      </c>
      <c r="G7" s="242">
        <v>26378478</v>
      </c>
      <c r="H7" s="242">
        <v>26378478</v>
      </c>
    </row>
    <row r="8" spans="4:8" ht="18" customHeight="1" x14ac:dyDescent="0.3">
      <c r="D8" s="241" t="s">
        <v>272</v>
      </c>
      <c r="E8" s="240" t="s">
        <v>273</v>
      </c>
      <c r="F8" s="242">
        <v>5894306</v>
      </c>
      <c r="G8" s="242">
        <v>5894306</v>
      </c>
      <c r="H8" s="242">
        <v>5894306</v>
      </c>
    </row>
    <row r="9" spans="4:8" ht="18" customHeight="1" x14ac:dyDescent="0.3">
      <c r="D9" s="241" t="s">
        <v>276</v>
      </c>
      <c r="E9" s="240" t="s">
        <v>277</v>
      </c>
      <c r="F9" s="242">
        <v>49233680</v>
      </c>
      <c r="G9" s="242">
        <v>49233680</v>
      </c>
      <c r="H9" s="242">
        <v>49233680</v>
      </c>
    </row>
    <row r="10" spans="4:8" ht="18" customHeight="1" x14ac:dyDescent="0.3">
      <c r="D10" s="241" t="s">
        <v>280</v>
      </c>
      <c r="E10" s="240" t="s">
        <v>281</v>
      </c>
      <c r="F10" s="242">
        <v>7700000</v>
      </c>
      <c r="G10" s="242">
        <v>7700000</v>
      </c>
      <c r="H10" s="242">
        <v>7700000</v>
      </c>
    </row>
    <row r="11" spans="4:8" ht="18" customHeight="1" x14ac:dyDescent="0.3">
      <c r="D11" s="241" t="s">
        <v>299</v>
      </c>
      <c r="E11" s="243" t="s">
        <v>300</v>
      </c>
      <c r="F11" s="242">
        <v>69439936</v>
      </c>
      <c r="G11" s="242">
        <v>69439936</v>
      </c>
      <c r="H11" s="242">
        <v>69439936</v>
      </c>
    </row>
    <row r="12" spans="4:8" ht="18" customHeight="1" x14ac:dyDescent="0.3">
      <c r="D12" s="241" t="s">
        <v>306</v>
      </c>
      <c r="E12" s="243" t="s">
        <v>307</v>
      </c>
      <c r="F12" s="242"/>
      <c r="G12" s="242"/>
      <c r="H12" s="242"/>
    </row>
    <row r="13" spans="4:8" ht="18" customHeight="1" x14ac:dyDescent="0.3">
      <c r="D13" s="241" t="s">
        <v>310</v>
      </c>
      <c r="E13" s="243" t="s">
        <v>311</v>
      </c>
      <c r="F13" s="242"/>
      <c r="G13" s="242"/>
      <c r="H13" s="242"/>
    </row>
    <row r="14" spans="4:8" ht="18" customHeight="1" x14ac:dyDescent="0.3">
      <c r="D14" s="241" t="s">
        <v>322</v>
      </c>
      <c r="E14" s="244" t="s">
        <v>466</v>
      </c>
      <c r="F14" s="242">
        <v>600000</v>
      </c>
      <c r="G14" s="242">
        <v>600000</v>
      </c>
      <c r="H14" s="242">
        <v>600000</v>
      </c>
    </row>
    <row r="15" spans="4:8" ht="18" customHeight="1" x14ac:dyDescent="0.3">
      <c r="D15" s="241" t="s">
        <v>342</v>
      </c>
      <c r="E15" s="244" t="s">
        <v>467</v>
      </c>
      <c r="F15" s="242">
        <v>2508600</v>
      </c>
      <c r="G15" s="242">
        <v>0</v>
      </c>
      <c r="H15" s="242">
        <v>0</v>
      </c>
    </row>
    <row r="16" spans="4:8" ht="18" customHeight="1" x14ac:dyDescent="0.3">
      <c r="D16" s="241" t="s">
        <v>346</v>
      </c>
      <c r="E16" s="245" t="s">
        <v>369</v>
      </c>
      <c r="F16" s="246">
        <f>SUM(F7:F15)</f>
        <v>161755000</v>
      </c>
      <c r="G16" s="246">
        <f>SUM(G7:G15)</f>
        <v>159246400</v>
      </c>
      <c r="H16" s="246">
        <f>SUM(H7:H15)</f>
        <v>159246400</v>
      </c>
    </row>
    <row r="17" spans="4:8" ht="18" customHeight="1" x14ac:dyDescent="0.3">
      <c r="D17" s="241" t="s">
        <v>274</v>
      </c>
      <c r="E17" s="243" t="s">
        <v>275</v>
      </c>
      <c r="F17" s="242">
        <v>72189637</v>
      </c>
      <c r="G17" s="242">
        <v>72189637</v>
      </c>
      <c r="H17" s="242">
        <v>72189637</v>
      </c>
    </row>
    <row r="18" spans="4:8" ht="18" customHeight="1" x14ac:dyDescent="0.3">
      <c r="D18" s="241" t="s">
        <v>308</v>
      </c>
      <c r="E18" s="243" t="s">
        <v>309</v>
      </c>
      <c r="F18" s="242"/>
      <c r="G18" s="242"/>
      <c r="H18" s="242"/>
    </row>
    <row r="19" spans="4:8" ht="18" customHeight="1" x14ac:dyDescent="0.3">
      <c r="D19" s="241" t="s">
        <v>278</v>
      </c>
      <c r="E19" s="244" t="s">
        <v>279</v>
      </c>
      <c r="F19" s="242">
        <v>43023372</v>
      </c>
      <c r="G19" s="242">
        <v>43023372</v>
      </c>
      <c r="H19" s="242">
        <v>43023372</v>
      </c>
    </row>
    <row r="20" spans="4:8" ht="18" customHeight="1" x14ac:dyDescent="0.3">
      <c r="D20" s="241" t="s">
        <v>282</v>
      </c>
      <c r="E20" s="243" t="s">
        <v>283</v>
      </c>
      <c r="F20" s="242">
        <v>16282657</v>
      </c>
      <c r="G20" s="242">
        <v>16282657</v>
      </c>
      <c r="H20" s="242">
        <v>16282657</v>
      </c>
    </row>
    <row r="21" spans="4:8" ht="18" customHeight="1" x14ac:dyDescent="0.3">
      <c r="D21" s="241" t="s">
        <v>456</v>
      </c>
      <c r="E21" s="243" t="s">
        <v>315</v>
      </c>
      <c r="F21" s="242">
        <v>29959334</v>
      </c>
      <c r="G21" s="242">
        <v>27450734</v>
      </c>
      <c r="H21" s="242">
        <v>27450734</v>
      </c>
    </row>
    <row r="22" spans="4:8" ht="18" customHeight="1" x14ac:dyDescent="0.3">
      <c r="D22" s="241" t="s">
        <v>292</v>
      </c>
      <c r="E22" s="243" t="s">
        <v>293</v>
      </c>
      <c r="F22" s="242"/>
      <c r="G22" s="242"/>
      <c r="H22" s="242"/>
    </row>
    <row r="23" spans="4:8" ht="18" customHeight="1" x14ac:dyDescent="0.3">
      <c r="D23" s="241" t="s">
        <v>324</v>
      </c>
      <c r="E23" s="243" t="s">
        <v>325</v>
      </c>
      <c r="F23" s="242">
        <v>300000</v>
      </c>
      <c r="G23" s="242">
        <v>300000</v>
      </c>
      <c r="H23" s="242">
        <v>300000</v>
      </c>
    </row>
    <row r="24" spans="4:8" ht="18" customHeight="1" x14ac:dyDescent="0.3">
      <c r="D24" s="241" t="s">
        <v>340</v>
      </c>
      <c r="E24" s="243" t="s">
        <v>366</v>
      </c>
      <c r="F24" s="242"/>
      <c r="G24" s="242"/>
      <c r="H24" s="242"/>
    </row>
    <row r="25" spans="4:8" ht="18" customHeight="1" x14ac:dyDescent="0.3">
      <c r="D25" s="241" t="s">
        <v>344</v>
      </c>
      <c r="E25" s="245" t="s">
        <v>368</v>
      </c>
      <c r="F25" s="246">
        <f>SUM(F17:F24)</f>
        <v>161755000</v>
      </c>
      <c r="G25" s="246">
        <f>SUM(G17:G24)</f>
        <v>159246400</v>
      </c>
      <c r="H25" s="246">
        <f>SUM(H17:H24)</f>
        <v>159246400</v>
      </c>
    </row>
    <row r="26" spans="4:8" ht="18" customHeight="1" x14ac:dyDescent="0.25">
      <c r="F26" s="247">
        <f>F16-F25</f>
        <v>0</v>
      </c>
      <c r="G26" s="247">
        <f>G16-G25</f>
        <v>0</v>
      </c>
      <c r="H26" s="247">
        <f>H16-H25</f>
        <v>0</v>
      </c>
    </row>
  </sheetData>
  <mergeCells count="2">
    <mergeCell ref="D2:H2"/>
    <mergeCell ref="D3:H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&amp;P. oldal, összesen: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B5198-CA03-4E76-A8D1-F6956A8081A3}">
  <sheetPr codeName="Munka2"/>
  <dimension ref="A4:K35"/>
  <sheetViews>
    <sheetView tabSelected="1" workbookViewId="0">
      <selection activeCell="B6" sqref="B6"/>
    </sheetView>
  </sheetViews>
  <sheetFormatPr defaultRowHeight="12.75" x14ac:dyDescent="0.2"/>
  <cols>
    <col min="1" max="1" width="5.7109375" style="59" customWidth="1"/>
    <col min="2" max="2" width="42.7109375" style="59" customWidth="1"/>
    <col min="3" max="4" width="12.7109375" style="59" customWidth="1"/>
    <col min="5" max="5" width="12.7109375" style="59" hidden="1" customWidth="1"/>
    <col min="6" max="6" width="6.7109375" style="59" customWidth="1"/>
    <col min="7" max="7" width="43.7109375" style="59" customWidth="1"/>
    <col min="8" max="9" width="12.7109375" style="59" customWidth="1"/>
    <col min="10" max="10" width="12.7109375" style="59" hidden="1" customWidth="1"/>
    <col min="11" max="254" width="9.140625" style="59"/>
    <col min="255" max="255" width="5.7109375" style="59" customWidth="1"/>
    <col min="256" max="256" width="42" style="59" customWidth="1"/>
    <col min="257" max="260" width="12.7109375" style="59" customWidth="1"/>
    <col min="261" max="261" width="6.7109375" style="59" customWidth="1"/>
    <col min="262" max="262" width="43.5703125" style="59" customWidth="1"/>
    <col min="263" max="266" width="12.7109375" style="59" customWidth="1"/>
    <col min="267" max="510" width="9.140625" style="59"/>
    <col min="511" max="511" width="5.7109375" style="59" customWidth="1"/>
    <col min="512" max="512" width="42" style="59" customWidth="1"/>
    <col min="513" max="516" width="12.7109375" style="59" customWidth="1"/>
    <col min="517" max="517" width="6.7109375" style="59" customWidth="1"/>
    <col min="518" max="518" width="43.5703125" style="59" customWidth="1"/>
    <col min="519" max="522" width="12.7109375" style="59" customWidth="1"/>
    <col min="523" max="766" width="9.140625" style="59"/>
    <col min="767" max="767" width="5.7109375" style="59" customWidth="1"/>
    <col min="768" max="768" width="42" style="59" customWidth="1"/>
    <col min="769" max="772" width="12.7109375" style="59" customWidth="1"/>
    <col min="773" max="773" width="6.7109375" style="59" customWidth="1"/>
    <col min="774" max="774" width="43.5703125" style="59" customWidth="1"/>
    <col min="775" max="778" width="12.7109375" style="59" customWidth="1"/>
    <col min="779" max="1022" width="9.140625" style="59"/>
    <col min="1023" max="1023" width="5.7109375" style="59" customWidth="1"/>
    <col min="1024" max="1024" width="42" style="59" customWidth="1"/>
    <col min="1025" max="1028" width="12.7109375" style="59" customWidth="1"/>
    <col min="1029" max="1029" width="6.7109375" style="59" customWidth="1"/>
    <col min="1030" max="1030" width="43.5703125" style="59" customWidth="1"/>
    <col min="1031" max="1034" width="12.7109375" style="59" customWidth="1"/>
    <col min="1035" max="1278" width="9.140625" style="59"/>
    <col min="1279" max="1279" width="5.7109375" style="59" customWidth="1"/>
    <col min="1280" max="1280" width="42" style="59" customWidth="1"/>
    <col min="1281" max="1284" width="12.7109375" style="59" customWidth="1"/>
    <col min="1285" max="1285" width="6.7109375" style="59" customWidth="1"/>
    <col min="1286" max="1286" width="43.5703125" style="59" customWidth="1"/>
    <col min="1287" max="1290" width="12.7109375" style="59" customWidth="1"/>
    <col min="1291" max="1534" width="9.140625" style="59"/>
    <col min="1535" max="1535" width="5.7109375" style="59" customWidth="1"/>
    <col min="1536" max="1536" width="42" style="59" customWidth="1"/>
    <col min="1537" max="1540" width="12.7109375" style="59" customWidth="1"/>
    <col min="1541" max="1541" width="6.7109375" style="59" customWidth="1"/>
    <col min="1542" max="1542" width="43.5703125" style="59" customWidth="1"/>
    <col min="1543" max="1546" width="12.7109375" style="59" customWidth="1"/>
    <col min="1547" max="1790" width="9.140625" style="59"/>
    <col min="1791" max="1791" width="5.7109375" style="59" customWidth="1"/>
    <col min="1792" max="1792" width="42" style="59" customWidth="1"/>
    <col min="1793" max="1796" width="12.7109375" style="59" customWidth="1"/>
    <col min="1797" max="1797" width="6.7109375" style="59" customWidth="1"/>
    <col min="1798" max="1798" width="43.5703125" style="59" customWidth="1"/>
    <col min="1799" max="1802" width="12.7109375" style="59" customWidth="1"/>
    <col min="1803" max="2046" width="9.140625" style="59"/>
    <col min="2047" max="2047" width="5.7109375" style="59" customWidth="1"/>
    <col min="2048" max="2048" width="42" style="59" customWidth="1"/>
    <col min="2049" max="2052" width="12.7109375" style="59" customWidth="1"/>
    <col min="2053" max="2053" width="6.7109375" style="59" customWidth="1"/>
    <col min="2054" max="2054" width="43.5703125" style="59" customWidth="1"/>
    <col min="2055" max="2058" width="12.7109375" style="59" customWidth="1"/>
    <col min="2059" max="2302" width="9.140625" style="59"/>
    <col min="2303" max="2303" width="5.7109375" style="59" customWidth="1"/>
    <col min="2304" max="2304" width="42" style="59" customWidth="1"/>
    <col min="2305" max="2308" width="12.7109375" style="59" customWidth="1"/>
    <col min="2309" max="2309" width="6.7109375" style="59" customWidth="1"/>
    <col min="2310" max="2310" width="43.5703125" style="59" customWidth="1"/>
    <col min="2311" max="2314" width="12.7109375" style="59" customWidth="1"/>
    <col min="2315" max="2558" width="9.140625" style="59"/>
    <col min="2559" max="2559" width="5.7109375" style="59" customWidth="1"/>
    <col min="2560" max="2560" width="42" style="59" customWidth="1"/>
    <col min="2561" max="2564" width="12.7109375" style="59" customWidth="1"/>
    <col min="2565" max="2565" width="6.7109375" style="59" customWidth="1"/>
    <col min="2566" max="2566" width="43.5703125" style="59" customWidth="1"/>
    <col min="2567" max="2570" width="12.7109375" style="59" customWidth="1"/>
    <col min="2571" max="2814" width="9.140625" style="59"/>
    <col min="2815" max="2815" width="5.7109375" style="59" customWidth="1"/>
    <col min="2816" max="2816" width="42" style="59" customWidth="1"/>
    <col min="2817" max="2820" width="12.7109375" style="59" customWidth="1"/>
    <col min="2821" max="2821" width="6.7109375" style="59" customWidth="1"/>
    <col min="2822" max="2822" width="43.5703125" style="59" customWidth="1"/>
    <col min="2823" max="2826" width="12.7109375" style="59" customWidth="1"/>
    <col min="2827" max="3070" width="9.140625" style="59"/>
    <col min="3071" max="3071" width="5.7109375" style="59" customWidth="1"/>
    <col min="3072" max="3072" width="42" style="59" customWidth="1"/>
    <col min="3073" max="3076" width="12.7109375" style="59" customWidth="1"/>
    <col min="3077" max="3077" width="6.7109375" style="59" customWidth="1"/>
    <col min="3078" max="3078" width="43.5703125" style="59" customWidth="1"/>
    <col min="3079" max="3082" width="12.7109375" style="59" customWidth="1"/>
    <col min="3083" max="3326" width="9.140625" style="59"/>
    <col min="3327" max="3327" width="5.7109375" style="59" customWidth="1"/>
    <col min="3328" max="3328" width="42" style="59" customWidth="1"/>
    <col min="3329" max="3332" width="12.7109375" style="59" customWidth="1"/>
    <col min="3333" max="3333" width="6.7109375" style="59" customWidth="1"/>
    <col min="3334" max="3334" width="43.5703125" style="59" customWidth="1"/>
    <col min="3335" max="3338" width="12.7109375" style="59" customWidth="1"/>
    <col min="3339" max="3582" width="9.140625" style="59"/>
    <col min="3583" max="3583" width="5.7109375" style="59" customWidth="1"/>
    <col min="3584" max="3584" width="42" style="59" customWidth="1"/>
    <col min="3585" max="3588" width="12.7109375" style="59" customWidth="1"/>
    <col min="3589" max="3589" width="6.7109375" style="59" customWidth="1"/>
    <col min="3590" max="3590" width="43.5703125" style="59" customWidth="1"/>
    <col min="3591" max="3594" width="12.7109375" style="59" customWidth="1"/>
    <col min="3595" max="3838" width="9.140625" style="59"/>
    <col min="3839" max="3839" width="5.7109375" style="59" customWidth="1"/>
    <col min="3840" max="3840" width="42" style="59" customWidth="1"/>
    <col min="3841" max="3844" width="12.7109375" style="59" customWidth="1"/>
    <col min="3845" max="3845" width="6.7109375" style="59" customWidth="1"/>
    <col min="3846" max="3846" width="43.5703125" style="59" customWidth="1"/>
    <col min="3847" max="3850" width="12.7109375" style="59" customWidth="1"/>
    <col min="3851" max="4094" width="9.140625" style="59"/>
    <col min="4095" max="4095" width="5.7109375" style="59" customWidth="1"/>
    <col min="4096" max="4096" width="42" style="59" customWidth="1"/>
    <col min="4097" max="4100" width="12.7109375" style="59" customWidth="1"/>
    <col min="4101" max="4101" width="6.7109375" style="59" customWidth="1"/>
    <col min="4102" max="4102" width="43.5703125" style="59" customWidth="1"/>
    <col min="4103" max="4106" width="12.7109375" style="59" customWidth="1"/>
    <col min="4107" max="4350" width="9.140625" style="59"/>
    <col min="4351" max="4351" width="5.7109375" style="59" customWidth="1"/>
    <col min="4352" max="4352" width="42" style="59" customWidth="1"/>
    <col min="4353" max="4356" width="12.7109375" style="59" customWidth="1"/>
    <col min="4357" max="4357" width="6.7109375" style="59" customWidth="1"/>
    <col min="4358" max="4358" width="43.5703125" style="59" customWidth="1"/>
    <col min="4359" max="4362" width="12.7109375" style="59" customWidth="1"/>
    <col min="4363" max="4606" width="9.140625" style="59"/>
    <col min="4607" max="4607" width="5.7109375" style="59" customWidth="1"/>
    <col min="4608" max="4608" width="42" style="59" customWidth="1"/>
    <col min="4609" max="4612" width="12.7109375" style="59" customWidth="1"/>
    <col min="4613" max="4613" width="6.7109375" style="59" customWidth="1"/>
    <col min="4614" max="4614" width="43.5703125" style="59" customWidth="1"/>
    <col min="4615" max="4618" width="12.7109375" style="59" customWidth="1"/>
    <col min="4619" max="4862" width="9.140625" style="59"/>
    <col min="4863" max="4863" width="5.7109375" style="59" customWidth="1"/>
    <col min="4864" max="4864" width="42" style="59" customWidth="1"/>
    <col min="4865" max="4868" width="12.7109375" style="59" customWidth="1"/>
    <col min="4869" max="4869" width="6.7109375" style="59" customWidth="1"/>
    <col min="4870" max="4870" width="43.5703125" style="59" customWidth="1"/>
    <col min="4871" max="4874" width="12.7109375" style="59" customWidth="1"/>
    <col min="4875" max="5118" width="9.140625" style="59"/>
    <col min="5119" max="5119" width="5.7109375" style="59" customWidth="1"/>
    <col min="5120" max="5120" width="42" style="59" customWidth="1"/>
    <col min="5121" max="5124" width="12.7109375" style="59" customWidth="1"/>
    <col min="5125" max="5125" width="6.7109375" style="59" customWidth="1"/>
    <col min="5126" max="5126" width="43.5703125" style="59" customWidth="1"/>
    <col min="5127" max="5130" width="12.7109375" style="59" customWidth="1"/>
    <col min="5131" max="5374" width="9.140625" style="59"/>
    <col min="5375" max="5375" width="5.7109375" style="59" customWidth="1"/>
    <col min="5376" max="5376" width="42" style="59" customWidth="1"/>
    <col min="5377" max="5380" width="12.7109375" style="59" customWidth="1"/>
    <col min="5381" max="5381" width="6.7109375" style="59" customWidth="1"/>
    <col min="5382" max="5382" width="43.5703125" style="59" customWidth="1"/>
    <col min="5383" max="5386" width="12.7109375" style="59" customWidth="1"/>
    <col min="5387" max="5630" width="9.140625" style="59"/>
    <col min="5631" max="5631" width="5.7109375" style="59" customWidth="1"/>
    <col min="5632" max="5632" width="42" style="59" customWidth="1"/>
    <col min="5633" max="5636" width="12.7109375" style="59" customWidth="1"/>
    <col min="5637" max="5637" width="6.7109375" style="59" customWidth="1"/>
    <col min="5638" max="5638" width="43.5703125" style="59" customWidth="1"/>
    <col min="5639" max="5642" width="12.7109375" style="59" customWidth="1"/>
    <col min="5643" max="5886" width="9.140625" style="59"/>
    <col min="5887" max="5887" width="5.7109375" style="59" customWidth="1"/>
    <col min="5888" max="5888" width="42" style="59" customWidth="1"/>
    <col min="5889" max="5892" width="12.7109375" style="59" customWidth="1"/>
    <col min="5893" max="5893" width="6.7109375" style="59" customWidth="1"/>
    <col min="5894" max="5894" width="43.5703125" style="59" customWidth="1"/>
    <col min="5895" max="5898" width="12.7109375" style="59" customWidth="1"/>
    <col min="5899" max="6142" width="9.140625" style="59"/>
    <col min="6143" max="6143" width="5.7109375" style="59" customWidth="1"/>
    <col min="6144" max="6144" width="42" style="59" customWidth="1"/>
    <col min="6145" max="6148" width="12.7109375" style="59" customWidth="1"/>
    <col min="6149" max="6149" width="6.7109375" style="59" customWidth="1"/>
    <col min="6150" max="6150" width="43.5703125" style="59" customWidth="1"/>
    <col min="6151" max="6154" width="12.7109375" style="59" customWidth="1"/>
    <col min="6155" max="6398" width="9.140625" style="59"/>
    <col min="6399" max="6399" width="5.7109375" style="59" customWidth="1"/>
    <col min="6400" max="6400" width="42" style="59" customWidth="1"/>
    <col min="6401" max="6404" width="12.7109375" style="59" customWidth="1"/>
    <col min="6405" max="6405" width="6.7109375" style="59" customWidth="1"/>
    <col min="6406" max="6406" width="43.5703125" style="59" customWidth="1"/>
    <col min="6407" max="6410" width="12.7109375" style="59" customWidth="1"/>
    <col min="6411" max="6654" width="9.140625" style="59"/>
    <col min="6655" max="6655" width="5.7109375" style="59" customWidth="1"/>
    <col min="6656" max="6656" width="42" style="59" customWidth="1"/>
    <col min="6657" max="6660" width="12.7109375" style="59" customWidth="1"/>
    <col min="6661" max="6661" width="6.7109375" style="59" customWidth="1"/>
    <col min="6662" max="6662" width="43.5703125" style="59" customWidth="1"/>
    <col min="6663" max="6666" width="12.7109375" style="59" customWidth="1"/>
    <col min="6667" max="6910" width="9.140625" style="59"/>
    <col min="6911" max="6911" width="5.7109375" style="59" customWidth="1"/>
    <col min="6912" max="6912" width="42" style="59" customWidth="1"/>
    <col min="6913" max="6916" width="12.7109375" style="59" customWidth="1"/>
    <col min="6917" max="6917" width="6.7109375" style="59" customWidth="1"/>
    <col min="6918" max="6918" width="43.5703125" style="59" customWidth="1"/>
    <col min="6919" max="6922" width="12.7109375" style="59" customWidth="1"/>
    <col min="6923" max="7166" width="9.140625" style="59"/>
    <col min="7167" max="7167" width="5.7109375" style="59" customWidth="1"/>
    <col min="7168" max="7168" width="42" style="59" customWidth="1"/>
    <col min="7169" max="7172" width="12.7109375" style="59" customWidth="1"/>
    <col min="7173" max="7173" width="6.7109375" style="59" customWidth="1"/>
    <col min="7174" max="7174" width="43.5703125" style="59" customWidth="1"/>
    <col min="7175" max="7178" width="12.7109375" style="59" customWidth="1"/>
    <col min="7179" max="7422" width="9.140625" style="59"/>
    <col min="7423" max="7423" width="5.7109375" style="59" customWidth="1"/>
    <col min="7424" max="7424" width="42" style="59" customWidth="1"/>
    <col min="7425" max="7428" width="12.7109375" style="59" customWidth="1"/>
    <col min="7429" max="7429" width="6.7109375" style="59" customWidth="1"/>
    <col min="7430" max="7430" width="43.5703125" style="59" customWidth="1"/>
    <col min="7431" max="7434" width="12.7109375" style="59" customWidth="1"/>
    <col min="7435" max="7678" width="9.140625" style="59"/>
    <col min="7679" max="7679" width="5.7109375" style="59" customWidth="1"/>
    <col min="7680" max="7680" width="42" style="59" customWidth="1"/>
    <col min="7681" max="7684" width="12.7109375" style="59" customWidth="1"/>
    <col min="7685" max="7685" width="6.7109375" style="59" customWidth="1"/>
    <col min="7686" max="7686" width="43.5703125" style="59" customWidth="1"/>
    <col min="7687" max="7690" width="12.7109375" style="59" customWidth="1"/>
    <col min="7691" max="7934" width="9.140625" style="59"/>
    <col min="7935" max="7935" width="5.7109375" style="59" customWidth="1"/>
    <col min="7936" max="7936" width="42" style="59" customWidth="1"/>
    <col min="7937" max="7940" width="12.7109375" style="59" customWidth="1"/>
    <col min="7941" max="7941" width="6.7109375" style="59" customWidth="1"/>
    <col min="7942" max="7942" width="43.5703125" style="59" customWidth="1"/>
    <col min="7943" max="7946" width="12.7109375" style="59" customWidth="1"/>
    <col min="7947" max="8190" width="9.140625" style="59"/>
    <col min="8191" max="8191" width="5.7109375" style="59" customWidth="1"/>
    <col min="8192" max="8192" width="42" style="59" customWidth="1"/>
    <col min="8193" max="8196" width="12.7109375" style="59" customWidth="1"/>
    <col min="8197" max="8197" width="6.7109375" style="59" customWidth="1"/>
    <col min="8198" max="8198" width="43.5703125" style="59" customWidth="1"/>
    <col min="8199" max="8202" width="12.7109375" style="59" customWidth="1"/>
    <col min="8203" max="8446" width="9.140625" style="59"/>
    <col min="8447" max="8447" width="5.7109375" style="59" customWidth="1"/>
    <col min="8448" max="8448" width="42" style="59" customWidth="1"/>
    <col min="8449" max="8452" width="12.7109375" style="59" customWidth="1"/>
    <col min="8453" max="8453" width="6.7109375" style="59" customWidth="1"/>
    <col min="8454" max="8454" width="43.5703125" style="59" customWidth="1"/>
    <col min="8455" max="8458" width="12.7109375" style="59" customWidth="1"/>
    <col min="8459" max="8702" width="9.140625" style="59"/>
    <col min="8703" max="8703" width="5.7109375" style="59" customWidth="1"/>
    <col min="8704" max="8704" width="42" style="59" customWidth="1"/>
    <col min="8705" max="8708" width="12.7109375" style="59" customWidth="1"/>
    <col min="8709" max="8709" width="6.7109375" style="59" customWidth="1"/>
    <col min="8710" max="8710" width="43.5703125" style="59" customWidth="1"/>
    <col min="8711" max="8714" width="12.7109375" style="59" customWidth="1"/>
    <col min="8715" max="8958" width="9.140625" style="59"/>
    <col min="8959" max="8959" width="5.7109375" style="59" customWidth="1"/>
    <col min="8960" max="8960" width="42" style="59" customWidth="1"/>
    <col min="8961" max="8964" width="12.7109375" style="59" customWidth="1"/>
    <col min="8965" max="8965" width="6.7109375" style="59" customWidth="1"/>
    <col min="8966" max="8966" width="43.5703125" style="59" customWidth="1"/>
    <col min="8967" max="8970" width="12.7109375" style="59" customWidth="1"/>
    <col min="8971" max="9214" width="9.140625" style="59"/>
    <col min="9215" max="9215" width="5.7109375" style="59" customWidth="1"/>
    <col min="9216" max="9216" width="42" style="59" customWidth="1"/>
    <col min="9217" max="9220" width="12.7109375" style="59" customWidth="1"/>
    <col min="9221" max="9221" width="6.7109375" style="59" customWidth="1"/>
    <col min="9222" max="9222" width="43.5703125" style="59" customWidth="1"/>
    <col min="9223" max="9226" width="12.7109375" style="59" customWidth="1"/>
    <col min="9227" max="9470" width="9.140625" style="59"/>
    <col min="9471" max="9471" width="5.7109375" style="59" customWidth="1"/>
    <col min="9472" max="9472" width="42" style="59" customWidth="1"/>
    <col min="9473" max="9476" width="12.7109375" style="59" customWidth="1"/>
    <col min="9477" max="9477" width="6.7109375" style="59" customWidth="1"/>
    <col min="9478" max="9478" width="43.5703125" style="59" customWidth="1"/>
    <col min="9479" max="9482" width="12.7109375" style="59" customWidth="1"/>
    <col min="9483" max="9726" width="9.140625" style="59"/>
    <col min="9727" max="9727" width="5.7109375" style="59" customWidth="1"/>
    <col min="9728" max="9728" width="42" style="59" customWidth="1"/>
    <col min="9729" max="9732" width="12.7109375" style="59" customWidth="1"/>
    <col min="9733" max="9733" width="6.7109375" style="59" customWidth="1"/>
    <col min="9734" max="9734" width="43.5703125" style="59" customWidth="1"/>
    <col min="9735" max="9738" width="12.7109375" style="59" customWidth="1"/>
    <col min="9739" max="9982" width="9.140625" style="59"/>
    <col min="9983" max="9983" width="5.7109375" style="59" customWidth="1"/>
    <col min="9984" max="9984" width="42" style="59" customWidth="1"/>
    <col min="9985" max="9988" width="12.7109375" style="59" customWidth="1"/>
    <col min="9989" max="9989" width="6.7109375" style="59" customWidth="1"/>
    <col min="9990" max="9990" width="43.5703125" style="59" customWidth="1"/>
    <col min="9991" max="9994" width="12.7109375" style="59" customWidth="1"/>
    <col min="9995" max="10238" width="9.140625" style="59"/>
    <col min="10239" max="10239" width="5.7109375" style="59" customWidth="1"/>
    <col min="10240" max="10240" width="42" style="59" customWidth="1"/>
    <col min="10241" max="10244" width="12.7109375" style="59" customWidth="1"/>
    <col min="10245" max="10245" width="6.7109375" style="59" customWidth="1"/>
    <col min="10246" max="10246" width="43.5703125" style="59" customWidth="1"/>
    <col min="10247" max="10250" width="12.7109375" style="59" customWidth="1"/>
    <col min="10251" max="10494" width="9.140625" style="59"/>
    <col min="10495" max="10495" width="5.7109375" style="59" customWidth="1"/>
    <col min="10496" max="10496" width="42" style="59" customWidth="1"/>
    <col min="10497" max="10500" width="12.7109375" style="59" customWidth="1"/>
    <col min="10501" max="10501" width="6.7109375" style="59" customWidth="1"/>
    <col min="10502" max="10502" width="43.5703125" style="59" customWidth="1"/>
    <col min="10503" max="10506" width="12.7109375" style="59" customWidth="1"/>
    <col min="10507" max="10750" width="9.140625" style="59"/>
    <col min="10751" max="10751" width="5.7109375" style="59" customWidth="1"/>
    <col min="10752" max="10752" width="42" style="59" customWidth="1"/>
    <col min="10753" max="10756" width="12.7109375" style="59" customWidth="1"/>
    <col min="10757" max="10757" width="6.7109375" style="59" customWidth="1"/>
    <col min="10758" max="10758" width="43.5703125" style="59" customWidth="1"/>
    <col min="10759" max="10762" width="12.7109375" style="59" customWidth="1"/>
    <col min="10763" max="11006" width="9.140625" style="59"/>
    <col min="11007" max="11007" width="5.7109375" style="59" customWidth="1"/>
    <col min="11008" max="11008" width="42" style="59" customWidth="1"/>
    <col min="11009" max="11012" width="12.7109375" style="59" customWidth="1"/>
    <col min="11013" max="11013" width="6.7109375" style="59" customWidth="1"/>
    <col min="11014" max="11014" width="43.5703125" style="59" customWidth="1"/>
    <col min="11015" max="11018" width="12.7109375" style="59" customWidth="1"/>
    <col min="11019" max="11262" width="9.140625" style="59"/>
    <col min="11263" max="11263" width="5.7109375" style="59" customWidth="1"/>
    <col min="11264" max="11264" width="42" style="59" customWidth="1"/>
    <col min="11265" max="11268" width="12.7109375" style="59" customWidth="1"/>
    <col min="11269" max="11269" width="6.7109375" style="59" customWidth="1"/>
    <col min="11270" max="11270" width="43.5703125" style="59" customWidth="1"/>
    <col min="11271" max="11274" width="12.7109375" style="59" customWidth="1"/>
    <col min="11275" max="11518" width="9.140625" style="59"/>
    <col min="11519" max="11519" width="5.7109375" style="59" customWidth="1"/>
    <col min="11520" max="11520" width="42" style="59" customWidth="1"/>
    <col min="11521" max="11524" width="12.7109375" style="59" customWidth="1"/>
    <col min="11525" max="11525" width="6.7109375" style="59" customWidth="1"/>
    <col min="11526" max="11526" width="43.5703125" style="59" customWidth="1"/>
    <col min="11527" max="11530" width="12.7109375" style="59" customWidth="1"/>
    <col min="11531" max="11774" width="9.140625" style="59"/>
    <col min="11775" max="11775" width="5.7109375" style="59" customWidth="1"/>
    <col min="11776" max="11776" width="42" style="59" customWidth="1"/>
    <col min="11777" max="11780" width="12.7109375" style="59" customWidth="1"/>
    <col min="11781" max="11781" width="6.7109375" style="59" customWidth="1"/>
    <col min="11782" max="11782" width="43.5703125" style="59" customWidth="1"/>
    <col min="11783" max="11786" width="12.7109375" style="59" customWidth="1"/>
    <col min="11787" max="12030" width="9.140625" style="59"/>
    <col min="12031" max="12031" width="5.7109375" style="59" customWidth="1"/>
    <col min="12032" max="12032" width="42" style="59" customWidth="1"/>
    <col min="12033" max="12036" width="12.7109375" style="59" customWidth="1"/>
    <col min="12037" max="12037" width="6.7109375" style="59" customWidth="1"/>
    <col min="12038" max="12038" width="43.5703125" style="59" customWidth="1"/>
    <col min="12039" max="12042" width="12.7109375" style="59" customWidth="1"/>
    <col min="12043" max="12286" width="9.140625" style="59"/>
    <col min="12287" max="12287" width="5.7109375" style="59" customWidth="1"/>
    <col min="12288" max="12288" width="42" style="59" customWidth="1"/>
    <col min="12289" max="12292" width="12.7109375" style="59" customWidth="1"/>
    <col min="12293" max="12293" width="6.7109375" style="59" customWidth="1"/>
    <col min="12294" max="12294" width="43.5703125" style="59" customWidth="1"/>
    <col min="12295" max="12298" width="12.7109375" style="59" customWidth="1"/>
    <col min="12299" max="12542" width="9.140625" style="59"/>
    <col min="12543" max="12543" width="5.7109375" style="59" customWidth="1"/>
    <col min="12544" max="12544" width="42" style="59" customWidth="1"/>
    <col min="12545" max="12548" width="12.7109375" style="59" customWidth="1"/>
    <col min="12549" max="12549" width="6.7109375" style="59" customWidth="1"/>
    <col min="12550" max="12550" width="43.5703125" style="59" customWidth="1"/>
    <col min="12551" max="12554" width="12.7109375" style="59" customWidth="1"/>
    <col min="12555" max="12798" width="9.140625" style="59"/>
    <col min="12799" max="12799" width="5.7109375" style="59" customWidth="1"/>
    <col min="12800" max="12800" width="42" style="59" customWidth="1"/>
    <col min="12801" max="12804" width="12.7109375" style="59" customWidth="1"/>
    <col min="12805" max="12805" width="6.7109375" style="59" customWidth="1"/>
    <col min="12806" max="12806" width="43.5703125" style="59" customWidth="1"/>
    <col min="12807" max="12810" width="12.7109375" style="59" customWidth="1"/>
    <col min="12811" max="13054" width="9.140625" style="59"/>
    <col min="13055" max="13055" width="5.7109375" style="59" customWidth="1"/>
    <col min="13056" max="13056" width="42" style="59" customWidth="1"/>
    <col min="13057" max="13060" width="12.7109375" style="59" customWidth="1"/>
    <col min="13061" max="13061" width="6.7109375" style="59" customWidth="1"/>
    <col min="13062" max="13062" width="43.5703125" style="59" customWidth="1"/>
    <col min="13063" max="13066" width="12.7109375" style="59" customWidth="1"/>
    <col min="13067" max="13310" width="9.140625" style="59"/>
    <col min="13311" max="13311" width="5.7109375" style="59" customWidth="1"/>
    <col min="13312" max="13312" width="42" style="59" customWidth="1"/>
    <col min="13313" max="13316" width="12.7109375" style="59" customWidth="1"/>
    <col min="13317" max="13317" width="6.7109375" style="59" customWidth="1"/>
    <col min="13318" max="13318" width="43.5703125" style="59" customWidth="1"/>
    <col min="13319" max="13322" width="12.7109375" style="59" customWidth="1"/>
    <col min="13323" max="13566" width="9.140625" style="59"/>
    <col min="13567" max="13567" width="5.7109375" style="59" customWidth="1"/>
    <col min="13568" max="13568" width="42" style="59" customWidth="1"/>
    <col min="13569" max="13572" width="12.7109375" style="59" customWidth="1"/>
    <col min="13573" max="13573" width="6.7109375" style="59" customWidth="1"/>
    <col min="13574" max="13574" width="43.5703125" style="59" customWidth="1"/>
    <col min="13575" max="13578" width="12.7109375" style="59" customWidth="1"/>
    <col min="13579" max="13822" width="9.140625" style="59"/>
    <col min="13823" max="13823" width="5.7109375" style="59" customWidth="1"/>
    <col min="13824" max="13824" width="42" style="59" customWidth="1"/>
    <col min="13825" max="13828" width="12.7109375" style="59" customWidth="1"/>
    <col min="13829" max="13829" width="6.7109375" style="59" customWidth="1"/>
    <col min="13830" max="13830" width="43.5703125" style="59" customWidth="1"/>
    <col min="13831" max="13834" width="12.7109375" style="59" customWidth="1"/>
    <col min="13835" max="14078" width="9.140625" style="59"/>
    <col min="14079" max="14079" width="5.7109375" style="59" customWidth="1"/>
    <col min="14080" max="14080" width="42" style="59" customWidth="1"/>
    <col min="14081" max="14084" width="12.7109375" style="59" customWidth="1"/>
    <col min="14085" max="14085" width="6.7109375" style="59" customWidth="1"/>
    <col min="14086" max="14086" width="43.5703125" style="59" customWidth="1"/>
    <col min="14087" max="14090" width="12.7109375" style="59" customWidth="1"/>
    <col min="14091" max="14334" width="9.140625" style="59"/>
    <col min="14335" max="14335" width="5.7109375" style="59" customWidth="1"/>
    <col min="14336" max="14336" width="42" style="59" customWidth="1"/>
    <col min="14337" max="14340" width="12.7109375" style="59" customWidth="1"/>
    <col min="14341" max="14341" width="6.7109375" style="59" customWidth="1"/>
    <col min="14342" max="14342" width="43.5703125" style="59" customWidth="1"/>
    <col min="14343" max="14346" width="12.7109375" style="59" customWidth="1"/>
    <col min="14347" max="14590" width="9.140625" style="59"/>
    <col min="14591" max="14591" width="5.7109375" style="59" customWidth="1"/>
    <col min="14592" max="14592" width="42" style="59" customWidth="1"/>
    <col min="14593" max="14596" width="12.7109375" style="59" customWidth="1"/>
    <col min="14597" max="14597" width="6.7109375" style="59" customWidth="1"/>
    <col min="14598" max="14598" width="43.5703125" style="59" customWidth="1"/>
    <col min="14599" max="14602" width="12.7109375" style="59" customWidth="1"/>
    <col min="14603" max="14846" width="9.140625" style="59"/>
    <col min="14847" max="14847" width="5.7109375" style="59" customWidth="1"/>
    <col min="14848" max="14848" width="42" style="59" customWidth="1"/>
    <col min="14849" max="14852" width="12.7109375" style="59" customWidth="1"/>
    <col min="14853" max="14853" width="6.7109375" style="59" customWidth="1"/>
    <col min="14854" max="14854" width="43.5703125" style="59" customWidth="1"/>
    <col min="14855" max="14858" width="12.7109375" style="59" customWidth="1"/>
    <col min="14859" max="15102" width="9.140625" style="59"/>
    <col min="15103" max="15103" width="5.7109375" style="59" customWidth="1"/>
    <col min="15104" max="15104" width="42" style="59" customWidth="1"/>
    <col min="15105" max="15108" width="12.7109375" style="59" customWidth="1"/>
    <col min="15109" max="15109" width="6.7109375" style="59" customWidth="1"/>
    <col min="15110" max="15110" width="43.5703125" style="59" customWidth="1"/>
    <col min="15111" max="15114" width="12.7109375" style="59" customWidth="1"/>
    <col min="15115" max="15358" width="9.140625" style="59"/>
    <col min="15359" max="15359" width="5.7109375" style="59" customWidth="1"/>
    <col min="15360" max="15360" width="42" style="59" customWidth="1"/>
    <col min="15361" max="15364" width="12.7109375" style="59" customWidth="1"/>
    <col min="15365" max="15365" width="6.7109375" style="59" customWidth="1"/>
    <col min="15366" max="15366" width="43.5703125" style="59" customWidth="1"/>
    <col min="15367" max="15370" width="12.7109375" style="59" customWidth="1"/>
    <col min="15371" max="15614" width="9.140625" style="59"/>
    <col min="15615" max="15615" width="5.7109375" style="59" customWidth="1"/>
    <col min="15616" max="15616" width="42" style="59" customWidth="1"/>
    <col min="15617" max="15620" width="12.7109375" style="59" customWidth="1"/>
    <col min="15621" max="15621" width="6.7109375" style="59" customWidth="1"/>
    <col min="15622" max="15622" width="43.5703125" style="59" customWidth="1"/>
    <col min="15623" max="15626" width="12.7109375" style="59" customWidth="1"/>
    <col min="15627" max="15870" width="9.140625" style="59"/>
    <col min="15871" max="15871" width="5.7109375" style="59" customWidth="1"/>
    <col min="15872" max="15872" width="42" style="59" customWidth="1"/>
    <col min="15873" max="15876" width="12.7109375" style="59" customWidth="1"/>
    <col min="15877" max="15877" width="6.7109375" style="59" customWidth="1"/>
    <col min="15878" max="15878" width="43.5703125" style="59" customWidth="1"/>
    <col min="15879" max="15882" width="12.7109375" style="59" customWidth="1"/>
    <col min="15883" max="16126" width="9.140625" style="59"/>
    <col min="16127" max="16127" width="5.7109375" style="59" customWidth="1"/>
    <col min="16128" max="16128" width="42" style="59" customWidth="1"/>
    <col min="16129" max="16132" width="12.7109375" style="59" customWidth="1"/>
    <col min="16133" max="16133" width="6.7109375" style="59" customWidth="1"/>
    <col min="16134" max="16134" width="43.5703125" style="59" customWidth="1"/>
    <col min="16135" max="16138" width="12.7109375" style="59" customWidth="1"/>
    <col min="16139" max="16384" width="9.140625" style="59"/>
  </cols>
  <sheetData>
    <row r="4" spans="1:11" ht="18" x14ac:dyDescent="0.25">
      <c r="B4" s="265" t="s">
        <v>254</v>
      </c>
      <c r="C4" s="265"/>
      <c r="D4" s="265"/>
      <c r="F4" s="84" t="s">
        <v>520</v>
      </c>
      <c r="G4" s="84"/>
    </row>
    <row r="6" spans="1:11" ht="13.5" thickBot="1" x14ac:dyDescent="0.25">
      <c r="A6" s="60" t="s">
        <v>263</v>
      </c>
      <c r="B6" s="85" t="s">
        <v>533</v>
      </c>
      <c r="C6" s="85"/>
      <c r="H6" s="254" t="s">
        <v>256</v>
      </c>
      <c r="I6" s="254"/>
    </row>
    <row r="7" spans="1:11" x14ac:dyDescent="0.2">
      <c r="A7" s="62"/>
      <c r="B7" s="94"/>
      <c r="C7" s="255"/>
      <c r="D7" s="256"/>
      <c r="E7" s="257"/>
      <c r="F7" s="110"/>
      <c r="G7" s="94"/>
      <c r="H7" s="255"/>
      <c r="I7" s="256"/>
      <c r="J7" s="258"/>
      <c r="K7" s="226"/>
    </row>
    <row r="8" spans="1:11" ht="16.5" x14ac:dyDescent="0.25">
      <c r="A8" s="63"/>
      <c r="B8" s="95" t="s">
        <v>264</v>
      </c>
      <c r="C8" s="99" t="s">
        <v>250</v>
      </c>
      <c r="D8" s="64" t="s">
        <v>527</v>
      </c>
      <c r="E8" s="65" t="s">
        <v>10</v>
      </c>
      <c r="F8" s="111"/>
      <c r="G8" s="95" t="s">
        <v>265</v>
      </c>
      <c r="H8" s="99" t="s">
        <v>250</v>
      </c>
      <c r="I8" s="64" t="s">
        <v>527</v>
      </c>
      <c r="J8" s="223" t="s">
        <v>10</v>
      </c>
      <c r="K8" s="226"/>
    </row>
    <row r="9" spans="1:11" x14ac:dyDescent="0.2">
      <c r="A9" s="63" t="s">
        <v>266</v>
      </c>
      <c r="B9" s="96" t="s">
        <v>267</v>
      </c>
      <c r="C9" s="100">
        <f>'04KB'!D11</f>
        <v>58787241</v>
      </c>
      <c r="D9" s="66">
        <f>'04KB'!E11</f>
        <v>67215131</v>
      </c>
      <c r="E9" s="101">
        <f>'04KB'!H11</f>
        <v>67215131</v>
      </c>
      <c r="F9" s="111" t="s">
        <v>268</v>
      </c>
      <c r="G9" s="96" t="s">
        <v>269</v>
      </c>
      <c r="H9" s="100">
        <f>'03KK'!D17</f>
        <v>26378478</v>
      </c>
      <c r="I9" s="66">
        <f>'03KK'!E17</f>
        <v>24823925</v>
      </c>
      <c r="J9" s="224">
        <f>'03KK'!I17</f>
        <v>24823925</v>
      </c>
      <c r="K9" s="226"/>
    </row>
    <row r="10" spans="1:11" x14ac:dyDescent="0.2">
      <c r="A10" s="63" t="s">
        <v>270</v>
      </c>
      <c r="B10" s="96" t="s">
        <v>271</v>
      </c>
      <c r="C10" s="100">
        <f>'04KB'!D12</f>
        <v>13402396</v>
      </c>
      <c r="D10" s="66">
        <f>'04KB'!E12</f>
        <v>13004837</v>
      </c>
      <c r="E10" s="101">
        <f>'04KB'!H12</f>
        <v>13004837</v>
      </c>
      <c r="F10" s="111" t="s">
        <v>272</v>
      </c>
      <c r="G10" s="96" t="s">
        <v>273</v>
      </c>
      <c r="H10" s="100">
        <f>'03KK'!D18</f>
        <v>5894306</v>
      </c>
      <c r="I10" s="66">
        <f>'03KK'!E18</f>
        <v>4586473</v>
      </c>
      <c r="J10" s="224">
        <f>'03KK'!I18</f>
        <v>4586473</v>
      </c>
      <c r="K10" s="226"/>
    </row>
    <row r="11" spans="1:11" x14ac:dyDescent="0.2">
      <c r="A11" s="63" t="s">
        <v>274</v>
      </c>
      <c r="B11" s="96" t="s">
        <v>275</v>
      </c>
      <c r="C11" s="102">
        <f>SUM(C9:C10)</f>
        <v>72189637</v>
      </c>
      <c r="D11" s="91">
        <f t="shared" ref="D11:E11" si="0">SUM(D9:D10)</f>
        <v>80219968</v>
      </c>
      <c r="E11" s="114">
        <f t="shared" si="0"/>
        <v>80219968</v>
      </c>
      <c r="F11" s="111" t="s">
        <v>276</v>
      </c>
      <c r="G11" s="96" t="s">
        <v>277</v>
      </c>
      <c r="H11" s="100">
        <f>'03KK'!D45</f>
        <v>49233680</v>
      </c>
      <c r="I11" s="66">
        <f>'03KK'!E45</f>
        <v>46566154</v>
      </c>
      <c r="J11" s="224">
        <f>'03KK'!I45</f>
        <v>46476461</v>
      </c>
      <c r="K11" s="226"/>
    </row>
    <row r="12" spans="1:11" x14ac:dyDescent="0.2">
      <c r="A12" s="63" t="s">
        <v>278</v>
      </c>
      <c r="B12" s="96" t="s">
        <v>279</v>
      </c>
      <c r="C12" s="100">
        <f>'04KB'!D30</f>
        <v>43023372</v>
      </c>
      <c r="D12" s="66">
        <f>'04KB'!E30</f>
        <v>51228557</v>
      </c>
      <c r="E12" s="101">
        <f>'04KB'!H30</f>
        <v>46968029</v>
      </c>
      <c r="F12" s="111" t="s">
        <v>280</v>
      </c>
      <c r="G12" s="96" t="s">
        <v>281</v>
      </c>
      <c r="H12" s="100">
        <f>'03KK'!D52</f>
        <v>7700000</v>
      </c>
      <c r="I12" s="66">
        <f>'03KK'!E52</f>
        <v>5668133</v>
      </c>
      <c r="J12" s="224">
        <f>'03KK'!I52</f>
        <v>5668133</v>
      </c>
      <c r="K12" s="226"/>
    </row>
    <row r="13" spans="1:11" x14ac:dyDescent="0.2">
      <c r="A13" s="63" t="s">
        <v>282</v>
      </c>
      <c r="B13" s="96" t="s">
        <v>283</v>
      </c>
      <c r="C13" s="100">
        <f>'04KB'!D42</f>
        <v>16282657</v>
      </c>
      <c r="D13" s="66">
        <f>'04KB'!E42</f>
        <v>17741113</v>
      </c>
      <c r="E13" s="101">
        <f>'04KB'!H42</f>
        <v>17097712</v>
      </c>
      <c r="F13" s="111" t="s">
        <v>284</v>
      </c>
      <c r="G13" s="96" t="s">
        <v>285</v>
      </c>
      <c r="H13" s="100">
        <v>0</v>
      </c>
      <c r="I13" s="66">
        <f>'03KK'!E54</f>
        <v>608671</v>
      </c>
      <c r="J13" s="224">
        <f>'03KK'!I54</f>
        <v>608671</v>
      </c>
      <c r="K13" s="226"/>
    </row>
    <row r="14" spans="1:11" x14ac:dyDescent="0.2">
      <c r="A14" s="63" t="s">
        <v>286</v>
      </c>
      <c r="B14" s="96" t="s">
        <v>287</v>
      </c>
      <c r="C14" s="100">
        <f>'04KB'!D45</f>
        <v>0</v>
      </c>
      <c r="D14" s="66">
        <f>'04KB'!E45</f>
        <v>2886175</v>
      </c>
      <c r="E14" s="101">
        <f>'04KB'!H45</f>
        <v>2500000</v>
      </c>
      <c r="F14" s="111" t="s">
        <v>288</v>
      </c>
      <c r="G14" s="96" t="s">
        <v>289</v>
      </c>
      <c r="H14" s="100">
        <f>'03KK'!D55</f>
        <v>8466645</v>
      </c>
      <c r="I14" s="66">
        <f>'03KK'!E55</f>
        <v>8906838</v>
      </c>
      <c r="J14" s="224">
        <f>'03KK'!I55</f>
        <v>8906838</v>
      </c>
      <c r="K14" s="226"/>
    </row>
    <row r="15" spans="1:11" x14ac:dyDescent="0.2">
      <c r="A15" s="63" t="s">
        <v>286</v>
      </c>
      <c r="B15" s="96" t="s">
        <v>287</v>
      </c>
      <c r="C15" s="100">
        <v>0</v>
      </c>
      <c r="D15" s="66">
        <v>0</v>
      </c>
      <c r="E15" s="68">
        <v>0</v>
      </c>
      <c r="F15" s="111" t="s">
        <v>290</v>
      </c>
      <c r="G15" s="96" t="s">
        <v>291</v>
      </c>
      <c r="H15" s="100">
        <v>0</v>
      </c>
      <c r="I15" s="66">
        <v>0</v>
      </c>
      <c r="J15" s="224">
        <v>0</v>
      </c>
      <c r="K15" s="226"/>
    </row>
    <row r="16" spans="1:11" x14ac:dyDescent="0.2">
      <c r="A16" s="63" t="s">
        <v>292</v>
      </c>
      <c r="B16" s="96" t="s">
        <v>293</v>
      </c>
      <c r="C16" s="102">
        <f>SUM(C14:C15)</f>
        <v>0</v>
      </c>
      <c r="D16" s="91">
        <f t="shared" ref="D16:E16" si="1">SUM(D14:D15)</f>
        <v>2886175</v>
      </c>
      <c r="E16" s="114">
        <f t="shared" si="1"/>
        <v>2500000</v>
      </c>
      <c r="F16" s="111" t="s">
        <v>294</v>
      </c>
      <c r="G16" s="96" t="s">
        <v>295</v>
      </c>
      <c r="H16" s="100">
        <f>'03KK'!D60</f>
        <v>60973000</v>
      </c>
      <c r="I16" s="66">
        <f>'03KK'!E60</f>
        <v>52963521</v>
      </c>
      <c r="J16" s="224">
        <f>'03KK'!I60</f>
        <v>52707520</v>
      </c>
      <c r="K16" s="226"/>
    </row>
    <row r="17" spans="1:11" ht="15" x14ac:dyDescent="0.25">
      <c r="A17" s="69"/>
      <c r="B17" s="97" t="s">
        <v>296</v>
      </c>
      <c r="C17" s="115">
        <f t="shared" ref="C17:D17" si="2">C11+C12+C13+C16</f>
        <v>131495666</v>
      </c>
      <c r="D17" s="80">
        <f t="shared" si="2"/>
        <v>152075813</v>
      </c>
      <c r="E17" s="83">
        <f>E11+E12+E13+E16</f>
        <v>146785709</v>
      </c>
      <c r="F17" s="111" t="s">
        <v>297</v>
      </c>
      <c r="G17" s="96" t="s">
        <v>298</v>
      </c>
      <c r="H17" s="102">
        <v>0</v>
      </c>
      <c r="I17" s="91">
        <f>'03KK'!E66</f>
        <v>251485220</v>
      </c>
      <c r="J17" s="225">
        <f>'03KK'!I66</f>
        <v>0</v>
      </c>
      <c r="K17" s="226"/>
    </row>
    <row r="18" spans="1:11" x14ac:dyDescent="0.2">
      <c r="A18" s="63"/>
      <c r="B18" s="96"/>
      <c r="C18" s="100"/>
      <c r="D18" s="66"/>
      <c r="E18" s="68"/>
      <c r="F18" s="111" t="s">
        <v>299</v>
      </c>
      <c r="G18" s="96" t="s">
        <v>300</v>
      </c>
      <c r="H18" s="100">
        <f>SUM(H13:H17)</f>
        <v>69439645</v>
      </c>
      <c r="I18" s="66">
        <f>SUM(I13:I17)</f>
        <v>313964250</v>
      </c>
      <c r="J18" s="72">
        <f>SUM(J13:J17)</f>
        <v>62223029</v>
      </c>
      <c r="K18" s="226"/>
    </row>
    <row r="19" spans="1:11" ht="15" x14ac:dyDescent="0.25">
      <c r="A19" s="63" t="s">
        <v>301</v>
      </c>
      <c r="B19" s="96" t="s">
        <v>302</v>
      </c>
      <c r="C19" s="100">
        <v>0</v>
      </c>
      <c r="D19" s="66">
        <v>0</v>
      </c>
      <c r="E19" s="68">
        <v>0</v>
      </c>
      <c r="F19" s="112"/>
      <c r="G19" s="97" t="s">
        <v>303</v>
      </c>
      <c r="H19" s="104">
        <f t="shared" ref="H19:I19" si="3">H9+H10+H11+H12+H18</f>
        <v>158646109</v>
      </c>
      <c r="I19" s="83">
        <f t="shared" si="3"/>
        <v>395608935</v>
      </c>
      <c r="J19" s="80">
        <f>J9+J10+J11+J12+J18</f>
        <v>143778021</v>
      </c>
      <c r="K19" s="226"/>
    </row>
    <row r="20" spans="1:11" x14ac:dyDescent="0.2">
      <c r="A20" s="63" t="s">
        <v>304</v>
      </c>
      <c r="B20" s="96" t="s">
        <v>305</v>
      </c>
      <c r="C20" s="100">
        <v>0</v>
      </c>
      <c r="D20" s="66">
        <v>0</v>
      </c>
      <c r="E20" s="68">
        <v>0</v>
      </c>
      <c r="F20" s="111" t="s">
        <v>306</v>
      </c>
      <c r="G20" s="96" t="s">
        <v>307</v>
      </c>
      <c r="H20" s="105">
        <f>'03KK'!D73</f>
        <v>24602000</v>
      </c>
      <c r="I20" s="87">
        <f>'03KK'!E73</f>
        <v>25025011</v>
      </c>
      <c r="J20" s="227">
        <f>'03KK'!I73</f>
        <v>25025011</v>
      </c>
      <c r="K20" s="226"/>
    </row>
    <row r="21" spans="1:11" x14ac:dyDescent="0.2">
      <c r="A21" s="63" t="s">
        <v>308</v>
      </c>
      <c r="B21" s="96" t="s">
        <v>309</v>
      </c>
      <c r="C21" s="100">
        <v>0</v>
      </c>
      <c r="D21" s="66">
        <v>0</v>
      </c>
      <c r="E21" s="68">
        <v>0</v>
      </c>
      <c r="F21" s="111" t="s">
        <v>310</v>
      </c>
      <c r="G21" s="96" t="s">
        <v>311</v>
      </c>
      <c r="H21" s="105">
        <f>'03KK'!D76</f>
        <v>241795902</v>
      </c>
      <c r="I21" s="87">
        <f>'03KK'!E76</f>
        <v>42557704</v>
      </c>
      <c r="J21" s="227">
        <f>'03KK'!I76</f>
        <v>42557704</v>
      </c>
      <c r="K21" s="226"/>
    </row>
    <row r="22" spans="1:11" x14ac:dyDescent="0.2">
      <c r="A22" s="63"/>
      <c r="B22" s="96"/>
      <c r="C22" s="100"/>
      <c r="D22" s="66"/>
      <c r="E22" s="68"/>
      <c r="F22" s="111" t="s">
        <v>312</v>
      </c>
      <c r="G22" s="96" t="s">
        <v>313</v>
      </c>
      <c r="H22" s="106">
        <v>0</v>
      </c>
      <c r="I22" s="88">
        <v>0</v>
      </c>
      <c r="J22" s="228">
        <v>0</v>
      </c>
      <c r="K22" s="226"/>
    </row>
    <row r="23" spans="1:11" x14ac:dyDescent="0.2">
      <c r="A23" s="63" t="s">
        <v>314</v>
      </c>
      <c r="B23" s="96" t="s">
        <v>315</v>
      </c>
      <c r="C23" s="100">
        <f>'04KB'!D44</f>
        <v>20944880</v>
      </c>
      <c r="D23" s="66">
        <f>'04KB'!E44</f>
        <v>28070866</v>
      </c>
      <c r="E23" s="101">
        <f>'04KB'!H44</f>
        <v>28070866</v>
      </c>
      <c r="F23" s="111" t="s">
        <v>316</v>
      </c>
      <c r="G23" s="96" t="s">
        <v>317</v>
      </c>
      <c r="H23" s="105">
        <f>'03KK'!D77</f>
        <v>600000</v>
      </c>
      <c r="I23" s="87">
        <f>'03KK'!E77</f>
        <v>800000</v>
      </c>
      <c r="J23" s="227">
        <f>'03KK'!I77</f>
        <v>800000</v>
      </c>
      <c r="K23" s="226"/>
    </row>
    <row r="24" spans="1:11" x14ac:dyDescent="0.2">
      <c r="A24" s="63" t="s">
        <v>318</v>
      </c>
      <c r="B24" s="96" t="s">
        <v>319</v>
      </c>
      <c r="C24" s="100">
        <v>0</v>
      </c>
      <c r="D24" s="66">
        <v>0</v>
      </c>
      <c r="E24" s="68">
        <v>0</v>
      </c>
      <c r="F24" s="111" t="s">
        <v>316</v>
      </c>
      <c r="G24" s="96"/>
      <c r="H24" s="106">
        <v>0</v>
      </c>
      <c r="I24" s="88">
        <v>0</v>
      </c>
      <c r="J24" s="228">
        <v>0</v>
      </c>
      <c r="K24" s="226"/>
    </row>
    <row r="25" spans="1:11" x14ac:dyDescent="0.2">
      <c r="A25" s="63" t="s">
        <v>320</v>
      </c>
      <c r="B25" s="96" t="s">
        <v>321</v>
      </c>
      <c r="C25" s="100">
        <f>'04KB'!D51</f>
        <v>300000</v>
      </c>
      <c r="D25" s="66">
        <f>'04KB'!E51</f>
        <v>8377251</v>
      </c>
      <c r="E25" s="101">
        <f>'04KB'!H51</f>
        <v>8377251</v>
      </c>
      <c r="F25" s="111" t="s">
        <v>322</v>
      </c>
      <c r="G25" s="96" t="s">
        <v>323</v>
      </c>
      <c r="H25" s="107">
        <f>SUM(H22:H24)</f>
        <v>600000</v>
      </c>
      <c r="I25" s="92">
        <f t="shared" ref="I25:J25" si="4">SUM(I22:I24)</f>
        <v>800000</v>
      </c>
      <c r="J25" s="229">
        <f t="shared" si="4"/>
        <v>800000</v>
      </c>
      <c r="K25" s="226"/>
    </row>
    <row r="26" spans="1:11" ht="15" x14ac:dyDescent="0.25">
      <c r="A26" s="63" t="s">
        <v>324</v>
      </c>
      <c r="B26" s="96" t="s">
        <v>325</v>
      </c>
      <c r="C26" s="102">
        <f>SUM(C24:C25)</f>
        <v>300000</v>
      </c>
      <c r="D26" s="91">
        <f t="shared" ref="D26:E26" si="5">SUM(D24:D25)</f>
        <v>8377251</v>
      </c>
      <c r="E26" s="103">
        <f t="shared" si="5"/>
        <v>8377251</v>
      </c>
      <c r="F26" s="112"/>
      <c r="G26" s="97" t="s">
        <v>326</v>
      </c>
      <c r="H26" s="104">
        <f t="shared" ref="H26:I26" si="6">H20+H21+H25</f>
        <v>266997902</v>
      </c>
      <c r="I26" s="83">
        <f t="shared" si="6"/>
        <v>68382715</v>
      </c>
      <c r="J26" s="80">
        <f>J20+J21+J25</f>
        <v>68382715</v>
      </c>
      <c r="K26" s="226"/>
    </row>
    <row r="27" spans="1:11" ht="15" x14ac:dyDescent="0.25">
      <c r="A27" s="69"/>
      <c r="B27" s="97" t="s">
        <v>327</v>
      </c>
      <c r="C27" s="115">
        <f t="shared" ref="C27:D27" si="7">C23+C26+C21</f>
        <v>21244880</v>
      </c>
      <c r="D27" s="80">
        <f t="shared" si="7"/>
        <v>36448117</v>
      </c>
      <c r="E27" s="83">
        <f>E23+E26+E21</f>
        <v>36448117</v>
      </c>
      <c r="F27" s="111" t="s">
        <v>328</v>
      </c>
      <c r="G27" s="96" t="s">
        <v>329</v>
      </c>
      <c r="H27" s="105">
        <f>'05FK'!D7</f>
        <v>3093500</v>
      </c>
      <c r="I27" s="87">
        <f>'05FK'!E7</f>
        <v>3093500</v>
      </c>
      <c r="J27" s="227">
        <f>'05FK'!J7</f>
        <v>2474800</v>
      </c>
      <c r="K27" s="226"/>
    </row>
    <row r="28" spans="1:11" x14ac:dyDescent="0.2">
      <c r="A28" s="63"/>
      <c r="B28" s="96"/>
      <c r="C28" s="116"/>
      <c r="D28" s="67"/>
      <c r="E28" s="68"/>
      <c r="F28" s="111" t="s">
        <v>330</v>
      </c>
      <c r="G28" s="96" t="s">
        <v>331</v>
      </c>
      <c r="H28" s="106">
        <v>0</v>
      </c>
      <c r="I28" s="88">
        <v>0</v>
      </c>
      <c r="J28" s="228">
        <v>0</v>
      </c>
      <c r="K28" s="226"/>
    </row>
    <row r="29" spans="1:11" x14ac:dyDescent="0.2">
      <c r="A29" s="63" t="s">
        <v>332</v>
      </c>
      <c r="B29" s="96" t="s">
        <v>333</v>
      </c>
      <c r="C29" s="117">
        <f>'06FB'!D9</f>
        <v>278744454</v>
      </c>
      <c r="D29" s="93">
        <f>'06FB'!E9</f>
        <v>278744454</v>
      </c>
      <c r="E29" s="86">
        <f>'06FB'!H9</f>
        <v>278744454</v>
      </c>
      <c r="F29" s="111" t="s">
        <v>334</v>
      </c>
      <c r="G29" s="96" t="s">
        <v>335</v>
      </c>
      <c r="H29" s="105">
        <f>'05FK'!D9</f>
        <v>2351489</v>
      </c>
      <c r="I29" s="87">
        <f>'05FK'!E9</f>
        <v>2492537</v>
      </c>
      <c r="J29" s="227">
        <f>'05FK'!J9</f>
        <v>2492537</v>
      </c>
      <c r="K29" s="226"/>
    </row>
    <row r="30" spans="1:11" x14ac:dyDescent="0.2">
      <c r="A30" s="63" t="s">
        <v>336</v>
      </c>
      <c r="B30" s="96" t="s">
        <v>337</v>
      </c>
      <c r="C30" s="117">
        <f>'06FB'!D10</f>
        <v>0</v>
      </c>
      <c r="D30" s="93">
        <f>'06FB'!E10</f>
        <v>2647286</v>
      </c>
      <c r="E30" s="86">
        <f>'06FB'!H10</f>
        <v>2647286</v>
      </c>
      <c r="F30" s="111" t="s">
        <v>338</v>
      </c>
      <c r="G30" s="96" t="s">
        <v>339</v>
      </c>
      <c r="H30" s="105">
        <f>'05FK'!D10</f>
        <v>396000</v>
      </c>
      <c r="I30" s="87">
        <f>'05FK'!E10</f>
        <v>337983</v>
      </c>
      <c r="J30" s="227">
        <f>'05FK'!J10</f>
        <v>337983</v>
      </c>
      <c r="K30" s="226"/>
    </row>
    <row r="31" spans="1:11" ht="15" x14ac:dyDescent="0.25">
      <c r="A31" s="69" t="s">
        <v>340</v>
      </c>
      <c r="B31" s="97" t="s">
        <v>341</v>
      </c>
      <c r="C31" s="115">
        <f t="shared" ref="C31:D31" si="8">C29+C30</f>
        <v>278744454</v>
      </c>
      <c r="D31" s="80">
        <f t="shared" si="8"/>
        <v>281391740</v>
      </c>
      <c r="E31" s="83">
        <f>E29+E30</f>
        <v>281391740</v>
      </c>
      <c r="F31" s="112" t="s">
        <v>342</v>
      </c>
      <c r="G31" s="97" t="s">
        <v>343</v>
      </c>
      <c r="H31" s="108">
        <f t="shared" ref="H31:I31" si="9">SUM(H27:H30)</f>
        <v>5840989</v>
      </c>
      <c r="I31" s="90">
        <f t="shared" si="9"/>
        <v>5924020</v>
      </c>
      <c r="J31" s="229">
        <f>SUM(J27:J30)</f>
        <v>5305320</v>
      </c>
      <c r="K31" s="226"/>
    </row>
    <row r="32" spans="1:11" ht="15.75" thickBot="1" x14ac:dyDescent="0.3">
      <c r="A32" s="70" t="s">
        <v>344</v>
      </c>
      <c r="B32" s="98" t="s">
        <v>345</v>
      </c>
      <c r="C32" s="118">
        <f t="shared" ref="C32:D32" si="10">C27+C31+C17</f>
        <v>431485000</v>
      </c>
      <c r="D32" s="81">
        <f t="shared" si="10"/>
        <v>469915670</v>
      </c>
      <c r="E32" s="82">
        <f>E27+E31+E17</f>
        <v>464625566</v>
      </c>
      <c r="F32" s="113" t="s">
        <v>346</v>
      </c>
      <c r="G32" s="98" t="s">
        <v>347</v>
      </c>
      <c r="H32" s="109">
        <f t="shared" ref="H32:I32" si="11">H26+H31+H19</f>
        <v>431485000</v>
      </c>
      <c r="I32" s="82">
        <f t="shared" si="11"/>
        <v>469915670</v>
      </c>
      <c r="J32" s="81">
        <f>J26+J31+J19</f>
        <v>217466056</v>
      </c>
      <c r="K32" s="226"/>
    </row>
    <row r="34" spans="5:10" x14ac:dyDescent="0.2">
      <c r="E34" s="89"/>
      <c r="H34" s="89"/>
      <c r="I34" s="89"/>
      <c r="J34" s="89"/>
    </row>
    <row r="35" spans="5:10" x14ac:dyDescent="0.2">
      <c r="H35" s="89"/>
    </row>
  </sheetData>
  <mergeCells count="4">
    <mergeCell ref="B4:D4"/>
    <mergeCell ref="H6:I6"/>
    <mergeCell ref="C7:E7"/>
    <mergeCell ref="H7:J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  <headerFooter>
    <oddFooter>&amp;P. oldal, összesen: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3"/>
  <dimension ref="B1:J80"/>
  <sheetViews>
    <sheetView tabSelected="1" workbookViewId="0">
      <pane ySplit="6" topLeftCell="A59" activePane="bottomLeft" state="frozen"/>
      <selection activeCell="B6" sqref="B6"/>
      <selection pane="bottomLeft" activeCell="B6" sqref="B6"/>
    </sheetView>
  </sheetViews>
  <sheetFormatPr defaultColWidth="4.7109375" defaultRowHeight="15.95" customHeight="1" x14ac:dyDescent="0.2"/>
  <cols>
    <col min="1" max="1" width="1.7109375" style="1" customWidth="1"/>
    <col min="2" max="2" width="4.7109375" style="1" customWidth="1"/>
    <col min="3" max="3" width="90.7109375" style="1" customWidth="1"/>
    <col min="4" max="5" width="11.7109375" style="1" customWidth="1"/>
    <col min="6" max="6" width="11.7109375" style="1" hidden="1" customWidth="1"/>
    <col min="7" max="8" width="16.7109375" style="1" hidden="1" customWidth="1"/>
    <col min="9" max="9" width="11.7109375" style="1" hidden="1" customWidth="1"/>
    <col min="10" max="10" width="1.7109375" style="1" customWidth="1"/>
    <col min="11" max="16384" width="4.7109375" style="1"/>
  </cols>
  <sheetData>
    <row r="1" spans="2:10" ht="18" customHeight="1" x14ac:dyDescent="0.25">
      <c r="B1" s="272" t="s">
        <v>254</v>
      </c>
      <c r="C1" s="273"/>
      <c r="D1" s="273"/>
      <c r="E1" s="273"/>
      <c r="F1" s="273"/>
      <c r="G1" s="273"/>
      <c r="H1" s="273"/>
      <c r="I1" s="274"/>
      <c r="J1" s="222"/>
    </row>
    <row r="2" spans="2:10" ht="18" customHeight="1" x14ac:dyDescent="0.25">
      <c r="B2" s="269" t="s">
        <v>519</v>
      </c>
      <c r="C2" s="270"/>
      <c r="D2" s="270"/>
      <c r="E2" s="270"/>
      <c r="F2" s="270"/>
      <c r="G2" s="270"/>
      <c r="H2" s="270"/>
      <c r="I2" s="271"/>
      <c r="J2" s="222"/>
    </row>
    <row r="3" spans="2:10" ht="18" customHeight="1" thickBot="1" x14ac:dyDescent="0.3">
      <c r="B3" s="8" t="s">
        <v>255</v>
      </c>
      <c r="C3" s="275" t="s">
        <v>533</v>
      </c>
      <c r="D3" s="275"/>
      <c r="E3" s="275"/>
      <c r="F3" s="9"/>
      <c r="G3" s="9"/>
      <c r="H3" s="9"/>
      <c r="I3" s="215" t="s">
        <v>256</v>
      </c>
      <c r="J3" s="222"/>
    </row>
    <row r="4" spans="2:10" ht="15.95" customHeight="1" x14ac:dyDescent="0.2">
      <c r="B4" s="12"/>
      <c r="C4" s="5"/>
      <c r="D4" s="266" t="s">
        <v>249</v>
      </c>
      <c r="E4" s="266"/>
      <c r="F4" s="267" t="s">
        <v>252</v>
      </c>
      <c r="G4" s="5"/>
      <c r="H4" s="5"/>
      <c r="I4" s="13"/>
    </row>
    <row r="5" spans="2:10" ht="15.95" customHeight="1" x14ac:dyDescent="0.2">
      <c r="B5" s="12" t="s">
        <v>3</v>
      </c>
      <c r="C5" s="2" t="s">
        <v>4</v>
      </c>
      <c r="D5" s="2" t="s">
        <v>250</v>
      </c>
      <c r="E5" s="6" t="s">
        <v>251</v>
      </c>
      <c r="F5" s="268"/>
      <c r="G5" s="2" t="s">
        <v>8</v>
      </c>
      <c r="H5" s="2" t="s">
        <v>9</v>
      </c>
      <c r="I5" s="14" t="s">
        <v>10</v>
      </c>
    </row>
    <row r="6" spans="2:10" ht="15.95" customHeight="1" thickBot="1" x14ac:dyDescent="0.25">
      <c r="B6" s="15">
        <v>2</v>
      </c>
      <c r="C6" s="16">
        <v>3</v>
      </c>
      <c r="D6" s="16">
        <v>4</v>
      </c>
      <c r="E6" s="16">
        <v>5</v>
      </c>
      <c r="F6" s="16">
        <v>7</v>
      </c>
      <c r="G6" s="16">
        <v>8</v>
      </c>
      <c r="H6" s="16">
        <v>9</v>
      </c>
      <c r="I6" s="17">
        <v>10</v>
      </c>
    </row>
    <row r="7" spans="2:10" ht="15.95" customHeight="1" x14ac:dyDescent="0.2">
      <c r="B7" s="18" t="s">
        <v>0</v>
      </c>
      <c r="C7" s="19" t="s">
        <v>11</v>
      </c>
      <c r="D7" s="20">
        <v>14697798</v>
      </c>
      <c r="E7" s="20">
        <v>13638991</v>
      </c>
      <c r="F7" s="20">
        <v>13638991</v>
      </c>
      <c r="G7" s="20">
        <v>79135434</v>
      </c>
      <c r="H7" s="20">
        <v>0</v>
      </c>
      <c r="I7" s="21">
        <v>13638991</v>
      </c>
    </row>
    <row r="8" spans="2:10" ht="15.95" customHeight="1" x14ac:dyDescent="0.2">
      <c r="B8" s="22" t="s">
        <v>1</v>
      </c>
      <c r="C8" s="3" t="s">
        <v>12</v>
      </c>
      <c r="D8" s="4">
        <v>700000</v>
      </c>
      <c r="E8" s="4">
        <v>671500</v>
      </c>
      <c r="F8" s="4">
        <v>671500</v>
      </c>
      <c r="G8" s="4">
        <v>0</v>
      </c>
      <c r="H8" s="4">
        <v>0</v>
      </c>
      <c r="I8" s="23">
        <v>671500</v>
      </c>
    </row>
    <row r="9" spans="2:10" ht="15.95" customHeight="1" x14ac:dyDescent="0.2">
      <c r="B9" s="22" t="s">
        <v>13</v>
      </c>
      <c r="C9" s="3" t="s">
        <v>14</v>
      </c>
      <c r="D9" s="4">
        <v>596000</v>
      </c>
      <c r="E9" s="4">
        <v>521500</v>
      </c>
      <c r="F9" s="4">
        <v>521500</v>
      </c>
      <c r="G9" s="4">
        <v>0</v>
      </c>
      <c r="H9" s="4">
        <v>0</v>
      </c>
      <c r="I9" s="23">
        <v>521500</v>
      </c>
    </row>
    <row r="10" spans="2:10" ht="15.95" customHeight="1" x14ac:dyDescent="0.2">
      <c r="B10" s="22" t="s">
        <v>15</v>
      </c>
      <c r="C10" s="3" t="s">
        <v>16</v>
      </c>
      <c r="D10" s="4">
        <v>0</v>
      </c>
      <c r="E10" s="4">
        <v>99900</v>
      </c>
      <c r="F10" s="4">
        <v>99900</v>
      </c>
      <c r="G10" s="4">
        <v>0</v>
      </c>
      <c r="H10" s="4">
        <v>0</v>
      </c>
      <c r="I10" s="23">
        <v>99900</v>
      </c>
    </row>
    <row r="11" spans="2:10" ht="15.95" customHeight="1" x14ac:dyDescent="0.2">
      <c r="B11" s="22" t="s">
        <v>17</v>
      </c>
      <c r="C11" s="3" t="s">
        <v>18</v>
      </c>
      <c r="D11" s="4">
        <v>1000000</v>
      </c>
      <c r="E11" s="4">
        <v>195457</v>
      </c>
      <c r="F11" s="4">
        <v>195457</v>
      </c>
      <c r="G11" s="4">
        <v>0</v>
      </c>
      <c r="H11" s="4">
        <v>0</v>
      </c>
      <c r="I11" s="23">
        <v>195457</v>
      </c>
    </row>
    <row r="12" spans="2:10" ht="15.95" customHeight="1" x14ac:dyDescent="0.2">
      <c r="B12" s="22" t="s">
        <v>19</v>
      </c>
      <c r="C12" s="3" t="s">
        <v>20</v>
      </c>
      <c r="D12" s="4">
        <v>16993798</v>
      </c>
      <c r="E12" s="4">
        <v>15127348</v>
      </c>
      <c r="F12" s="4">
        <v>15127348</v>
      </c>
      <c r="G12" s="4">
        <v>79135434</v>
      </c>
      <c r="H12" s="4">
        <v>0</v>
      </c>
      <c r="I12" s="23">
        <v>15127348</v>
      </c>
    </row>
    <row r="13" spans="2:10" ht="15.95" customHeight="1" x14ac:dyDescent="0.2">
      <c r="B13" s="22" t="s">
        <v>21</v>
      </c>
      <c r="C13" s="3" t="s">
        <v>22</v>
      </c>
      <c r="D13" s="4">
        <v>7029680</v>
      </c>
      <c r="E13" s="4">
        <v>7213355</v>
      </c>
      <c r="F13" s="4">
        <v>7213355</v>
      </c>
      <c r="G13" s="4">
        <v>0</v>
      </c>
      <c r="H13" s="4">
        <v>0</v>
      </c>
      <c r="I13" s="23">
        <v>7213355</v>
      </c>
    </row>
    <row r="14" spans="2:10" ht="15.95" customHeight="1" x14ac:dyDescent="0.2">
      <c r="B14" s="22" t="s">
        <v>23</v>
      </c>
      <c r="C14" s="3" t="s">
        <v>24</v>
      </c>
      <c r="D14" s="4">
        <v>2355000</v>
      </c>
      <c r="E14" s="4">
        <v>2292692</v>
      </c>
      <c r="F14" s="4">
        <v>2292692</v>
      </c>
      <c r="G14" s="4">
        <v>0</v>
      </c>
      <c r="H14" s="4">
        <v>0</v>
      </c>
      <c r="I14" s="23">
        <v>2292692</v>
      </c>
    </row>
    <row r="15" spans="2:10" ht="15.95" customHeight="1" x14ac:dyDescent="0.2">
      <c r="B15" s="22" t="s">
        <v>25</v>
      </c>
      <c r="C15" s="3" t="s">
        <v>26</v>
      </c>
      <c r="D15" s="4">
        <v>0</v>
      </c>
      <c r="E15" s="4">
        <v>190530</v>
      </c>
      <c r="F15" s="4">
        <v>190530</v>
      </c>
      <c r="G15" s="4">
        <v>0</v>
      </c>
      <c r="H15" s="4">
        <v>0</v>
      </c>
      <c r="I15" s="23">
        <v>190530</v>
      </c>
    </row>
    <row r="16" spans="2:10" ht="15.95" customHeight="1" x14ac:dyDescent="0.2">
      <c r="B16" s="22" t="s">
        <v>27</v>
      </c>
      <c r="C16" s="3" t="s">
        <v>28</v>
      </c>
      <c r="D16" s="4">
        <v>9384680</v>
      </c>
      <c r="E16" s="4">
        <v>9696577</v>
      </c>
      <c r="F16" s="4">
        <v>9696577</v>
      </c>
      <c r="G16" s="4">
        <v>0</v>
      </c>
      <c r="H16" s="4">
        <v>0</v>
      </c>
      <c r="I16" s="23">
        <v>9696577</v>
      </c>
    </row>
    <row r="17" spans="2:9" ht="15.95" customHeight="1" thickBot="1" x14ac:dyDescent="0.25">
      <c r="B17" s="24" t="s">
        <v>29</v>
      </c>
      <c r="C17" s="25" t="s">
        <v>30</v>
      </c>
      <c r="D17" s="26">
        <v>26378478</v>
      </c>
      <c r="E17" s="26">
        <v>24823925</v>
      </c>
      <c r="F17" s="26">
        <v>24823925</v>
      </c>
      <c r="G17" s="26">
        <v>79135434</v>
      </c>
      <c r="H17" s="26">
        <v>0</v>
      </c>
      <c r="I17" s="27">
        <v>24823925</v>
      </c>
    </row>
    <row r="18" spans="2:9" ht="15.95" customHeight="1" x14ac:dyDescent="0.2">
      <c r="B18" s="28" t="s">
        <v>31</v>
      </c>
      <c r="C18" s="29" t="s">
        <v>32</v>
      </c>
      <c r="D18" s="30">
        <v>5894306</v>
      </c>
      <c r="E18" s="30">
        <v>4586473</v>
      </c>
      <c r="F18" s="30">
        <v>4586473</v>
      </c>
      <c r="G18" s="30">
        <v>17682918</v>
      </c>
      <c r="H18" s="30">
        <v>0</v>
      </c>
      <c r="I18" s="31">
        <v>4586473</v>
      </c>
    </row>
    <row r="19" spans="2:9" ht="15.95" customHeight="1" x14ac:dyDescent="0.2">
      <c r="B19" s="22" t="s">
        <v>33</v>
      </c>
      <c r="C19" s="3" t="s">
        <v>34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23">
        <v>4200319</v>
      </c>
    </row>
    <row r="20" spans="2:9" ht="15.95" customHeight="1" x14ac:dyDescent="0.2">
      <c r="B20" s="22" t="s">
        <v>35</v>
      </c>
      <c r="C20" s="3" t="s">
        <v>36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23">
        <v>171608</v>
      </c>
    </row>
    <row r="21" spans="2:9" ht="15.95" customHeight="1" x14ac:dyDescent="0.2">
      <c r="B21" s="22" t="s">
        <v>37</v>
      </c>
      <c r="C21" s="3" t="s">
        <v>38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23">
        <v>49062</v>
      </c>
    </row>
    <row r="22" spans="2:9" ht="15.95" customHeight="1" thickBot="1" x14ac:dyDescent="0.25">
      <c r="B22" s="32" t="s">
        <v>39</v>
      </c>
      <c r="C22" s="33" t="s">
        <v>40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5">
        <v>165484</v>
      </c>
    </row>
    <row r="23" spans="2:9" ht="15.95" customHeight="1" x14ac:dyDescent="0.2">
      <c r="B23" s="18" t="s">
        <v>41</v>
      </c>
      <c r="C23" s="19" t="s">
        <v>42</v>
      </c>
      <c r="D23" s="20">
        <v>145000</v>
      </c>
      <c r="E23" s="20">
        <v>54926</v>
      </c>
      <c r="F23" s="20">
        <v>54926</v>
      </c>
      <c r="G23" s="20">
        <v>0</v>
      </c>
      <c r="H23" s="20">
        <v>0</v>
      </c>
      <c r="I23" s="21">
        <v>54926</v>
      </c>
    </row>
    <row r="24" spans="2:9" ht="15.95" customHeight="1" x14ac:dyDescent="0.2">
      <c r="B24" s="22" t="s">
        <v>43</v>
      </c>
      <c r="C24" s="3" t="s">
        <v>44</v>
      </c>
      <c r="D24" s="4">
        <v>4924000</v>
      </c>
      <c r="E24" s="4">
        <v>2878869</v>
      </c>
      <c r="F24" s="4">
        <v>2878869</v>
      </c>
      <c r="G24" s="4">
        <v>0</v>
      </c>
      <c r="H24" s="4">
        <v>0</v>
      </c>
      <c r="I24" s="23">
        <v>2878869</v>
      </c>
    </row>
    <row r="25" spans="2:9" ht="15.95" customHeight="1" x14ac:dyDescent="0.2">
      <c r="B25" s="22" t="s">
        <v>45</v>
      </c>
      <c r="C25" s="3" t="s">
        <v>46</v>
      </c>
      <c r="D25" s="4">
        <v>5069000</v>
      </c>
      <c r="E25" s="4">
        <v>2933795</v>
      </c>
      <c r="F25" s="4">
        <v>2933795</v>
      </c>
      <c r="G25" s="4">
        <v>0</v>
      </c>
      <c r="H25" s="4">
        <v>0</v>
      </c>
      <c r="I25" s="23">
        <v>2933795</v>
      </c>
    </row>
    <row r="26" spans="2:9" ht="15.95" customHeight="1" x14ac:dyDescent="0.2">
      <c r="B26" s="22" t="s">
        <v>47</v>
      </c>
      <c r="C26" s="3" t="s">
        <v>48</v>
      </c>
      <c r="D26" s="4">
        <v>221500</v>
      </c>
      <c r="E26" s="4">
        <v>463411</v>
      </c>
      <c r="F26" s="4">
        <v>463411</v>
      </c>
      <c r="G26" s="4">
        <v>0</v>
      </c>
      <c r="H26" s="4">
        <v>0</v>
      </c>
      <c r="I26" s="23">
        <v>463411</v>
      </c>
    </row>
    <row r="27" spans="2:9" ht="15.95" customHeight="1" x14ac:dyDescent="0.2">
      <c r="B27" s="22" t="s">
        <v>49</v>
      </c>
      <c r="C27" s="3" t="s">
        <v>50</v>
      </c>
      <c r="D27" s="4">
        <v>403500</v>
      </c>
      <c r="E27" s="4">
        <v>397392</v>
      </c>
      <c r="F27" s="4">
        <v>397392</v>
      </c>
      <c r="G27" s="4">
        <v>0</v>
      </c>
      <c r="H27" s="4">
        <v>0</v>
      </c>
      <c r="I27" s="23">
        <v>397392</v>
      </c>
    </row>
    <row r="28" spans="2:9" ht="15.95" customHeight="1" x14ac:dyDescent="0.2">
      <c r="B28" s="22" t="s">
        <v>51</v>
      </c>
      <c r="C28" s="3" t="s">
        <v>52</v>
      </c>
      <c r="D28" s="4">
        <v>625000</v>
      </c>
      <c r="E28" s="4">
        <v>860803</v>
      </c>
      <c r="F28" s="4">
        <v>860803</v>
      </c>
      <c r="G28" s="4">
        <v>0</v>
      </c>
      <c r="H28" s="4">
        <v>0</v>
      </c>
      <c r="I28" s="23">
        <v>860803</v>
      </c>
    </row>
    <row r="29" spans="2:9" ht="15.95" customHeight="1" x14ac:dyDescent="0.2">
      <c r="B29" s="22" t="s">
        <v>53</v>
      </c>
      <c r="C29" s="3" t="s">
        <v>54</v>
      </c>
      <c r="D29" s="4">
        <v>4894400</v>
      </c>
      <c r="E29" s="4">
        <v>5064173</v>
      </c>
      <c r="F29" s="4">
        <v>5064173</v>
      </c>
      <c r="G29" s="4">
        <v>6840000</v>
      </c>
      <c r="H29" s="4">
        <v>0</v>
      </c>
      <c r="I29" s="23">
        <v>5064173</v>
      </c>
    </row>
    <row r="30" spans="2:9" ht="15.95" customHeight="1" x14ac:dyDescent="0.2">
      <c r="B30" s="22" t="s">
        <v>55</v>
      </c>
      <c r="C30" s="3" t="s">
        <v>56</v>
      </c>
      <c r="D30" s="4">
        <v>2200000</v>
      </c>
      <c r="E30" s="4">
        <v>1559890</v>
      </c>
      <c r="F30" s="4">
        <v>1559890</v>
      </c>
      <c r="G30" s="4">
        <v>0</v>
      </c>
      <c r="H30" s="4">
        <v>0</v>
      </c>
      <c r="I30" s="23">
        <v>1559890</v>
      </c>
    </row>
    <row r="31" spans="2:9" ht="15.95" customHeight="1" x14ac:dyDescent="0.2">
      <c r="B31" s="22" t="s">
        <v>57</v>
      </c>
      <c r="C31" s="3" t="s">
        <v>58</v>
      </c>
      <c r="D31" s="4">
        <v>1280000</v>
      </c>
      <c r="E31" s="4">
        <v>1356526</v>
      </c>
      <c r="F31" s="4">
        <v>1356526</v>
      </c>
      <c r="G31" s="4">
        <v>0</v>
      </c>
      <c r="H31" s="4">
        <v>0</v>
      </c>
      <c r="I31" s="23">
        <v>1356526</v>
      </c>
    </row>
    <row r="32" spans="2:9" ht="15.95" customHeight="1" x14ac:dyDescent="0.2">
      <c r="B32" s="22" t="s">
        <v>59</v>
      </c>
      <c r="C32" s="3" t="s">
        <v>60</v>
      </c>
      <c r="D32" s="4">
        <v>3604000</v>
      </c>
      <c r="E32" s="4">
        <v>2643850</v>
      </c>
      <c r="F32" s="4">
        <v>2643850</v>
      </c>
      <c r="G32" s="4">
        <v>0</v>
      </c>
      <c r="H32" s="4">
        <v>0</v>
      </c>
      <c r="I32" s="23">
        <v>2643850</v>
      </c>
    </row>
    <row r="33" spans="2:9" ht="15.95" customHeight="1" x14ac:dyDescent="0.2">
      <c r="B33" s="22" t="s">
        <v>61</v>
      </c>
      <c r="C33" s="3" t="s">
        <v>62</v>
      </c>
      <c r="D33" s="4">
        <v>800000</v>
      </c>
      <c r="E33" s="4">
        <v>52272</v>
      </c>
      <c r="F33" s="4">
        <v>52272</v>
      </c>
      <c r="G33" s="4">
        <v>0</v>
      </c>
      <c r="H33" s="4">
        <v>0</v>
      </c>
      <c r="I33" s="23">
        <v>52272</v>
      </c>
    </row>
    <row r="34" spans="2:9" ht="15.95" customHeight="1" x14ac:dyDescent="0.2">
      <c r="B34" s="22" t="s">
        <v>63</v>
      </c>
      <c r="C34" s="3" t="s">
        <v>64</v>
      </c>
      <c r="D34" s="4">
        <v>1800000</v>
      </c>
      <c r="E34" s="4">
        <v>1780200</v>
      </c>
      <c r="F34" s="4">
        <v>1780200</v>
      </c>
      <c r="G34" s="4">
        <v>0</v>
      </c>
      <c r="H34" s="4">
        <v>0</v>
      </c>
      <c r="I34" s="23">
        <v>1780200</v>
      </c>
    </row>
    <row r="35" spans="2:9" ht="15.95" customHeight="1" x14ac:dyDescent="0.2">
      <c r="B35" s="22" t="s">
        <v>65</v>
      </c>
      <c r="C35" s="3" t="s">
        <v>66</v>
      </c>
      <c r="D35" s="4">
        <v>11286000</v>
      </c>
      <c r="E35" s="4">
        <v>14633789</v>
      </c>
      <c r="F35" s="4">
        <v>14633789</v>
      </c>
      <c r="G35" s="4">
        <v>0</v>
      </c>
      <c r="H35" s="4">
        <v>0</v>
      </c>
      <c r="I35" s="23">
        <v>14633789</v>
      </c>
    </row>
    <row r="36" spans="2:9" ht="15.95" customHeight="1" x14ac:dyDescent="0.2">
      <c r="B36" s="22" t="s">
        <v>67</v>
      </c>
      <c r="C36" s="3" t="s">
        <v>68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23">
        <v>420620</v>
      </c>
    </row>
    <row r="37" spans="2:9" ht="15.95" customHeight="1" x14ac:dyDescent="0.2">
      <c r="B37" s="22" t="s">
        <v>69</v>
      </c>
      <c r="C37" s="3" t="s">
        <v>70</v>
      </c>
      <c r="D37" s="4">
        <v>25864400</v>
      </c>
      <c r="E37" s="4">
        <v>27090700</v>
      </c>
      <c r="F37" s="4">
        <v>27090700</v>
      </c>
      <c r="G37" s="4">
        <v>6840000</v>
      </c>
      <c r="H37" s="4">
        <v>0</v>
      </c>
      <c r="I37" s="23">
        <v>27090700</v>
      </c>
    </row>
    <row r="38" spans="2:9" ht="15.95" customHeight="1" x14ac:dyDescent="0.2">
      <c r="B38" s="22" t="s">
        <v>71</v>
      </c>
      <c r="C38" s="3" t="s">
        <v>72</v>
      </c>
      <c r="D38" s="4">
        <v>260000</v>
      </c>
      <c r="E38" s="4">
        <v>37260</v>
      </c>
      <c r="F38" s="4">
        <v>37260</v>
      </c>
      <c r="G38" s="4">
        <v>0</v>
      </c>
      <c r="H38" s="4">
        <v>0</v>
      </c>
      <c r="I38" s="23">
        <v>37260</v>
      </c>
    </row>
    <row r="39" spans="2:9" ht="15.95" customHeight="1" x14ac:dyDescent="0.2">
      <c r="B39" s="22" t="s">
        <v>73</v>
      </c>
      <c r="C39" s="3" t="s">
        <v>74</v>
      </c>
      <c r="D39" s="4">
        <v>260000</v>
      </c>
      <c r="E39" s="4">
        <v>37260</v>
      </c>
      <c r="F39" s="4">
        <v>37260</v>
      </c>
      <c r="G39" s="4">
        <v>0</v>
      </c>
      <c r="H39" s="4">
        <v>0</v>
      </c>
      <c r="I39" s="23">
        <v>37260</v>
      </c>
    </row>
    <row r="40" spans="2:9" ht="15.95" customHeight="1" x14ac:dyDescent="0.2">
      <c r="B40" s="22" t="s">
        <v>75</v>
      </c>
      <c r="C40" s="3" t="s">
        <v>76</v>
      </c>
      <c r="D40" s="4">
        <v>6963000</v>
      </c>
      <c r="E40" s="4">
        <v>5910927</v>
      </c>
      <c r="F40" s="4">
        <v>5910927</v>
      </c>
      <c r="G40" s="4">
        <v>1701000</v>
      </c>
      <c r="H40" s="4">
        <v>0</v>
      </c>
      <c r="I40" s="23">
        <v>5910927</v>
      </c>
    </row>
    <row r="41" spans="2:9" ht="15.95" customHeight="1" x14ac:dyDescent="0.2">
      <c r="B41" s="22" t="s">
        <v>77</v>
      </c>
      <c r="C41" s="3" t="s">
        <v>78</v>
      </c>
      <c r="D41" s="4">
        <v>7677280</v>
      </c>
      <c r="E41" s="4">
        <v>6283693</v>
      </c>
      <c r="F41" s="4">
        <v>6283693</v>
      </c>
      <c r="G41" s="4">
        <v>0</v>
      </c>
      <c r="H41" s="4">
        <v>0</v>
      </c>
      <c r="I41" s="23">
        <v>6194000</v>
      </c>
    </row>
    <row r="42" spans="2:9" ht="15.95" customHeight="1" x14ac:dyDescent="0.2">
      <c r="B42" s="22" t="s">
        <v>79</v>
      </c>
      <c r="C42" s="3" t="s">
        <v>80</v>
      </c>
      <c r="D42" s="4">
        <v>450000</v>
      </c>
      <c r="E42" s="4">
        <v>303044</v>
      </c>
      <c r="F42" s="4">
        <v>303044</v>
      </c>
      <c r="G42" s="4">
        <v>0</v>
      </c>
      <c r="H42" s="4">
        <v>0</v>
      </c>
      <c r="I42" s="23">
        <v>303044</v>
      </c>
    </row>
    <row r="43" spans="2:9" ht="15.95" customHeight="1" x14ac:dyDescent="0.2">
      <c r="B43" s="22" t="s">
        <v>81</v>
      </c>
      <c r="C43" s="3" t="s">
        <v>82</v>
      </c>
      <c r="D43" s="4">
        <v>2325000</v>
      </c>
      <c r="E43" s="4">
        <v>3145932</v>
      </c>
      <c r="F43" s="4">
        <v>3145932</v>
      </c>
      <c r="G43" s="4">
        <v>0</v>
      </c>
      <c r="H43" s="4">
        <v>0</v>
      </c>
      <c r="I43" s="23">
        <v>3145932</v>
      </c>
    </row>
    <row r="44" spans="2:9" ht="15.95" customHeight="1" x14ac:dyDescent="0.2">
      <c r="B44" s="22" t="s">
        <v>83</v>
      </c>
      <c r="C44" s="3" t="s">
        <v>84</v>
      </c>
      <c r="D44" s="4">
        <v>17415280</v>
      </c>
      <c r="E44" s="4">
        <v>15643596</v>
      </c>
      <c r="F44" s="4">
        <v>15643596</v>
      </c>
      <c r="G44" s="4">
        <v>1701000</v>
      </c>
      <c r="H44" s="4">
        <v>0</v>
      </c>
      <c r="I44" s="23">
        <v>15553903</v>
      </c>
    </row>
    <row r="45" spans="2:9" ht="15.95" customHeight="1" thickBot="1" x14ac:dyDescent="0.25">
      <c r="B45" s="24" t="s">
        <v>85</v>
      </c>
      <c r="C45" s="25" t="s">
        <v>86</v>
      </c>
      <c r="D45" s="26">
        <v>49233680</v>
      </c>
      <c r="E45" s="26">
        <v>46566154</v>
      </c>
      <c r="F45" s="26">
        <v>46566154</v>
      </c>
      <c r="G45" s="26">
        <v>8541000</v>
      </c>
      <c r="H45" s="26">
        <v>0</v>
      </c>
      <c r="I45" s="27">
        <v>46476461</v>
      </c>
    </row>
    <row r="46" spans="2:9" ht="15.95" customHeight="1" x14ac:dyDescent="0.2">
      <c r="B46" s="18" t="s">
        <v>87</v>
      </c>
      <c r="C46" s="19" t="s">
        <v>88</v>
      </c>
      <c r="D46" s="20">
        <v>0</v>
      </c>
      <c r="E46" s="20">
        <v>241500</v>
      </c>
      <c r="F46" s="20">
        <v>241500</v>
      </c>
      <c r="G46" s="20">
        <v>0</v>
      </c>
      <c r="H46" s="20">
        <v>0</v>
      </c>
      <c r="I46" s="21">
        <v>241500</v>
      </c>
    </row>
    <row r="47" spans="2:9" ht="15.95" customHeight="1" x14ac:dyDescent="0.2">
      <c r="B47" s="22" t="s">
        <v>89</v>
      </c>
      <c r="C47" s="3" t="s">
        <v>90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23">
        <v>241500</v>
      </c>
    </row>
    <row r="48" spans="2:9" ht="15.95" customHeight="1" x14ac:dyDescent="0.2">
      <c r="B48" s="22" t="s">
        <v>91</v>
      </c>
      <c r="C48" s="3" t="s">
        <v>92</v>
      </c>
      <c r="D48" s="4">
        <v>7700000</v>
      </c>
      <c r="E48" s="4">
        <v>5426633</v>
      </c>
      <c r="F48" s="4">
        <v>5426633</v>
      </c>
      <c r="G48" s="4">
        <v>0</v>
      </c>
      <c r="H48" s="4">
        <v>0</v>
      </c>
      <c r="I48" s="23">
        <v>5426633</v>
      </c>
    </row>
    <row r="49" spans="2:9" ht="15.95" customHeight="1" x14ac:dyDescent="0.2">
      <c r="B49" s="22" t="s">
        <v>93</v>
      </c>
      <c r="C49" s="3" t="s">
        <v>94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23">
        <v>433200</v>
      </c>
    </row>
    <row r="50" spans="2:9" ht="15.95" customHeight="1" x14ac:dyDescent="0.2">
      <c r="B50" s="22" t="s">
        <v>95</v>
      </c>
      <c r="C50" s="3" t="s">
        <v>96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23">
        <v>4129960</v>
      </c>
    </row>
    <row r="51" spans="2:9" ht="15.95" customHeight="1" x14ac:dyDescent="0.2">
      <c r="B51" s="22" t="s">
        <v>97</v>
      </c>
      <c r="C51" s="7" t="s">
        <v>253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23">
        <v>863473</v>
      </c>
    </row>
    <row r="52" spans="2:9" ht="15.95" customHeight="1" thickBot="1" x14ac:dyDescent="0.25">
      <c r="B52" s="24" t="s">
        <v>98</v>
      </c>
      <c r="C52" s="25" t="s">
        <v>99</v>
      </c>
      <c r="D52" s="26">
        <v>7700000</v>
      </c>
      <c r="E52" s="26">
        <v>5668133</v>
      </c>
      <c r="F52" s="26">
        <v>5668133</v>
      </c>
      <c r="G52" s="26">
        <v>0</v>
      </c>
      <c r="H52" s="26">
        <v>0</v>
      </c>
      <c r="I52" s="27">
        <v>5668133</v>
      </c>
    </row>
    <row r="53" spans="2:9" ht="15.95" customHeight="1" x14ac:dyDescent="0.2">
      <c r="B53" s="18" t="s">
        <v>100</v>
      </c>
      <c r="C53" s="19" t="s">
        <v>101</v>
      </c>
      <c r="D53" s="20">
        <v>0</v>
      </c>
      <c r="E53" s="20">
        <v>608671</v>
      </c>
      <c r="F53" s="20">
        <v>608671</v>
      </c>
      <c r="G53" s="20">
        <v>0</v>
      </c>
      <c r="H53" s="20">
        <v>0</v>
      </c>
      <c r="I53" s="21">
        <v>608671</v>
      </c>
    </row>
    <row r="54" spans="2:9" ht="15.95" customHeight="1" x14ac:dyDescent="0.2">
      <c r="B54" s="22" t="s">
        <v>102</v>
      </c>
      <c r="C54" s="3" t="s">
        <v>103</v>
      </c>
      <c r="D54" s="4">
        <v>0</v>
      </c>
      <c r="E54" s="4">
        <v>608671</v>
      </c>
      <c r="F54" s="4">
        <v>608671</v>
      </c>
      <c r="G54" s="4">
        <v>0</v>
      </c>
      <c r="H54" s="4">
        <v>0</v>
      </c>
      <c r="I54" s="23">
        <v>608671</v>
      </c>
    </row>
    <row r="55" spans="2:9" ht="15.95" customHeight="1" x14ac:dyDescent="0.2">
      <c r="B55" s="22" t="s">
        <v>104</v>
      </c>
      <c r="C55" s="3" t="s">
        <v>105</v>
      </c>
      <c r="D55" s="4">
        <v>8466645</v>
      </c>
      <c r="E55" s="4">
        <v>8906838</v>
      </c>
      <c r="F55" s="4">
        <v>8906838</v>
      </c>
      <c r="G55" s="4">
        <v>0</v>
      </c>
      <c r="H55" s="4">
        <v>0</v>
      </c>
      <c r="I55" s="23">
        <v>8906838</v>
      </c>
    </row>
    <row r="56" spans="2:9" ht="15.95" customHeight="1" x14ac:dyDescent="0.2">
      <c r="B56" s="22" t="s">
        <v>106</v>
      </c>
      <c r="C56" s="3" t="s">
        <v>107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23">
        <v>900000</v>
      </c>
    </row>
    <row r="57" spans="2:9" ht="15.95" customHeight="1" x14ac:dyDescent="0.2">
      <c r="B57" s="22" t="s">
        <v>108</v>
      </c>
      <c r="C57" s="3" t="s">
        <v>109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23">
        <v>6220893</v>
      </c>
    </row>
    <row r="58" spans="2:9" ht="15.95" customHeight="1" x14ac:dyDescent="0.2">
      <c r="B58" s="22" t="s">
        <v>110</v>
      </c>
      <c r="C58" s="3" t="s">
        <v>111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23">
        <v>1761480</v>
      </c>
    </row>
    <row r="59" spans="2:9" ht="15.95" customHeight="1" x14ac:dyDescent="0.2">
      <c r="B59" s="22" t="s">
        <v>112</v>
      </c>
      <c r="C59" s="3" t="s">
        <v>113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23">
        <v>24465</v>
      </c>
    </row>
    <row r="60" spans="2:9" ht="15.95" customHeight="1" x14ac:dyDescent="0.2">
      <c r="B60" s="22" t="s">
        <v>114</v>
      </c>
      <c r="C60" s="3" t="s">
        <v>115</v>
      </c>
      <c r="D60" s="4">
        <v>60973000</v>
      </c>
      <c r="E60" s="4">
        <v>52963521</v>
      </c>
      <c r="F60" s="4">
        <v>52963521</v>
      </c>
      <c r="G60" s="4">
        <v>0</v>
      </c>
      <c r="H60" s="4">
        <v>0</v>
      </c>
      <c r="I60" s="23">
        <v>52707520</v>
      </c>
    </row>
    <row r="61" spans="2:9" ht="15.95" customHeight="1" x14ac:dyDescent="0.2">
      <c r="B61" s="22" t="s">
        <v>116</v>
      </c>
      <c r="C61" s="3" t="s">
        <v>117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23">
        <v>9339960</v>
      </c>
    </row>
    <row r="62" spans="2:9" ht="15.95" customHeight="1" x14ac:dyDescent="0.2">
      <c r="B62" s="22" t="s">
        <v>118</v>
      </c>
      <c r="C62" s="3" t="s">
        <v>119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23">
        <v>2541030</v>
      </c>
    </row>
    <row r="63" spans="2:9" ht="15.95" customHeight="1" x14ac:dyDescent="0.2">
      <c r="B63" s="22" t="s">
        <v>120</v>
      </c>
      <c r="C63" s="3" t="s">
        <v>121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23">
        <v>2394425</v>
      </c>
    </row>
    <row r="64" spans="2:9" ht="15.95" customHeight="1" x14ac:dyDescent="0.2">
      <c r="B64" s="22" t="s">
        <v>122</v>
      </c>
      <c r="C64" s="3" t="s">
        <v>123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23">
        <v>33959075</v>
      </c>
    </row>
    <row r="65" spans="2:9" ht="15.95" customHeight="1" x14ac:dyDescent="0.2">
      <c r="B65" s="22" t="s">
        <v>124</v>
      </c>
      <c r="C65" s="3" t="s">
        <v>125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23">
        <v>4473030</v>
      </c>
    </row>
    <row r="66" spans="2:9" ht="15.95" customHeight="1" x14ac:dyDescent="0.2">
      <c r="B66" s="22" t="s">
        <v>126</v>
      </c>
      <c r="C66" s="3" t="s">
        <v>127</v>
      </c>
      <c r="D66" s="4">
        <v>0</v>
      </c>
      <c r="E66" s="4">
        <v>251485220</v>
      </c>
      <c r="F66" s="4">
        <v>0</v>
      </c>
      <c r="G66" s="4">
        <v>0</v>
      </c>
      <c r="H66" s="4">
        <v>0</v>
      </c>
      <c r="I66" s="23">
        <v>0</v>
      </c>
    </row>
    <row r="67" spans="2:9" ht="15.95" customHeight="1" thickBot="1" x14ac:dyDescent="0.25">
      <c r="B67" s="24" t="s">
        <v>128</v>
      </c>
      <c r="C67" s="25" t="s">
        <v>129</v>
      </c>
      <c r="D67" s="26">
        <v>69439645</v>
      </c>
      <c r="E67" s="26">
        <v>313964250</v>
      </c>
      <c r="F67" s="26">
        <v>62479030</v>
      </c>
      <c r="G67" s="26">
        <v>0</v>
      </c>
      <c r="H67" s="26">
        <v>0</v>
      </c>
      <c r="I67" s="27">
        <v>62223029</v>
      </c>
    </row>
    <row r="68" spans="2:9" ht="15.95" customHeight="1" x14ac:dyDescent="0.2">
      <c r="B68" s="18" t="s">
        <v>130</v>
      </c>
      <c r="C68" s="19" t="s">
        <v>131</v>
      </c>
      <c r="D68" s="20">
        <v>0</v>
      </c>
      <c r="E68" s="20">
        <v>461900</v>
      </c>
      <c r="F68" s="20">
        <v>461900</v>
      </c>
      <c r="G68" s="20">
        <v>0</v>
      </c>
      <c r="H68" s="20">
        <v>0</v>
      </c>
      <c r="I68" s="21">
        <v>461900</v>
      </c>
    </row>
    <row r="69" spans="2:9" ht="15.95" customHeight="1" x14ac:dyDescent="0.2">
      <c r="B69" s="22" t="s">
        <v>132</v>
      </c>
      <c r="C69" s="3" t="s">
        <v>133</v>
      </c>
      <c r="D69" s="4">
        <v>18771654</v>
      </c>
      <c r="E69" s="4">
        <v>20299596</v>
      </c>
      <c r="F69" s="4">
        <v>20299596</v>
      </c>
      <c r="G69" s="4">
        <v>0</v>
      </c>
      <c r="H69" s="4">
        <v>0</v>
      </c>
      <c r="I69" s="23">
        <v>20299596</v>
      </c>
    </row>
    <row r="70" spans="2:9" ht="15.95" customHeight="1" x14ac:dyDescent="0.2">
      <c r="B70" s="22" t="s">
        <v>134</v>
      </c>
      <c r="C70" s="3" t="s">
        <v>135</v>
      </c>
      <c r="D70" s="4">
        <v>600000</v>
      </c>
      <c r="E70" s="4">
        <v>280127</v>
      </c>
      <c r="F70" s="4">
        <v>280127</v>
      </c>
      <c r="G70" s="4">
        <v>0</v>
      </c>
      <c r="H70" s="4">
        <v>0</v>
      </c>
      <c r="I70" s="23">
        <v>280127</v>
      </c>
    </row>
    <row r="71" spans="2:9" ht="15.95" customHeight="1" x14ac:dyDescent="0.2">
      <c r="B71" s="22" t="s">
        <v>136</v>
      </c>
      <c r="C71" s="3" t="s">
        <v>137</v>
      </c>
      <c r="D71" s="4">
        <v>0</v>
      </c>
      <c r="E71" s="4">
        <v>763732</v>
      </c>
      <c r="F71" s="4">
        <v>763732</v>
      </c>
      <c r="G71" s="4">
        <v>0</v>
      </c>
      <c r="H71" s="4">
        <v>0</v>
      </c>
      <c r="I71" s="23">
        <v>763732</v>
      </c>
    </row>
    <row r="72" spans="2:9" ht="15.95" customHeight="1" x14ac:dyDescent="0.2">
      <c r="B72" s="22" t="s">
        <v>138</v>
      </c>
      <c r="C72" s="3" t="s">
        <v>139</v>
      </c>
      <c r="D72" s="4">
        <v>5230346</v>
      </c>
      <c r="E72" s="4">
        <v>3219656</v>
      </c>
      <c r="F72" s="4">
        <v>3219656</v>
      </c>
      <c r="G72" s="4">
        <v>0</v>
      </c>
      <c r="H72" s="4">
        <v>0</v>
      </c>
      <c r="I72" s="23">
        <v>3219656</v>
      </c>
    </row>
    <row r="73" spans="2:9" ht="15.95" customHeight="1" thickBot="1" x14ac:dyDescent="0.25">
      <c r="B73" s="24" t="s">
        <v>140</v>
      </c>
      <c r="C73" s="25" t="s">
        <v>141</v>
      </c>
      <c r="D73" s="26">
        <v>24602000</v>
      </c>
      <c r="E73" s="26">
        <v>25025011</v>
      </c>
      <c r="F73" s="26">
        <v>25025011</v>
      </c>
      <c r="G73" s="26">
        <v>0</v>
      </c>
      <c r="H73" s="26">
        <v>0</v>
      </c>
      <c r="I73" s="27">
        <v>25025011</v>
      </c>
    </row>
    <row r="74" spans="2:9" ht="15.95" customHeight="1" x14ac:dyDescent="0.2">
      <c r="B74" s="18" t="s">
        <v>142</v>
      </c>
      <c r="C74" s="19" t="s">
        <v>143</v>
      </c>
      <c r="D74" s="20">
        <v>190390474</v>
      </c>
      <c r="E74" s="20">
        <v>34137488</v>
      </c>
      <c r="F74" s="20">
        <v>34137488</v>
      </c>
      <c r="G74" s="20">
        <v>159882660</v>
      </c>
      <c r="H74" s="20">
        <v>0</v>
      </c>
      <c r="I74" s="21">
        <v>34137488</v>
      </c>
    </row>
    <row r="75" spans="2:9" ht="15.95" customHeight="1" x14ac:dyDescent="0.2">
      <c r="B75" s="22" t="s">
        <v>144</v>
      </c>
      <c r="C75" s="3" t="s">
        <v>145</v>
      </c>
      <c r="D75" s="4">
        <v>51405428</v>
      </c>
      <c r="E75" s="4">
        <v>8420216</v>
      </c>
      <c r="F75" s="4">
        <v>8420216</v>
      </c>
      <c r="G75" s="4">
        <v>0</v>
      </c>
      <c r="H75" s="4">
        <v>0</v>
      </c>
      <c r="I75" s="23">
        <v>8420216</v>
      </c>
    </row>
    <row r="76" spans="2:9" ht="15.95" customHeight="1" thickBot="1" x14ac:dyDescent="0.25">
      <c r="B76" s="24" t="s">
        <v>146</v>
      </c>
      <c r="C76" s="25" t="s">
        <v>147</v>
      </c>
      <c r="D76" s="26">
        <v>241795902</v>
      </c>
      <c r="E76" s="26">
        <v>42557704</v>
      </c>
      <c r="F76" s="26">
        <v>42557704</v>
      </c>
      <c r="G76" s="26">
        <v>159882660</v>
      </c>
      <c r="H76" s="26">
        <v>0</v>
      </c>
      <c r="I76" s="27">
        <v>42557704</v>
      </c>
    </row>
    <row r="77" spans="2:9" ht="15.95" customHeight="1" x14ac:dyDescent="0.2">
      <c r="B77" s="18" t="s">
        <v>148</v>
      </c>
      <c r="C77" s="19" t="s">
        <v>149</v>
      </c>
      <c r="D77" s="20">
        <v>600000</v>
      </c>
      <c r="E77" s="20">
        <v>800000</v>
      </c>
      <c r="F77" s="20">
        <v>800000</v>
      </c>
      <c r="G77" s="20">
        <v>0</v>
      </c>
      <c r="H77" s="20">
        <v>0</v>
      </c>
      <c r="I77" s="21">
        <v>800000</v>
      </c>
    </row>
    <row r="78" spans="2:9" ht="15.95" customHeight="1" x14ac:dyDescent="0.2">
      <c r="B78" s="22" t="s">
        <v>150</v>
      </c>
      <c r="C78" s="3" t="s">
        <v>151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23">
        <v>800000</v>
      </c>
    </row>
    <row r="79" spans="2:9" ht="15.95" customHeight="1" thickBot="1" x14ac:dyDescent="0.25">
      <c r="B79" s="24" t="s">
        <v>152</v>
      </c>
      <c r="C79" s="25" t="s">
        <v>153</v>
      </c>
      <c r="D79" s="26">
        <v>600000</v>
      </c>
      <c r="E79" s="26">
        <v>800000</v>
      </c>
      <c r="F79" s="26">
        <v>800000</v>
      </c>
      <c r="G79" s="26">
        <v>0</v>
      </c>
      <c r="H79" s="26">
        <v>0</v>
      </c>
      <c r="I79" s="27">
        <v>800000</v>
      </c>
    </row>
    <row r="80" spans="2:9" ht="15.95" customHeight="1" thickBot="1" x14ac:dyDescent="0.25">
      <c r="B80" s="36" t="s">
        <v>154</v>
      </c>
      <c r="C80" s="37" t="s">
        <v>155</v>
      </c>
      <c r="D80" s="38">
        <v>425644011</v>
      </c>
      <c r="E80" s="38">
        <v>463991650</v>
      </c>
      <c r="F80" s="38">
        <v>212506430</v>
      </c>
      <c r="G80" s="38">
        <v>265242012</v>
      </c>
      <c r="H80" s="38">
        <v>0</v>
      </c>
      <c r="I80" s="39">
        <v>212160736</v>
      </c>
    </row>
  </sheetData>
  <mergeCells count="5">
    <mergeCell ref="D4:E4"/>
    <mergeCell ref="F4:F5"/>
    <mergeCell ref="B2:I2"/>
    <mergeCell ref="B1:I1"/>
    <mergeCell ref="C3:E3"/>
  </mergeCells>
  <pageMargins left="0.23622047244094491" right="0.23622047244094491" top="0.74803149606299213" bottom="0.74803149606299213" header="0.31496062992125984" footer="0.31496062992125984"/>
  <pageSetup paperSize="9" orientation="landscape" horizontalDpi="300" verticalDpi="300" r:id="rId1"/>
  <headerFooter alignWithMargins="0">
    <oddFooter>&amp;P. oldal, összesen: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4"/>
  <dimension ref="B1:I52"/>
  <sheetViews>
    <sheetView tabSelected="1" workbookViewId="0">
      <pane ySplit="6" topLeftCell="A37" activePane="bottomLeft" state="frozen"/>
      <selection activeCell="B6" sqref="B6"/>
      <selection pane="bottomLeft" activeCell="B6" sqref="B6"/>
    </sheetView>
  </sheetViews>
  <sheetFormatPr defaultColWidth="6.7109375" defaultRowHeight="15.95" customHeight="1" x14ac:dyDescent="0.2"/>
  <cols>
    <col min="1" max="1" width="1.7109375" style="42" customWidth="1"/>
    <col min="2" max="2" width="4.7109375" style="42" customWidth="1"/>
    <col min="3" max="3" width="90.7109375" style="42" customWidth="1"/>
    <col min="4" max="5" width="11.7109375" style="42" customWidth="1"/>
    <col min="6" max="8" width="11.7109375" style="42" hidden="1" customWidth="1"/>
    <col min="9" max="9" width="1.7109375" style="42" customWidth="1"/>
    <col min="10" max="16384" width="6.7109375" style="42"/>
  </cols>
  <sheetData>
    <row r="1" spans="2:9" ht="18" customHeight="1" x14ac:dyDescent="0.25">
      <c r="B1" s="272" t="s">
        <v>254</v>
      </c>
      <c r="C1" s="273"/>
      <c r="D1" s="273"/>
      <c r="E1" s="273"/>
      <c r="F1" s="273"/>
      <c r="G1" s="273"/>
      <c r="H1" s="274"/>
      <c r="I1" s="230"/>
    </row>
    <row r="2" spans="2:9" ht="18" customHeight="1" x14ac:dyDescent="0.25">
      <c r="B2" s="269" t="s">
        <v>518</v>
      </c>
      <c r="C2" s="270"/>
      <c r="D2" s="270"/>
      <c r="E2" s="270"/>
      <c r="F2" s="270"/>
      <c r="G2" s="270"/>
      <c r="H2" s="271"/>
      <c r="I2" s="230"/>
    </row>
    <row r="3" spans="2:9" ht="18" customHeight="1" thickBot="1" x14ac:dyDescent="0.3">
      <c r="B3" s="8" t="s">
        <v>258</v>
      </c>
      <c r="C3" s="275" t="str">
        <f>'03KK'!C3:E3</f>
        <v>számú melléklet a(z) 5/2019.(V.29.) Önkormányzati rendelethez</v>
      </c>
      <c r="D3" s="275"/>
      <c r="E3" s="275"/>
      <c r="F3" s="43"/>
      <c r="G3" s="43"/>
      <c r="H3" s="215" t="s">
        <v>256</v>
      </c>
      <c r="I3" s="222"/>
    </row>
    <row r="4" spans="2:9" ht="15.95" customHeight="1" x14ac:dyDescent="0.25">
      <c r="B4" s="48"/>
      <c r="C4" s="49"/>
      <c r="D4" s="276" t="s">
        <v>249</v>
      </c>
      <c r="E4" s="276"/>
      <c r="F4" s="277" t="s">
        <v>259</v>
      </c>
      <c r="G4" s="41"/>
      <c r="H4" s="50"/>
    </row>
    <row r="5" spans="2:9" ht="15.95" customHeight="1" x14ac:dyDescent="0.2">
      <c r="B5" s="12" t="s">
        <v>3</v>
      </c>
      <c r="C5" s="2" t="s">
        <v>4</v>
      </c>
      <c r="D5" s="2" t="s">
        <v>5</v>
      </c>
      <c r="E5" s="2" t="s">
        <v>6</v>
      </c>
      <c r="F5" s="278"/>
      <c r="G5" s="2" t="s">
        <v>156</v>
      </c>
      <c r="H5" s="14" t="s">
        <v>10</v>
      </c>
    </row>
    <row r="6" spans="2:9" ht="15.95" customHeight="1" thickBot="1" x14ac:dyDescent="0.25">
      <c r="B6" s="15">
        <v>2</v>
      </c>
      <c r="C6" s="16">
        <v>3</v>
      </c>
      <c r="D6" s="16">
        <v>4</v>
      </c>
      <c r="E6" s="16">
        <v>5</v>
      </c>
      <c r="F6" s="16">
        <v>6</v>
      </c>
      <c r="G6" s="16">
        <v>7</v>
      </c>
      <c r="H6" s="17">
        <v>8</v>
      </c>
    </row>
    <row r="7" spans="2:9" ht="15.95" customHeight="1" x14ac:dyDescent="0.2">
      <c r="B7" s="46" t="s">
        <v>0</v>
      </c>
      <c r="C7" s="10" t="s">
        <v>157</v>
      </c>
      <c r="D7" s="11">
        <v>30667724</v>
      </c>
      <c r="E7" s="11">
        <v>30667724</v>
      </c>
      <c r="F7" s="11">
        <v>30667724</v>
      </c>
      <c r="G7" s="11">
        <v>0</v>
      </c>
      <c r="H7" s="47">
        <v>30667724</v>
      </c>
    </row>
    <row r="8" spans="2:9" ht="15.95" customHeight="1" x14ac:dyDescent="0.2">
      <c r="B8" s="22" t="s">
        <v>1</v>
      </c>
      <c r="C8" s="3" t="s">
        <v>158</v>
      </c>
      <c r="D8" s="4">
        <v>26146007</v>
      </c>
      <c r="E8" s="4">
        <v>29871917</v>
      </c>
      <c r="F8" s="4">
        <v>29871917</v>
      </c>
      <c r="G8" s="4">
        <v>0</v>
      </c>
      <c r="H8" s="23">
        <v>29871917</v>
      </c>
    </row>
    <row r="9" spans="2:9" ht="15.95" customHeight="1" x14ac:dyDescent="0.2">
      <c r="B9" s="22" t="s">
        <v>2</v>
      </c>
      <c r="C9" s="3" t="s">
        <v>159</v>
      </c>
      <c r="D9" s="4">
        <v>1973510</v>
      </c>
      <c r="E9" s="4">
        <v>1973510</v>
      </c>
      <c r="F9" s="4">
        <v>1973510</v>
      </c>
      <c r="G9" s="4">
        <v>0</v>
      </c>
      <c r="H9" s="23">
        <v>1973510</v>
      </c>
    </row>
    <row r="10" spans="2:9" ht="15.95" customHeight="1" x14ac:dyDescent="0.2">
      <c r="B10" s="22" t="s">
        <v>160</v>
      </c>
      <c r="C10" s="3" t="s">
        <v>161</v>
      </c>
      <c r="D10" s="4">
        <v>0</v>
      </c>
      <c r="E10" s="4">
        <v>4701980</v>
      </c>
      <c r="F10" s="4">
        <v>4701980</v>
      </c>
      <c r="G10" s="4">
        <v>0</v>
      </c>
      <c r="H10" s="23">
        <v>4701980</v>
      </c>
    </row>
    <row r="11" spans="2:9" ht="15.95" customHeight="1" x14ac:dyDescent="0.2">
      <c r="B11" s="22" t="s">
        <v>13</v>
      </c>
      <c r="C11" s="3" t="s">
        <v>162</v>
      </c>
      <c r="D11" s="4">
        <v>58787241</v>
      </c>
      <c r="E11" s="4">
        <v>67215131</v>
      </c>
      <c r="F11" s="4">
        <v>67215131</v>
      </c>
      <c r="G11" s="4">
        <v>0</v>
      </c>
      <c r="H11" s="23">
        <v>67215131</v>
      </c>
    </row>
    <row r="12" spans="2:9" ht="15.95" customHeight="1" x14ac:dyDescent="0.2">
      <c r="B12" s="22" t="s">
        <v>47</v>
      </c>
      <c r="C12" s="3" t="s">
        <v>163</v>
      </c>
      <c r="D12" s="4">
        <v>13402396</v>
      </c>
      <c r="E12" s="4">
        <v>13004837</v>
      </c>
      <c r="F12" s="4">
        <v>13004837</v>
      </c>
      <c r="G12" s="4">
        <v>0</v>
      </c>
      <c r="H12" s="23">
        <v>13004837</v>
      </c>
    </row>
    <row r="13" spans="2:9" ht="15.95" customHeight="1" x14ac:dyDescent="0.2">
      <c r="B13" s="22" t="s">
        <v>49</v>
      </c>
      <c r="C13" s="3" t="s">
        <v>164</v>
      </c>
      <c r="D13" s="4">
        <v>0</v>
      </c>
      <c r="E13" s="4">
        <v>0</v>
      </c>
      <c r="F13" s="4">
        <v>0</v>
      </c>
      <c r="G13" s="4">
        <v>0</v>
      </c>
      <c r="H13" s="23">
        <v>75000</v>
      </c>
    </row>
    <row r="14" spans="2:9" ht="15.95" customHeight="1" x14ac:dyDescent="0.2">
      <c r="B14" s="22" t="s">
        <v>51</v>
      </c>
      <c r="C14" s="3" t="s">
        <v>165</v>
      </c>
      <c r="D14" s="4">
        <v>0</v>
      </c>
      <c r="E14" s="4">
        <v>0</v>
      </c>
      <c r="F14" s="4">
        <v>0</v>
      </c>
      <c r="G14" s="4">
        <v>0</v>
      </c>
      <c r="H14" s="23">
        <v>241500</v>
      </c>
    </row>
    <row r="15" spans="2:9" ht="15.95" customHeight="1" x14ac:dyDescent="0.2">
      <c r="B15" s="22" t="s">
        <v>57</v>
      </c>
      <c r="C15" s="3" t="s">
        <v>166</v>
      </c>
      <c r="D15" s="4">
        <v>0</v>
      </c>
      <c r="E15" s="4">
        <v>0</v>
      </c>
      <c r="F15" s="4">
        <v>0</v>
      </c>
      <c r="G15" s="4">
        <v>0</v>
      </c>
      <c r="H15" s="23">
        <v>8448400</v>
      </c>
    </row>
    <row r="16" spans="2:9" ht="15.95" customHeight="1" x14ac:dyDescent="0.2">
      <c r="B16" s="22" t="s">
        <v>167</v>
      </c>
      <c r="C16" s="3" t="s">
        <v>168</v>
      </c>
      <c r="D16" s="4">
        <v>0</v>
      </c>
      <c r="E16" s="4">
        <v>0</v>
      </c>
      <c r="F16" s="4">
        <v>0</v>
      </c>
      <c r="G16" s="4">
        <v>0</v>
      </c>
      <c r="H16" s="23">
        <v>4239937</v>
      </c>
    </row>
    <row r="17" spans="2:8" ht="15.95" customHeight="1" thickBot="1" x14ac:dyDescent="0.25">
      <c r="B17" s="24" t="s">
        <v>65</v>
      </c>
      <c r="C17" s="25" t="s">
        <v>169</v>
      </c>
      <c r="D17" s="26">
        <v>72189637</v>
      </c>
      <c r="E17" s="26">
        <v>80219968</v>
      </c>
      <c r="F17" s="26">
        <v>80219968</v>
      </c>
      <c r="G17" s="26">
        <v>0</v>
      </c>
      <c r="H17" s="27">
        <v>80219968</v>
      </c>
    </row>
    <row r="18" spans="2:8" ht="15.95" customHeight="1" x14ac:dyDescent="0.2">
      <c r="B18" s="18" t="s">
        <v>170</v>
      </c>
      <c r="C18" s="19" t="s">
        <v>171</v>
      </c>
      <c r="D18" s="20">
        <v>30572566</v>
      </c>
      <c r="E18" s="20">
        <v>33180721</v>
      </c>
      <c r="F18" s="20">
        <v>33180721</v>
      </c>
      <c r="G18" s="20">
        <v>0</v>
      </c>
      <c r="H18" s="21">
        <v>31488072</v>
      </c>
    </row>
    <row r="19" spans="2:8" ht="15.95" customHeight="1" x14ac:dyDescent="0.2">
      <c r="B19" s="22" t="s">
        <v>172</v>
      </c>
      <c r="C19" s="3" t="s">
        <v>173</v>
      </c>
      <c r="D19" s="4">
        <v>0</v>
      </c>
      <c r="E19" s="4">
        <v>0</v>
      </c>
      <c r="F19" s="4">
        <v>0</v>
      </c>
      <c r="G19" s="4">
        <v>0</v>
      </c>
      <c r="H19" s="23">
        <v>18003695</v>
      </c>
    </row>
    <row r="20" spans="2:8" ht="15.95" customHeight="1" x14ac:dyDescent="0.2">
      <c r="B20" s="22" t="s">
        <v>174</v>
      </c>
      <c r="C20" s="3" t="s">
        <v>175</v>
      </c>
      <c r="D20" s="4">
        <v>0</v>
      </c>
      <c r="E20" s="4">
        <v>0</v>
      </c>
      <c r="F20" s="4">
        <v>0</v>
      </c>
      <c r="G20" s="4">
        <v>0</v>
      </c>
      <c r="H20" s="23">
        <v>8060864</v>
      </c>
    </row>
    <row r="21" spans="2:8" ht="15.95" customHeight="1" x14ac:dyDescent="0.2">
      <c r="B21" s="22" t="s">
        <v>176</v>
      </c>
      <c r="C21" s="3" t="s">
        <v>177</v>
      </c>
      <c r="D21" s="4">
        <v>0</v>
      </c>
      <c r="E21" s="4">
        <v>0</v>
      </c>
      <c r="F21" s="4">
        <v>0</v>
      </c>
      <c r="G21" s="4">
        <v>0</v>
      </c>
      <c r="H21" s="23">
        <v>5423513</v>
      </c>
    </row>
    <row r="22" spans="2:8" ht="15.95" customHeight="1" x14ac:dyDescent="0.2">
      <c r="B22" s="22" t="s">
        <v>178</v>
      </c>
      <c r="C22" s="3" t="s">
        <v>179</v>
      </c>
      <c r="D22" s="4">
        <v>5390200</v>
      </c>
      <c r="E22" s="4">
        <v>10175887</v>
      </c>
      <c r="F22" s="4">
        <v>10175887</v>
      </c>
      <c r="G22" s="4">
        <v>0</v>
      </c>
      <c r="H22" s="23">
        <v>8275786</v>
      </c>
    </row>
    <row r="23" spans="2:8" ht="15.95" customHeight="1" x14ac:dyDescent="0.2">
      <c r="B23" s="22" t="s">
        <v>180</v>
      </c>
      <c r="C23" s="3" t="s">
        <v>181</v>
      </c>
      <c r="D23" s="4">
        <v>0</v>
      </c>
      <c r="E23" s="4">
        <v>0</v>
      </c>
      <c r="F23" s="4">
        <v>0</v>
      </c>
      <c r="G23" s="4">
        <v>0</v>
      </c>
      <c r="H23" s="23">
        <v>8275786</v>
      </c>
    </row>
    <row r="24" spans="2:8" ht="15.95" customHeight="1" x14ac:dyDescent="0.2">
      <c r="B24" s="22" t="s">
        <v>182</v>
      </c>
      <c r="C24" s="3" t="s">
        <v>183</v>
      </c>
      <c r="D24" s="4">
        <v>5898606</v>
      </c>
      <c r="E24" s="4">
        <v>6336859</v>
      </c>
      <c r="F24" s="4">
        <v>6336859</v>
      </c>
      <c r="G24" s="4">
        <v>0</v>
      </c>
      <c r="H24" s="23">
        <v>5781408</v>
      </c>
    </row>
    <row r="25" spans="2:8" ht="15.95" customHeight="1" x14ac:dyDescent="0.2">
      <c r="B25" s="22" t="s">
        <v>184</v>
      </c>
      <c r="C25" s="3" t="s">
        <v>185</v>
      </c>
      <c r="D25" s="4">
        <v>0</v>
      </c>
      <c r="E25" s="4">
        <v>0</v>
      </c>
      <c r="F25" s="4">
        <v>0</v>
      </c>
      <c r="G25" s="4">
        <v>0</v>
      </c>
      <c r="H25" s="23">
        <v>5781408</v>
      </c>
    </row>
    <row r="26" spans="2:8" ht="15.95" customHeight="1" x14ac:dyDescent="0.2">
      <c r="B26" s="22" t="s">
        <v>106</v>
      </c>
      <c r="C26" s="3" t="s">
        <v>186</v>
      </c>
      <c r="D26" s="4">
        <v>1012000</v>
      </c>
      <c r="E26" s="4">
        <v>1389456</v>
      </c>
      <c r="F26" s="4">
        <v>1389456</v>
      </c>
      <c r="G26" s="4">
        <v>0</v>
      </c>
      <c r="H26" s="23">
        <v>1381806</v>
      </c>
    </row>
    <row r="27" spans="2:8" ht="15.95" customHeight="1" x14ac:dyDescent="0.2">
      <c r="B27" s="22" t="s">
        <v>187</v>
      </c>
      <c r="C27" s="3" t="s">
        <v>188</v>
      </c>
      <c r="D27" s="4">
        <v>0</v>
      </c>
      <c r="E27" s="4">
        <v>0</v>
      </c>
      <c r="F27" s="4">
        <v>0</v>
      </c>
      <c r="G27" s="4">
        <v>0</v>
      </c>
      <c r="H27" s="23">
        <v>1381806</v>
      </c>
    </row>
    <row r="28" spans="2:8" ht="15.95" customHeight="1" x14ac:dyDescent="0.2">
      <c r="B28" s="22" t="s">
        <v>189</v>
      </c>
      <c r="C28" s="3" t="s">
        <v>190</v>
      </c>
      <c r="D28" s="4">
        <v>12300806</v>
      </c>
      <c r="E28" s="4">
        <v>17902202</v>
      </c>
      <c r="F28" s="4">
        <v>17902202</v>
      </c>
      <c r="G28" s="4">
        <v>0</v>
      </c>
      <c r="H28" s="23">
        <v>15439000</v>
      </c>
    </row>
    <row r="29" spans="2:8" ht="15.95" customHeight="1" x14ac:dyDescent="0.2">
      <c r="B29" s="22" t="s">
        <v>191</v>
      </c>
      <c r="C29" s="3" t="s">
        <v>192</v>
      </c>
      <c r="D29" s="4">
        <v>150000</v>
      </c>
      <c r="E29" s="4">
        <v>145634</v>
      </c>
      <c r="F29" s="4">
        <v>145634</v>
      </c>
      <c r="G29" s="4">
        <v>0</v>
      </c>
      <c r="H29" s="23">
        <v>40957</v>
      </c>
    </row>
    <row r="30" spans="2:8" ht="15.95" customHeight="1" thickBot="1" x14ac:dyDescent="0.25">
      <c r="B30" s="24" t="s">
        <v>193</v>
      </c>
      <c r="C30" s="25" t="s">
        <v>194</v>
      </c>
      <c r="D30" s="26">
        <v>43023372</v>
      </c>
      <c r="E30" s="26">
        <v>51228557</v>
      </c>
      <c r="F30" s="26">
        <v>51228557</v>
      </c>
      <c r="G30" s="26">
        <v>0</v>
      </c>
      <c r="H30" s="27">
        <v>46968029</v>
      </c>
    </row>
    <row r="31" spans="2:8" ht="15.95" customHeight="1" x14ac:dyDescent="0.2">
      <c r="B31" s="18" t="s">
        <v>126</v>
      </c>
      <c r="C31" s="19" t="s">
        <v>195</v>
      </c>
      <c r="D31" s="20">
        <v>0</v>
      </c>
      <c r="E31" s="20">
        <v>54331</v>
      </c>
      <c r="F31" s="20">
        <v>54331</v>
      </c>
      <c r="G31" s="20">
        <v>0</v>
      </c>
      <c r="H31" s="21">
        <v>54331</v>
      </c>
    </row>
    <row r="32" spans="2:8" ht="15.95" customHeight="1" x14ac:dyDescent="0.2">
      <c r="B32" s="22" t="s">
        <v>128</v>
      </c>
      <c r="C32" s="3" t="s">
        <v>196</v>
      </c>
      <c r="D32" s="4">
        <v>2088000</v>
      </c>
      <c r="E32" s="4">
        <v>2663675</v>
      </c>
      <c r="F32" s="4">
        <v>2663675</v>
      </c>
      <c r="G32" s="4">
        <v>0</v>
      </c>
      <c r="H32" s="23">
        <v>2268175</v>
      </c>
    </row>
    <row r="33" spans="2:8" ht="15.95" customHeight="1" x14ac:dyDescent="0.2">
      <c r="B33" s="22" t="s">
        <v>130</v>
      </c>
      <c r="C33" s="3" t="s">
        <v>197</v>
      </c>
      <c r="D33" s="4">
        <v>0</v>
      </c>
      <c r="E33" s="4">
        <v>0</v>
      </c>
      <c r="F33" s="4">
        <v>0</v>
      </c>
      <c r="G33" s="4">
        <v>0</v>
      </c>
      <c r="H33" s="23">
        <v>2253475</v>
      </c>
    </row>
    <row r="34" spans="2:8" ht="15.95" customHeight="1" x14ac:dyDescent="0.2">
      <c r="B34" s="22" t="s">
        <v>198</v>
      </c>
      <c r="C34" s="3" t="s">
        <v>199</v>
      </c>
      <c r="D34" s="4">
        <v>800000</v>
      </c>
      <c r="E34" s="4">
        <v>282550</v>
      </c>
      <c r="F34" s="4">
        <v>282550</v>
      </c>
      <c r="G34" s="4">
        <v>0</v>
      </c>
      <c r="H34" s="23">
        <v>190341</v>
      </c>
    </row>
    <row r="35" spans="2:8" ht="15.95" customHeight="1" x14ac:dyDescent="0.2">
      <c r="B35" s="22" t="s">
        <v>200</v>
      </c>
      <c r="C35" s="3" t="s">
        <v>201</v>
      </c>
      <c r="D35" s="4">
        <v>5008000</v>
      </c>
      <c r="E35" s="4">
        <v>3932224</v>
      </c>
      <c r="F35" s="4">
        <v>3932224</v>
      </c>
      <c r="G35" s="4">
        <v>0</v>
      </c>
      <c r="H35" s="23">
        <v>3932224</v>
      </c>
    </row>
    <row r="36" spans="2:8" ht="15.95" customHeight="1" x14ac:dyDescent="0.2">
      <c r="B36" s="22" t="s">
        <v>144</v>
      </c>
      <c r="C36" s="3" t="s">
        <v>202</v>
      </c>
      <c r="D36" s="4">
        <v>7677280</v>
      </c>
      <c r="E36" s="4">
        <v>9109295</v>
      </c>
      <c r="F36" s="4">
        <v>9109295</v>
      </c>
      <c r="G36" s="4">
        <v>0</v>
      </c>
      <c r="H36" s="23">
        <v>9041603</v>
      </c>
    </row>
    <row r="37" spans="2:8" ht="15.95" customHeight="1" x14ac:dyDescent="0.2">
      <c r="B37" s="22" t="s">
        <v>203</v>
      </c>
      <c r="C37" s="3" t="s">
        <v>204</v>
      </c>
      <c r="D37" s="4">
        <v>499377</v>
      </c>
      <c r="E37" s="4">
        <v>613671</v>
      </c>
      <c r="F37" s="4">
        <v>613671</v>
      </c>
      <c r="G37" s="4">
        <v>0</v>
      </c>
      <c r="H37" s="23">
        <v>613671</v>
      </c>
    </row>
    <row r="38" spans="2:8" ht="15.95" customHeight="1" x14ac:dyDescent="0.2">
      <c r="B38" s="22" t="s">
        <v>205</v>
      </c>
      <c r="C38" s="3" t="s">
        <v>206</v>
      </c>
      <c r="D38" s="4">
        <v>499377</v>
      </c>
      <c r="E38" s="4">
        <v>613671</v>
      </c>
      <c r="F38" s="4">
        <v>613671</v>
      </c>
      <c r="G38" s="4">
        <v>0</v>
      </c>
      <c r="H38" s="23">
        <v>613671</v>
      </c>
    </row>
    <row r="39" spans="2:8" ht="15.95" customHeight="1" x14ac:dyDescent="0.2">
      <c r="B39" s="22" t="s">
        <v>207</v>
      </c>
      <c r="C39" s="3" t="s">
        <v>208</v>
      </c>
      <c r="D39" s="4">
        <v>210000</v>
      </c>
      <c r="E39" s="4">
        <v>1085367</v>
      </c>
      <c r="F39" s="4">
        <v>1085367</v>
      </c>
      <c r="G39" s="4">
        <v>0</v>
      </c>
      <c r="H39" s="23">
        <v>997367</v>
      </c>
    </row>
    <row r="40" spans="2:8" ht="15.95" customHeight="1" x14ac:dyDescent="0.2">
      <c r="B40" s="22" t="s">
        <v>209</v>
      </c>
      <c r="C40" s="3" t="s">
        <v>257</v>
      </c>
      <c r="D40" s="4">
        <v>0</v>
      </c>
      <c r="E40" s="4">
        <v>0</v>
      </c>
      <c r="F40" s="4">
        <v>0</v>
      </c>
      <c r="G40" s="4">
        <v>0</v>
      </c>
      <c r="H40" s="23">
        <v>400000</v>
      </c>
    </row>
    <row r="41" spans="2:8" ht="15.95" customHeight="1" x14ac:dyDescent="0.2">
      <c r="B41" s="22" t="s">
        <v>210</v>
      </c>
      <c r="C41" s="3" t="s">
        <v>211</v>
      </c>
      <c r="D41" s="4">
        <v>0</v>
      </c>
      <c r="E41" s="4">
        <v>0</v>
      </c>
      <c r="F41" s="4">
        <v>0</v>
      </c>
      <c r="G41" s="4">
        <v>0</v>
      </c>
      <c r="H41" s="23">
        <v>272097</v>
      </c>
    </row>
    <row r="42" spans="2:8" ht="15.95" customHeight="1" thickBot="1" x14ac:dyDescent="0.25">
      <c r="B42" s="24" t="s">
        <v>212</v>
      </c>
      <c r="C42" s="25" t="s">
        <v>213</v>
      </c>
      <c r="D42" s="26">
        <v>16282657</v>
      </c>
      <c r="E42" s="26">
        <v>17741113</v>
      </c>
      <c r="F42" s="26">
        <v>17741113</v>
      </c>
      <c r="G42" s="26">
        <v>0</v>
      </c>
      <c r="H42" s="27">
        <v>17097712</v>
      </c>
    </row>
    <row r="43" spans="2:8" ht="15.95" customHeight="1" x14ac:dyDescent="0.2">
      <c r="B43" s="18" t="s">
        <v>214</v>
      </c>
      <c r="C43" s="19" t="s">
        <v>215</v>
      </c>
      <c r="D43" s="20">
        <v>20944880</v>
      </c>
      <c r="E43" s="20">
        <v>28070866</v>
      </c>
      <c r="F43" s="20">
        <v>28070866</v>
      </c>
      <c r="G43" s="20">
        <v>0</v>
      </c>
      <c r="H43" s="21">
        <v>28070866</v>
      </c>
    </row>
    <row r="44" spans="2:8" ht="15.95" customHeight="1" thickBot="1" x14ac:dyDescent="0.25">
      <c r="B44" s="24" t="s">
        <v>216</v>
      </c>
      <c r="C44" s="25" t="s">
        <v>217</v>
      </c>
      <c r="D44" s="26">
        <v>20944880</v>
      </c>
      <c r="E44" s="26">
        <v>28070866</v>
      </c>
      <c r="F44" s="26">
        <v>28070866</v>
      </c>
      <c r="G44" s="26">
        <v>0</v>
      </c>
      <c r="H44" s="27">
        <v>28070866</v>
      </c>
    </row>
    <row r="45" spans="2:8" ht="15.95" customHeight="1" x14ac:dyDescent="0.2">
      <c r="B45" s="18" t="s">
        <v>218</v>
      </c>
      <c r="C45" s="19" t="s">
        <v>219</v>
      </c>
      <c r="D45" s="20">
        <v>0</v>
      </c>
      <c r="E45" s="20">
        <v>2886175</v>
      </c>
      <c r="F45" s="20">
        <v>2886175</v>
      </c>
      <c r="G45" s="20">
        <v>0</v>
      </c>
      <c r="H45" s="21">
        <v>2500000</v>
      </c>
    </row>
    <row r="46" spans="2:8" ht="15.95" customHeight="1" x14ac:dyDescent="0.2">
      <c r="B46" s="22" t="s">
        <v>220</v>
      </c>
      <c r="C46" s="3" t="s">
        <v>221</v>
      </c>
      <c r="D46" s="4">
        <v>0</v>
      </c>
      <c r="E46" s="4">
        <v>0</v>
      </c>
      <c r="F46" s="4">
        <v>0</v>
      </c>
      <c r="G46" s="4">
        <v>0</v>
      </c>
      <c r="H46" s="23">
        <v>2500000</v>
      </c>
    </row>
    <row r="47" spans="2:8" ht="15.95" customHeight="1" thickBot="1" x14ac:dyDescent="0.25">
      <c r="B47" s="24" t="s">
        <v>150</v>
      </c>
      <c r="C47" s="25" t="s">
        <v>222</v>
      </c>
      <c r="D47" s="26">
        <v>0</v>
      </c>
      <c r="E47" s="26">
        <v>2886175</v>
      </c>
      <c r="F47" s="26">
        <v>2886175</v>
      </c>
      <c r="G47" s="26">
        <v>0</v>
      </c>
      <c r="H47" s="27">
        <v>2500000</v>
      </c>
    </row>
    <row r="48" spans="2:8" ht="15.95" customHeight="1" x14ac:dyDescent="0.2">
      <c r="B48" s="18" t="s">
        <v>223</v>
      </c>
      <c r="C48" s="19" t="s">
        <v>224</v>
      </c>
      <c r="D48" s="20">
        <v>300000</v>
      </c>
      <c r="E48" s="20">
        <v>8377251</v>
      </c>
      <c r="F48" s="20">
        <v>8377251</v>
      </c>
      <c r="G48" s="20">
        <v>0</v>
      </c>
      <c r="H48" s="21">
        <v>8377251</v>
      </c>
    </row>
    <row r="49" spans="2:8" ht="15.95" customHeight="1" x14ac:dyDescent="0.2">
      <c r="B49" s="22" t="s">
        <v>225</v>
      </c>
      <c r="C49" s="3" t="s">
        <v>226</v>
      </c>
      <c r="D49" s="4">
        <v>0</v>
      </c>
      <c r="E49" s="4">
        <v>0</v>
      </c>
      <c r="F49" s="4">
        <v>0</v>
      </c>
      <c r="G49" s="4">
        <v>0</v>
      </c>
      <c r="H49" s="23">
        <v>7885282</v>
      </c>
    </row>
    <row r="50" spans="2:8" ht="15.95" customHeight="1" x14ac:dyDescent="0.2">
      <c r="B50" s="22" t="s">
        <v>227</v>
      </c>
      <c r="C50" s="3" t="s">
        <v>228</v>
      </c>
      <c r="D50" s="4">
        <v>0</v>
      </c>
      <c r="E50" s="4">
        <v>0</v>
      </c>
      <c r="F50" s="4">
        <v>0</v>
      </c>
      <c r="G50" s="4">
        <v>0</v>
      </c>
      <c r="H50" s="23">
        <v>491969</v>
      </c>
    </row>
    <row r="51" spans="2:8" ht="15.95" customHeight="1" thickBot="1" x14ac:dyDescent="0.25">
      <c r="B51" s="24" t="s">
        <v>229</v>
      </c>
      <c r="C51" s="25" t="s">
        <v>230</v>
      </c>
      <c r="D51" s="26">
        <v>300000</v>
      </c>
      <c r="E51" s="26">
        <v>8377251</v>
      </c>
      <c r="F51" s="26">
        <v>8377251</v>
      </c>
      <c r="G51" s="26">
        <v>0</v>
      </c>
      <c r="H51" s="27">
        <v>8377251</v>
      </c>
    </row>
    <row r="52" spans="2:8" ht="15.95" customHeight="1" thickBot="1" x14ac:dyDescent="0.25">
      <c r="B52" s="36" t="s">
        <v>231</v>
      </c>
      <c r="C52" s="37" t="s">
        <v>232</v>
      </c>
      <c r="D52" s="38">
        <v>152740546</v>
      </c>
      <c r="E52" s="38">
        <v>188523930</v>
      </c>
      <c r="F52" s="38">
        <v>188523930</v>
      </c>
      <c r="G52" s="38">
        <v>0</v>
      </c>
      <c r="H52" s="39">
        <v>183233826</v>
      </c>
    </row>
  </sheetData>
  <mergeCells count="5">
    <mergeCell ref="B2:H2"/>
    <mergeCell ref="C3:E3"/>
    <mergeCell ref="B1:H1"/>
    <mergeCell ref="D4:E4"/>
    <mergeCell ref="F4:F5"/>
  </mergeCells>
  <pageMargins left="0.23622047244094491" right="0.23622047244094491" top="0.74803149606299213" bottom="0.74803149606299213" header="0.31496062992125984" footer="0.31496062992125984"/>
  <pageSetup paperSize="9" orientation="landscape" horizontalDpi="300" verticalDpi="300" r:id="rId1"/>
  <headerFooter alignWithMargins="0">
    <oddFooter>&amp;P. oldal, összesen: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5"/>
  <dimension ref="B1:K12"/>
  <sheetViews>
    <sheetView tabSelected="1" workbookViewId="0">
      <selection activeCell="B6" sqref="B6"/>
    </sheetView>
  </sheetViews>
  <sheetFormatPr defaultColWidth="6.7109375" defaultRowHeight="15.95" customHeight="1" x14ac:dyDescent="0.2"/>
  <cols>
    <col min="1" max="1" width="1.7109375" style="1" customWidth="1"/>
    <col min="2" max="2" width="4.7109375" style="1" customWidth="1"/>
    <col min="3" max="3" width="90.7109375" style="1" customWidth="1"/>
    <col min="4" max="5" width="11.7109375" style="1" customWidth="1"/>
    <col min="6" max="10" width="11.7109375" style="1" hidden="1" customWidth="1"/>
    <col min="11" max="11" width="1.7109375" style="1" customWidth="1"/>
    <col min="12" max="16384" width="6.7109375" style="1"/>
  </cols>
  <sheetData>
    <row r="1" spans="2:11" ht="18" customHeight="1" x14ac:dyDescent="0.25">
      <c r="B1" s="272" t="str">
        <f>'03KK'!B1:I1</f>
        <v>DUNASZIGET KÖZSÉG ÖNKORMÁNYZATA</v>
      </c>
      <c r="C1" s="273"/>
      <c r="D1" s="273"/>
      <c r="E1" s="273"/>
      <c r="F1" s="273"/>
      <c r="G1" s="273"/>
      <c r="H1" s="273"/>
      <c r="I1" s="273"/>
      <c r="J1" s="274"/>
      <c r="K1" s="222"/>
    </row>
    <row r="2" spans="2:11" ht="18" customHeight="1" x14ac:dyDescent="0.25">
      <c r="B2" s="269" t="s">
        <v>522</v>
      </c>
      <c r="C2" s="270"/>
      <c r="D2" s="270"/>
      <c r="E2" s="270"/>
      <c r="F2" s="270"/>
      <c r="G2" s="270"/>
      <c r="H2" s="270"/>
      <c r="I2" s="270"/>
      <c r="J2" s="271"/>
      <c r="K2" s="222"/>
    </row>
    <row r="3" spans="2:11" ht="18" customHeight="1" x14ac:dyDescent="0.25">
      <c r="B3" s="55" t="s">
        <v>261</v>
      </c>
      <c r="C3" s="279" t="str">
        <f>'03KK'!C3:E3</f>
        <v>számú melléklet a(z) 5/2019.(V.29.) Önkormányzati rendelethez</v>
      </c>
      <c r="D3" s="279"/>
      <c r="E3" s="279"/>
      <c r="F3" s="56"/>
      <c r="G3" s="56"/>
      <c r="H3" s="56"/>
      <c r="I3" s="56"/>
      <c r="J3" s="57" t="s">
        <v>256</v>
      </c>
    </row>
    <row r="4" spans="2:11" ht="15.95" customHeight="1" x14ac:dyDescent="0.2">
      <c r="B4" s="53"/>
      <c r="C4" s="51"/>
      <c r="D4" s="266" t="s">
        <v>249</v>
      </c>
      <c r="E4" s="266"/>
      <c r="F4" s="51"/>
      <c r="G4" s="267" t="s">
        <v>260</v>
      </c>
      <c r="H4" s="51"/>
      <c r="I4" s="51"/>
      <c r="J4" s="54"/>
    </row>
    <row r="5" spans="2:11" ht="15.95" customHeight="1" thickBot="1" x14ac:dyDescent="0.25">
      <c r="B5" s="15" t="s">
        <v>3</v>
      </c>
      <c r="C5" s="16" t="s">
        <v>4</v>
      </c>
      <c r="D5" s="16" t="s">
        <v>5</v>
      </c>
      <c r="E5" s="16" t="s">
        <v>6</v>
      </c>
      <c r="F5" s="16" t="s">
        <v>7</v>
      </c>
      <c r="G5" s="280"/>
      <c r="H5" s="16" t="s">
        <v>8</v>
      </c>
      <c r="I5" s="16" t="s">
        <v>9</v>
      </c>
      <c r="J5" s="17" t="s">
        <v>10</v>
      </c>
    </row>
    <row r="6" spans="2:11" ht="15.95" customHeight="1" x14ac:dyDescent="0.2">
      <c r="B6" s="40">
        <v>2</v>
      </c>
      <c r="C6" s="44">
        <v>3</v>
      </c>
      <c r="D6" s="44">
        <v>4</v>
      </c>
      <c r="E6" s="44">
        <v>5</v>
      </c>
      <c r="F6" s="44">
        <v>6</v>
      </c>
      <c r="G6" s="44">
        <v>7</v>
      </c>
      <c r="H6" s="44">
        <v>8</v>
      </c>
      <c r="I6" s="44">
        <v>9</v>
      </c>
      <c r="J6" s="45">
        <v>10</v>
      </c>
    </row>
    <row r="7" spans="2:11" ht="15.95" customHeight="1" x14ac:dyDescent="0.2">
      <c r="B7" s="22" t="s">
        <v>0</v>
      </c>
      <c r="C7" s="3" t="s">
        <v>233</v>
      </c>
      <c r="D7" s="4">
        <v>3093500</v>
      </c>
      <c r="E7" s="4">
        <v>3093500</v>
      </c>
      <c r="F7" s="4">
        <v>0</v>
      </c>
      <c r="G7" s="4">
        <v>3093500</v>
      </c>
      <c r="H7" s="4">
        <v>0</v>
      </c>
      <c r="I7" s="4">
        <v>2475600</v>
      </c>
      <c r="J7" s="23">
        <v>2474800</v>
      </c>
    </row>
    <row r="8" spans="2:11" ht="15.95" customHeight="1" x14ac:dyDescent="0.2">
      <c r="B8" s="22" t="s">
        <v>234</v>
      </c>
      <c r="C8" s="3" t="s">
        <v>235</v>
      </c>
      <c r="D8" s="4">
        <v>3093500</v>
      </c>
      <c r="E8" s="4">
        <v>3093500</v>
      </c>
      <c r="F8" s="4">
        <v>0</v>
      </c>
      <c r="G8" s="4">
        <v>3093500</v>
      </c>
      <c r="H8" s="4">
        <v>0</v>
      </c>
      <c r="I8" s="4">
        <v>2475600</v>
      </c>
      <c r="J8" s="23">
        <v>2474800</v>
      </c>
    </row>
    <row r="9" spans="2:11" ht="15.95" customHeight="1" x14ac:dyDescent="0.2">
      <c r="B9" s="22" t="s">
        <v>31</v>
      </c>
      <c r="C9" s="3" t="s">
        <v>236</v>
      </c>
      <c r="D9" s="4">
        <v>2351489</v>
      </c>
      <c r="E9" s="4">
        <v>2492537</v>
      </c>
      <c r="F9" s="4">
        <v>0</v>
      </c>
      <c r="G9" s="4">
        <v>2492537</v>
      </c>
      <c r="H9" s="4">
        <v>0</v>
      </c>
      <c r="I9" s="4">
        <v>2506238</v>
      </c>
      <c r="J9" s="23">
        <v>2492537</v>
      </c>
    </row>
    <row r="10" spans="2:11" ht="15.95" customHeight="1" x14ac:dyDescent="0.2">
      <c r="B10" s="22" t="s">
        <v>35</v>
      </c>
      <c r="C10" s="3" t="s">
        <v>237</v>
      </c>
      <c r="D10" s="4">
        <v>396000</v>
      </c>
      <c r="E10" s="4">
        <v>337983</v>
      </c>
      <c r="F10" s="4">
        <v>0</v>
      </c>
      <c r="G10" s="4">
        <v>337983</v>
      </c>
      <c r="H10" s="4">
        <v>0</v>
      </c>
      <c r="I10" s="4">
        <v>0</v>
      </c>
      <c r="J10" s="23">
        <v>337983</v>
      </c>
    </row>
    <row r="11" spans="2:11" ht="15.95" customHeight="1" x14ac:dyDescent="0.2">
      <c r="B11" s="22" t="s">
        <v>43</v>
      </c>
      <c r="C11" s="3" t="s">
        <v>238</v>
      </c>
      <c r="D11" s="4">
        <v>5840989</v>
      </c>
      <c r="E11" s="4">
        <v>5924020</v>
      </c>
      <c r="F11" s="4">
        <v>0</v>
      </c>
      <c r="G11" s="4">
        <v>5924020</v>
      </c>
      <c r="H11" s="4">
        <v>0</v>
      </c>
      <c r="I11" s="4">
        <v>4981838</v>
      </c>
      <c r="J11" s="23">
        <v>5305320</v>
      </c>
    </row>
    <row r="12" spans="2:11" ht="15.95" customHeight="1" thickBot="1" x14ac:dyDescent="0.25">
      <c r="B12" s="24" t="s">
        <v>61</v>
      </c>
      <c r="C12" s="25" t="s">
        <v>239</v>
      </c>
      <c r="D12" s="26">
        <v>5840989</v>
      </c>
      <c r="E12" s="26">
        <v>5924020</v>
      </c>
      <c r="F12" s="26">
        <v>0</v>
      </c>
      <c r="G12" s="26">
        <v>5924020</v>
      </c>
      <c r="H12" s="26">
        <v>0</v>
      </c>
      <c r="I12" s="26">
        <v>4981838</v>
      </c>
      <c r="J12" s="27">
        <v>5305320</v>
      </c>
    </row>
  </sheetData>
  <mergeCells count="5">
    <mergeCell ref="B1:J1"/>
    <mergeCell ref="B2:J2"/>
    <mergeCell ref="C3:E3"/>
    <mergeCell ref="D4:E4"/>
    <mergeCell ref="G4:G5"/>
  </mergeCells>
  <pageMargins left="0.23622047244094491" right="0.23622047244094491" top="0.74803149606299213" bottom="0.74803149606299213" header="0.31496062992125984" footer="0.31496062992125984"/>
  <pageSetup paperSize="9" orientation="landscape" horizontalDpi="300" verticalDpi="300" r:id="rId1"/>
  <headerFooter alignWithMargins="0">
    <oddFooter>&amp;P. oldal, összesen: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6"/>
  <dimension ref="B1:I12"/>
  <sheetViews>
    <sheetView tabSelected="1" workbookViewId="0">
      <selection activeCell="B6" sqref="B6"/>
    </sheetView>
  </sheetViews>
  <sheetFormatPr defaultColWidth="6.7109375" defaultRowHeight="15.95" customHeight="1" x14ac:dyDescent="0.2"/>
  <cols>
    <col min="1" max="1" width="1.7109375" style="1" customWidth="1"/>
    <col min="2" max="2" width="4.7109375" style="1" customWidth="1"/>
    <col min="3" max="3" width="90.7109375" style="1" customWidth="1"/>
    <col min="4" max="5" width="11.7109375" style="1" customWidth="1"/>
    <col min="6" max="8" width="11.7109375" style="1" hidden="1" customWidth="1"/>
    <col min="9" max="9" width="1.7109375" style="1" customWidth="1"/>
    <col min="10" max="16384" width="6.7109375" style="1"/>
  </cols>
  <sheetData>
    <row r="1" spans="2:9" ht="15.95" customHeight="1" thickBot="1" x14ac:dyDescent="0.25"/>
    <row r="2" spans="2:9" ht="18" customHeight="1" x14ac:dyDescent="0.25">
      <c r="B2" s="272" t="s">
        <v>254</v>
      </c>
      <c r="C2" s="273"/>
      <c r="D2" s="273"/>
      <c r="E2" s="273"/>
      <c r="F2" s="273"/>
      <c r="G2" s="273"/>
      <c r="H2" s="274"/>
      <c r="I2" s="222"/>
    </row>
    <row r="3" spans="2:9" ht="18" customHeight="1" x14ac:dyDescent="0.25">
      <c r="B3" s="269" t="s">
        <v>523</v>
      </c>
      <c r="C3" s="270"/>
      <c r="D3" s="270"/>
      <c r="E3" s="270"/>
      <c r="F3" s="270"/>
      <c r="G3" s="270"/>
      <c r="H3" s="271"/>
      <c r="I3" s="222"/>
    </row>
    <row r="4" spans="2:9" ht="18" customHeight="1" thickBot="1" x14ac:dyDescent="0.3">
      <c r="B4" s="8" t="s">
        <v>262</v>
      </c>
      <c r="C4" s="275" t="str">
        <f>'03KK'!C3:E3</f>
        <v>számú melléklet a(z) 5/2019.(V.29.) Önkormányzati rendelethez</v>
      </c>
      <c r="D4" s="275"/>
      <c r="E4" s="275"/>
      <c r="F4" s="43"/>
      <c r="G4" s="43"/>
      <c r="H4" s="215" t="s">
        <v>256</v>
      </c>
      <c r="I4" s="222"/>
    </row>
    <row r="5" spans="2:9" ht="15.95" customHeight="1" x14ac:dyDescent="0.25">
      <c r="B5" s="48"/>
      <c r="C5" s="49"/>
      <c r="D5" s="276" t="s">
        <v>249</v>
      </c>
      <c r="E5" s="276"/>
      <c r="F5" s="277" t="s">
        <v>259</v>
      </c>
      <c r="G5" s="41"/>
      <c r="H5" s="216"/>
      <c r="I5" s="222"/>
    </row>
    <row r="6" spans="2:9" ht="15.95" customHeight="1" x14ac:dyDescent="0.2">
      <c r="B6" s="12" t="s">
        <v>3</v>
      </c>
      <c r="C6" s="2" t="s">
        <v>4</v>
      </c>
      <c r="D6" s="2" t="s">
        <v>5</v>
      </c>
      <c r="E6" s="2" t="s">
        <v>6</v>
      </c>
      <c r="F6" s="278"/>
      <c r="G6" s="2" t="s">
        <v>156</v>
      </c>
      <c r="H6" s="217" t="s">
        <v>10</v>
      </c>
      <c r="I6" s="222"/>
    </row>
    <row r="7" spans="2:9" ht="15.95" customHeight="1" thickBot="1" x14ac:dyDescent="0.25">
      <c r="B7" s="58">
        <v>2</v>
      </c>
      <c r="C7" s="52">
        <v>3</v>
      </c>
      <c r="D7" s="52">
        <v>4</v>
      </c>
      <c r="E7" s="52">
        <v>5</v>
      </c>
      <c r="F7" s="52">
        <v>6</v>
      </c>
      <c r="G7" s="52">
        <v>7</v>
      </c>
      <c r="H7" s="218">
        <v>8</v>
      </c>
      <c r="I7" s="222"/>
    </row>
    <row r="8" spans="2:9" ht="15.95" customHeight="1" x14ac:dyDescent="0.2">
      <c r="B8" s="18" t="s">
        <v>240</v>
      </c>
      <c r="C8" s="19" t="s">
        <v>241</v>
      </c>
      <c r="D8" s="20">
        <v>278744454</v>
      </c>
      <c r="E8" s="20">
        <v>278744454</v>
      </c>
      <c r="F8" s="20">
        <v>278744454</v>
      </c>
      <c r="G8" s="20">
        <v>0</v>
      </c>
      <c r="H8" s="219">
        <v>278744454</v>
      </c>
      <c r="I8" s="222"/>
    </row>
    <row r="9" spans="2:9" ht="15.95" customHeight="1" x14ac:dyDescent="0.2">
      <c r="B9" s="22" t="s">
        <v>242</v>
      </c>
      <c r="C9" s="3" t="s">
        <v>243</v>
      </c>
      <c r="D9" s="4">
        <v>278744454</v>
      </c>
      <c r="E9" s="4">
        <v>278744454</v>
      </c>
      <c r="F9" s="4">
        <v>278744454</v>
      </c>
      <c r="G9" s="4">
        <v>0</v>
      </c>
      <c r="H9" s="220">
        <v>278744454</v>
      </c>
      <c r="I9" s="222"/>
    </row>
    <row r="10" spans="2:9" ht="15.95" customHeight="1" x14ac:dyDescent="0.2">
      <c r="B10" s="22" t="s">
        <v>19</v>
      </c>
      <c r="C10" s="3" t="s">
        <v>244</v>
      </c>
      <c r="D10" s="4">
        <v>0</v>
      </c>
      <c r="E10" s="4">
        <v>2647286</v>
      </c>
      <c r="F10" s="4">
        <v>2647286</v>
      </c>
      <c r="G10" s="4">
        <v>0</v>
      </c>
      <c r="H10" s="220">
        <v>2647286</v>
      </c>
      <c r="I10" s="222"/>
    </row>
    <row r="11" spans="2:9" ht="15.95" customHeight="1" x14ac:dyDescent="0.2">
      <c r="B11" s="22" t="s">
        <v>245</v>
      </c>
      <c r="C11" s="3" t="s">
        <v>246</v>
      </c>
      <c r="D11" s="4">
        <v>278744454</v>
      </c>
      <c r="E11" s="4">
        <v>281391740</v>
      </c>
      <c r="F11" s="4">
        <v>281391740</v>
      </c>
      <c r="G11" s="4">
        <v>0</v>
      </c>
      <c r="H11" s="220">
        <v>281391740</v>
      </c>
      <c r="I11" s="222"/>
    </row>
    <row r="12" spans="2:9" ht="15.95" customHeight="1" thickBot="1" x14ac:dyDescent="0.25">
      <c r="B12" s="24" t="s">
        <v>47</v>
      </c>
      <c r="C12" s="25" t="s">
        <v>247</v>
      </c>
      <c r="D12" s="26">
        <v>278744454</v>
      </c>
      <c r="E12" s="26">
        <v>281391740</v>
      </c>
      <c r="F12" s="26">
        <v>281391740</v>
      </c>
      <c r="G12" s="26">
        <v>0</v>
      </c>
      <c r="H12" s="221">
        <v>281391740</v>
      </c>
      <c r="I12" s="222"/>
    </row>
  </sheetData>
  <mergeCells count="5">
    <mergeCell ref="B2:H2"/>
    <mergeCell ref="B3:H3"/>
    <mergeCell ref="C4:E4"/>
    <mergeCell ref="D5:E5"/>
    <mergeCell ref="F5:F6"/>
  </mergeCells>
  <pageMargins left="0.23622047244094491" right="0.23622047244094491" top="0.74803149606299213" bottom="0.74803149606299213" header="0.31496062992125984" footer="0.31496062992125984"/>
  <pageSetup paperSize="9" orientation="landscape" horizontalDpi="300" verticalDpi="300" r:id="rId1"/>
  <headerFooter alignWithMargins="0">
    <oddFooter>&amp;P. oldal, összesen: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3CE42-8AFC-419E-95AE-0CA13F2CA95F}">
  <sheetPr codeName="Munka7"/>
  <dimension ref="B2:Q36"/>
  <sheetViews>
    <sheetView tabSelected="1" workbookViewId="0">
      <selection activeCell="B6" sqref="B6"/>
    </sheetView>
  </sheetViews>
  <sheetFormatPr defaultRowHeight="12.75" x14ac:dyDescent="0.2"/>
  <cols>
    <col min="1" max="1" width="3.85546875" style="59" customWidth="1"/>
    <col min="2" max="2" width="2.7109375" style="59" customWidth="1"/>
    <col min="3" max="3" width="53.42578125" style="59" customWidth="1"/>
    <col min="4" max="5" width="16.7109375" style="59" customWidth="1"/>
    <col min="6" max="6" width="16.7109375" style="59" hidden="1" customWidth="1"/>
    <col min="7" max="12" width="9.140625" style="59"/>
    <col min="13" max="13" width="10.140625" style="59" bestFit="1" customWidth="1"/>
    <col min="14" max="15" width="9.140625" style="59"/>
    <col min="16" max="17" width="10.140625" style="59" bestFit="1" customWidth="1"/>
    <col min="18" max="16384" width="9.140625" style="59"/>
  </cols>
  <sheetData>
    <row r="2" spans="2:17" ht="18" x14ac:dyDescent="0.25">
      <c r="B2" s="128"/>
      <c r="C2" s="281" t="s">
        <v>254</v>
      </c>
      <c r="D2" s="281"/>
      <c r="E2" s="281"/>
      <c r="F2" s="281"/>
    </row>
    <row r="3" spans="2:17" ht="18" x14ac:dyDescent="0.25">
      <c r="B3" s="128"/>
      <c r="C3" s="281" t="s">
        <v>524</v>
      </c>
      <c r="D3" s="281"/>
      <c r="E3" s="281"/>
      <c r="F3" s="281"/>
    </row>
    <row r="4" spans="2:17" ht="15" x14ac:dyDescent="0.2">
      <c r="B4" s="128"/>
      <c r="C4" s="128"/>
      <c r="D4" s="128"/>
    </row>
    <row r="5" spans="2:17" ht="15" x14ac:dyDescent="0.2">
      <c r="B5" s="137" t="s">
        <v>375</v>
      </c>
      <c r="C5" s="136" t="str">
        <f>'03KK'!C3:E3</f>
        <v>számú melléklet a(z) 5/2019.(V.29.) Önkormányzati rendelethez</v>
      </c>
      <c r="D5" s="128"/>
    </row>
    <row r="6" spans="2:17" ht="15" x14ac:dyDescent="0.2">
      <c r="B6" s="128"/>
      <c r="C6" s="128"/>
      <c r="D6" s="128"/>
    </row>
    <row r="7" spans="2:17" ht="16.5" thickBot="1" x14ac:dyDescent="0.3">
      <c r="B7" s="128"/>
      <c r="C7" s="184" t="s">
        <v>374</v>
      </c>
      <c r="F7" s="135" t="s">
        <v>373</v>
      </c>
    </row>
    <row r="8" spans="2:17" ht="15.75" x14ac:dyDescent="0.25">
      <c r="B8" s="128"/>
      <c r="C8" s="181" t="s">
        <v>372</v>
      </c>
      <c r="D8" s="182" t="s">
        <v>371</v>
      </c>
      <c r="E8" s="182" t="s">
        <v>370</v>
      </c>
      <c r="F8" s="183" t="s">
        <v>10</v>
      </c>
    </row>
    <row r="9" spans="2:17" ht="15.75" x14ac:dyDescent="0.25">
      <c r="B9" s="128"/>
      <c r="C9" s="179" t="s">
        <v>470</v>
      </c>
      <c r="D9" s="180">
        <v>210406679</v>
      </c>
      <c r="E9" s="133">
        <v>12553007</v>
      </c>
      <c r="F9" s="132">
        <v>12553007</v>
      </c>
      <c r="P9" s="89"/>
      <c r="Q9" s="89"/>
    </row>
    <row r="10" spans="2:17" ht="15.75" x14ac:dyDescent="0.25">
      <c r="B10" s="128"/>
      <c r="C10" s="179" t="s">
        <v>471</v>
      </c>
      <c r="D10" s="180">
        <v>23840000</v>
      </c>
      <c r="E10" s="133">
        <v>4512945</v>
      </c>
      <c r="F10" s="132">
        <v>4512945</v>
      </c>
    </row>
    <row r="11" spans="2:17" ht="15.75" x14ac:dyDescent="0.25">
      <c r="B11" s="128"/>
      <c r="C11" s="179" t="s">
        <v>472</v>
      </c>
      <c r="D11" s="180">
        <v>20276958</v>
      </c>
      <c r="E11" s="133">
        <v>20276958</v>
      </c>
      <c r="F11" s="132">
        <v>20276958</v>
      </c>
    </row>
    <row r="12" spans="2:17" ht="15.75" x14ac:dyDescent="0.25">
      <c r="B12" s="128"/>
      <c r="C12" s="179" t="s">
        <v>473</v>
      </c>
      <c r="D12" s="180">
        <v>1598325</v>
      </c>
      <c r="E12" s="133">
        <v>1598325</v>
      </c>
      <c r="F12" s="132">
        <v>1598325</v>
      </c>
    </row>
    <row r="13" spans="2:17" ht="15.75" x14ac:dyDescent="0.25">
      <c r="B13" s="128"/>
      <c r="C13" s="179" t="s">
        <v>474</v>
      </c>
      <c r="D13" s="180">
        <v>762000</v>
      </c>
      <c r="E13" s="133">
        <v>355762</v>
      </c>
      <c r="F13" s="132">
        <v>355762</v>
      </c>
    </row>
    <row r="14" spans="2:17" ht="15.75" x14ac:dyDescent="0.25">
      <c r="B14" s="128"/>
      <c r="C14" s="179" t="s">
        <v>475</v>
      </c>
      <c r="D14" s="180">
        <v>9513940</v>
      </c>
      <c r="E14" s="133">
        <v>0</v>
      </c>
      <c r="F14" s="132">
        <v>0</v>
      </c>
    </row>
    <row r="15" spans="2:17" ht="15.75" x14ac:dyDescent="0.25">
      <c r="B15" s="128"/>
      <c r="C15" s="179" t="s">
        <v>489</v>
      </c>
      <c r="D15" s="180">
        <v>0</v>
      </c>
      <c r="E15" s="133">
        <v>355600</v>
      </c>
      <c r="F15" s="132">
        <v>355600</v>
      </c>
    </row>
    <row r="16" spans="2:17" ht="15.75" x14ac:dyDescent="0.25">
      <c r="B16" s="128"/>
      <c r="C16" s="179" t="s">
        <v>488</v>
      </c>
      <c r="D16" s="180">
        <v>0</v>
      </c>
      <c r="E16" s="133">
        <v>830022</v>
      </c>
      <c r="F16" s="132">
        <v>830022</v>
      </c>
    </row>
    <row r="17" spans="2:10" ht="15.75" x14ac:dyDescent="0.25">
      <c r="B17" s="128"/>
      <c r="C17" s="179" t="s">
        <v>487</v>
      </c>
      <c r="D17" s="180">
        <v>0</v>
      </c>
      <c r="E17" s="133">
        <v>4599275</v>
      </c>
      <c r="F17" s="132">
        <v>4599275</v>
      </c>
    </row>
    <row r="18" spans="2:10" ht="15.75" x14ac:dyDescent="0.25">
      <c r="B18" s="128"/>
      <c r="C18" s="179" t="s">
        <v>486</v>
      </c>
      <c r="D18" s="180">
        <v>0</v>
      </c>
      <c r="E18" s="133">
        <v>2204517</v>
      </c>
      <c r="F18" s="132">
        <v>2204517</v>
      </c>
      <c r="I18" s="89"/>
    </row>
    <row r="19" spans="2:10" ht="15.75" x14ac:dyDescent="0.25">
      <c r="B19" s="128"/>
      <c r="C19" s="179" t="s">
        <v>490</v>
      </c>
      <c r="D19" s="180">
        <v>0</v>
      </c>
      <c r="E19" s="133">
        <v>292541</v>
      </c>
      <c r="F19" s="132">
        <v>292541</v>
      </c>
      <c r="I19" s="89"/>
    </row>
    <row r="20" spans="2:10" ht="15.75" x14ac:dyDescent="0.25">
      <c r="B20" s="128"/>
      <c r="C20" s="179" t="s">
        <v>485</v>
      </c>
      <c r="D20" s="180">
        <v>0</v>
      </c>
      <c r="E20" s="133">
        <v>843040</v>
      </c>
      <c r="F20" s="132">
        <v>843040</v>
      </c>
      <c r="J20" s="89"/>
    </row>
    <row r="21" spans="2:10" ht="15.75" x14ac:dyDescent="0.25">
      <c r="B21" s="128"/>
      <c r="C21" s="179" t="s">
        <v>484</v>
      </c>
      <c r="D21" s="180">
        <v>0</v>
      </c>
      <c r="E21" s="133">
        <v>5369467</v>
      </c>
      <c r="F21" s="132">
        <v>5369467</v>
      </c>
    </row>
    <row r="22" spans="2:10" ht="15.75" x14ac:dyDescent="0.25">
      <c r="B22" s="128"/>
      <c r="C22" s="179" t="s">
        <v>482</v>
      </c>
      <c r="D22" s="180">
        <v>0</v>
      </c>
      <c r="E22" s="133">
        <v>8317500</v>
      </c>
      <c r="F22" s="132">
        <v>8317500</v>
      </c>
    </row>
    <row r="23" spans="2:10" ht="15.75" x14ac:dyDescent="0.25">
      <c r="B23" s="128"/>
      <c r="C23" s="179" t="s">
        <v>481</v>
      </c>
      <c r="D23" s="180">
        <v>0</v>
      </c>
      <c r="E23" s="133">
        <v>271966</v>
      </c>
      <c r="F23" s="132">
        <v>271966</v>
      </c>
    </row>
    <row r="24" spans="2:10" ht="15.75" x14ac:dyDescent="0.25">
      <c r="B24" s="128"/>
      <c r="C24" s="179" t="s">
        <v>480</v>
      </c>
      <c r="D24" s="180">
        <v>0</v>
      </c>
      <c r="E24" s="133">
        <v>1809750</v>
      </c>
      <c r="F24" s="132">
        <v>1809750</v>
      </c>
    </row>
    <row r="25" spans="2:10" ht="15.75" x14ac:dyDescent="0.25">
      <c r="B25" s="128"/>
      <c r="C25" s="134" t="s">
        <v>483</v>
      </c>
      <c r="D25" s="133">
        <v>0</v>
      </c>
      <c r="E25" s="133">
        <v>2454227</v>
      </c>
      <c r="F25" s="132">
        <v>2454227</v>
      </c>
    </row>
    <row r="26" spans="2:10" ht="15.75" x14ac:dyDescent="0.25">
      <c r="B26" s="128"/>
      <c r="C26" s="134" t="s">
        <v>491</v>
      </c>
      <c r="D26" s="133">
        <v>0</v>
      </c>
      <c r="E26" s="133">
        <v>459200</v>
      </c>
      <c r="F26" s="132">
        <v>459200</v>
      </c>
    </row>
    <row r="27" spans="2:10" ht="15.75" x14ac:dyDescent="0.25">
      <c r="B27" s="128"/>
      <c r="C27" s="134" t="s">
        <v>479</v>
      </c>
      <c r="D27" s="133">
        <v>0</v>
      </c>
      <c r="E27" s="133">
        <v>400000</v>
      </c>
      <c r="F27" s="132">
        <v>400000</v>
      </c>
    </row>
    <row r="28" spans="2:10" ht="15.75" x14ac:dyDescent="0.25">
      <c r="B28" s="128"/>
      <c r="C28" s="134" t="s">
        <v>478</v>
      </c>
      <c r="D28" s="133">
        <v>0</v>
      </c>
      <c r="E28" s="133">
        <v>78613</v>
      </c>
      <c r="F28" s="132">
        <v>78613</v>
      </c>
    </row>
    <row r="29" spans="2:10" ht="16.5" thickBot="1" x14ac:dyDescent="0.3">
      <c r="B29" s="128"/>
      <c r="C29" s="131" t="s">
        <v>248</v>
      </c>
      <c r="D29" s="130">
        <f>SUM(D9:D28)</f>
        <v>266397902</v>
      </c>
      <c r="E29" s="130">
        <f>SUM(E9:E28)</f>
        <v>67582715</v>
      </c>
      <c r="F29" s="129">
        <f>SUM(F9:F28)</f>
        <v>67582715</v>
      </c>
    </row>
    <row r="30" spans="2:10" ht="15" x14ac:dyDescent="0.2">
      <c r="B30" s="128"/>
      <c r="C30" s="128"/>
      <c r="D30" s="128"/>
    </row>
    <row r="31" spans="2:10" x14ac:dyDescent="0.2">
      <c r="F31" s="89"/>
    </row>
    <row r="32" spans="2:10" x14ac:dyDescent="0.2">
      <c r="D32" s="89"/>
    </row>
    <row r="33" spans="4:4" x14ac:dyDescent="0.2">
      <c r="D33" s="89"/>
    </row>
    <row r="34" spans="4:4" x14ac:dyDescent="0.2">
      <c r="D34" s="89"/>
    </row>
    <row r="36" spans="4:4" x14ac:dyDescent="0.2">
      <c r="D36" s="89"/>
    </row>
  </sheetData>
  <mergeCells count="2">
    <mergeCell ref="C2:F2"/>
    <mergeCell ref="C3:F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&amp;P. oldal, összesen: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CF90A-900F-4038-B19D-0E64550ADD14}">
  <sheetPr codeName="Munka15"/>
  <dimension ref="B3:S32"/>
  <sheetViews>
    <sheetView tabSelected="1" workbookViewId="0">
      <selection activeCell="B6" sqref="B6"/>
    </sheetView>
  </sheetViews>
  <sheetFormatPr defaultRowHeight="12.75" x14ac:dyDescent="0.2"/>
  <cols>
    <col min="1" max="2" width="3.7109375" style="59" customWidth="1"/>
    <col min="3" max="3" width="34.85546875" style="59" bestFit="1" customWidth="1"/>
    <col min="4" max="16" width="12.7109375" style="59" customWidth="1"/>
    <col min="17" max="18" width="3.7109375" style="59" customWidth="1"/>
    <col min="19" max="256" width="9.140625" style="59"/>
    <col min="257" max="258" width="3.7109375" style="59" customWidth="1"/>
    <col min="259" max="259" width="34.85546875" style="59" bestFit="1" customWidth="1"/>
    <col min="260" max="272" width="12.7109375" style="59" customWidth="1"/>
    <col min="273" max="274" width="3.7109375" style="59" customWidth="1"/>
    <col min="275" max="512" width="9.140625" style="59"/>
    <col min="513" max="514" width="3.7109375" style="59" customWidth="1"/>
    <col min="515" max="515" width="34.85546875" style="59" bestFit="1" customWidth="1"/>
    <col min="516" max="528" width="12.7109375" style="59" customWidth="1"/>
    <col min="529" max="530" width="3.7109375" style="59" customWidth="1"/>
    <col min="531" max="768" width="9.140625" style="59"/>
    <col min="769" max="770" width="3.7109375" style="59" customWidth="1"/>
    <col min="771" max="771" width="34.85546875" style="59" bestFit="1" customWidth="1"/>
    <col min="772" max="784" width="12.7109375" style="59" customWidth="1"/>
    <col min="785" max="786" width="3.7109375" style="59" customWidth="1"/>
    <col min="787" max="1024" width="9.140625" style="59"/>
    <col min="1025" max="1026" width="3.7109375" style="59" customWidth="1"/>
    <col min="1027" max="1027" width="34.85546875" style="59" bestFit="1" customWidth="1"/>
    <col min="1028" max="1040" width="12.7109375" style="59" customWidth="1"/>
    <col min="1041" max="1042" width="3.7109375" style="59" customWidth="1"/>
    <col min="1043" max="1280" width="9.140625" style="59"/>
    <col min="1281" max="1282" width="3.7109375" style="59" customWidth="1"/>
    <col min="1283" max="1283" width="34.85546875" style="59" bestFit="1" customWidth="1"/>
    <col min="1284" max="1296" width="12.7109375" style="59" customWidth="1"/>
    <col min="1297" max="1298" width="3.7109375" style="59" customWidth="1"/>
    <col min="1299" max="1536" width="9.140625" style="59"/>
    <col min="1537" max="1538" width="3.7109375" style="59" customWidth="1"/>
    <col min="1539" max="1539" width="34.85546875" style="59" bestFit="1" customWidth="1"/>
    <col min="1540" max="1552" width="12.7109375" style="59" customWidth="1"/>
    <col min="1553" max="1554" width="3.7109375" style="59" customWidth="1"/>
    <col min="1555" max="1792" width="9.140625" style="59"/>
    <col min="1793" max="1794" width="3.7109375" style="59" customWidth="1"/>
    <col min="1795" max="1795" width="34.85546875" style="59" bestFit="1" customWidth="1"/>
    <col min="1796" max="1808" width="12.7109375" style="59" customWidth="1"/>
    <col min="1809" max="1810" width="3.7109375" style="59" customWidth="1"/>
    <col min="1811" max="2048" width="9.140625" style="59"/>
    <col min="2049" max="2050" width="3.7109375" style="59" customWidth="1"/>
    <col min="2051" max="2051" width="34.85546875" style="59" bestFit="1" customWidth="1"/>
    <col min="2052" max="2064" width="12.7109375" style="59" customWidth="1"/>
    <col min="2065" max="2066" width="3.7109375" style="59" customWidth="1"/>
    <col min="2067" max="2304" width="9.140625" style="59"/>
    <col min="2305" max="2306" width="3.7109375" style="59" customWidth="1"/>
    <col min="2307" max="2307" width="34.85546875" style="59" bestFit="1" customWidth="1"/>
    <col min="2308" max="2320" width="12.7109375" style="59" customWidth="1"/>
    <col min="2321" max="2322" width="3.7109375" style="59" customWidth="1"/>
    <col min="2323" max="2560" width="9.140625" style="59"/>
    <col min="2561" max="2562" width="3.7109375" style="59" customWidth="1"/>
    <col min="2563" max="2563" width="34.85546875" style="59" bestFit="1" customWidth="1"/>
    <col min="2564" max="2576" width="12.7109375" style="59" customWidth="1"/>
    <col min="2577" max="2578" width="3.7109375" style="59" customWidth="1"/>
    <col min="2579" max="2816" width="9.140625" style="59"/>
    <col min="2817" max="2818" width="3.7109375" style="59" customWidth="1"/>
    <col min="2819" max="2819" width="34.85546875" style="59" bestFit="1" customWidth="1"/>
    <col min="2820" max="2832" width="12.7109375" style="59" customWidth="1"/>
    <col min="2833" max="2834" width="3.7109375" style="59" customWidth="1"/>
    <col min="2835" max="3072" width="9.140625" style="59"/>
    <col min="3073" max="3074" width="3.7109375" style="59" customWidth="1"/>
    <col min="3075" max="3075" width="34.85546875" style="59" bestFit="1" customWidth="1"/>
    <col min="3076" max="3088" width="12.7109375" style="59" customWidth="1"/>
    <col min="3089" max="3090" width="3.7109375" style="59" customWidth="1"/>
    <col min="3091" max="3328" width="9.140625" style="59"/>
    <col min="3329" max="3330" width="3.7109375" style="59" customWidth="1"/>
    <col min="3331" max="3331" width="34.85546875" style="59" bestFit="1" customWidth="1"/>
    <col min="3332" max="3344" width="12.7109375" style="59" customWidth="1"/>
    <col min="3345" max="3346" width="3.7109375" style="59" customWidth="1"/>
    <col min="3347" max="3584" width="9.140625" style="59"/>
    <col min="3585" max="3586" width="3.7109375" style="59" customWidth="1"/>
    <col min="3587" max="3587" width="34.85546875" style="59" bestFit="1" customWidth="1"/>
    <col min="3588" max="3600" width="12.7109375" style="59" customWidth="1"/>
    <col min="3601" max="3602" width="3.7109375" style="59" customWidth="1"/>
    <col min="3603" max="3840" width="9.140625" style="59"/>
    <col min="3841" max="3842" width="3.7109375" style="59" customWidth="1"/>
    <col min="3843" max="3843" width="34.85546875" style="59" bestFit="1" customWidth="1"/>
    <col min="3844" max="3856" width="12.7109375" style="59" customWidth="1"/>
    <col min="3857" max="3858" width="3.7109375" style="59" customWidth="1"/>
    <col min="3859" max="4096" width="9.140625" style="59"/>
    <col min="4097" max="4098" width="3.7109375" style="59" customWidth="1"/>
    <col min="4099" max="4099" width="34.85546875" style="59" bestFit="1" customWidth="1"/>
    <col min="4100" max="4112" width="12.7109375" style="59" customWidth="1"/>
    <col min="4113" max="4114" width="3.7109375" style="59" customWidth="1"/>
    <col min="4115" max="4352" width="9.140625" style="59"/>
    <col min="4353" max="4354" width="3.7109375" style="59" customWidth="1"/>
    <col min="4355" max="4355" width="34.85546875" style="59" bestFit="1" customWidth="1"/>
    <col min="4356" max="4368" width="12.7109375" style="59" customWidth="1"/>
    <col min="4369" max="4370" width="3.7109375" style="59" customWidth="1"/>
    <col min="4371" max="4608" width="9.140625" style="59"/>
    <col min="4609" max="4610" width="3.7109375" style="59" customWidth="1"/>
    <col min="4611" max="4611" width="34.85546875" style="59" bestFit="1" customWidth="1"/>
    <col min="4612" max="4624" width="12.7109375" style="59" customWidth="1"/>
    <col min="4625" max="4626" width="3.7109375" style="59" customWidth="1"/>
    <col min="4627" max="4864" width="9.140625" style="59"/>
    <col min="4865" max="4866" width="3.7109375" style="59" customWidth="1"/>
    <col min="4867" max="4867" width="34.85546875" style="59" bestFit="1" customWidth="1"/>
    <col min="4868" max="4880" width="12.7109375" style="59" customWidth="1"/>
    <col min="4881" max="4882" width="3.7109375" style="59" customWidth="1"/>
    <col min="4883" max="5120" width="9.140625" style="59"/>
    <col min="5121" max="5122" width="3.7109375" style="59" customWidth="1"/>
    <col min="5123" max="5123" width="34.85546875" style="59" bestFit="1" customWidth="1"/>
    <col min="5124" max="5136" width="12.7109375" style="59" customWidth="1"/>
    <col min="5137" max="5138" width="3.7109375" style="59" customWidth="1"/>
    <col min="5139" max="5376" width="9.140625" style="59"/>
    <col min="5377" max="5378" width="3.7109375" style="59" customWidth="1"/>
    <col min="5379" max="5379" width="34.85546875" style="59" bestFit="1" customWidth="1"/>
    <col min="5380" max="5392" width="12.7109375" style="59" customWidth="1"/>
    <col min="5393" max="5394" width="3.7109375" style="59" customWidth="1"/>
    <col min="5395" max="5632" width="9.140625" style="59"/>
    <col min="5633" max="5634" width="3.7109375" style="59" customWidth="1"/>
    <col min="5635" max="5635" width="34.85546875" style="59" bestFit="1" customWidth="1"/>
    <col min="5636" max="5648" width="12.7109375" style="59" customWidth="1"/>
    <col min="5649" max="5650" width="3.7109375" style="59" customWidth="1"/>
    <col min="5651" max="5888" width="9.140625" style="59"/>
    <col min="5889" max="5890" width="3.7109375" style="59" customWidth="1"/>
    <col min="5891" max="5891" width="34.85546875" style="59" bestFit="1" customWidth="1"/>
    <col min="5892" max="5904" width="12.7109375" style="59" customWidth="1"/>
    <col min="5905" max="5906" width="3.7109375" style="59" customWidth="1"/>
    <col min="5907" max="6144" width="9.140625" style="59"/>
    <col min="6145" max="6146" width="3.7109375" style="59" customWidth="1"/>
    <col min="6147" max="6147" width="34.85546875" style="59" bestFit="1" customWidth="1"/>
    <col min="6148" max="6160" width="12.7109375" style="59" customWidth="1"/>
    <col min="6161" max="6162" width="3.7109375" style="59" customWidth="1"/>
    <col min="6163" max="6400" width="9.140625" style="59"/>
    <col min="6401" max="6402" width="3.7109375" style="59" customWidth="1"/>
    <col min="6403" max="6403" width="34.85546875" style="59" bestFit="1" customWidth="1"/>
    <col min="6404" max="6416" width="12.7109375" style="59" customWidth="1"/>
    <col min="6417" max="6418" width="3.7109375" style="59" customWidth="1"/>
    <col min="6419" max="6656" width="9.140625" style="59"/>
    <col min="6657" max="6658" width="3.7109375" style="59" customWidth="1"/>
    <col min="6659" max="6659" width="34.85546875" style="59" bestFit="1" customWidth="1"/>
    <col min="6660" max="6672" width="12.7109375" style="59" customWidth="1"/>
    <col min="6673" max="6674" width="3.7109375" style="59" customWidth="1"/>
    <col min="6675" max="6912" width="9.140625" style="59"/>
    <col min="6913" max="6914" width="3.7109375" style="59" customWidth="1"/>
    <col min="6915" max="6915" width="34.85546875" style="59" bestFit="1" customWidth="1"/>
    <col min="6916" max="6928" width="12.7109375" style="59" customWidth="1"/>
    <col min="6929" max="6930" width="3.7109375" style="59" customWidth="1"/>
    <col min="6931" max="7168" width="9.140625" style="59"/>
    <col min="7169" max="7170" width="3.7109375" style="59" customWidth="1"/>
    <col min="7171" max="7171" width="34.85546875" style="59" bestFit="1" customWidth="1"/>
    <col min="7172" max="7184" width="12.7109375" style="59" customWidth="1"/>
    <col min="7185" max="7186" width="3.7109375" style="59" customWidth="1"/>
    <col min="7187" max="7424" width="9.140625" style="59"/>
    <col min="7425" max="7426" width="3.7109375" style="59" customWidth="1"/>
    <col min="7427" max="7427" width="34.85546875" style="59" bestFit="1" customWidth="1"/>
    <col min="7428" max="7440" width="12.7109375" style="59" customWidth="1"/>
    <col min="7441" max="7442" width="3.7109375" style="59" customWidth="1"/>
    <col min="7443" max="7680" width="9.140625" style="59"/>
    <col min="7681" max="7682" width="3.7109375" style="59" customWidth="1"/>
    <col min="7683" max="7683" width="34.85546875" style="59" bestFit="1" customWidth="1"/>
    <col min="7684" max="7696" width="12.7109375" style="59" customWidth="1"/>
    <col min="7697" max="7698" width="3.7109375" style="59" customWidth="1"/>
    <col min="7699" max="7936" width="9.140625" style="59"/>
    <col min="7937" max="7938" width="3.7109375" style="59" customWidth="1"/>
    <col min="7939" max="7939" width="34.85546875" style="59" bestFit="1" customWidth="1"/>
    <col min="7940" max="7952" width="12.7109375" style="59" customWidth="1"/>
    <col min="7953" max="7954" width="3.7109375" style="59" customWidth="1"/>
    <col min="7955" max="8192" width="9.140625" style="59"/>
    <col min="8193" max="8194" width="3.7109375" style="59" customWidth="1"/>
    <col min="8195" max="8195" width="34.85546875" style="59" bestFit="1" customWidth="1"/>
    <col min="8196" max="8208" width="12.7109375" style="59" customWidth="1"/>
    <col min="8209" max="8210" width="3.7109375" style="59" customWidth="1"/>
    <col min="8211" max="8448" width="9.140625" style="59"/>
    <col min="8449" max="8450" width="3.7109375" style="59" customWidth="1"/>
    <col min="8451" max="8451" width="34.85546875" style="59" bestFit="1" customWidth="1"/>
    <col min="8452" max="8464" width="12.7109375" style="59" customWidth="1"/>
    <col min="8465" max="8466" width="3.7109375" style="59" customWidth="1"/>
    <col min="8467" max="8704" width="9.140625" style="59"/>
    <col min="8705" max="8706" width="3.7109375" style="59" customWidth="1"/>
    <col min="8707" max="8707" width="34.85546875" style="59" bestFit="1" customWidth="1"/>
    <col min="8708" max="8720" width="12.7109375" style="59" customWidth="1"/>
    <col min="8721" max="8722" width="3.7109375" style="59" customWidth="1"/>
    <col min="8723" max="8960" width="9.140625" style="59"/>
    <col min="8961" max="8962" width="3.7109375" style="59" customWidth="1"/>
    <col min="8963" max="8963" width="34.85546875" style="59" bestFit="1" customWidth="1"/>
    <col min="8964" max="8976" width="12.7109375" style="59" customWidth="1"/>
    <col min="8977" max="8978" width="3.7109375" style="59" customWidth="1"/>
    <col min="8979" max="9216" width="9.140625" style="59"/>
    <col min="9217" max="9218" width="3.7109375" style="59" customWidth="1"/>
    <col min="9219" max="9219" width="34.85546875" style="59" bestFit="1" customWidth="1"/>
    <col min="9220" max="9232" width="12.7109375" style="59" customWidth="1"/>
    <col min="9233" max="9234" width="3.7109375" style="59" customWidth="1"/>
    <col min="9235" max="9472" width="9.140625" style="59"/>
    <col min="9473" max="9474" width="3.7109375" style="59" customWidth="1"/>
    <col min="9475" max="9475" width="34.85546875" style="59" bestFit="1" customWidth="1"/>
    <col min="9476" max="9488" width="12.7109375" style="59" customWidth="1"/>
    <col min="9489" max="9490" width="3.7109375" style="59" customWidth="1"/>
    <col min="9491" max="9728" width="9.140625" style="59"/>
    <col min="9729" max="9730" width="3.7109375" style="59" customWidth="1"/>
    <col min="9731" max="9731" width="34.85546875" style="59" bestFit="1" customWidth="1"/>
    <col min="9732" max="9744" width="12.7109375" style="59" customWidth="1"/>
    <col min="9745" max="9746" width="3.7109375" style="59" customWidth="1"/>
    <col min="9747" max="9984" width="9.140625" style="59"/>
    <col min="9985" max="9986" width="3.7109375" style="59" customWidth="1"/>
    <col min="9987" max="9987" width="34.85546875" style="59" bestFit="1" customWidth="1"/>
    <col min="9988" max="10000" width="12.7109375" style="59" customWidth="1"/>
    <col min="10001" max="10002" width="3.7109375" style="59" customWidth="1"/>
    <col min="10003" max="10240" width="9.140625" style="59"/>
    <col min="10241" max="10242" width="3.7109375" style="59" customWidth="1"/>
    <col min="10243" max="10243" width="34.85546875" style="59" bestFit="1" customWidth="1"/>
    <col min="10244" max="10256" width="12.7109375" style="59" customWidth="1"/>
    <col min="10257" max="10258" width="3.7109375" style="59" customWidth="1"/>
    <col min="10259" max="10496" width="9.140625" style="59"/>
    <col min="10497" max="10498" width="3.7109375" style="59" customWidth="1"/>
    <col min="10499" max="10499" width="34.85546875" style="59" bestFit="1" customWidth="1"/>
    <col min="10500" max="10512" width="12.7109375" style="59" customWidth="1"/>
    <col min="10513" max="10514" width="3.7109375" style="59" customWidth="1"/>
    <col min="10515" max="10752" width="9.140625" style="59"/>
    <col min="10753" max="10754" width="3.7109375" style="59" customWidth="1"/>
    <col min="10755" max="10755" width="34.85546875" style="59" bestFit="1" customWidth="1"/>
    <col min="10756" max="10768" width="12.7109375" style="59" customWidth="1"/>
    <col min="10769" max="10770" width="3.7109375" style="59" customWidth="1"/>
    <col min="10771" max="11008" width="9.140625" style="59"/>
    <col min="11009" max="11010" width="3.7109375" style="59" customWidth="1"/>
    <col min="11011" max="11011" width="34.85546875" style="59" bestFit="1" customWidth="1"/>
    <col min="11012" max="11024" width="12.7109375" style="59" customWidth="1"/>
    <col min="11025" max="11026" width="3.7109375" style="59" customWidth="1"/>
    <col min="11027" max="11264" width="9.140625" style="59"/>
    <col min="11265" max="11266" width="3.7109375" style="59" customWidth="1"/>
    <col min="11267" max="11267" width="34.85546875" style="59" bestFit="1" customWidth="1"/>
    <col min="11268" max="11280" width="12.7109375" style="59" customWidth="1"/>
    <col min="11281" max="11282" width="3.7109375" style="59" customWidth="1"/>
    <col min="11283" max="11520" width="9.140625" style="59"/>
    <col min="11521" max="11522" width="3.7109375" style="59" customWidth="1"/>
    <col min="11523" max="11523" width="34.85546875" style="59" bestFit="1" customWidth="1"/>
    <col min="11524" max="11536" width="12.7109375" style="59" customWidth="1"/>
    <col min="11537" max="11538" width="3.7109375" style="59" customWidth="1"/>
    <col min="11539" max="11776" width="9.140625" style="59"/>
    <col min="11777" max="11778" width="3.7109375" style="59" customWidth="1"/>
    <col min="11779" max="11779" width="34.85546875" style="59" bestFit="1" customWidth="1"/>
    <col min="11780" max="11792" width="12.7109375" style="59" customWidth="1"/>
    <col min="11793" max="11794" width="3.7109375" style="59" customWidth="1"/>
    <col min="11795" max="12032" width="9.140625" style="59"/>
    <col min="12033" max="12034" width="3.7109375" style="59" customWidth="1"/>
    <col min="12035" max="12035" width="34.85546875" style="59" bestFit="1" customWidth="1"/>
    <col min="12036" max="12048" width="12.7109375" style="59" customWidth="1"/>
    <col min="12049" max="12050" width="3.7109375" style="59" customWidth="1"/>
    <col min="12051" max="12288" width="9.140625" style="59"/>
    <col min="12289" max="12290" width="3.7109375" style="59" customWidth="1"/>
    <col min="12291" max="12291" width="34.85546875" style="59" bestFit="1" customWidth="1"/>
    <col min="12292" max="12304" width="12.7109375" style="59" customWidth="1"/>
    <col min="12305" max="12306" width="3.7109375" style="59" customWidth="1"/>
    <col min="12307" max="12544" width="9.140625" style="59"/>
    <col min="12545" max="12546" width="3.7109375" style="59" customWidth="1"/>
    <col min="12547" max="12547" width="34.85546875" style="59" bestFit="1" customWidth="1"/>
    <col min="12548" max="12560" width="12.7109375" style="59" customWidth="1"/>
    <col min="12561" max="12562" width="3.7109375" style="59" customWidth="1"/>
    <col min="12563" max="12800" width="9.140625" style="59"/>
    <col min="12801" max="12802" width="3.7109375" style="59" customWidth="1"/>
    <col min="12803" max="12803" width="34.85546875" style="59" bestFit="1" customWidth="1"/>
    <col min="12804" max="12816" width="12.7109375" style="59" customWidth="1"/>
    <col min="12817" max="12818" width="3.7109375" style="59" customWidth="1"/>
    <col min="12819" max="13056" width="9.140625" style="59"/>
    <col min="13057" max="13058" width="3.7109375" style="59" customWidth="1"/>
    <col min="13059" max="13059" width="34.85546875" style="59" bestFit="1" customWidth="1"/>
    <col min="13060" max="13072" width="12.7109375" style="59" customWidth="1"/>
    <col min="13073" max="13074" width="3.7109375" style="59" customWidth="1"/>
    <col min="13075" max="13312" width="9.140625" style="59"/>
    <col min="13313" max="13314" width="3.7109375" style="59" customWidth="1"/>
    <col min="13315" max="13315" width="34.85546875" style="59" bestFit="1" customWidth="1"/>
    <col min="13316" max="13328" width="12.7109375" style="59" customWidth="1"/>
    <col min="13329" max="13330" width="3.7109375" style="59" customWidth="1"/>
    <col min="13331" max="13568" width="9.140625" style="59"/>
    <col min="13569" max="13570" width="3.7109375" style="59" customWidth="1"/>
    <col min="13571" max="13571" width="34.85546875" style="59" bestFit="1" customWidth="1"/>
    <col min="13572" max="13584" width="12.7109375" style="59" customWidth="1"/>
    <col min="13585" max="13586" width="3.7109375" style="59" customWidth="1"/>
    <col min="13587" max="13824" width="9.140625" style="59"/>
    <col min="13825" max="13826" width="3.7109375" style="59" customWidth="1"/>
    <col min="13827" max="13827" width="34.85546875" style="59" bestFit="1" customWidth="1"/>
    <col min="13828" max="13840" width="12.7109375" style="59" customWidth="1"/>
    <col min="13841" max="13842" width="3.7109375" style="59" customWidth="1"/>
    <col min="13843" max="14080" width="9.140625" style="59"/>
    <col min="14081" max="14082" width="3.7109375" style="59" customWidth="1"/>
    <col min="14083" max="14083" width="34.85546875" style="59" bestFit="1" customWidth="1"/>
    <col min="14084" max="14096" width="12.7109375" style="59" customWidth="1"/>
    <col min="14097" max="14098" width="3.7109375" style="59" customWidth="1"/>
    <col min="14099" max="14336" width="9.140625" style="59"/>
    <col min="14337" max="14338" width="3.7109375" style="59" customWidth="1"/>
    <col min="14339" max="14339" width="34.85546875" style="59" bestFit="1" customWidth="1"/>
    <col min="14340" max="14352" width="12.7109375" style="59" customWidth="1"/>
    <col min="14353" max="14354" width="3.7109375" style="59" customWidth="1"/>
    <col min="14355" max="14592" width="9.140625" style="59"/>
    <col min="14593" max="14594" width="3.7109375" style="59" customWidth="1"/>
    <col min="14595" max="14595" width="34.85546875" style="59" bestFit="1" customWidth="1"/>
    <col min="14596" max="14608" width="12.7109375" style="59" customWidth="1"/>
    <col min="14609" max="14610" width="3.7109375" style="59" customWidth="1"/>
    <col min="14611" max="14848" width="9.140625" style="59"/>
    <col min="14849" max="14850" width="3.7109375" style="59" customWidth="1"/>
    <col min="14851" max="14851" width="34.85546875" style="59" bestFit="1" customWidth="1"/>
    <col min="14852" max="14864" width="12.7109375" style="59" customWidth="1"/>
    <col min="14865" max="14866" width="3.7109375" style="59" customWidth="1"/>
    <col min="14867" max="15104" width="9.140625" style="59"/>
    <col min="15105" max="15106" width="3.7109375" style="59" customWidth="1"/>
    <col min="15107" max="15107" width="34.85546875" style="59" bestFit="1" customWidth="1"/>
    <col min="15108" max="15120" width="12.7109375" style="59" customWidth="1"/>
    <col min="15121" max="15122" width="3.7109375" style="59" customWidth="1"/>
    <col min="15123" max="15360" width="9.140625" style="59"/>
    <col min="15361" max="15362" width="3.7109375" style="59" customWidth="1"/>
    <col min="15363" max="15363" width="34.85546875" style="59" bestFit="1" customWidth="1"/>
    <col min="15364" max="15376" width="12.7109375" style="59" customWidth="1"/>
    <col min="15377" max="15378" width="3.7109375" style="59" customWidth="1"/>
    <col min="15379" max="15616" width="9.140625" style="59"/>
    <col min="15617" max="15618" width="3.7109375" style="59" customWidth="1"/>
    <col min="15619" max="15619" width="34.85546875" style="59" bestFit="1" customWidth="1"/>
    <col min="15620" max="15632" width="12.7109375" style="59" customWidth="1"/>
    <col min="15633" max="15634" width="3.7109375" style="59" customWidth="1"/>
    <col min="15635" max="15872" width="9.140625" style="59"/>
    <col min="15873" max="15874" width="3.7109375" style="59" customWidth="1"/>
    <col min="15875" max="15875" width="34.85546875" style="59" bestFit="1" customWidth="1"/>
    <col min="15876" max="15888" width="12.7109375" style="59" customWidth="1"/>
    <col min="15889" max="15890" width="3.7109375" style="59" customWidth="1"/>
    <col min="15891" max="16128" width="9.140625" style="59"/>
    <col min="16129" max="16130" width="3.7109375" style="59" customWidth="1"/>
    <col min="16131" max="16131" width="34.85546875" style="59" bestFit="1" customWidth="1"/>
    <col min="16132" max="16144" width="12.7109375" style="59" customWidth="1"/>
    <col min="16145" max="16146" width="3.7109375" style="59" customWidth="1"/>
    <col min="16147" max="16384" width="9.140625" style="59"/>
  </cols>
  <sheetData>
    <row r="3" spans="2:16" ht="20.25" x14ac:dyDescent="0.3">
      <c r="C3" s="282" t="s">
        <v>254</v>
      </c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</row>
    <row r="4" spans="2:16" ht="20.25" x14ac:dyDescent="0.3">
      <c r="C4" s="282" t="s">
        <v>529</v>
      </c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</row>
    <row r="6" spans="2:16" ht="13.5" thickBot="1" x14ac:dyDescent="0.25"/>
    <row r="7" spans="2:16" ht="18.75" x14ac:dyDescent="0.3">
      <c r="C7" s="172" t="s">
        <v>376</v>
      </c>
      <c r="D7" s="199" t="s">
        <v>533</v>
      </c>
      <c r="O7" s="200" t="s">
        <v>256</v>
      </c>
    </row>
    <row r="9" spans="2:16" ht="13.5" thickBot="1" x14ac:dyDescent="0.25">
      <c r="C9" s="201" t="s">
        <v>4</v>
      </c>
      <c r="D9" s="202" t="s">
        <v>498</v>
      </c>
      <c r="E9" s="202" t="s">
        <v>499</v>
      </c>
      <c r="F9" s="202" t="s">
        <v>500</v>
      </c>
      <c r="G9" s="202" t="s">
        <v>501</v>
      </c>
      <c r="H9" s="202" t="s">
        <v>502</v>
      </c>
      <c r="I9" s="202" t="s">
        <v>503</v>
      </c>
      <c r="J9" s="202" t="s">
        <v>504</v>
      </c>
      <c r="K9" s="202" t="s">
        <v>505</v>
      </c>
      <c r="L9" s="202" t="s">
        <v>506</v>
      </c>
      <c r="M9" s="202" t="s">
        <v>507</v>
      </c>
      <c r="N9" s="202" t="s">
        <v>508</v>
      </c>
      <c r="O9" s="202" t="s">
        <v>509</v>
      </c>
      <c r="P9" s="203" t="s">
        <v>452</v>
      </c>
    </row>
    <row r="10" spans="2:16" x14ac:dyDescent="0.2">
      <c r="C10" s="204" t="s">
        <v>453</v>
      </c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4"/>
    </row>
    <row r="11" spans="2:16" x14ac:dyDescent="0.2">
      <c r="B11" s="59" t="s">
        <v>274</v>
      </c>
      <c r="C11" s="63" t="s">
        <v>454</v>
      </c>
      <c r="D11" s="66">
        <v>9289585</v>
      </c>
      <c r="E11" s="210">
        <v>5415028</v>
      </c>
      <c r="F11" s="210">
        <v>5508909</v>
      </c>
      <c r="G11" s="210">
        <v>5712996</v>
      </c>
      <c r="H11" s="210">
        <v>5656244</v>
      </c>
      <c r="I11" s="210">
        <v>5628044</v>
      </c>
      <c r="J11" s="210">
        <v>5943276</v>
      </c>
      <c r="K11" s="210">
        <v>8036001</v>
      </c>
      <c r="L11" s="210">
        <v>5889033</v>
      </c>
      <c r="M11" s="210">
        <v>7395233</v>
      </c>
      <c r="N11" s="210">
        <v>5724133</v>
      </c>
      <c r="O11" s="210">
        <v>10021486</v>
      </c>
      <c r="P11" s="101">
        <f>SUM(D11:O11)</f>
        <v>80219968</v>
      </c>
    </row>
    <row r="12" spans="2:16" x14ac:dyDescent="0.2">
      <c r="B12" s="59" t="s">
        <v>308</v>
      </c>
      <c r="C12" s="63" t="s">
        <v>455</v>
      </c>
      <c r="D12" s="66">
        <v>0</v>
      </c>
      <c r="E12" s="210">
        <v>0</v>
      </c>
      <c r="F12" s="66">
        <v>0</v>
      </c>
      <c r="G12" s="66">
        <v>0</v>
      </c>
      <c r="H12" s="66">
        <v>0</v>
      </c>
      <c r="I12" s="66">
        <v>0</v>
      </c>
      <c r="J12" s="66">
        <v>0</v>
      </c>
      <c r="K12" s="66">
        <v>0</v>
      </c>
      <c r="L12" s="66">
        <v>0</v>
      </c>
      <c r="M12" s="66">
        <v>0</v>
      </c>
      <c r="N12" s="66">
        <v>0</v>
      </c>
      <c r="O12" s="66">
        <v>0</v>
      </c>
      <c r="P12" s="101">
        <f t="shared" ref="P12:P18" si="0">SUM(D12:O12)</f>
        <v>0</v>
      </c>
    </row>
    <row r="13" spans="2:16" x14ac:dyDescent="0.2">
      <c r="B13" s="59" t="s">
        <v>278</v>
      </c>
      <c r="C13" s="63" t="s">
        <v>279</v>
      </c>
      <c r="D13" s="66">
        <v>877311</v>
      </c>
      <c r="E13" s="210">
        <v>1492847</v>
      </c>
      <c r="F13" s="210">
        <v>17422717</v>
      </c>
      <c r="G13" s="210">
        <v>2159373</v>
      </c>
      <c r="H13" s="210">
        <v>1784041</v>
      </c>
      <c r="I13" s="210">
        <v>781162</v>
      </c>
      <c r="J13" s="210">
        <v>1053196</v>
      </c>
      <c r="K13" s="210">
        <v>2919391</v>
      </c>
      <c r="L13" s="210">
        <v>12638746</v>
      </c>
      <c r="M13" s="210">
        <v>2541071</v>
      </c>
      <c r="N13" s="210">
        <v>1810027</v>
      </c>
      <c r="O13" s="210">
        <f>1488147+4260528</f>
        <v>5748675</v>
      </c>
      <c r="P13" s="101">
        <f t="shared" si="0"/>
        <v>51228557</v>
      </c>
    </row>
    <row r="14" spans="2:16" x14ac:dyDescent="0.2">
      <c r="B14" s="59" t="s">
        <v>282</v>
      </c>
      <c r="C14" s="63" t="s">
        <v>283</v>
      </c>
      <c r="D14" s="66">
        <v>1736804</v>
      </c>
      <c r="E14" s="210">
        <v>925840</v>
      </c>
      <c r="F14" s="210">
        <v>192522</v>
      </c>
      <c r="G14" s="210">
        <v>1573585</v>
      </c>
      <c r="H14" s="210">
        <v>2363209</v>
      </c>
      <c r="I14" s="210">
        <v>963411</v>
      </c>
      <c r="J14" s="210">
        <v>1440536</v>
      </c>
      <c r="K14" s="210">
        <v>1813838</v>
      </c>
      <c r="L14" s="210">
        <v>601694</v>
      </c>
      <c r="M14" s="210">
        <v>2690308</v>
      </c>
      <c r="N14" s="210">
        <v>1629780</v>
      </c>
      <c r="O14" s="210">
        <f>1166185+643401</f>
        <v>1809586</v>
      </c>
      <c r="P14" s="101">
        <f t="shared" si="0"/>
        <v>17741113</v>
      </c>
    </row>
    <row r="15" spans="2:16" x14ac:dyDescent="0.2">
      <c r="B15" s="59" t="s">
        <v>456</v>
      </c>
      <c r="C15" s="63" t="s">
        <v>315</v>
      </c>
      <c r="D15" s="66">
        <v>5228346</v>
      </c>
      <c r="E15" s="66">
        <v>0</v>
      </c>
      <c r="F15" s="66">
        <v>0</v>
      </c>
      <c r="G15" s="66">
        <v>0</v>
      </c>
      <c r="H15" s="210">
        <v>6103937</v>
      </c>
      <c r="I15" s="66">
        <v>0</v>
      </c>
      <c r="J15" s="210">
        <v>2954331</v>
      </c>
      <c r="K15" s="210">
        <v>5299213</v>
      </c>
      <c r="L15" s="210">
        <v>1968504</v>
      </c>
      <c r="M15" s="210">
        <v>3984252</v>
      </c>
      <c r="N15" s="210">
        <v>2532283</v>
      </c>
      <c r="O15" s="66">
        <v>0</v>
      </c>
      <c r="P15" s="101">
        <f t="shared" si="0"/>
        <v>28070866</v>
      </c>
    </row>
    <row r="16" spans="2:16" x14ac:dyDescent="0.2">
      <c r="B16" s="59" t="s">
        <v>292</v>
      </c>
      <c r="C16" s="63" t="s">
        <v>457</v>
      </c>
      <c r="D16" s="66">
        <v>0</v>
      </c>
      <c r="E16" s="66">
        <v>0</v>
      </c>
      <c r="F16" s="66">
        <v>0</v>
      </c>
      <c r="G16" s="66">
        <v>0</v>
      </c>
      <c r="H16" s="66">
        <v>1000000</v>
      </c>
      <c r="I16" s="66">
        <v>750000</v>
      </c>
      <c r="J16" s="66">
        <v>0</v>
      </c>
      <c r="K16" s="66">
        <v>750000</v>
      </c>
      <c r="L16" s="66">
        <v>0</v>
      </c>
      <c r="M16" s="66">
        <v>0</v>
      </c>
      <c r="N16" s="66">
        <v>0</v>
      </c>
      <c r="O16" s="66">
        <f>0+386175</f>
        <v>386175</v>
      </c>
      <c r="P16" s="101">
        <f t="shared" si="0"/>
        <v>2886175</v>
      </c>
    </row>
    <row r="17" spans="2:19" x14ac:dyDescent="0.2">
      <c r="B17" s="59" t="s">
        <v>324</v>
      </c>
      <c r="C17" s="63" t="s">
        <v>458</v>
      </c>
      <c r="D17" s="66">
        <v>134880</v>
      </c>
      <c r="E17" s="66">
        <v>6000</v>
      </c>
      <c r="F17" s="210">
        <v>27663</v>
      </c>
      <c r="G17" s="66">
        <v>16000</v>
      </c>
      <c r="H17" s="210">
        <v>873072</v>
      </c>
      <c r="I17" s="210">
        <v>5427598</v>
      </c>
      <c r="J17" s="210">
        <v>69886</v>
      </c>
      <c r="K17" s="66">
        <v>0</v>
      </c>
      <c r="L17" s="66">
        <v>71108</v>
      </c>
      <c r="M17" s="210">
        <v>1349556</v>
      </c>
      <c r="N17" s="210">
        <v>239779</v>
      </c>
      <c r="O17" s="210">
        <v>161709</v>
      </c>
      <c r="P17" s="101">
        <f t="shared" si="0"/>
        <v>8377251</v>
      </c>
    </row>
    <row r="18" spans="2:19" x14ac:dyDescent="0.2">
      <c r="B18" s="59" t="s">
        <v>340</v>
      </c>
      <c r="C18" s="63" t="s">
        <v>459</v>
      </c>
      <c r="D18" s="66">
        <v>278744454</v>
      </c>
      <c r="E18" s="66">
        <v>141048</v>
      </c>
      <c r="F18" s="66">
        <v>0</v>
      </c>
      <c r="G18" s="66">
        <v>0</v>
      </c>
      <c r="H18" s="66">
        <v>0</v>
      </c>
      <c r="I18" s="66">
        <v>0</v>
      </c>
      <c r="J18" s="66">
        <v>0</v>
      </c>
      <c r="K18" s="66">
        <v>0</v>
      </c>
      <c r="L18" s="66">
        <v>0</v>
      </c>
      <c r="M18" s="66">
        <v>0</v>
      </c>
      <c r="N18" s="66">
        <v>0</v>
      </c>
      <c r="O18" s="210">
        <v>2506238</v>
      </c>
      <c r="P18" s="101">
        <f t="shared" si="0"/>
        <v>281391740</v>
      </c>
    </row>
    <row r="19" spans="2:19" ht="13.5" thickBot="1" x14ac:dyDescent="0.25">
      <c r="C19" s="175" t="s">
        <v>460</v>
      </c>
      <c r="D19" s="176">
        <f t="shared" ref="D19:O19" si="1">SUM(D11:D18)</f>
        <v>296011380</v>
      </c>
      <c r="E19" s="176">
        <f t="shared" si="1"/>
        <v>7980763</v>
      </c>
      <c r="F19" s="176">
        <f t="shared" si="1"/>
        <v>23151811</v>
      </c>
      <c r="G19" s="176">
        <f t="shared" si="1"/>
        <v>9461954</v>
      </c>
      <c r="H19" s="176">
        <f t="shared" si="1"/>
        <v>17780503</v>
      </c>
      <c r="I19" s="176">
        <f t="shared" si="1"/>
        <v>13550215</v>
      </c>
      <c r="J19" s="176">
        <f t="shared" si="1"/>
        <v>11461225</v>
      </c>
      <c r="K19" s="176">
        <f t="shared" si="1"/>
        <v>18818443</v>
      </c>
      <c r="L19" s="176">
        <f t="shared" si="1"/>
        <v>21169085</v>
      </c>
      <c r="M19" s="176">
        <f t="shared" si="1"/>
        <v>17960420</v>
      </c>
      <c r="N19" s="176">
        <f t="shared" si="1"/>
        <v>11936002</v>
      </c>
      <c r="O19" s="176">
        <f t="shared" si="1"/>
        <v>20633869</v>
      </c>
      <c r="P19" s="177">
        <f>SUM(D19:O19)</f>
        <v>469915670</v>
      </c>
      <c r="R19" s="89"/>
    </row>
    <row r="20" spans="2:19" ht="13.5" thickBot="1" x14ac:dyDescent="0.25">
      <c r="C20" s="205"/>
      <c r="D20" s="206" t="s">
        <v>498</v>
      </c>
      <c r="E20" s="206" t="s">
        <v>499</v>
      </c>
      <c r="F20" s="206" t="s">
        <v>500</v>
      </c>
      <c r="G20" s="206" t="s">
        <v>501</v>
      </c>
      <c r="H20" s="206" t="s">
        <v>502</v>
      </c>
      <c r="I20" s="206" t="s">
        <v>503</v>
      </c>
      <c r="J20" s="206" t="s">
        <v>504</v>
      </c>
      <c r="K20" s="206" t="s">
        <v>505</v>
      </c>
      <c r="L20" s="206" t="s">
        <v>506</v>
      </c>
      <c r="M20" s="206" t="s">
        <v>507</v>
      </c>
      <c r="N20" s="206" t="s">
        <v>508</v>
      </c>
      <c r="O20" s="206" t="s">
        <v>509</v>
      </c>
      <c r="P20" s="207"/>
    </row>
    <row r="21" spans="2:19" x14ac:dyDescent="0.2">
      <c r="C21" s="204" t="s">
        <v>461</v>
      </c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4"/>
    </row>
    <row r="22" spans="2:19" x14ac:dyDescent="0.2">
      <c r="B22" s="59" t="s">
        <v>268</v>
      </c>
      <c r="C22" s="63" t="s">
        <v>269</v>
      </c>
      <c r="D22" s="210">
        <v>2222126</v>
      </c>
      <c r="E22" s="210">
        <v>1901217</v>
      </c>
      <c r="F22" s="210">
        <v>1785787</v>
      </c>
      <c r="G22" s="210">
        <v>2707251</v>
      </c>
      <c r="H22" s="210">
        <v>1835891</v>
      </c>
      <c r="I22" s="210">
        <v>2209391</v>
      </c>
      <c r="J22" s="210">
        <v>1893057</v>
      </c>
      <c r="K22" s="210">
        <v>2036411</v>
      </c>
      <c r="L22" s="210">
        <v>1641650</v>
      </c>
      <c r="M22" s="210">
        <v>1813222</v>
      </c>
      <c r="N22" s="210">
        <v>1813220</v>
      </c>
      <c r="O22" s="210">
        <v>2964702</v>
      </c>
      <c r="P22" s="101">
        <f t="shared" ref="P22:P31" si="2">SUM(D22:O22)</f>
        <v>24823925</v>
      </c>
    </row>
    <row r="23" spans="2:19" x14ac:dyDescent="0.2">
      <c r="B23" s="59" t="s">
        <v>272</v>
      </c>
      <c r="C23" s="63" t="s">
        <v>462</v>
      </c>
      <c r="D23" s="210">
        <v>449265</v>
      </c>
      <c r="E23" s="66">
        <v>333986</v>
      </c>
      <c r="F23" s="66">
        <v>311301</v>
      </c>
      <c r="G23" s="210">
        <v>585337</v>
      </c>
      <c r="H23" s="210">
        <v>321161</v>
      </c>
      <c r="I23" s="66">
        <v>343037</v>
      </c>
      <c r="J23" s="210">
        <v>404973</v>
      </c>
      <c r="K23" s="66">
        <v>350518</v>
      </c>
      <c r="L23" s="66">
        <v>281094</v>
      </c>
      <c r="M23" s="66">
        <v>366166</v>
      </c>
      <c r="N23" s="66">
        <v>317103</v>
      </c>
      <c r="O23" s="66">
        <v>522532</v>
      </c>
      <c r="P23" s="101">
        <f t="shared" si="2"/>
        <v>4586473</v>
      </c>
    </row>
    <row r="24" spans="2:19" x14ac:dyDescent="0.2">
      <c r="B24" s="59" t="s">
        <v>276</v>
      </c>
      <c r="C24" s="63" t="s">
        <v>463</v>
      </c>
      <c r="D24" s="210">
        <v>4258577</v>
      </c>
      <c r="E24" s="210">
        <v>3873909</v>
      </c>
      <c r="F24" s="210">
        <v>1538869</v>
      </c>
      <c r="G24" s="210">
        <v>3566971</v>
      </c>
      <c r="H24" s="210">
        <v>2414715</v>
      </c>
      <c r="I24" s="210">
        <v>3991335</v>
      </c>
      <c r="J24" s="210">
        <v>2984755</v>
      </c>
      <c r="K24" s="210">
        <v>5648905</v>
      </c>
      <c r="L24" s="210">
        <v>3113344</v>
      </c>
      <c r="M24" s="210">
        <v>4293634</v>
      </c>
      <c r="N24" s="210">
        <v>4927311</v>
      </c>
      <c r="O24" s="210">
        <f>5864136+89693</f>
        <v>5953829</v>
      </c>
      <c r="P24" s="101">
        <f t="shared" si="2"/>
        <v>46566154</v>
      </c>
    </row>
    <row r="25" spans="2:19" x14ac:dyDescent="0.2">
      <c r="B25" s="59" t="s">
        <v>280</v>
      </c>
      <c r="C25" s="63" t="s">
        <v>464</v>
      </c>
      <c r="D25" s="210">
        <v>263600</v>
      </c>
      <c r="E25" s="210">
        <v>597425</v>
      </c>
      <c r="F25" s="66">
        <v>83600</v>
      </c>
      <c r="G25" s="210">
        <v>538600</v>
      </c>
      <c r="H25" s="210">
        <v>418600</v>
      </c>
      <c r="I25" s="66">
        <v>208600</v>
      </c>
      <c r="J25" s="66">
        <v>523600</v>
      </c>
      <c r="K25" s="66">
        <v>478060</v>
      </c>
      <c r="L25" s="210">
        <v>413600</v>
      </c>
      <c r="M25" s="66">
        <v>283600</v>
      </c>
      <c r="N25" s="66">
        <v>801170</v>
      </c>
      <c r="O25" s="210">
        <v>1057678</v>
      </c>
      <c r="P25" s="101">
        <f t="shared" si="2"/>
        <v>5668133</v>
      </c>
    </row>
    <row r="26" spans="2:19" x14ac:dyDescent="0.2">
      <c r="B26" s="59" t="s">
        <v>299</v>
      </c>
      <c r="C26" s="63" t="s">
        <v>465</v>
      </c>
      <c r="D26" s="210">
        <v>303465</v>
      </c>
      <c r="E26" s="210">
        <v>5386072</v>
      </c>
      <c r="F26" s="210">
        <v>3853272</v>
      </c>
      <c r="G26" s="210">
        <v>5802251</v>
      </c>
      <c r="H26" s="248">
        <v>7174960</v>
      </c>
      <c r="I26" s="210">
        <v>6185800</v>
      </c>
      <c r="J26" s="210">
        <v>3642057</v>
      </c>
      <c r="K26" s="210">
        <v>5019490</v>
      </c>
      <c r="L26" s="210">
        <v>8080011</v>
      </c>
      <c r="M26" s="210">
        <v>4937931</v>
      </c>
      <c r="N26" s="210">
        <v>5634834</v>
      </c>
      <c r="O26" s="210">
        <f>6202886+256001+251485220</f>
        <v>257944107</v>
      </c>
      <c r="P26" s="101">
        <f t="shared" si="2"/>
        <v>313964250</v>
      </c>
    </row>
    <row r="27" spans="2:19" x14ac:dyDescent="0.2">
      <c r="B27" s="59" t="s">
        <v>306</v>
      </c>
      <c r="C27" s="63" t="s">
        <v>307</v>
      </c>
      <c r="D27" s="66">
        <v>0</v>
      </c>
      <c r="E27" s="210">
        <v>1264100</v>
      </c>
      <c r="F27" s="66">
        <v>355762</v>
      </c>
      <c r="G27" s="210">
        <v>152400</v>
      </c>
      <c r="H27" s="210">
        <v>13387134</v>
      </c>
      <c r="I27" s="66">
        <v>0</v>
      </c>
      <c r="J27" s="66">
        <v>86360</v>
      </c>
      <c r="K27" s="66">
        <v>16990</v>
      </c>
      <c r="L27" s="66">
        <v>60000</v>
      </c>
      <c r="M27" s="210">
        <v>5500880</v>
      </c>
      <c r="N27" s="210">
        <v>0</v>
      </c>
      <c r="O27" s="210">
        <v>4201385</v>
      </c>
      <c r="P27" s="101">
        <f t="shared" si="2"/>
        <v>25025011</v>
      </c>
    </row>
    <row r="28" spans="2:19" x14ac:dyDescent="0.2">
      <c r="B28" s="59" t="s">
        <v>310</v>
      </c>
      <c r="C28" s="63" t="s">
        <v>311</v>
      </c>
      <c r="D28" s="210">
        <v>20276958</v>
      </c>
      <c r="E28" s="66">
        <v>0</v>
      </c>
      <c r="F28" s="66">
        <v>0</v>
      </c>
      <c r="G28" s="66">
        <v>0</v>
      </c>
      <c r="H28" s="210">
        <v>728600</v>
      </c>
      <c r="I28" s="210">
        <v>4128107</v>
      </c>
      <c r="J28" s="66">
        <v>0</v>
      </c>
      <c r="K28" s="210">
        <v>2311400</v>
      </c>
      <c r="L28" s="210">
        <v>1760017</v>
      </c>
      <c r="M28" s="210">
        <v>9286622</v>
      </c>
      <c r="N28" s="66">
        <v>2251500</v>
      </c>
      <c r="O28" s="210">
        <v>1814500</v>
      </c>
      <c r="P28" s="101">
        <f t="shared" si="2"/>
        <v>42557704</v>
      </c>
    </row>
    <row r="29" spans="2:19" x14ac:dyDescent="0.2">
      <c r="B29" s="59" t="s">
        <v>322</v>
      </c>
      <c r="C29" s="63" t="s">
        <v>466</v>
      </c>
      <c r="D29" s="66">
        <v>0</v>
      </c>
      <c r="E29" s="66">
        <v>100000</v>
      </c>
      <c r="F29" s="66">
        <v>0</v>
      </c>
      <c r="G29" s="66">
        <v>200000</v>
      </c>
      <c r="H29" s="66">
        <v>0</v>
      </c>
      <c r="I29" s="66">
        <v>0</v>
      </c>
      <c r="J29" s="66">
        <v>0</v>
      </c>
      <c r="K29" s="66">
        <v>200000</v>
      </c>
      <c r="L29" s="66">
        <v>0</v>
      </c>
      <c r="M29" s="66">
        <v>100000</v>
      </c>
      <c r="N29" s="66">
        <v>200000</v>
      </c>
      <c r="O29" s="66">
        <v>0</v>
      </c>
      <c r="P29" s="101">
        <f t="shared" si="2"/>
        <v>800000</v>
      </c>
    </row>
    <row r="30" spans="2:19" x14ac:dyDescent="0.2">
      <c r="B30" s="59" t="s">
        <v>342</v>
      </c>
      <c r="C30" s="63" t="s">
        <v>467</v>
      </c>
      <c r="D30" s="210">
        <v>2999584</v>
      </c>
      <c r="E30" s="210">
        <v>170702</v>
      </c>
      <c r="F30" s="66">
        <v>29915</v>
      </c>
      <c r="G30" s="210">
        <v>648879</v>
      </c>
      <c r="H30" s="66">
        <v>30445</v>
      </c>
      <c r="I30" s="66">
        <v>30714</v>
      </c>
      <c r="J30" s="66">
        <v>649685</v>
      </c>
      <c r="K30" s="66">
        <v>31258</v>
      </c>
      <c r="L30" s="66">
        <v>31534</v>
      </c>
      <c r="M30" s="210">
        <v>650512</v>
      </c>
      <c r="N30" s="66">
        <v>32092</v>
      </c>
      <c r="O30" s="66">
        <f>0+618700</f>
        <v>618700</v>
      </c>
      <c r="P30" s="101">
        <f t="shared" si="2"/>
        <v>5924020</v>
      </c>
    </row>
    <row r="31" spans="2:19" ht="13.5" thickBot="1" x14ac:dyDescent="0.25">
      <c r="C31" s="175" t="s">
        <v>468</v>
      </c>
      <c r="D31" s="176">
        <f t="shared" ref="D31:O31" si="3">SUM(D22:D30)</f>
        <v>30773575</v>
      </c>
      <c r="E31" s="176">
        <f t="shared" si="3"/>
        <v>13627411</v>
      </c>
      <c r="F31" s="176">
        <f t="shared" si="3"/>
        <v>7958506</v>
      </c>
      <c r="G31" s="176">
        <f t="shared" si="3"/>
        <v>14201689</v>
      </c>
      <c r="H31" s="176">
        <f t="shared" si="3"/>
        <v>26311506</v>
      </c>
      <c r="I31" s="176">
        <f t="shared" si="3"/>
        <v>17096984</v>
      </c>
      <c r="J31" s="176">
        <f t="shared" si="3"/>
        <v>10184487</v>
      </c>
      <c r="K31" s="176">
        <f t="shared" si="3"/>
        <v>16093032</v>
      </c>
      <c r="L31" s="176">
        <f t="shared" si="3"/>
        <v>15381250</v>
      </c>
      <c r="M31" s="176">
        <f t="shared" si="3"/>
        <v>27232567</v>
      </c>
      <c r="N31" s="176">
        <f t="shared" si="3"/>
        <v>15977230</v>
      </c>
      <c r="O31" s="176">
        <f t="shared" si="3"/>
        <v>275077433</v>
      </c>
      <c r="P31" s="177">
        <f t="shared" si="2"/>
        <v>469915670</v>
      </c>
      <c r="R31" s="89"/>
      <c r="S31" s="89"/>
    </row>
    <row r="32" spans="2:19" x14ac:dyDescent="0.2">
      <c r="C32" s="208" t="s">
        <v>469</v>
      </c>
      <c r="D32" s="178">
        <f>(D19-D31)</f>
        <v>265237805</v>
      </c>
      <c r="E32" s="178">
        <f t="shared" ref="E32:O32" si="4">D32+E19-E31</f>
        <v>259591157</v>
      </c>
      <c r="F32" s="178">
        <f t="shared" si="4"/>
        <v>274784462</v>
      </c>
      <c r="G32" s="178">
        <f t="shared" si="4"/>
        <v>270044727</v>
      </c>
      <c r="H32" s="178">
        <f t="shared" si="4"/>
        <v>261513724</v>
      </c>
      <c r="I32" s="178">
        <f t="shared" si="4"/>
        <v>257966955</v>
      </c>
      <c r="J32" s="178">
        <f t="shared" si="4"/>
        <v>259243693</v>
      </c>
      <c r="K32" s="178">
        <f t="shared" si="4"/>
        <v>261969104</v>
      </c>
      <c r="L32" s="178">
        <f t="shared" si="4"/>
        <v>267756939</v>
      </c>
      <c r="M32" s="178">
        <f t="shared" si="4"/>
        <v>258484792</v>
      </c>
      <c r="N32" s="178">
        <f t="shared" si="4"/>
        <v>254443564</v>
      </c>
      <c r="O32" s="209">
        <f t="shared" si="4"/>
        <v>0</v>
      </c>
      <c r="P32" s="209"/>
    </row>
  </sheetData>
  <mergeCells count="2">
    <mergeCell ref="C3:O3"/>
    <mergeCell ref="C4:O4"/>
  </mergeCells>
  <pageMargins left="0.39370078740157483" right="0.39370078740157483" top="0.39370078740157483" bottom="0.39370078740157483" header="0.78740157480314965" footer="0.78740157480314965"/>
  <pageSetup paperSize="9" scale="65" orientation="landscape" r:id="rId1"/>
  <headerFooter>
    <oddFooter>&amp;P. oldal, összesen: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B7590-0B1D-4A79-A7C4-09666AB05C32}">
  <sheetPr codeName="Munka8"/>
  <dimension ref="B2:J14"/>
  <sheetViews>
    <sheetView tabSelected="1" workbookViewId="0">
      <selection activeCell="B6" sqref="B6"/>
    </sheetView>
  </sheetViews>
  <sheetFormatPr defaultRowHeight="12.75" x14ac:dyDescent="0.2"/>
  <cols>
    <col min="1" max="1" width="4.7109375" style="59" customWidth="1"/>
    <col min="2" max="2" width="26.85546875" style="59" bestFit="1" customWidth="1"/>
    <col min="3" max="4" width="16.7109375" style="59" customWidth="1"/>
    <col min="5" max="5" width="0.140625" style="59" hidden="1" customWidth="1"/>
    <col min="6" max="7" width="16.7109375" style="59" customWidth="1"/>
    <col min="8" max="9" width="16.7109375" style="59" hidden="1" customWidth="1"/>
    <col min="10" max="257" width="9.140625" style="59"/>
    <col min="258" max="258" width="4.7109375" style="59" customWidth="1"/>
    <col min="259" max="259" width="26.85546875" style="59" bestFit="1" customWidth="1"/>
    <col min="260" max="260" width="16.7109375" style="59" customWidth="1"/>
    <col min="261" max="261" width="0" style="59" hidden="1" customWidth="1"/>
    <col min="262" max="265" width="16.7109375" style="59" customWidth="1"/>
    <col min="266" max="513" width="9.140625" style="59"/>
    <col min="514" max="514" width="4.7109375" style="59" customWidth="1"/>
    <col min="515" max="515" width="26.85546875" style="59" bestFit="1" customWidth="1"/>
    <col min="516" max="516" width="16.7109375" style="59" customWidth="1"/>
    <col min="517" max="517" width="0" style="59" hidden="1" customWidth="1"/>
    <col min="518" max="521" width="16.7109375" style="59" customWidth="1"/>
    <col min="522" max="769" width="9.140625" style="59"/>
    <col min="770" max="770" width="4.7109375" style="59" customWidth="1"/>
    <col min="771" max="771" width="26.85546875" style="59" bestFit="1" customWidth="1"/>
    <col min="772" max="772" width="16.7109375" style="59" customWidth="1"/>
    <col min="773" max="773" width="0" style="59" hidden="1" customWidth="1"/>
    <col min="774" max="777" width="16.7109375" style="59" customWidth="1"/>
    <col min="778" max="1025" width="9.140625" style="59"/>
    <col min="1026" max="1026" width="4.7109375" style="59" customWidth="1"/>
    <col min="1027" max="1027" width="26.85546875" style="59" bestFit="1" customWidth="1"/>
    <col min="1028" max="1028" width="16.7109375" style="59" customWidth="1"/>
    <col min="1029" max="1029" width="0" style="59" hidden="1" customWidth="1"/>
    <col min="1030" max="1033" width="16.7109375" style="59" customWidth="1"/>
    <col min="1034" max="1281" width="9.140625" style="59"/>
    <col min="1282" max="1282" width="4.7109375" style="59" customWidth="1"/>
    <col min="1283" max="1283" width="26.85546875" style="59" bestFit="1" customWidth="1"/>
    <col min="1284" max="1284" width="16.7109375" style="59" customWidth="1"/>
    <col min="1285" max="1285" width="0" style="59" hidden="1" customWidth="1"/>
    <col min="1286" max="1289" width="16.7109375" style="59" customWidth="1"/>
    <col min="1290" max="1537" width="9.140625" style="59"/>
    <col min="1538" max="1538" width="4.7109375" style="59" customWidth="1"/>
    <col min="1539" max="1539" width="26.85546875" style="59" bestFit="1" customWidth="1"/>
    <col min="1540" max="1540" width="16.7109375" style="59" customWidth="1"/>
    <col min="1541" max="1541" width="0" style="59" hidden="1" customWidth="1"/>
    <col min="1542" max="1545" width="16.7109375" style="59" customWidth="1"/>
    <col min="1546" max="1793" width="9.140625" style="59"/>
    <col min="1794" max="1794" width="4.7109375" style="59" customWidth="1"/>
    <col min="1795" max="1795" width="26.85546875" style="59" bestFit="1" customWidth="1"/>
    <col min="1796" max="1796" width="16.7109375" style="59" customWidth="1"/>
    <col min="1797" max="1797" width="0" style="59" hidden="1" customWidth="1"/>
    <col min="1798" max="1801" width="16.7109375" style="59" customWidth="1"/>
    <col min="1802" max="2049" width="9.140625" style="59"/>
    <col min="2050" max="2050" width="4.7109375" style="59" customWidth="1"/>
    <col min="2051" max="2051" width="26.85546875" style="59" bestFit="1" customWidth="1"/>
    <col min="2052" max="2052" width="16.7109375" style="59" customWidth="1"/>
    <col min="2053" max="2053" width="0" style="59" hidden="1" customWidth="1"/>
    <col min="2054" max="2057" width="16.7109375" style="59" customWidth="1"/>
    <col min="2058" max="2305" width="9.140625" style="59"/>
    <col min="2306" max="2306" width="4.7109375" style="59" customWidth="1"/>
    <col min="2307" max="2307" width="26.85546875" style="59" bestFit="1" customWidth="1"/>
    <col min="2308" max="2308" width="16.7109375" style="59" customWidth="1"/>
    <col min="2309" max="2309" width="0" style="59" hidden="1" customWidth="1"/>
    <col min="2310" max="2313" width="16.7109375" style="59" customWidth="1"/>
    <col min="2314" max="2561" width="9.140625" style="59"/>
    <col min="2562" max="2562" width="4.7109375" style="59" customWidth="1"/>
    <col min="2563" max="2563" width="26.85546875" style="59" bestFit="1" customWidth="1"/>
    <col min="2564" max="2564" width="16.7109375" style="59" customWidth="1"/>
    <col min="2565" max="2565" width="0" style="59" hidden="1" customWidth="1"/>
    <col min="2566" max="2569" width="16.7109375" style="59" customWidth="1"/>
    <col min="2570" max="2817" width="9.140625" style="59"/>
    <col min="2818" max="2818" width="4.7109375" style="59" customWidth="1"/>
    <col min="2819" max="2819" width="26.85546875" style="59" bestFit="1" customWidth="1"/>
    <col min="2820" max="2820" width="16.7109375" style="59" customWidth="1"/>
    <col min="2821" max="2821" width="0" style="59" hidden="1" customWidth="1"/>
    <col min="2822" max="2825" width="16.7109375" style="59" customWidth="1"/>
    <col min="2826" max="3073" width="9.140625" style="59"/>
    <col min="3074" max="3074" width="4.7109375" style="59" customWidth="1"/>
    <col min="3075" max="3075" width="26.85546875" style="59" bestFit="1" customWidth="1"/>
    <col min="3076" max="3076" width="16.7109375" style="59" customWidth="1"/>
    <col min="3077" max="3077" width="0" style="59" hidden="1" customWidth="1"/>
    <col min="3078" max="3081" width="16.7109375" style="59" customWidth="1"/>
    <col min="3082" max="3329" width="9.140625" style="59"/>
    <col min="3330" max="3330" width="4.7109375" style="59" customWidth="1"/>
    <col min="3331" max="3331" width="26.85546875" style="59" bestFit="1" customWidth="1"/>
    <col min="3332" max="3332" width="16.7109375" style="59" customWidth="1"/>
    <col min="3333" max="3333" width="0" style="59" hidden="1" customWidth="1"/>
    <col min="3334" max="3337" width="16.7109375" style="59" customWidth="1"/>
    <col min="3338" max="3585" width="9.140625" style="59"/>
    <col min="3586" max="3586" width="4.7109375" style="59" customWidth="1"/>
    <col min="3587" max="3587" width="26.85546875" style="59" bestFit="1" customWidth="1"/>
    <col min="3588" max="3588" width="16.7109375" style="59" customWidth="1"/>
    <col min="3589" max="3589" width="0" style="59" hidden="1" customWidth="1"/>
    <col min="3590" max="3593" width="16.7109375" style="59" customWidth="1"/>
    <col min="3594" max="3841" width="9.140625" style="59"/>
    <col min="3842" max="3842" width="4.7109375" style="59" customWidth="1"/>
    <col min="3843" max="3843" width="26.85546875" style="59" bestFit="1" customWidth="1"/>
    <col min="3844" max="3844" width="16.7109375" style="59" customWidth="1"/>
    <col min="3845" max="3845" width="0" style="59" hidden="1" customWidth="1"/>
    <col min="3846" max="3849" width="16.7109375" style="59" customWidth="1"/>
    <col min="3850" max="4097" width="9.140625" style="59"/>
    <col min="4098" max="4098" width="4.7109375" style="59" customWidth="1"/>
    <col min="4099" max="4099" width="26.85546875" style="59" bestFit="1" customWidth="1"/>
    <col min="4100" max="4100" width="16.7109375" style="59" customWidth="1"/>
    <col min="4101" max="4101" width="0" style="59" hidden="1" customWidth="1"/>
    <col min="4102" max="4105" width="16.7109375" style="59" customWidth="1"/>
    <col min="4106" max="4353" width="9.140625" style="59"/>
    <col min="4354" max="4354" width="4.7109375" style="59" customWidth="1"/>
    <col min="4355" max="4355" width="26.85546875" style="59" bestFit="1" customWidth="1"/>
    <col min="4356" max="4356" width="16.7109375" style="59" customWidth="1"/>
    <col min="4357" max="4357" width="0" style="59" hidden="1" customWidth="1"/>
    <col min="4358" max="4361" width="16.7109375" style="59" customWidth="1"/>
    <col min="4362" max="4609" width="9.140625" style="59"/>
    <col min="4610" max="4610" width="4.7109375" style="59" customWidth="1"/>
    <col min="4611" max="4611" width="26.85546875" style="59" bestFit="1" customWidth="1"/>
    <col min="4612" max="4612" width="16.7109375" style="59" customWidth="1"/>
    <col min="4613" max="4613" width="0" style="59" hidden="1" customWidth="1"/>
    <col min="4614" max="4617" width="16.7109375" style="59" customWidth="1"/>
    <col min="4618" max="4865" width="9.140625" style="59"/>
    <col min="4866" max="4866" width="4.7109375" style="59" customWidth="1"/>
    <col min="4867" max="4867" width="26.85546875" style="59" bestFit="1" customWidth="1"/>
    <col min="4868" max="4868" width="16.7109375" style="59" customWidth="1"/>
    <col min="4869" max="4869" width="0" style="59" hidden="1" customWidth="1"/>
    <col min="4870" max="4873" width="16.7109375" style="59" customWidth="1"/>
    <col min="4874" max="5121" width="9.140625" style="59"/>
    <col min="5122" max="5122" width="4.7109375" style="59" customWidth="1"/>
    <col min="5123" max="5123" width="26.85546875" style="59" bestFit="1" customWidth="1"/>
    <col min="5124" max="5124" width="16.7109375" style="59" customWidth="1"/>
    <col min="5125" max="5125" width="0" style="59" hidden="1" customWidth="1"/>
    <col min="5126" max="5129" width="16.7109375" style="59" customWidth="1"/>
    <col min="5130" max="5377" width="9.140625" style="59"/>
    <col min="5378" max="5378" width="4.7109375" style="59" customWidth="1"/>
    <col min="5379" max="5379" width="26.85546875" style="59" bestFit="1" customWidth="1"/>
    <col min="5380" max="5380" width="16.7109375" style="59" customWidth="1"/>
    <col min="5381" max="5381" width="0" style="59" hidden="1" customWidth="1"/>
    <col min="5382" max="5385" width="16.7109375" style="59" customWidth="1"/>
    <col min="5386" max="5633" width="9.140625" style="59"/>
    <col min="5634" max="5634" width="4.7109375" style="59" customWidth="1"/>
    <col min="5635" max="5635" width="26.85546875" style="59" bestFit="1" customWidth="1"/>
    <col min="5636" max="5636" width="16.7109375" style="59" customWidth="1"/>
    <col min="5637" max="5637" width="0" style="59" hidden="1" customWidth="1"/>
    <col min="5638" max="5641" width="16.7109375" style="59" customWidth="1"/>
    <col min="5642" max="5889" width="9.140625" style="59"/>
    <col min="5890" max="5890" width="4.7109375" style="59" customWidth="1"/>
    <col min="5891" max="5891" width="26.85546875" style="59" bestFit="1" customWidth="1"/>
    <col min="5892" max="5892" width="16.7109375" style="59" customWidth="1"/>
    <col min="5893" max="5893" width="0" style="59" hidden="1" customWidth="1"/>
    <col min="5894" max="5897" width="16.7109375" style="59" customWidth="1"/>
    <col min="5898" max="6145" width="9.140625" style="59"/>
    <col min="6146" max="6146" width="4.7109375" style="59" customWidth="1"/>
    <col min="6147" max="6147" width="26.85546875" style="59" bestFit="1" customWidth="1"/>
    <col min="6148" max="6148" width="16.7109375" style="59" customWidth="1"/>
    <col min="6149" max="6149" width="0" style="59" hidden="1" customWidth="1"/>
    <col min="6150" max="6153" width="16.7109375" style="59" customWidth="1"/>
    <col min="6154" max="6401" width="9.140625" style="59"/>
    <col min="6402" max="6402" width="4.7109375" style="59" customWidth="1"/>
    <col min="6403" max="6403" width="26.85546875" style="59" bestFit="1" customWidth="1"/>
    <col min="6404" max="6404" width="16.7109375" style="59" customWidth="1"/>
    <col min="6405" max="6405" width="0" style="59" hidden="1" customWidth="1"/>
    <col min="6406" max="6409" width="16.7109375" style="59" customWidth="1"/>
    <col min="6410" max="6657" width="9.140625" style="59"/>
    <col min="6658" max="6658" width="4.7109375" style="59" customWidth="1"/>
    <col min="6659" max="6659" width="26.85546875" style="59" bestFit="1" customWidth="1"/>
    <col min="6660" max="6660" width="16.7109375" style="59" customWidth="1"/>
    <col min="6661" max="6661" width="0" style="59" hidden="1" customWidth="1"/>
    <col min="6662" max="6665" width="16.7109375" style="59" customWidth="1"/>
    <col min="6666" max="6913" width="9.140625" style="59"/>
    <col min="6914" max="6914" width="4.7109375" style="59" customWidth="1"/>
    <col min="6915" max="6915" width="26.85546875" style="59" bestFit="1" customWidth="1"/>
    <col min="6916" max="6916" width="16.7109375" style="59" customWidth="1"/>
    <col min="6917" max="6917" width="0" style="59" hidden="1" customWidth="1"/>
    <col min="6918" max="6921" width="16.7109375" style="59" customWidth="1"/>
    <col min="6922" max="7169" width="9.140625" style="59"/>
    <col min="7170" max="7170" width="4.7109375" style="59" customWidth="1"/>
    <col min="7171" max="7171" width="26.85546875" style="59" bestFit="1" customWidth="1"/>
    <col min="7172" max="7172" width="16.7109375" style="59" customWidth="1"/>
    <col min="7173" max="7173" width="0" style="59" hidden="1" customWidth="1"/>
    <col min="7174" max="7177" width="16.7109375" style="59" customWidth="1"/>
    <col min="7178" max="7425" width="9.140625" style="59"/>
    <col min="7426" max="7426" width="4.7109375" style="59" customWidth="1"/>
    <col min="7427" max="7427" width="26.85546875" style="59" bestFit="1" customWidth="1"/>
    <col min="7428" max="7428" width="16.7109375" style="59" customWidth="1"/>
    <col min="7429" max="7429" width="0" style="59" hidden="1" customWidth="1"/>
    <col min="7430" max="7433" width="16.7109375" style="59" customWidth="1"/>
    <col min="7434" max="7681" width="9.140625" style="59"/>
    <col min="7682" max="7682" width="4.7109375" style="59" customWidth="1"/>
    <col min="7683" max="7683" width="26.85546875" style="59" bestFit="1" customWidth="1"/>
    <col min="7684" max="7684" width="16.7109375" style="59" customWidth="1"/>
    <col min="7685" max="7685" width="0" style="59" hidden="1" customWidth="1"/>
    <col min="7686" max="7689" width="16.7109375" style="59" customWidth="1"/>
    <col min="7690" max="7937" width="9.140625" style="59"/>
    <col min="7938" max="7938" width="4.7109375" style="59" customWidth="1"/>
    <col min="7939" max="7939" width="26.85546875" style="59" bestFit="1" customWidth="1"/>
    <col min="7940" max="7940" width="16.7109375" style="59" customWidth="1"/>
    <col min="7941" max="7941" width="0" style="59" hidden="1" customWidth="1"/>
    <col min="7942" max="7945" width="16.7109375" style="59" customWidth="1"/>
    <col min="7946" max="8193" width="9.140625" style="59"/>
    <col min="8194" max="8194" width="4.7109375" style="59" customWidth="1"/>
    <col min="8195" max="8195" width="26.85546875" style="59" bestFit="1" customWidth="1"/>
    <col min="8196" max="8196" width="16.7109375" style="59" customWidth="1"/>
    <col min="8197" max="8197" width="0" style="59" hidden="1" customWidth="1"/>
    <col min="8198" max="8201" width="16.7109375" style="59" customWidth="1"/>
    <col min="8202" max="8449" width="9.140625" style="59"/>
    <col min="8450" max="8450" width="4.7109375" style="59" customWidth="1"/>
    <col min="8451" max="8451" width="26.85546875" style="59" bestFit="1" customWidth="1"/>
    <col min="8452" max="8452" width="16.7109375" style="59" customWidth="1"/>
    <col min="8453" max="8453" width="0" style="59" hidden="1" customWidth="1"/>
    <col min="8454" max="8457" width="16.7109375" style="59" customWidth="1"/>
    <col min="8458" max="8705" width="9.140625" style="59"/>
    <col min="8706" max="8706" width="4.7109375" style="59" customWidth="1"/>
    <col min="8707" max="8707" width="26.85546875" style="59" bestFit="1" customWidth="1"/>
    <col min="8708" max="8708" width="16.7109375" style="59" customWidth="1"/>
    <col min="8709" max="8709" width="0" style="59" hidden="1" customWidth="1"/>
    <col min="8710" max="8713" width="16.7109375" style="59" customWidth="1"/>
    <col min="8714" max="8961" width="9.140625" style="59"/>
    <col min="8962" max="8962" width="4.7109375" style="59" customWidth="1"/>
    <col min="8963" max="8963" width="26.85546875" style="59" bestFit="1" customWidth="1"/>
    <col min="8964" max="8964" width="16.7109375" style="59" customWidth="1"/>
    <col min="8965" max="8965" width="0" style="59" hidden="1" customWidth="1"/>
    <col min="8966" max="8969" width="16.7109375" style="59" customWidth="1"/>
    <col min="8970" max="9217" width="9.140625" style="59"/>
    <col min="9218" max="9218" width="4.7109375" style="59" customWidth="1"/>
    <col min="9219" max="9219" width="26.85546875" style="59" bestFit="1" customWidth="1"/>
    <col min="9220" max="9220" width="16.7109375" style="59" customWidth="1"/>
    <col min="9221" max="9221" width="0" style="59" hidden="1" customWidth="1"/>
    <col min="9222" max="9225" width="16.7109375" style="59" customWidth="1"/>
    <col min="9226" max="9473" width="9.140625" style="59"/>
    <col min="9474" max="9474" width="4.7109375" style="59" customWidth="1"/>
    <col min="9475" max="9475" width="26.85546875" style="59" bestFit="1" customWidth="1"/>
    <col min="9476" max="9476" width="16.7109375" style="59" customWidth="1"/>
    <col min="9477" max="9477" width="0" style="59" hidden="1" customWidth="1"/>
    <col min="9478" max="9481" width="16.7109375" style="59" customWidth="1"/>
    <col min="9482" max="9729" width="9.140625" style="59"/>
    <col min="9730" max="9730" width="4.7109375" style="59" customWidth="1"/>
    <col min="9731" max="9731" width="26.85546875" style="59" bestFit="1" customWidth="1"/>
    <col min="9732" max="9732" width="16.7109375" style="59" customWidth="1"/>
    <col min="9733" max="9733" width="0" style="59" hidden="1" customWidth="1"/>
    <col min="9734" max="9737" width="16.7109375" style="59" customWidth="1"/>
    <col min="9738" max="9985" width="9.140625" style="59"/>
    <col min="9986" max="9986" width="4.7109375" style="59" customWidth="1"/>
    <col min="9987" max="9987" width="26.85546875" style="59" bestFit="1" customWidth="1"/>
    <col min="9988" max="9988" width="16.7109375" style="59" customWidth="1"/>
    <col min="9989" max="9989" width="0" style="59" hidden="1" customWidth="1"/>
    <col min="9990" max="9993" width="16.7109375" style="59" customWidth="1"/>
    <col min="9994" max="10241" width="9.140625" style="59"/>
    <col min="10242" max="10242" width="4.7109375" style="59" customWidth="1"/>
    <col min="10243" max="10243" width="26.85546875" style="59" bestFit="1" customWidth="1"/>
    <col min="10244" max="10244" width="16.7109375" style="59" customWidth="1"/>
    <col min="10245" max="10245" width="0" style="59" hidden="1" customWidth="1"/>
    <col min="10246" max="10249" width="16.7109375" style="59" customWidth="1"/>
    <col min="10250" max="10497" width="9.140625" style="59"/>
    <col min="10498" max="10498" width="4.7109375" style="59" customWidth="1"/>
    <col min="10499" max="10499" width="26.85546875" style="59" bestFit="1" customWidth="1"/>
    <col min="10500" max="10500" width="16.7109375" style="59" customWidth="1"/>
    <col min="10501" max="10501" width="0" style="59" hidden="1" customWidth="1"/>
    <col min="10502" max="10505" width="16.7109375" style="59" customWidth="1"/>
    <col min="10506" max="10753" width="9.140625" style="59"/>
    <col min="10754" max="10754" width="4.7109375" style="59" customWidth="1"/>
    <col min="10755" max="10755" width="26.85546875" style="59" bestFit="1" customWidth="1"/>
    <col min="10756" max="10756" width="16.7109375" style="59" customWidth="1"/>
    <col min="10757" max="10757" width="0" style="59" hidden="1" customWidth="1"/>
    <col min="10758" max="10761" width="16.7109375" style="59" customWidth="1"/>
    <col min="10762" max="11009" width="9.140625" style="59"/>
    <col min="11010" max="11010" width="4.7109375" style="59" customWidth="1"/>
    <col min="11011" max="11011" width="26.85546875" style="59" bestFit="1" customWidth="1"/>
    <col min="11012" max="11012" width="16.7109375" style="59" customWidth="1"/>
    <col min="11013" max="11013" width="0" style="59" hidden="1" customWidth="1"/>
    <col min="11014" max="11017" width="16.7109375" style="59" customWidth="1"/>
    <col min="11018" max="11265" width="9.140625" style="59"/>
    <col min="11266" max="11266" width="4.7109375" style="59" customWidth="1"/>
    <col min="11267" max="11267" width="26.85546875" style="59" bestFit="1" customWidth="1"/>
    <col min="11268" max="11268" width="16.7109375" style="59" customWidth="1"/>
    <col min="11269" max="11269" width="0" style="59" hidden="1" customWidth="1"/>
    <col min="11270" max="11273" width="16.7109375" style="59" customWidth="1"/>
    <col min="11274" max="11521" width="9.140625" style="59"/>
    <col min="11522" max="11522" width="4.7109375" style="59" customWidth="1"/>
    <col min="11523" max="11523" width="26.85546875" style="59" bestFit="1" customWidth="1"/>
    <col min="11524" max="11524" width="16.7109375" style="59" customWidth="1"/>
    <col min="11525" max="11525" width="0" style="59" hidden="1" customWidth="1"/>
    <col min="11526" max="11529" width="16.7109375" style="59" customWidth="1"/>
    <col min="11530" max="11777" width="9.140625" style="59"/>
    <col min="11778" max="11778" width="4.7109375" style="59" customWidth="1"/>
    <col min="11779" max="11779" width="26.85546875" style="59" bestFit="1" customWidth="1"/>
    <col min="11780" max="11780" width="16.7109375" style="59" customWidth="1"/>
    <col min="11781" max="11781" width="0" style="59" hidden="1" customWidth="1"/>
    <col min="11782" max="11785" width="16.7109375" style="59" customWidth="1"/>
    <col min="11786" max="12033" width="9.140625" style="59"/>
    <col min="12034" max="12034" width="4.7109375" style="59" customWidth="1"/>
    <col min="12035" max="12035" width="26.85546875" style="59" bestFit="1" customWidth="1"/>
    <col min="12036" max="12036" width="16.7109375" style="59" customWidth="1"/>
    <col min="12037" max="12037" width="0" style="59" hidden="1" customWidth="1"/>
    <col min="12038" max="12041" width="16.7109375" style="59" customWidth="1"/>
    <col min="12042" max="12289" width="9.140625" style="59"/>
    <col min="12290" max="12290" width="4.7109375" style="59" customWidth="1"/>
    <col min="12291" max="12291" width="26.85546875" style="59" bestFit="1" customWidth="1"/>
    <col min="12292" max="12292" width="16.7109375" style="59" customWidth="1"/>
    <col min="12293" max="12293" width="0" style="59" hidden="1" customWidth="1"/>
    <col min="12294" max="12297" width="16.7109375" style="59" customWidth="1"/>
    <col min="12298" max="12545" width="9.140625" style="59"/>
    <col min="12546" max="12546" width="4.7109375" style="59" customWidth="1"/>
    <col min="12547" max="12547" width="26.85546875" style="59" bestFit="1" customWidth="1"/>
    <col min="12548" max="12548" width="16.7109375" style="59" customWidth="1"/>
    <col min="12549" max="12549" width="0" style="59" hidden="1" customWidth="1"/>
    <col min="12550" max="12553" width="16.7109375" style="59" customWidth="1"/>
    <col min="12554" max="12801" width="9.140625" style="59"/>
    <col min="12802" max="12802" width="4.7109375" style="59" customWidth="1"/>
    <col min="12803" max="12803" width="26.85546875" style="59" bestFit="1" customWidth="1"/>
    <col min="12804" max="12804" width="16.7109375" style="59" customWidth="1"/>
    <col min="12805" max="12805" width="0" style="59" hidden="1" customWidth="1"/>
    <col min="12806" max="12809" width="16.7109375" style="59" customWidth="1"/>
    <col min="12810" max="13057" width="9.140625" style="59"/>
    <col min="13058" max="13058" width="4.7109375" style="59" customWidth="1"/>
    <col min="13059" max="13059" width="26.85546875" style="59" bestFit="1" customWidth="1"/>
    <col min="13060" max="13060" width="16.7109375" style="59" customWidth="1"/>
    <col min="13061" max="13061" width="0" style="59" hidden="1" customWidth="1"/>
    <col min="13062" max="13065" width="16.7109375" style="59" customWidth="1"/>
    <col min="13066" max="13313" width="9.140625" style="59"/>
    <col min="13314" max="13314" width="4.7109375" style="59" customWidth="1"/>
    <col min="13315" max="13315" width="26.85546875" style="59" bestFit="1" customWidth="1"/>
    <col min="13316" max="13316" width="16.7109375" style="59" customWidth="1"/>
    <col min="13317" max="13317" width="0" style="59" hidden="1" customWidth="1"/>
    <col min="13318" max="13321" width="16.7109375" style="59" customWidth="1"/>
    <col min="13322" max="13569" width="9.140625" style="59"/>
    <col min="13570" max="13570" width="4.7109375" style="59" customWidth="1"/>
    <col min="13571" max="13571" width="26.85546875" style="59" bestFit="1" customWidth="1"/>
    <col min="13572" max="13572" width="16.7109375" style="59" customWidth="1"/>
    <col min="13573" max="13573" width="0" style="59" hidden="1" customWidth="1"/>
    <col min="13574" max="13577" width="16.7109375" style="59" customWidth="1"/>
    <col min="13578" max="13825" width="9.140625" style="59"/>
    <col min="13826" max="13826" width="4.7109375" style="59" customWidth="1"/>
    <col min="13827" max="13827" width="26.85546875" style="59" bestFit="1" customWidth="1"/>
    <col min="13828" max="13828" width="16.7109375" style="59" customWidth="1"/>
    <col min="13829" max="13829" width="0" style="59" hidden="1" customWidth="1"/>
    <col min="13830" max="13833" width="16.7109375" style="59" customWidth="1"/>
    <col min="13834" max="14081" width="9.140625" style="59"/>
    <col min="14082" max="14082" width="4.7109375" style="59" customWidth="1"/>
    <col min="14083" max="14083" width="26.85546875" style="59" bestFit="1" customWidth="1"/>
    <col min="14084" max="14084" width="16.7109375" style="59" customWidth="1"/>
    <col min="14085" max="14085" width="0" style="59" hidden="1" customWidth="1"/>
    <col min="14086" max="14089" width="16.7109375" style="59" customWidth="1"/>
    <col min="14090" max="14337" width="9.140625" style="59"/>
    <col min="14338" max="14338" width="4.7109375" style="59" customWidth="1"/>
    <col min="14339" max="14339" width="26.85546875" style="59" bestFit="1" customWidth="1"/>
    <col min="14340" max="14340" width="16.7109375" style="59" customWidth="1"/>
    <col min="14341" max="14341" width="0" style="59" hidden="1" customWidth="1"/>
    <col min="14342" max="14345" width="16.7109375" style="59" customWidth="1"/>
    <col min="14346" max="14593" width="9.140625" style="59"/>
    <col min="14594" max="14594" width="4.7109375" style="59" customWidth="1"/>
    <col min="14595" max="14595" width="26.85546875" style="59" bestFit="1" customWidth="1"/>
    <col min="14596" max="14596" width="16.7109375" style="59" customWidth="1"/>
    <col min="14597" max="14597" width="0" style="59" hidden="1" customWidth="1"/>
    <col min="14598" max="14601" width="16.7109375" style="59" customWidth="1"/>
    <col min="14602" max="14849" width="9.140625" style="59"/>
    <col min="14850" max="14850" width="4.7109375" style="59" customWidth="1"/>
    <col min="14851" max="14851" width="26.85546875" style="59" bestFit="1" customWidth="1"/>
    <col min="14852" max="14852" width="16.7109375" style="59" customWidth="1"/>
    <col min="14853" max="14853" width="0" style="59" hidden="1" customWidth="1"/>
    <col min="14854" max="14857" width="16.7109375" style="59" customWidth="1"/>
    <col min="14858" max="15105" width="9.140625" style="59"/>
    <col min="15106" max="15106" width="4.7109375" style="59" customWidth="1"/>
    <col min="15107" max="15107" width="26.85546875" style="59" bestFit="1" customWidth="1"/>
    <col min="15108" max="15108" width="16.7109375" style="59" customWidth="1"/>
    <col min="15109" max="15109" width="0" style="59" hidden="1" customWidth="1"/>
    <col min="15110" max="15113" width="16.7109375" style="59" customWidth="1"/>
    <col min="15114" max="15361" width="9.140625" style="59"/>
    <col min="15362" max="15362" width="4.7109375" style="59" customWidth="1"/>
    <col min="15363" max="15363" width="26.85546875" style="59" bestFit="1" customWidth="1"/>
    <col min="15364" max="15364" width="16.7109375" style="59" customWidth="1"/>
    <col min="15365" max="15365" width="0" style="59" hidden="1" customWidth="1"/>
    <col min="15366" max="15369" width="16.7109375" style="59" customWidth="1"/>
    <col min="15370" max="15617" width="9.140625" style="59"/>
    <col min="15618" max="15618" width="4.7109375" style="59" customWidth="1"/>
    <col min="15619" max="15619" width="26.85546875" style="59" bestFit="1" customWidth="1"/>
    <col min="15620" max="15620" width="16.7109375" style="59" customWidth="1"/>
    <col min="15621" max="15621" width="0" style="59" hidden="1" customWidth="1"/>
    <col min="15622" max="15625" width="16.7109375" style="59" customWidth="1"/>
    <col min="15626" max="15873" width="9.140625" style="59"/>
    <col min="15874" max="15874" width="4.7109375" style="59" customWidth="1"/>
    <col min="15875" max="15875" width="26.85546875" style="59" bestFit="1" customWidth="1"/>
    <col min="15876" max="15876" width="16.7109375" style="59" customWidth="1"/>
    <col min="15877" max="15877" width="0" style="59" hidden="1" customWidth="1"/>
    <col min="15878" max="15881" width="16.7109375" style="59" customWidth="1"/>
    <col min="15882" max="16129" width="9.140625" style="59"/>
    <col min="16130" max="16130" width="4.7109375" style="59" customWidth="1"/>
    <col min="16131" max="16131" width="26.85546875" style="59" bestFit="1" customWidth="1"/>
    <col min="16132" max="16132" width="16.7109375" style="59" customWidth="1"/>
    <col min="16133" max="16133" width="0" style="59" hidden="1" customWidth="1"/>
    <col min="16134" max="16137" width="16.7109375" style="59" customWidth="1"/>
    <col min="16138" max="16384" width="9.140625" style="59"/>
  </cols>
  <sheetData>
    <row r="2" spans="2:10" ht="18" x14ac:dyDescent="0.25">
      <c r="B2" s="283" t="s">
        <v>254</v>
      </c>
      <c r="C2" s="283"/>
      <c r="D2" s="283"/>
      <c r="E2" s="283"/>
      <c r="F2" s="283"/>
      <c r="G2" s="283"/>
      <c r="H2" s="283"/>
      <c r="I2" s="283"/>
    </row>
    <row r="3" spans="2:10" ht="18" x14ac:dyDescent="0.25">
      <c r="B3" s="284" t="s">
        <v>525</v>
      </c>
      <c r="C3" s="284"/>
      <c r="D3" s="284"/>
      <c r="E3" s="284"/>
      <c r="F3" s="284"/>
      <c r="G3" s="284"/>
      <c r="H3" s="284"/>
      <c r="I3" s="284"/>
    </row>
    <row r="5" spans="2:10" ht="15" x14ac:dyDescent="0.2">
      <c r="B5" s="235" t="s">
        <v>476</v>
      </c>
      <c r="C5" s="136" t="s">
        <v>534</v>
      </c>
    </row>
    <row r="8" spans="2:10" ht="13.5" thickBot="1" x14ac:dyDescent="0.25">
      <c r="G8" s="234" t="s">
        <v>256</v>
      </c>
      <c r="I8" s="138"/>
      <c r="J8" s="226"/>
    </row>
    <row r="9" spans="2:10" ht="18.75" thickBot="1" x14ac:dyDescent="0.3">
      <c r="B9" s="139"/>
      <c r="C9" s="140" t="s">
        <v>250</v>
      </c>
      <c r="D9" s="140" t="s">
        <v>251</v>
      </c>
      <c r="E9" s="139"/>
      <c r="F9" s="285" t="s">
        <v>526</v>
      </c>
      <c r="G9" s="286"/>
      <c r="H9" s="287"/>
      <c r="I9" s="288"/>
      <c r="J9" s="226"/>
    </row>
    <row r="10" spans="2:10" ht="18" x14ac:dyDescent="0.25">
      <c r="B10" s="141"/>
      <c r="C10" s="214">
        <v>2018</v>
      </c>
      <c r="D10" s="142">
        <v>2018</v>
      </c>
      <c r="E10" s="143"/>
      <c r="F10" s="144" t="s">
        <v>248</v>
      </c>
      <c r="G10" s="142">
        <v>2019</v>
      </c>
      <c r="H10" s="142">
        <v>2020</v>
      </c>
      <c r="I10" s="231">
        <v>2021</v>
      </c>
      <c r="J10" s="226"/>
    </row>
    <row r="11" spans="2:10" ht="18" x14ac:dyDescent="0.25">
      <c r="B11" s="145"/>
      <c r="C11" s="212"/>
      <c r="D11" s="146">
        <v>0</v>
      </c>
      <c r="E11" s="147"/>
      <c r="F11" s="146">
        <f>SUM(G11:I11)</f>
        <v>0</v>
      </c>
      <c r="G11" s="146">
        <v>0</v>
      </c>
      <c r="H11" s="146">
        <v>0</v>
      </c>
      <c r="I11" s="232">
        <v>0</v>
      </c>
      <c r="J11" s="226"/>
    </row>
    <row r="12" spans="2:10" ht="18" x14ac:dyDescent="0.25">
      <c r="B12" s="145" t="s">
        <v>377</v>
      </c>
      <c r="C12" s="213">
        <v>396000</v>
      </c>
      <c r="D12" s="146">
        <v>337983</v>
      </c>
      <c r="E12" s="147"/>
      <c r="F12" s="146">
        <f>SUM(G12:I12)</f>
        <v>0</v>
      </c>
      <c r="G12" s="146">
        <v>0</v>
      </c>
      <c r="H12" s="146">
        <v>0</v>
      </c>
      <c r="I12" s="232">
        <v>0</v>
      </c>
      <c r="J12" s="226"/>
    </row>
    <row r="13" spans="2:10" ht="18" x14ac:dyDescent="0.25">
      <c r="B13" s="145" t="s">
        <v>378</v>
      </c>
      <c r="C13" s="213">
        <v>3093500</v>
      </c>
      <c r="D13" s="146">
        <v>3093500</v>
      </c>
      <c r="E13" s="147"/>
      <c r="F13" s="146">
        <f>SUM(G13:I13)</f>
        <v>2475600</v>
      </c>
      <c r="G13" s="146">
        <v>2475600</v>
      </c>
      <c r="H13" s="146">
        <v>0</v>
      </c>
      <c r="I13" s="232">
        <v>0</v>
      </c>
      <c r="J13" s="226"/>
    </row>
    <row r="14" spans="2:10" ht="18.75" thickBot="1" x14ac:dyDescent="0.3">
      <c r="B14" s="148" t="s">
        <v>248</v>
      </c>
      <c r="C14" s="149">
        <f>SUM(C11:C13)</f>
        <v>3489500</v>
      </c>
      <c r="D14" s="149">
        <f>SUM(D11:D13)</f>
        <v>3431483</v>
      </c>
      <c r="E14" s="150"/>
      <c r="F14" s="149">
        <f>SUM(G14:I14)</f>
        <v>2475600</v>
      </c>
      <c r="G14" s="149">
        <f>SUM(G11:G13)</f>
        <v>2475600</v>
      </c>
      <c r="H14" s="149">
        <f>SUM(H11:H13)</f>
        <v>0</v>
      </c>
      <c r="I14" s="233">
        <f>SUM(I11:I13)</f>
        <v>0</v>
      </c>
      <c r="J14" s="226"/>
    </row>
  </sheetData>
  <mergeCells count="3">
    <mergeCell ref="B2:I2"/>
    <mergeCell ref="B3:I3"/>
    <mergeCell ref="F9:I9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&amp;P. oldal, összesen: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12</vt:i4>
      </vt:variant>
    </vt:vector>
  </HeadingPairs>
  <TitlesOfParts>
    <vt:vector size="23" baseType="lpstr">
      <vt:lpstr>01KtgvMrlg</vt:lpstr>
      <vt:lpstr>02FelhMrlg</vt:lpstr>
      <vt:lpstr>03KK</vt:lpstr>
      <vt:lpstr>04KB</vt:lpstr>
      <vt:lpstr>05FK</vt:lpstr>
      <vt:lpstr>06FB</vt:lpstr>
      <vt:lpstr>07Beruh</vt:lpstr>
      <vt:lpstr>08EiUtem</vt:lpstr>
      <vt:lpstr>09Tobbeves</vt:lpstr>
      <vt:lpstr>10Cofog</vt:lpstr>
      <vt:lpstr>11_Kov3Ev</vt:lpstr>
      <vt:lpstr>'03KK'!Nyomtatási_cím</vt:lpstr>
      <vt:lpstr>'04KB'!Nyomtatási_cím</vt:lpstr>
      <vt:lpstr>'10Cofog'!Nyomtatási_cím</vt:lpstr>
      <vt:lpstr>'01KtgvMrlg'!Nyomtatási_terület</vt:lpstr>
      <vt:lpstr>'02FelhMrlg'!Nyomtatási_terület</vt:lpstr>
      <vt:lpstr>'03KK'!Nyomtatási_terület</vt:lpstr>
      <vt:lpstr>'04KB'!Nyomtatási_terület</vt:lpstr>
      <vt:lpstr>'05FK'!Nyomtatási_terület</vt:lpstr>
      <vt:lpstr>'06FB'!Nyomtatási_terület</vt:lpstr>
      <vt:lpstr>'07Beruh'!Nyomtatási_terület</vt:lpstr>
      <vt:lpstr>'08EiUtem'!Nyomtatási_terület</vt:lpstr>
      <vt:lpstr>'10Cofog'!Nyomtatási_terület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Rendszergazda</cp:lastModifiedBy>
  <cp:lastPrinted>2019-05-24T09:51:27Z</cp:lastPrinted>
  <dcterms:created xsi:type="dcterms:W3CDTF">2010-05-29T08:47:41Z</dcterms:created>
  <dcterms:modified xsi:type="dcterms:W3CDTF">2019-05-28T09:34:55Z</dcterms:modified>
</cp:coreProperties>
</file>