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20" activeTab="25"/>
  </bookViews>
  <sheets>
    <sheet name="mérleg" sheetId="1" r:id="rId1"/>
    <sheet name="TKÖ kötelező feladat" sheetId="2" r:id="rId2"/>
    <sheet name="TKÖ önként vállalt" sheetId="3" r:id="rId3"/>
    <sheet name="TKÖ államig.feladat" sheetId="4" r:id="rId4"/>
    <sheet name="működési mérleg" sheetId="5" r:id="rId5"/>
    <sheet name="tőke mérleg" sheetId="6" r:id="rId6"/>
    <sheet name="beruházás" sheetId="7" r:id="rId7"/>
    <sheet name="felújítás" sheetId="8" r:id="rId8"/>
    <sheet name="EU" sheetId="9" r:id="rId9"/>
    <sheet name="Önkormányzat" sheetId="10" r:id="rId10"/>
    <sheet name="Szakfeladatos" sheetId="11" r:id="rId11"/>
    <sheet name="Közös Hivatal" sheetId="12" r:id="rId12"/>
    <sheet name="Könyvtár" sheetId="13" r:id="rId13"/>
    <sheet name="Óvoda" sheetId="14" r:id="rId14"/>
    <sheet name="Pénzmaradvány" sheetId="15" r:id="rId15"/>
    <sheet name="auditálás" sheetId="16" r:id="rId16"/>
    <sheet name="pénzforg.jel." sheetId="17" r:id="rId17"/>
    <sheet name="aud.pénzmaradvány" sheetId="18" r:id="rId18"/>
    <sheet name="többéves kihatás" sheetId="19" r:id="rId19"/>
    <sheet name="Civil szervezetek" sheetId="20" r:id="rId20"/>
    <sheet name="Részl.mérleg.-eszközök" sheetId="21" r:id="rId21"/>
    <sheet name="Részl.mérleg-források" sheetId="22" r:id="rId22"/>
    <sheet name="Vagyonkimut.eszköz" sheetId="23" r:id="rId23"/>
    <sheet name="Vagyonkimut. forrás" sheetId="24" r:id="rId24"/>
    <sheet name="adósság állomány" sheetId="25" r:id="rId25"/>
    <sheet name="pénzkészlet" sheetId="26" r:id="rId26"/>
  </sheets>
  <definedNames>
    <definedName name="_xlnm.Print_Titles" localSheetId="12">'Könyvtár'!$1:$6</definedName>
    <definedName name="_xlnm.Print_Titles" localSheetId="11">'Közös Hivatal'!$1:$6</definedName>
    <definedName name="_xlnm.Print_Titles" localSheetId="13">'Óvoda'!$1:$6</definedName>
    <definedName name="_xlnm.Print_Titles" localSheetId="9">'Önkormányzat'!$1:$6</definedName>
    <definedName name="_xlnm.Print_Titles" localSheetId="22">'Vagyonkimut.eszköz'!$2:$6</definedName>
    <definedName name="_xlnm.Print_Area" localSheetId="0">'mérleg'!$A$1:$E$129</definedName>
    <definedName name="_xlnm.Print_Area" localSheetId="4">'működési mérleg'!$A$1:$J$34</definedName>
    <definedName name="_xlnm.Print_Area" localSheetId="3">'TKÖ államig.feladat'!$A$1:$E$128</definedName>
    <definedName name="_xlnm.Print_Area" localSheetId="1">'TKÖ kötelező feladat'!$A$1:$E$128</definedName>
    <definedName name="_xlnm.Print_Area" localSheetId="2">'TKÖ önként vállalt'!$A$1:$E$128</definedName>
  </definedNames>
  <calcPr fullCalcOnLoad="1"/>
</workbook>
</file>

<file path=xl/sharedStrings.xml><?xml version="1.0" encoding="utf-8"?>
<sst xmlns="http://schemas.openxmlformats.org/spreadsheetml/2006/main" count="2860" uniqueCount="1340">
  <si>
    <t>Felhalmozási célú támogatási kiadás helyi önkormányzatoknak</t>
  </si>
  <si>
    <t>Rövid lejáratú kölcsönök nyújtása</t>
  </si>
  <si>
    <t>Költségvetési pénzforgalmi kiadások összesen ( 01+...+12 )</t>
  </si>
  <si>
    <t>Tartós hitelviszonyt megtestesítő értékpapírok kiadásai</t>
  </si>
  <si>
    <t>Forgatási célú hitelviszonyt megtestesítő értékpapírok kiadásai</t>
  </si>
  <si>
    <t>Pénzforgalom nélküli kiadások</t>
  </si>
  <si>
    <t xml:space="preserve">Kiegyenlítő, függő, átfutó kiadások </t>
  </si>
  <si>
    <t>Működési célú támogatásértékű bevételek, egyéb támogatások</t>
  </si>
  <si>
    <t>Államháztartáson kívülről végleges működési pénzeszközátvételek</t>
  </si>
  <si>
    <t>Felhalmozási célú támogatásértékű bevételek, egyéb támogatások</t>
  </si>
  <si>
    <t>Államháztartáson kívülről végleges felhalmozási pénzeszközátvételek</t>
  </si>
  <si>
    <t xml:space="preserve">Támogatások, kiegészítések </t>
  </si>
  <si>
    <t>32-ből: Önkormányzatok költségvetési támogatása</t>
  </si>
  <si>
    <t>Rövid lejáratú kölcsönök visszatérülése</t>
  </si>
  <si>
    <t>Hosszú lejáratú hitelek felvétele</t>
  </si>
  <si>
    <t>Rövid lejáratú hitelek felvétele</t>
  </si>
  <si>
    <t>Tartós hitelviszonyt megtestesítő értékpapírok bevételei</t>
  </si>
  <si>
    <t>Forgatási célú hitelviszonyt megtestesítő értékpapírok bevételei</t>
  </si>
  <si>
    <t>Pénzforgalom nélküli bevételek</t>
  </si>
  <si>
    <t>Kiegyenlítő, függő, átfutó bevételek</t>
  </si>
  <si>
    <t>EGYSZERŰSÍTETT PÉNZMARADVÁNY-KIMUTATÁS</t>
  </si>
  <si>
    <t>Záró pénzkészlet</t>
  </si>
  <si>
    <t>Egyéb aktív és passzív pénzügyi elszámolások összevont záróegyenlege (±)</t>
  </si>
  <si>
    <t>Előző év(ek)ben képzett tartalékok maradványa ( - )</t>
  </si>
  <si>
    <t>Vállalkozási tevékenység pénzforgalmi eredménye ( - )</t>
  </si>
  <si>
    <t>Tárgyévi helyesbített pénzmaradvány ( 1 ± 2 - 3 - 4 )</t>
  </si>
  <si>
    <t>Finanszírozásból származó korrekciók ( ± )</t>
  </si>
  <si>
    <t>Pénzmaradványt terhelő elvonások ( ± )</t>
  </si>
  <si>
    <t>A vállalkozási tevékenység eredményéből alaptevékenység ellátására felhasznált összeg</t>
  </si>
  <si>
    <t>Költségvetési pénzmaradványt külön jogszabály alapján módosító tétel ( ± )</t>
  </si>
  <si>
    <t>Módosított pénzmaradvány ( 5 ± 6 ± 7 + 8 ± 9 )</t>
  </si>
  <si>
    <t>A 10. sorból 
   - az egészségbiztosítási alapból folyósított pénzmaradványa</t>
  </si>
  <si>
    <t xml:space="preserve">   - Kötelezettséggel terhelt pénzmaradvány</t>
  </si>
  <si>
    <t xml:space="preserve">   - Szabad pénzmaradvány</t>
  </si>
  <si>
    <t xml:space="preserve">         2013. ÉV</t>
  </si>
  <si>
    <t xml:space="preserve">TISZASZŐLŐS KÖZSÉGI ÖNKORMÁNYZAT                          </t>
  </si>
  <si>
    <t>2013. ÉV</t>
  </si>
  <si>
    <t>TISZASZŐLŐS KÖZSÉGI ÖNKORMÁNYZAT</t>
  </si>
  <si>
    <t xml:space="preserve"> 15-ből likvid hitelek kiadása</t>
  </si>
  <si>
    <t>Pénzügyi lízing tőketörlesztés miatti kiadások</t>
  </si>
  <si>
    <t>Hosszú lejáratú kölcsönök visszatérülése</t>
  </si>
  <si>
    <t>38-ből likvid hitelek bevétele</t>
  </si>
  <si>
    <t>Bevételek összesen ( 43+…+45)</t>
  </si>
  <si>
    <t>Pénzforgalmi bevételek (36+42 )</t>
  </si>
  <si>
    <t>Pénzforgalmi költségvetési bevételek és kiadások különbésége (36-13) Költségvetési hiány (-); Költségvetési többlet (+)</t>
  </si>
  <si>
    <t>Igénybe vett tartalékokkal korrigált költségvetési bevételek és kiadások különbsége (47+44-22) Korrigált költségvetési hiány (-); Korrigált költségvetési többlet (+)</t>
  </si>
  <si>
    <t>Finanszírozási műveletek eredménye (42-20)</t>
  </si>
  <si>
    <t>Aktív és passzív pénzügyi műveletek egyenlege (45-23)</t>
  </si>
  <si>
    <t>Finanszírozási kiadások összesen (14+..+19)</t>
  </si>
  <si>
    <t>Pénzforgalmi kiadások (13+20)</t>
  </si>
  <si>
    <t>Kiadások összesen ( 21+22+23)</t>
  </si>
  <si>
    <t>Költségvetési pénzforgalmi bevételek összesen 
(25+..+28+30+31+32+34+35)</t>
  </si>
  <si>
    <t>Finanszírozási bevételek összesen (37+38+40+41)</t>
  </si>
  <si>
    <t>1.3.1.2.  0-ig leírt korl. forgalomk. üzem.adott járművek</t>
  </si>
  <si>
    <t>163.</t>
  </si>
  <si>
    <t>2. Üzleti  üzemeltetésre átadott, konc. adott, vagyonkezelésbe vett eszközök               (165+168+171+174)</t>
  </si>
  <si>
    <t>164.</t>
  </si>
  <si>
    <t>2.1. Üzleti (üzemelt. kezelésre  konc. adott, vagyonk. vett épület, építmény) (166+167)</t>
  </si>
  <si>
    <t>165.</t>
  </si>
  <si>
    <t>2.1.1.  Értékkel nyilvántartott üzleti üzem.adott épület, építmény</t>
  </si>
  <si>
    <t>166.</t>
  </si>
  <si>
    <t>2.1.2.  0-ig leírt üzleti üzem.adott épület, építmény</t>
  </si>
  <si>
    <t>167.</t>
  </si>
  <si>
    <t>2.2. Üzleti  üzemelt, konc. adott, vagyonk. vett gép, ber., felsz. (169+170)</t>
  </si>
  <si>
    <t>168.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</si>
  <si>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</si>
  <si>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</si>
  <si>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</si>
  <si>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</si>
  <si>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2.3. Üzleti  üzemelt, konc. adott, vagyonk. vett járművek  (172+173)</t>
  </si>
  <si>
    <t>171.</t>
  </si>
  <si>
    <t>2.3.1.  Értékkel nyilvántartott üzleti üzem. adott járművek</t>
  </si>
  <si>
    <t>172.</t>
  </si>
  <si>
    <t>2.3.2.  0-ig leírt üzleti. üzem.adott járművek</t>
  </si>
  <si>
    <t>173.</t>
  </si>
  <si>
    <t>2.4. Üzleti  üzemelt, konc. adott, vagyonk. vett tenyészállatok  (175+176)</t>
  </si>
  <si>
    <t>174.</t>
  </si>
  <si>
    <t>2.4.1.  Értékkel nyilvántartott üzleti üzem. adott tenyészállatok</t>
  </si>
  <si>
    <t>175.</t>
  </si>
  <si>
    <t>2.4.2.  0-ig leírt üzleti üzem.adott tenyészállatok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</si>
  <si>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</si>
  <si>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</si>
  <si>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</si>
  <si>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</si>
  <si>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</si>
  <si>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</si>
  <si>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</si>
  <si>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</si>
  <si>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</si>
  <si>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</si>
  <si>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</si>
  <si>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</si>
  <si>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</si>
  <si>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</si>
  <si>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</si>
  <si>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</si>
  <si>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</si>
  <si>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</si>
  <si>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</si>
  <si>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</si>
  <si>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</si>
  <si>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</si>
  <si>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</si>
  <si>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</si>
  <si>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</si>
  <si>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</si>
  <si>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</si>
  <si>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</si>
  <si>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</si>
  <si>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</si>
  <si>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</si>
  <si>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</si>
  <si>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</si>
  <si>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</si>
  <si>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</si>
  <si>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</si>
  <si>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</si>
  <si>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</si>
  <si>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</si>
  <si>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</si>
  <si>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</si>
  <si>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</si>
  <si>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</si>
  <si>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</si>
  <si>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</si>
  <si>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</si>
  <si>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</si>
  <si>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</si>
  <si>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</si>
  <si>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</si>
  <si>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</si>
  <si>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</si>
  <si>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</si>
  <si>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</si>
  <si>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</si>
  <si>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</si>
  <si>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</si>
  <si>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</si>
  <si>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</si>
  <si>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</si>
  <si>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</si>
  <si>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</si>
  <si>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</si>
  <si>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</si>
  <si>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</si>
  <si>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</si>
  <si>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</si>
  <si>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</si>
  <si>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</si>
  <si>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</si>
  <si>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</si>
  <si>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</si>
  <si>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</si>
  <si>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</si>
  <si>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</si>
  <si>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</si>
  <si>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</si>
  <si>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</si>
  <si>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</si>
  <si>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</si>
  <si>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</si>
  <si>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</si>
  <si>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</si>
  <si>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</si>
  <si>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</si>
  <si>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</si>
  <si>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</si>
  <si>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</si>
  <si>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</si>
  <si>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</si>
  <si>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</si>
  <si>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</si>
  <si>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</si>
  <si>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</si>
  <si>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</si>
  <si>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</si>
  <si>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</si>
  <si>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</si>
  <si>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</si>
  <si>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</si>
  <si>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</si>
  <si>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</si>
  <si>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</si>
  <si>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</si>
  <si>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</si>
  <si>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</si>
  <si>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</si>
  <si>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</si>
  <si>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</si>
  <si>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</si>
  <si>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</si>
  <si>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</si>
  <si>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</si>
  <si>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</si>
  <si>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</si>
  <si>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</si>
  <si>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</si>
  <si>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</si>
  <si>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</si>
  <si>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</si>
  <si>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</si>
  <si>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</si>
  <si>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</si>
  <si>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</si>
  <si>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</si>
  <si>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</si>
  <si>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</si>
  <si>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</si>
  <si>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</si>
  <si>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</si>
  <si>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</si>
  <si>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</si>
  <si>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</si>
  <si>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</si>
  <si>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2.1. Költségvetési elszámolási számla</t>
  </si>
  <si>
    <t>243.</t>
  </si>
  <si>
    <t>2.2. Adóbeszedéssel kapcsolatos számlál</t>
  </si>
  <si>
    <t>244.</t>
  </si>
  <si>
    <t>2.3. Költségvetési elszámolási számla</t>
  </si>
  <si>
    <t>245.</t>
  </si>
  <si>
    <t>2.4. Lakásépítés és vásárlás munkáltatói támogatás számla</t>
  </si>
  <si>
    <t>246.</t>
  </si>
  <si>
    <t>2.5. Részben önálló költségvetési szervek bankszámlái</t>
  </si>
  <si>
    <t>247.</t>
  </si>
  <si>
    <t>2.6. Kihelyezett költségvetési elszámolásai számla</t>
  </si>
  <si>
    <t>248.</t>
  </si>
  <si>
    <t>2.7. Önkormányzati kincstári finanszírozási elszámolási számla</t>
  </si>
  <si>
    <t>249.</t>
  </si>
  <si>
    <t>2.8. Deviza(betét) számla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</si>
  <si>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</si>
  <si>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</si>
  <si>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</si>
  <si>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</si>
  <si>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</si>
  <si>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</si>
  <si>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</si>
  <si>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</si>
  <si>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</si>
  <si>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</si>
  <si>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</si>
  <si>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</si>
  <si>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</si>
  <si>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</si>
  <si>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</si>
  <si>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</si>
  <si>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</si>
  <si>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</si>
  <si>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</si>
  <si>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</si>
  <si>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</si>
  <si>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</si>
  <si>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</si>
  <si>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</si>
  <si>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</si>
  <si>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>VAGYONKIMUTATÁS
a könyvviteli mérlegben értékkel szereplő forrásokról</t>
  </si>
  <si>
    <t>FORRÁSOK</t>
  </si>
  <si>
    <t>állományi 
érték</t>
  </si>
  <si>
    <t>1</t>
  </si>
  <si>
    <t>2</t>
  </si>
  <si>
    <t>3</t>
  </si>
  <si>
    <t xml:space="preserve">1. Tartós tőke 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</si>
  <si>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</si>
  <si>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</si>
  <si>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</si>
  <si>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</si>
  <si>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</si>
  <si>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</si>
  <si>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MÉRLEG</t>
  </si>
  <si>
    <t>Előző év   (nyitó)</t>
  </si>
  <si>
    <t>Tárgyév</t>
  </si>
  <si>
    <t>Változás</t>
  </si>
  <si>
    <t>%-a</t>
  </si>
  <si>
    <t>4</t>
  </si>
  <si>
    <t>5</t>
  </si>
  <si>
    <t xml:space="preserve">   1. Alapítás-átszervezés aktivált értéke  (1111., 1121.)</t>
  </si>
  <si>
    <t xml:space="preserve">   2. Kísérleti fejlesztés aktivált értéke  (1112., 1122.)</t>
  </si>
  <si>
    <t>02</t>
  </si>
  <si>
    <t xml:space="preserve">   3. Vagyoni értékű jogok (1113., 1123.)</t>
  </si>
  <si>
    <t xml:space="preserve">   4. Szellemi termékek (1114., 1124.)</t>
  </si>
  <si>
    <t xml:space="preserve">   5. Immateriális javakra adott előlegek (1181., 1182.)</t>
  </si>
  <si>
    <t xml:space="preserve">   6. Immateriális javak értékhelyesbítése (119.)</t>
  </si>
  <si>
    <t xml:space="preserve"> I. Immateriális javak összesen  (01+…+06)</t>
  </si>
  <si>
    <t xml:space="preserve">   1. Ingatlanok és kapcsolódó vagyoni értékű jogok  (121., 122-ből)</t>
  </si>
  <si>
    <t xml:space="preserve">   2. Gépek, berendezések és felszerelések  (1311., 1312-ből)</t>
  </si>
  <si>
    <t xml:space="preserve">   3. Járművek  (1321., 1322-ből)</t>
  </si>
  <si>
    <t xml:space="preserve">   4. Tenyészállatok  (141., 142-ből)</t>
  </si>
  <si>
    <t xml:space="preserve">   6. Beruházásra adott előlegek (128., 1318., 1328., 148. 1598., 1599.)</t>
  </si>
  <si>
    <t xml:space="preserve">   7. Állami készletek, tartalékok (1591., 1592.)</t>
  </si>
  <si>
    <t xml:space="preserve">   8. Tárgyi eszközök értékhelyesbítése (129., 1319., 1329., 149.)</t>
  </si>
  <si>
    <t xml:space="preserve"> II. Tárgyi eszközök összesen  (08+..+15)</t>
  </si>
  <si>
    <t xml:space="preserve">   1. Egyéb tartós részesedés  (171., 1751.)</t>
  </si>
  <si>
    <t xml:space="preserve">   2. Tartós hitelviszonyt megtestesítő értékpapír (172-174., 1752.)</t>
  </si>
  <si>
    <t xml:space="preserve">   3. Tartósan adott kölcsön  (191-194-ből, 1981-ből)</t>
  </si>
  <si>
    <t xml:space="preserve">   4. Hosszú lejáratú bankbetétek  (178.)</t>
  </si>
  <si>
    <t xml:space="preserve">   5. Egyéb hosszú lejáratú követelések (195-ből, 1982-ből)</t>
  </si>
  <si>
    <t xml:space="preserve">   6. Befektetett pénzügyi eszközök értékhelyesbítése  (179.)</t>
  </si>
  <si>
    <t>III. Befektetett pénzügyi eszközök összesen    (17+..+22)</t>
  </si>
  <si>
    <t xml:space="preserve">   1. Üzemeltetésre kezelésre átadott eszközök  (161., 162.)</t>
  </si>
  <si>
    <t xml:space="preserve">   2. Koncesszióba adott eszközök  (163., 164.)</t>
  </si>
  <si>
    <t xml:space="preserve">   3. Vagyonkezelésbe adott eszközök (167., 168.)</t>
  </si>
  <si>
    <t xml:space="preserve">   4. Vagyonkezelésbe vett eszközök (165., 166.)</t>
  </si>
  <si>
    <t xml:space="preserve">   5. Üzemeltetésre, kezelésre átadott konc.adott, vagyonkez.-be vett eszk.értékhely.  (169.)</t>
  </si>
  <si>
    <t>IV. Üzemeltetésre, kezelésre átadott, koncesszióba adott vagyonkezelésbe vett eszközök (24+…+28)</t>
  </si>
  <si>
    <t>A) BEFEKTETETT ESZKÖZÖK ÖSSZESEN (07+16+23+29)</t>
  </si>
  <si>
    <t xml:space="preserve">   1. Anyagok  (21., 241.)</t>
  </si>
  <si>
    <t xml:space="preserve">   2. Befejezetlen termelés és félkész termékek (253., 263.)</t>
  </si>
  <si>
    <t xml:space="preserve">   3. Növendék-, hízó és egyéb állatok (252., 262.)</t>
  </si>
  <si>
    <t xml:space="preserve">   4. Késztermékek (251., 261.)</t>
  </si>
  <si>
    <t xml:space="preserve">   5/a. Áruk, betétdíjas göngyölegek, közvetített szolgáltatások 
          (22., 231., 232., 234., 242., 243., 244. 246.)</t>
  </si>
  <si>
    <t xml:space="preserve">   5/b. Követelés fejében átvett eszközök, készletek  (233., 245.)</t>
  </si>
  <si>
    <t xml:space="preserve"> I. Készletek összesen                                                                                       (31+..+36)</t>
  </si>
  <si>
    <t xml:space="preserve">   1. Követelések áruszáll., szolgáltatásból (vevők) (282., 283., 284., 2882., 2883., 2884.)</t>
  </si>
  <si>
    <t xml:space="preserve">   2. Adósok (281., 2881.)</t>
  </si>
  <si>
    <t xml:space="preserve">   3. Rövid lejáratú kölcsönök  (27., 278.)</t>
  </si>
  <si>
    <t xml:space="preserve">   4. Egyéb követelések  (285-287., 2885-2887., 19-ből)</t>
  </si>
  <si>
    <t xml:space="preserve">         Ebből: -  tartósan adott kölcsönökből a mérlegfordulónapot követő egy éven belül 
                         esedékes részlet (191-194-ből, 1981-ből)</t>
  </si>
  <si>
    <t xml:space="preserve">                     - egyéb hosszú lej. követelésekből a mérlegfordulónapot követő egy éven belül
                        esedékes részletek (195-ből)</t>
  </si>
  <si>
    <t xml:space="preserve">                     - támogatási program előlege (2871.)</t>
  </si>
  <si>
    <t xml:space="preserve">                     - támogatási programok szabálytalan kifizetése miatti követelés (2872.)</t>
  </si>
  <si>
    <t xml:space="preserve">                     - garancia- és kezességvállalásból származó követelések (2873.)</t>
  </si>
  <si>
    <t xml:space="preserve"> II. Követelések összesen                                                                        (38+39+40+41)</t>
  </si>
  <si>
    <t xml:space="preserve">   1. Egyéb részesedés (2951., 298-ból)</t>
  </si>
  <si>
    <t xml:space="preserve">   2. Forgatási célú hitelviszonyt megtestesítő értékpapírok (2911., 2921., 2931., 2941., 298-ból)</t>
  </si>
  <si>
    <t xml:space="preserve"> III. Értékpapírok összesen                                                                                  (48+49)</t>
  </si>
  <si>
    <t xml:space="preserve">   1. Pénztárak, csekkek, betétkönyvek  (33.)</t>
  </si>
  <si>
    <t xml:space="preserve">   2. Költségvetési bankszámlák  (34.)</t>
  </si>
  <si>
    <t xml:space="preserve">   3. Elszámolási számlák  (35.)</t>
  </si>
  <si>
    <t xml:space="preserve">   4. Idegen pénzeszközök számlái  (36.)</t>
  </si>
  <si>
    <t xml:space="preserve"> IV. Pénzeszközök összesen                                                                           (51+…+54)</t>
  </si>
  <si>
    <t xml:space="preserve">   1. Költségvetési aktív függő elszámolások (391.)</t>
  </si>
  <si>
    <t xml:space="preserve">   2. Költségvetési aktív átfutó elszámolások (392., 396., 398.)</t>
  </si>
  <si>
    <t xml:space="preserve">   3. Költségvetési aktív kiegyenlítő elszámolások (394.)</t>
  </si>
  <si>
    <t xml:space="preserve">   3. Költségvetésen kívüli aktív pénzügyi elszámolások (399.)</t>
  </si>
  <si>
    <t xml:space="preserve"> V. Egyéb aktív pénzügyi elszámolások összesen                                           (56+...+59)</t>
  </si>
  <si>
    <t>B) FORGÓESZKÖZÖK ÖSSZESEN                                              (37+47+50+55+60)</t>
  </si>
  <si>
    <t>ESZKÖZÖK ÖSSZESEN                                                                                    (30+61)</t>
  </si>
  <si>
    <t>Előző év
(nyitó)</t>
  </si>
  <si>
    <t xml:space="preserve">   1. Induló tőke (tartós tőke) (411.)</t>
  </si>
  <si>
    <t xml:space="preserve">   2. Tőkeváltozások (412.)</t>
  </si>
  <si>
    <t xml:space="preserve">   3. Értékelési tartalék (417.)</t>
  </si>
  <si>
    <t xml:space="preserve"> D) SAJÁT TŐKE ÖSSZESEN  (63+64+65)</t>
  </si>
  <si>
    <t xml:space="preserve">      ebből - tárgyévi költségvetési tartalék elszámolása (4211.)</t>
  </si>
  <si>
    <t xml:space="preserve">              - előző év(ek) költségvetési tartalékának elszámolása (4214.)</t>
  </si>
  <si>
    <t xml:space="preserve">   2. Költségvetési pénzmaradvány  (4212.)</t>
  </si>
  <si>
    <t xml:space="preserve">   3. Kiadási megtakarítás  (425.)</t>
  </si>
  <si>
    <t xml:space="preserve">   4. Bevételi lemaradás  (426.)</t>
  </si>
  <si>
    <t xml:space="preserve">   5. Előirányzat-maradvány  (424.)</t>
  </si>
  <si>
    <t xml:space="preserve">  I. Költségvetési tartalékok összesen (67+70+71+72+73)</t>
  </si>
  <si>
    <t xml:space="preserve">       ebből - tárgyévi vállalkozási tartalék elszámolása  (4221.)</t>
  </si>
  <si>
    <t xml:space="preserve">                - előző év(ek) vállalkozási tartalékának elszámolása  (4224.)</t>
  </si>
  <si>
    <t xml:space="preserve">   2. Vállalkozási tevékenység eredménye  (4222.)</t>
  </si>
  <si>
    <t xml:space="preserve">   3. Vállalkozási tevékenység kiadási megtakarítása  (427.)</t>
  </si>
  <si>
    <t xml:space="preserve">   4. Vállalkozási tevékenység bevételi lemaradása  (428.)</t>
  </si>
  <si>
    <t xml:space="preserve"> II. Vállalkozási tartalékok összesen   (75+78+79+80)</t>
  </si>
  <si>
    <t>E) TARTALÉKOK ÖSSZESEN (74+81)</t>
  </si>
  <si>
    <t xml:space="preserve">   1. Hosszú lejáratra kapott kölcsönök (4351-ből, 4361-ből)</t>
  </si>
  <si>
    <t xml:space="preserve">   2. Tartozások fejlesztési célú kötvénykibocsátásból  (4341-ből)</t>
  </si>
  <si>
    <t xml:space="preserve">   3. Tartozások működési célú kötvénykibocsátásból  (4341-ből)</t>
  </si>
  <si>
    <t xml:space="preserve">   4. Beruházási és fejlesztési hitelek (43111-ből, 4321-ből, 4331-ből) </t>
  </si>
  <si>
    <t xml:space="preserve">   5. Működési célú hosszú lejáratú hitelek (43112-ből)</t>
  </si>
  <si>
    <t xml:space="preserve">   6. Egyéb hosszú lejáratú kötelezettségek  (438-ból)</t>
  </si>
  <si>
    <t xml:space="preserve"> I. Hosszú lejáratú kötelezettségek összesen   (83+84+85+86+87+88)</t>
  </si>
  <si>
    <t xml:space="preserve">   1. Rövid lejáratú kölcsönök (4561., 4571.)</t>
  </si>
  <si>
    <t xml:space="preserve">   2. Rövid lejáratú hitelek (4511., 4521., 4531., 4541.)</t>
  </si>
  <si>
    <t xml:space="preserve">          Ebből:    - tárgyévi költségvetést terhelő szállítói kötelezettségek</t>
  </si>
  <si>
    <t xml:space="preserve">                       - tárgyévet követő évet terhelő szállítói kötelezettségek</t>
  </si>
  <si>
    <t xml:space="preserve">   4. Egyéb rövid lejáratú kötelezettségek (43-ból, 444., 445., 446., 447., 448., 449., 4551.) (96+…+112)</t>
  </si>
  <si>
    <t xml:space="preserve">    Ebből: - váltótartozások (444.)</t>
  </si>
  <si>
    <t xml:space="preserve">              - munkavállalókkal szembeni kötelezettségek (445.)</t>
  </si>
  <si>
    <t xml:space="preserve">              - költségvetéssel szembeni kötelezettségek (446.)</t>
  </si>
  <si>
    <t xml:space="preserve">              - iparűzési adó feltöltés miatti kötelezettség (4471.)</t>
  </si>
  <si>
    <t xml:space="preserve">              - helyi adó túlfizetés (4472.)</t>
  </si>
  <si>
    <t xml:space="preserve">              - támogatási program előlege miatti kötelezettség (4491.)</t>
  </si>
  <si>
    <t xml:space="preserve">              - szabálytalan kifizetések miatti kötelezettségek (4492.)</t>
  </si>
  <si>
    <t xml:space="preserve">              - garancia- és kötelezettségvállalásból származó kötelezettségek (4493.)</t>
  </si>
  <si>
    <t xml:space="preserve">              - hosszú lejáratra kapott kölcsönök következő évet terhelő 
                 törlesztő részletei (4351-ből, 4361-ből)</t>
  </si>
  <si>
    <t xml:space="preserve">              - felhalmozási célú kötvénykibocsátásból származó tartozások 
                 következő évet terhelő törlesztő részletei (43411-ből)</t>
  </si>
  <si>
    <t xml:space="preserve">              - működési célú kötvénykibocsátásból származó tartozások következő évet terhelő 
                      törlesztő részletei (43412-ből, 4551.)</t>
  </si>
  <si>
    <t xml:space="preserve">              - beruházási, fejlesztési hitelek következő évet terhelő törlesztő részletei 
                 (43111-ből, 43211-ből, 4331-ből)</t>
  </si>
  <si>
    <t>- működési célú hosszú lej.hitelek köv.évet terhelő törlesztő részletei (43112-ből,43212-ből)</t>
  </si>
  <si>
    <t xml:space="preserve">              - egyéb hosszú lej. kötelezettségek köv.évet terhelő törlesztő részletei (438-ból)</t>
  </si>
  <si>
    <t xml:space="preserve">   - tárgyévi költségvetést terhelő egyéb rövid lejáratú kötelezettségek (4499-ből) </t>
  </si>
  <si>
    <t xml:space="preserve">   - tárgyévet követő évet terhelő egyéb rövid lejáratú kötelezettségek (4499-ből) </t>
  </si>
  <si>
    <t xml:space="preserve">   - egyéb különféle kötelezettségek (4499-ből)</t>
  </si>
  <si>
    <t xml:space="preserve"> II. Rövid lejáratú kötelezettségek összesen  (90+91+92+95)</t>
  </si>
  <si>
    <t xml:space="preserve">   1. Költségvetési passzív függő elszámolások (481.)</t>
  </si>
  <si>
    <t xml:space="preserve">   2. Költségvetési passzív átfutó elszámolások (482., 485., 487.)</t>
  </si>
  <si>
    <t xml:space="preserve">   3. Költségvetési passzív kiegyenlítő elszámolások (483-484.)</t>
  </si>
  <si>
    <t xml:space="preserve">   4. Költségvetésen kívüli passzív pénzügyi elszámolások  (488-ból)</t>
  </si>
  <si>
    <t xml:space="preserve">       Ebből: - Költségvetésen kívüli letéti elszámolások (488-ból)</t>
  </si>
  <si>
    <t xml:space="preserve">                 - Nemzetközi támogatási programok deviza elszámolása (488-ból)</t>
  </si>
  <si>
    <t>III. Egyéb passzív pénzügyi elszámolások összesen (114+...+117)</t>
  </si>
  <si>
    <t>F) KÖTELEZETTSÉGEK ÖSSZESEN  (89+113+120)</t>
  </si>
  <si>
    <t>FORRÁSOK ÖSSZESEN   (66+82+121)</t>
  </si>
  <si>
    <r>
      <t xml:space="preserve">   5. Beruházás, felújítás. </t>
    </r>
    <r>
      <rPr>
        <sz val="7"/>
        <rFont val="Times New Roman CE"/>
        <family val="0"/>
      </rPr>
      <t>(1227., 127., 13127., 1317.,  132227.,  132237.,1327., 14227., 14237., 147.)</t>
    </r>
  </si>
  <si>
    <r>
      <t xml:space="preserve">   1. Költségvetési tartalék elszámolása (4211., 4214.) </t>
    </r>
    <r>
      <rPr>
        <b/>
        <sz val="8"/>
        <rFont val="Times New Roman CE"/>
        <family val="1"/>
      </rPr>
      <t>(68+69)</t>
    </r>
  </si>
  <si>
    <r>
      <t xml:space="preserve">   1. Vállalkozási tartalék elszámolása  (4221., 4224.)     </t>
    </r>
    <r>
      <rPr>
        <b/>
        <sz val="8"/>
        <rFont val="Times New Roman CE"/>
        <family val="1"/>
      </rPr>
      <t>(76+77)</t>
    </r>
  </si>
  <si>
    <r>
      <t xml:space="preserve">   3. Kötelezettségek áruszállításból és szolgáltatásból (szállítók) (441-443.)  </t>
    </r>
    <r>
      <rPr>
        <sz val="8"/>
        <rFont val="Times New Roman CE"/>
        <family val="0"/>
      </rPr>
      <t xml:space="preserve">  (93+94)</t>
    </r>
  </si>
  <si>
    <t>17. melléklet a ……/2014. (……) önkormányzati rendelethez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</si>
  <si>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</si>
  <si>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</si>
  <si>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</si>
  <si>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</si>
  <si>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</si>
  <si>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</si>
  <si>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</si>
  <si>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</si>
  <si>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</si>
  <si>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</si>
  <si>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</si>
  <si>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</si>
  <si>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</si>
  <si>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</si>
  <si>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</si>
  <si>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</si>
  <si>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</si>
  <si>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</si>
  <si>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</si>
  <si>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</si>
  <si>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FORRÁSOK ÖSSZESEN  (04+11+27)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</si>
  <si>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</si>
  <si>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</si>
  <si>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</si>
  <si>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</si>
  <si>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</si>
  <si>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</si>
  <si>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2013.
évi
teljesítés</t>
  </si>
  <si>
    <t>2016.</t>
  </si>
  <si>
    <t>2016. 
után</t>
  </si>
  <si>
    <t>Adósság állomány alakulása lejárat, eszközök, bel- és külföldi hitelezők szerinti bontásban 
2013. december 31-én</t>
  </si>
  <si>
    <t xml:space="preserve">VAGYONKIMUTATÁS
a könyvviteli mérlegben értékkel szereplő eszközökről
2013. </t>
  </si>
  <si>
    <t>2013. év</t>
  </si>
  <si>
    <r>
      <t>Pénzkészlet 2013. január 1-jén
e</t>
    </r>
    <r>
      <rPr>
        <i/>
        <sz val="10"/>
        <rFont val="Times New Roman CE"/>
        <family val="0"/>
      </rPr>
      <t>bből:</t>
    </r>
  </si>
  <si>
    <r>
      <t>Záró pénzkészlet 2013. december 31-én
e</t>
    </r>
    <r>
      <rPr>
        <i/>
        <sz val="10"/>
        <rFont val="Times New Roman CE"/>
        <family val="0"/>
      </rPr>
      <t>bből:</t>
    </r>
  </si>
  <si>
    <t>8. melléklet a ……/2014. (……) önkormányzati rendelethez</t>
  </si>
  <si>
    <t>6. melléklet a ……/2014. (……) önkormányzati rendelethez</t>
  </si>
  <si>
    <t>Működési célú finanszírozási kiadások (6.1.1.+…+6.1.7.)</t>
  </si>
  <si>
    <t>Felhalmozási célú finanszírozási kiadások (6.2.1.+...+6.2.8.)</t>
  </si>
  <si>
    <t>9. melléklet a ……/2014. (……) önkormányzati rendelethez</t>
  </si>
  <si>
    <t>Költségvetési szerv neve</t>
  </si>
  <si>
    <t>Helyesbített pénzmarad-vány</t>
  </si>
  <si>
    <r>
      <t xml:space="preserve">Elvonás, kiegészítés
</t>
    </r>
    <r>
      <rPr>
        <b/>
        <sz val="9"/>
        <rFont val="Arial"/>
        <family val="2"/>
      </rPr>
      <t>±</t>
    </r>
  </si>
  <si>
    <t>Intézményt megillető pénzmaradvány</t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</si>
  <si>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</si>
  <si>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</si>
  <si>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</si>
  <si>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II. Átvett pénzeszközök  államháztartáson belülről (2.1.+2.3.)</t>
  </si>
  <si>
    <t>II. Felhalmozási költségvetés kiadásai (2.1+…+2.3)</t>
  </si>
  <si>
    <t xml:space="preserve">2013. évi </t>
  </si>
  <si>
    <t>2013. évi eredeti előirányzat</t>
  </si>
  <si>
    <t>2013. évi módosított előirányzat</t>
  </si>
  <si>
    <t>2013. előtt</t>
  </si>
  <si>
    <t>2013.után</t>
  </si>
  <si>
    <t>Felhasználás
2012. XII.31-ig</t>
  </si>
  <si>
    <t>Beruházási (felhalmozási) kiadások előirányzata beruházásonként</t>
  </si>
  <si>
    <t>Felújítási kiadások előirányzata felújításonként</t>
  </si>
  <si>
    <t>Önkormányzati vagyonnal kapcsolatos feladatok</t>
  </si>
  <si>
    <t>Központi költségvetési befizetések</t>
  </si>
  <si>
    <t>Fibnanszírozási műveletek</t>
  </si>
  <si>
    <t>Gyermekvédelmi támogatás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</si>
  <si>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</si>
  <si>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</si>
  <si>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</si>
  <si>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</si>
  <si>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</si>
  <si>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</si>
  <si>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</si>
  <si>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</si>
  <si>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</si>
  <si>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</si>
  <si>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</si>
  <si>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</si>
  <si>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</si>
  <si>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</si>
  <si>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</si>
  <si>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</si>
  <si>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</si>
  <si>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</si>
  <si>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</si>
  <si>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</si>
  <si>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</si>
  <si>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</si>
  <si>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</si>
  <si>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</si>
  <si>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</si>
  <si>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</si>
  <si>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</si>
  <si>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</si>
  <si>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</si>
  <si>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</si>
  <si>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</si>
  <si>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</si>
  <si>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III. Átvett pénzeszköz államháztartáson kívülről (3.1.+3.2.)</t>
  </si>
  <si>
    <t>Vállalkozási maradvány igénybevétele</t>
  </si>
  <si>
    <t xml:space="preserve"> - ebből EU-s forrásból tám. megvalósuló programok, projektek kiadásai</t>
  </si>
  <si>
    <t>III. Kölcsön nyújtása</t>
  </si>
  <si>
    <t>KIADÁSOK ÖSSZESEN: (1+2+3+4)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</si>
  <si>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</si>
  <si>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</si>
  <si>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</si>
  <si>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</si>
  <si>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</si>
  <si>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</si>
  <si>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</si>
  <si>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</si>
  <si>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</si>
  <si>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</si>
  <si>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</si>
  <si>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</si>
  <si>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</si>
  <si>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</si>
  <si>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</si>
  <si>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</si>
  <si>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</si>
  <si>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</si>
  <si>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</si>
  <si>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</si>
  <si>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</si>
  <si>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</si>
  <si>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</si>
  <si>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</si>
  <si>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</si>
  <si>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</si>
  <si>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</si>
  <si>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</si>
  <si>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</si>
  <si>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</si>
  <si>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</si>
  <si>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</si>
  <si>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</si>
  <si>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</si>
  <si>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</si>
  <si>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</si>
  <si>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</si>
  <si>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</si>
  <si>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</si>
  <si>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</si>
  <si>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</si>
  <si>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</si>
  <si>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</si>
  <si>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</si>
  <si>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--------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</si>
  <si>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</si>
  <si>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</si>
  <si>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</si>
  <si>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</si>
  <si>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</si>
  <si>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</si>
  <si>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</si>
  <si>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</si>
  <si>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</si>
  <si>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</si>
  <si>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03</t>
  </si>
  <si>
    <t>04</t>
  </si>
  <si>
    <t>05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</si>
  <si>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</si>
  <si>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</si>
  <si>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</si>
  <si>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</si>
  <si>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</si>
  <si>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</si>
  <si>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</si>
  <si>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</si>
  <si>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</si>
  <si>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</si>
  <si>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</si>
  <si>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</si>
  <si>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</si>
  <si>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</si>
  <si>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</si>
  <si>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</si>
  <si>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</si>
  <si>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</si>
  <si>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</si>
  <si>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</si>
  <si>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</si>
  <si>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</si>
  <si>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</si>
  <si>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</si>
  <si>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</si>
  <si>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</si>
  <si>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</si>
  <si>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</si>
  <si>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</si>
  <si>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</si>
  <si>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</si>
  <si>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</si>
  <si>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</si>
  <si>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</si>
  <si>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</si>
  <si>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</si>
  <si>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</si>
  <si>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</si>
  <si>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</si>
  <si>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</si>
  <si>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</si>
  <si>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</si>
  <si>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</si>
  <si>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</si>
  <si>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</si>
  <si>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</si>
  <si>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</si>
  <si>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</si>
  <si>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</si>
  <si>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</si>
  <si>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</si>
  <si>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</si>
  <si>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</si>
  <si>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</si>
  <si>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</si>
  <si>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</si>
  <si>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</si>
  <si>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</si>
  <si>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</si>
  <si>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</si>
  <si>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Működési célú pénzeszköz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</si>
  <si>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</si>
  <si>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</si>
  <si>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</si>
  <si>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</si>
  <si>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</si>
  <si>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</si>
  <si>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</si>
  <si>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</si>
  <si>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</si>
  <si>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</si>
  <si>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</si>
  <si>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</si>
  <si>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</si>
  <si>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</si>
  <si>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</si>
  <si>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</si>
  <si>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</si>
  <si>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</si>
  <si>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</si>
  <si>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</si>
  <si>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</si>
  <si>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</si>
  <si>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</si>
  <si>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</si>
  <si>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</si>
  <si>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</si>
  <si>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</si>
  <si>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</si>
  <si>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</si>
  <si>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</si>
  <si>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</si>
  <si>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</si>
  <si>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</si>
  <si>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</si>
  <si>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</si>
  <si>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</si>
  <si>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</si>
  <si>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</si>
  <si>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</si>
  <si>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</si>
  <si>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</si>
  <si>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</si>
  <si>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</si>
  <si>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</si>
  <si>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</si>
  <si>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</si>
  <si>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</si>
  <si>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VI. Függő, átfutó, kiegyenlítő kiadás</t>
  </si>
  <si>
    <t>Tiszaszőlősi Községi Sportegyesület</t>
  </si>
  <si>
    <t>Polgárőr Egyesület</t>
  </si>
  <si>
    <t>Kinizsi Sporhorgász Egyesület</t>
  </si>
  <si>
    <t>Medicopter Alapítvány</t>
  </si>
  <si>
    <t>Kiscsillag Alapítvány</t>
  </si>
  <si>
    <t>Országos Egyesület a Mosolyért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</si>
  <si>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</si>
  <si>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</si>
  <si>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</si>
  <si>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</si>
  <si>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</si>
  <si>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</si>
  <si>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</si>
  <si>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</si>
  <si>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</si>
  <si>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</si>
  <si>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</si>
  <si>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</si>
  <si>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</si>
  <si>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</si>
  <si>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</si>
  <si>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</si>
  <si>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</si>
  <si>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</si>
  <si>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</si>
  <si>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</si>
  <si>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</si>
  <si>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</si>
  <si>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</si>
  <si>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</si>
  <si>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</si>
  <si>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</si>
  <si>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</si>
  <si>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</si>
  <si>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</si>
  <si>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</si>
  <si>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</si>
  <si>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</si>
  <si>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</si>
  <si>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</si>
  <si>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</si>
  <si>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7. melléklet a ……/2014. (……) önkormányzati rendelethez</t>
  </si>
  <si>
    <t>11/b. melléklet a …../2014 (……) önkormányzati rendelethez</t>
  </si>
  <si>
    <t>11/c. melléklet a ……./2014 (……) önkormányzati rendelethez</t>
  </si>
  <si>
    <t>Befektetési célú belföldi, külföldi értékpapírok vásárlása</t>
  </si>
  <si>
    <t>Költségvetési hiány, többlet ( költségvetési bevételek 10. sor - költségvetési kiadások 5. sor) (+/-)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</si>
  <si>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</si>
  <si>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</si>
  <si>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</si>
  <si>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</si>
  <si>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</si>
  <si>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</si>
  <si>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Kamatbevétel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</si>
  <si>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</si>
  <si>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</si>
  <si>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</si>
  <si>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</si>
  <si>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</si>
  <si>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</si>
  <si>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</si>
  <si>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</si>
  <si>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</si>
  <si>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</si>
  <si>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</si>
  <si>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</si>
  <si>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</si>
  <si>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megnevezése</t>
  </si>
  <si>
    <t>7.1</t>
  </si>
  <si>
    <t>V. Költségvetési szervek finanszírozása</t>
  </si>
  <si>
    <t>KIADÁSOK ÖSSZESEN: (6+7)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</si>
  <si>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</si>
  <si>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</si>
  <si>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</si>
  <si>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</si>
  <si>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</si>
  <si>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</si>
  <si>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</si>
  <si>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</si>
  <si>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</si>
  <si>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</si>
  <si>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</si>
  <si>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</si>
  <si>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</si>
  <si>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</si>
  <si>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</si>
  <si>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</si>
  <si>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</si>
  <si>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</si>
  <si>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</si>
  <si>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</si>
  <si>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</si>
  <si>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</si>
  <si>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</si>
  <si>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</si>
  <si>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</si>
  <si>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</si>
  <si>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</si>
  <si>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</si>
  <si>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</si>
  <si>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</si>
  <si>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</si>
  <si>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</si>
  <si>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</si>
  <si>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</si>
  <si>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</si>
  <si>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</si>
  <si>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</si>
  <si>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</si>
  <si>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</si>
  <si>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</si>
  <si>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</si>
  <si>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</si>
  <si>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</si>
  <si>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</si>
  <si>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</si>
  <si>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</si>
  <si>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</si>
  <si>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</si>
  <si>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</si>
  <si>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</si>
  <si>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</si>
  <si>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</si>
  <si>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</si>
  <si>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</si>
  <si>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</si>
  <si>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</si>
  <si>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</si>
  <si>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</si>
  <si>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</si>
  <si>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</si>
  <si>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</si>
  <si>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</si>
  <si>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</si>
  <si>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</si>
  <si>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</si>
  <si>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</si>
  <si>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</si>
  <si>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</si>
  <si>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</si>
  <si>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</si>
  <si>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</si>
  <si>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</si>
  <si>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</si>
  <si>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</si>
  <si>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</si>
  <si>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</si>
  <si>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</si>
  <si>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</si>
  <si>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</si>
  <si>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</si>
  <si>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</si>
  <si>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</si>
  <si>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</si>
  <si>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</si>
  <si>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</si>
  <si>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</si>
  <si>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 xml:space="preserve">   Elkülönített állami pénzalaptól átvett pénzeszköz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</si>
  <si>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</si>
  <si>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</si>
  <si>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</si>
  <si>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</si>
  <si>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</si>
  <si>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</si>
  <si>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</si>
  <si>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</si>
  <si>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</si>
  <si>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</si>
  <si>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</si>
  <si>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</si>
  <si>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</si>
  <si>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</si>
  <si>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</si>
  <si>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</si>
  <si>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</si>
  <si>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</si>
  <si>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</si>
  <si>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</si>
  <si>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</si>
  <si>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</si>
  <si>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</si>
  <si>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</si>
  <si>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</si>
  <si>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</si>
  <si>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</si>
  <si>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</si>
  <si>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</si>
  <si>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</si>
  <si>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</si>
  <si>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</si>
  <si>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</si>
  <si>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</si>
  <si>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</si>
  <si>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</si>
  <si>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</si>
  <si>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</si>
  <si>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 xml:space="preserve">   Pénzügyi lízing tőkerész törlesztés kiadása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</si>
  <si>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</si>
  <si>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</si>
  <si>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</si>
  <si>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</si>
  <si>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</si>
  <si>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</si>
  <si>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</si>
  <si>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</si>
  <si>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</si>
  <si>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13=(12/3)</t>
  </si>
  <si>
    <t>12=(10+11)</t>
  </si>
  <si>
    <t>Támogatási szerződés szerinti bevételek, kiadások</t>
  </si>
  <si>
    <t>Módosított előirányzat</t>
  </si>
  <si>
    <t>Teljesítés</t>
  </si>
  <si>
    <t>Eredeti</t>
  </si>
  <si>
    <t>Módosított</t>
  </si>
  <si>
    <t>7=(4+6)</t>
  </si>
  <si>
    <t>- EU-s forrásból finanszírozott támogatással megvalósuló  programok,  projektek önkormányzati  hozzájárulásának kiadásai</t>
  </si>
  <si>
    <t>31.</t>
  </si>
  <si>
    <t>Felhalmozási célú finanszírozási bevételek összesen
(14+20)</t>
  </si>
  <si>
    <t>Felhalmozási célú finanszírozási kiadások összesen
(14+...+25)</t>
  </si>
  <si>
    <t>Költségvetési és finanszírozási bevételek összesen (13+26)</t>
  </si>
  <si>
    <t>BEVÉTEL ÖSSZESEN (27+28)</t>
  </si>
  <si>
    <t>KIADÁSOK ÖSSZESEN (27+28)</t>
  </si>
  <si>
    <t>Költségvetési és finanszírozási kiadások összesen (13+26)</t>
  </si>
  <si>
    <t>Kölcsön nyújtása</t>
  </si>
  <si>
    <t>Kölcsön nyújtás</t>
  </si>
  <si>
    <t>2.1. melléklet a ……/2014. (……) önkormányzati rendelethez</t>
  </si>
  <si>
    <t>2013. évi
teljesítés</t>
  </si>
  <si>
    <t>2013. évi teljesítés</t>
  </si>
  <si>
    <t>2.2. melléklet a ……/2014. (……) önkormányzati rendelethez</t>
  </si>
  <si>
    <t>2013. év 
teljesítés</t>
  </si>
  <si>
    <t>Összes teljesítés 2013. dec. 31-ig</t>
  </si>
  <si>
    <t>2013. évi</t>
  </si>
  <si>
    <t>Teljesítés %-a 
2013. XII. 31-ig</t>
  </si>
  <si>
    <t>Önkormányzaton kívüli EU-s projekthez történő hozzájárulás 2013. évi előirányzata és teljesítése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</si>
  <si>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</si>
  <si>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</si>
  <si>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</si>
  <si>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</si>
  <si>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</si>
  <si>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2014.</t>
  </si>
  <si>
    <t>2015.</t>
  </si>
  <si>
    <t>10=(6+…+9)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</si>
  <si>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</si>
  <si>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</si>
  <si>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</si>
  <si>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</si>
  <si>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</si>
  <si>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</si>
  <si>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</si>
  <si>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</si>
  <si>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</si>
  <si>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</si>
  <si>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</si>
  <si>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</si>
  <si>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</si>
  <si>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</si>
  <si>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</si>
  <si>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</si>
  <si>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 xml:space="preserve">EU-s projekt neve, azonosítója: </t>
  </si>
  <si>
    <t>KEOP-7.1.0/11-2011-0044</t>
  </si>
  <si>
    <t>Ivóvíz-minőség javítása  a derogáció keretében</t>
  </si>
  <si>
    <t>Összes lejárt tartozás</t>
  </si>
  <si>
    <t>8=(4+…+7)</t>
  </si>
  <si>
    <t>9=(3+8)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</si>
  <si>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</si>
  <si>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</si>
  <si>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</si>
  <si>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</si>
  <si>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</si>
  <si>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</si>
  <si>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</si>
  <si>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</si>
  <si>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</si>
  <si>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KIADÁSI JOGCÍMEK</t>
  </si>
  <si>
    <t>Szárazföldi személyszállítás</t>
  </si>
  <si>
    <t>Közúti áruszállítás</t>
  </si>
  <si>
    <t>Közutak üzemeltetése, fenntartása</t>
  </si>
  <si>
    <t xml:space="preserve">   Iskolai étkeztetés</t>
  </si>
  <si>
    <t>Adatfeldolgozás</t>
  </si>
  <si>
    <t>Biztosítások</t>
  </si>
  <si>
    <t>Lakóingatlan üzemeltetése</t>
  </si>
  <si>
    <t>Könyvvizsgálat, számviteli szolgáltatás</t>
  </si>
  <si>
    <t>Zöldterület-kezelés</t>
  </si>
  <si>
    <t>Igazgatási tevékenység</t>
  </si>
  <si>
    <t>Nemzeti ünnepek programjai</t>
  </si>
  <si>
    <t>Közvilágítás</t>
  </si>
  <si>
    <t>Város-és községgazdálkodás</t>
  </si>
  <si>
    <t>Ellátottak pénzbeli juttatásai (Bursa Hungarica)</t>
  </si>
  <si>
    <t>Kötelező továbbképzés</t>
  </si>
  <si>
    <t>Háziorvosi alapellátás</t>
  </si>
  <si>
    <t>Védőnői szolgálat</t>
  </si>
  <si>
    <t>Foglalkoztatást helyettesítő támogatás</t>
  </si>
  <si>
    <t>Rendszeres szociális segély</t>
  </si>
  <si>
    <t>Normatív lakásfenntartási támogatás</t>
  </si>
  <si>
    <t>Átmeneti segély</t>
  </si>
  <si>
    <t>Temetési segély</t>
  </si>
  <si>
    <t>Közgyógyellátás</t>
  </si>
  <si>
    <t>Köztemetés</t>
  </si>
  <si>
    <t>Civil szervezetek támogatása</t>
  </si>
  <si>
    <t>Közfoglalkoztatás</t>
  </si>
  <si>
    <t>Kulturális műsorok, rendezvények</t>
  </si>
  <si>
    <t>Sportlétesítmények működtetése</t>
  </si>
  <si>
    <t>Köztemető fenntartása, működtetése</t>
  </si>
  <si>
    <t>Óvodai nevelés</t>
  </si>
  <si>
    <t>Szociális alapellátás</t>
  </si>
  <si>
    <t>Tiszaszőlős Községi Önkormányzat</t>
  </si>
  <si>
    <t>Községi Könyvtár és Szabadidőközpont</t>
  </si>
  <si>
    <t>Tiszaszőlősi Cseperedő Óvoda</t>
  </si>
  <si>
    <t>Tiszaszőlősi Közös Önkormányzati Hivatal</t>
  </si>
  <si>
    <t xml:space="preserve">   Szociális tüzifa </t>
  </si>
  <si>
    <t>Óvodáztatási támogatás</t>
  </si>
  <si>
    <t>Támogatott szervezet neve</t>
  </si>
  <si>
    <t>Támogatás célja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</si>
  <si>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</si>
  <si>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</si>
  <si>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</si>
  <si>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</si>
  <si>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</si>
  <si>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</si>
  <si>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</si>
  <si>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</si>
  <si>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</si>
  <si>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</si>
  <si>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</si>
  <si>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</si>
  <si>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</si>
  <si>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</si>
  <si>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</si>
  <si>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</si>
  <si>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</si>
  <si>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</si>
  <si>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</si>
  <si>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</si>
  <si>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</si>
  <si>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</si>
  <si>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</si>
  <si>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</si>
  <si>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</si>
  <si>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</si>
  <si>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2. Üzleti immateriális javak     (10+11)</t>
  </si>
  <si>
    <t>09.</t>
  </si>
  <si>
    <t xml:space="preserve">       2.1.1. Értékkel nyilvántartott üzleti immateriális javak</t>
  </si>
  <si>
    <t xml:space="preserve">       2.1.2. 0-ig leírt üzleti immateriális javak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</si>
  <si>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</si>
  <si>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</si>
  <si>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</si>
  <si>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</si>
  <si>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</si>
  <si>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</si>
  <si>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
    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</si>
  <si>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</si>
  <si>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</si>
  <si>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</si>
  <si>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1.1.2. Közforgalmú repülőtér   (23+24)</t>
  </si>
  <si>
    <t>1.1.2.1.  Értékkel nyilvántartott közforgalmi repülőtér</t>
  </si>
  <si>
    <t>1.1.2.2.  0-ig leírt közforgalmi repülőtér</t>
  </si>
  <si>
    <t>1.1.3. Parkok, játszóterek   (26+27)</t>
  </si>
  <si>
    <t>1.1.3.1.  Értékkel nyilvántartott parkok, játszóterek</t>
  </si>
  <si>
    <t>1.1.3.2.  0-ig leírt parkok, játszóterek</t>
  </si>
  <si>
    <t>1.1.4. Folyók, vízfolyások, természetes és mestersége tavak   (29+30)</t>
  </si>
  <si>
    <t>1.1.1.1.  Értékkel nyilvántartott folyók, vízfolyások, term. és mest. tavak</t>
  </si>
  <si>
    <t>1.1.1.2.  0-ig leírt folyók, vízfolyások, term. és mest. tavak</t>
  </si>
  <si>
    <t>1.1.5. Árvízvédelmi töltések, belvízcsatornák    (32+33)</t>
  </si>
  <si>
    <t>1.1.5.1.  Értékkel nyilvántartott árvízvédelmi töltések, belvízcsatornák</t>
  </si>
  <si>
    <t>1.1.5.2.  0-ig leírt árvízvédelmi töltések, belvízcsatornák</t>
  </si>
  <si>
    <t>1.1.6. Egyéb ingatlanok    (35+36)</t>
  </si>
  <si>
    <t>34.</t>
  </si>
  <si>
    <t>1.1.6.1.  Értékkel nyilvántartott egyéb ingatlanok</t>
  </si>
  <si>
    <t>35.</t>
  </si>
  <si>
    <t>1.1.6.2.  0-ig leírt egyéb ingatlanok</t>
  </si>
  <si>
    <t>36.</t>
  </si>
  <si>
    <t>1.1.7. Folyamatban lévő ingatlan beruházás, felújítás</t>
  </si>
  <si>
    <t>37.</t>
  </si>
  <si>
    <t>1.2. Korl. forgalomk. ingatl. és kapcs. vagyoni érétkű jogok (13-tól 23-ig)  
        (39+42+45+48+51+54+57+60+63+66+69+72)</t>
  </si>
  <si>
    <t>38.</t>
  </si>
  <si>
    <t>1.2.1.   Vízellátás közművei   (40+41)</t>
  </si>
  <si>
    <t>39.</t>
  </si>
  <si>
    <t>1.2.1.1.  Értékkel nyilvántartott vízellátás közművei</t>
  </si>
  <si>
    <t>40.</t>
  </si>
  <si>
    <t>1.2.1.2.  0-ig leírt vízellátás közművei</t>
  </si>
  <si>
    <t>41.</t>
  </si>
  <si>
    <t>1.2.2.   Szennyvíz és csapadékvíz elvezetés közművei   (43+44)</t>
  </si>
  <si>
    <t>42.</t>
  </si>
  <si>
    <t>1.2.2.1.  Értékkel nyilvántartott szennyvíz és csapadékvíz elvezetés közm.</t>
  </si>
  <si>
    <t>43.</t>
  </si>
  <si>
    <t>1.2.2.2.  0-ig leírt szennyvíz és csapadékvíz elvezetés közm.</t>
  </si>
  <si>
    <t>44.</t>
  </si>
  <si>
    <t>1.2.3.   Távhőellátás   (46+47)</t>
  </si>
  <si>
    <t>45.</t>
  </si>
  <si>
    <t>1.2.3.1.  Értékkel nyilvántartott távhőellátás</t>
  </si>
  <si>
    <t>46.</t>
  </si>
  <si>
    <t>1.1.1.2.  0-ig leírt távhőellátás</t>
  </si>
  <si>
    <t>47.</t>
  </si>
  <si>
    <t>1.2.4.   Közművek védőterületei   (49+50)</t>
  </si>
  <si>
    <t>48.</t>
  </si>
  <si>
    <t>1.2.4.1.  Értékkel nyilvántartott közművek védőterületei</t>
  </si>
  <si>
    <t>49.</t>
  </si>
  <si>
    <t>1.2.4.2.  0-ig leírt közművek védőterületei</t>
  </si>
  <si>
    <t>50.</t>
  </si>
  <si>
    <t>1.2.5.   Intézmények ingatlanai   (52+53)</t>
  </si>
  <si>
    <t>51.</t>
  </si>
  <si>
    <t>1.2.5.1.  Értékkel nyilvántartott intézmények ingatlanai</t>
  </si>
  <si>
    <t>52.</t>
  </si>
  <si>
    <t>1.2.5.2.  0-ig leírt intézmények ingatlanai</t>
  </si>
  <si>
    <t>53.</t>
  </si>
  <si>
    <t>1.2.6.   Sportlétesítmények   (55+56)</t>
  </si>
  <si>
    <t>54.</t>
  </si>
  <si>
    <t>1.2.6.1.  Értékkel nyilvántartott sportlétesítmények</t>
  </si>
  <si>
    <t>55.</t>
  </si>
  <si>
    <t>1.2.6.2.  0-ig leírt nyilvántartott sportlétesítmények</t>
  </si>
  <si>
    <t>56.</t>
  </si>
  <si>
    <t>1.2.7.   Állat-és növénykert   (58+59)</t>
  </si>
  <si>
    <t>57.</t>
  </si>
  <si>
    <t>1.2.7.1.  Értékkel nyilvántartott állat- és növénykert</t>
  </si>
  <si>
    <t>58.</t>
  </si>
  <si>
    <t>1.2.7.2.  0-ig leírt állat- és növénykert</t>
  </si>
  <si>
    <t>59.</t>
  </si>
  <si>
    <t>1.2.8.   Középületek és hozzájuk tartozó földek   (61+62)</t>
  </si>
  <si>
    <t>60.</t>
  </si>
  <si>
    <t>1.1.8.1.  Értékkel nyilvántartott középületek és hozzájuk tartozó földt.</t>
  </si>
  <si>
    <t>61.</t>
  </si>
  <si>
    <t>1.1.8.2.  0-ig leírt középületek és hozzájuk tartozó földterületek</t>
  </si>
  <si>
    <t>62.</t>
  </si>
  <si>
    <t>1.2.9.   Műemlékek   (64+65)</t>
  </si>
  <si>
    <t>63.</t>
  </si>
  <si>
    <t>1.2.9.1.  Értékkel nyilvántartott műemlékek</t>
  </si>
  <si>
    <t>64.</t>
  </si>
  <si>
    <t>1.2.9.2.  0-ig leírt műemlékek</t>
  </si>
  <si>
    <t>65.</t>
  </si>
  <si>
    <t>1.2.10. Védett természeti területek   (67+68)</t>
  </si>
  <si>
    <t>66.</t>
  </si>
  <si>
    <t>1.2.10.1.  Értékkel nyilvántartott védett természeti területek</t>
  </si>
  <si>
    <t>67.</t>
  </si>
  <si>
    <t>1.2.10.2.  0-ig leírt védett természeti területek</t>
  </si>
  <si>
    <t>68.</t>
  </si>
  <si>
    <t>1.2.11. Egyéb ingatlanok   (70+71)</t>
  </si>
  <si>
    <t>69.</t>
  </si>
  <si>
    <t xml:space="preserve">   Elkülönített állami pénzalaptól kapott támogatás</t>
  </si>
  <si>
    <t xml:space="preserve">  Elkülönített állami pénzalaptól kapott támogatás</t>
  </si>
  <si>
    <t>Eszközbeszerzés (közfoglalkoztatás - kazánprogram)</t>
  </si>
  <si>
    <t>2012-2013</t>
  </si>
  <si>
    <t>Közfoglalkoztatás - közúthálózat javítás</t>
  </si>
  <si>
    <t>Közfoglalkoztatás - mezőgazdasági ültetvényes</t>
  </si>
  <si>
    <t>Közfoglalkoztatás - mezőgazdasági földutak karbantartása</t>
  </si>
  <si>
    <t>Közfoglalkoztatás - Belvíz-elvezetési rendszerek javítása</t>
  </si>
  <si>
    <t>Ivóvízminőség-javítás</t>
  </si>
  <si>
    <t>Tervdokumentáció</t>
  </si>
  <si>
    <t>Cserépkályha építés</t>
  </si>
  <si>
    <t>1.2.11.1.  Értékkel nyilvántartott egyéb ingatlanok</t>
  </si>
  <si>
    <t>70.</t>
  </si>
  <si>
    <t>1.2.11.2.  0-ig leírt egyéb ingatlanok</t>
  </si>
  <si>
    <t>71.</t>
  </si>
  <si>
    <t>1.2.12. Folyamatban lévő ingatlan beruházás</t>
  </si>
  <si>
    <t>72.</t>
  </si>
  <si>
    <t xml:space="preserve">  2.Üzleti ingatlanok   (74+77+80+83)</t>
  </si>
  <si>
    <t>73.</t>
  </si>
  <si>
    <t>2.1.1. Telkek, zártkerti- és külterületi földterületek   (75+76)</t>
  </si>
  <si>
    <t>74.</t>
  </si>
  <si>
    <t>2.1.1.1.  Értékkel nyilvántartott telkek, zártkerti- és külterületi földter.</t>
  </si>
  <si>
    <t>75.</t>
  </si>
  <si>
    <t>2.1.1.2.  0-ig leírt telkek, zártkerti- és külterületi földter.</t>
  </si>
  <si>
    <t>76.</t>
  </si>
  <si>
    <t>2.1.2. Épületek   (78+79)</t>
  </si>
  <si>
    <t>77.</t>
  </si>
  <si>
    <t>2.1.2.1.  Értékkel nyilvántartott épületek</t>
  </si>
  <si>
    <t>78.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</si>
  <si>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</si>
  <si>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</si>
  <si>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</si>
  <si>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</si>
  <si>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</si>
  <si>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</si>
  <si>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</si>
  <si>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</si>
  <si>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2.1.4. Folyamatban lévő üzleti ingatlan beruházás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</si>
  <si>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</si>
  <si>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</si>
  <si>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</si>
  <si>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</si>
  <si>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</si>
  <si>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</si>
  <si>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</si>
  <si>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</si>
  <si>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</si>
  <si>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</si>
  <si>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</si>
  <si>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</si>
  <si>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</si>
  <si>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</si>
  <si>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</si>
  <si>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</si>
  <si>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</si>
  <si>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</si>
  <si>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</si>
  <si>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</si>
  <si>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</si>
  <si>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</si>
  <si>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</si>
  <si>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</si>
  <si>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</si>
  <si>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</si>
  <si>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</si>
  <si>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</si>
  <si>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</si>
  <si>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2. Üzleti gépek, berendezések és felszerelések  (99+102)</t>
  </si>
  <si>
    <t>98.</t>
  </si>
  <si>
    <t>2.1. Üzleti gépek, berendezések és felszerelések állománya  (100+101)</t>
  </si>
  <si>
    <t>99.</t>
  </si>
  <si>
    <t>2.1.1.  Értékkel nyilvántartott üzleti gép, berendezés és felszerelés</t>
  </si>
  <si>
    <t>100.</t>
  </si>
  <si>
    <t>2.1.2.  0-ig leírt üzleti gép, berendezés és felszerelés</t>
  </si>
  <si>
    <t>Önkormányzati vagyon bérbeadása</t>
  </si>
  <si>
    <t xml:space="preserve">   Közfoglalkoztatatás</t>
  </si>
  <si>
    <t>Épületenergetika</t>
  </si>
  <si>
    <t>101.</t>
  </si>
  <si>
    <t>2.2. Folyamatban lévő üzleti  gép, berendezés beruházása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</si>
  <si>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</si>
  <si>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</si>
  <si>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</si>
  <si>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</si>
  <si>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</si>
  <si>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</si>
  <si>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</si>
  <si>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</si>
  <si>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</si>
  <si>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</si>
  <si>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</si>
  <si>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</si>
  <si>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</si>
  <si>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</si>
  <si>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</si>
  <si>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</si>
  <si>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</si>
  <si>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</si>
  <si>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</si>
  <si>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</si>
  <si>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</si>
  <si>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</si>
  <si>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</si>
  <si>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</si>
  <si>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</si>
  <si>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</si>
  <si>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</si>
  <si>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</si>
  <si>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</si>
  <si>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</si>
  <si>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117.</t>
  </si>
  <si>
    <t>2. Üzleti járművek   (119+122)</t>
  </si>
  <si>
    <t>118.</t>
  </si>
  <si>
    <t>2.1. Üzleti járművek állománya  (120+121)</t>
  </si>
  <si>
    <t>119.</t>
  </si>
  <si>
    <t>2.1.1.1.  Értékkel nyilvántartott üzleti járművek</t>
  </si>
  <si>
    <t>120.</t>
  </si>
  <si>
    <t>2.1.1.2.  0-ig leírt üzleti járművek</t>
  </si>
  <si>
    <t>121.</t>
  </si>
  <si>
    <t>2.2. Folyamatban lévő üzleti  járművek beruházása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</si>
  <si>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</si>
  <si>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</si>
  <si>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</si>
  <si>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</si>
  <si>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</si>
  <si>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</si>
  <si>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</si>
  <si>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1. Üzleti tenyészállatok   (127+130)</t>
  </si>
  <si>
    <t>126.</t>
  </si>
  <si>
    <t>1.1. Üzleti tenyészállatok állománya  (128+129)</t>
  </si>
  <si>
    <t>127.</t>
  </si>
  <si>
    <t>1.1.1.  Értékkel nyilvántartott üzleti tenyészállatok</t>
  </si>
  <si>
    <t>128.</t>
  </si>
  <si>
    <t>1.1.2.  0-ig leírt üzleti tenyészállatok</t>
  </si>
  <si>
    <t>129.</t>
  </si>
  <si>
    <t>1.2. Folyamatban lévő üzleti  tenyészállatok beruházása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</si>
  <si>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</si>
  <si>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</si>
  <si>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</si>
  <si>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</si>
  <si>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</si>
  <si>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III. Befektetett pénzügyi eszközök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</si>
  <si>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</si>
  <si>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</si>
  <si>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</si>
  <si>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</si>
  <si>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</si>
  <si>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</si>
  <si>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</si>
  <si>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2. Üzleti egyéb tartós részesedés</t>
  </si>
  <si>
    <t>137.</t>
  </si>
  <si>
    <t>3. Egyéb üzleti pénzügyi befektetések  (139+…+142)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</si>
  <si>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</si>
  <si>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</si>
  <si>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</si>
  <si>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</si>
  <si>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</si>
  <si>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</si>
  <si>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</si>
  <si>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</si>
  <si>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</si>
  <si>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</si>
  <si>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</si>
  <si>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</si>
  <si>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</si>
  <si>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</si>
  <si>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</si>
  <si>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</si>
  <si>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</si>
  <si>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</si>
  <si>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</si>
  <si>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</si>
  <si>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</si>
  <si>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</si>
  <si>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</si>
  <si>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</si>
  <si>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</si>
  <si>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t>1.1.2.1.  Értékkel nyilvántartott kor. forgalomk. üzem.adott épület, építmény</t>
  </si>
  <si>
    <t>151.</t>
  </si>
  <si>
    <t>152.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</si>
  <si>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</si>
  <si>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</si>
  <si>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</si>
  <si>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</si>
  <si>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</si>
  <si>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</si>
  <si>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</si>
  <si>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</si>
  <si>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</si>
  <si>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</si>
  <si>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</si>
  <si>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</si>
  <si>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</si>
  <si>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</si>
  <si>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</si>
  <si>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</si>
  <si>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</si>
  <si>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</si>
  <si>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</si>
  <si>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</si>
  <si>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TISZASZŐLŐS KÖZSÉG ÖNKORMÁNYZATA</t>
  </si>
  <si>
    <t>EGYSZERŰSÍTETT MÉRLEG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</si>
  <si>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</si>
  <si>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</si>
  <si>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</si>
  <si>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</si>
  <si>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</si>
  <si>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</si>
  <si>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 xml:space="preserve">A) BEFEKTETETT ESZKÖZÖK </t>
  </si>
  <si>
    <t>I.   Immateriális javak</t>
  </si>
  <si>
    <t>II.  Tárgyi eszközök</t>
  </si>
  <si>
    <t>lV.Üzemeltetésre, kezelésre átadott eszközök</t>
  </si>
  <si>
    <t xml:space="preserve">B) FORGÓESZKÖZÖK </t>
  </si>
  <si>
    <t>l.   Készletek</t>
  </si>
  <si>
    <t>ll.  Követelések</t>
  </si>
  <si>
    <t>lll. Értékpapírok</t>
  </si>
  <si>
    <t>IV.Pénzeszközök</t>
  </si>
  <si>
    <t>V. Egyéb aktív pénzügyi elszámolások</t>
  </si>
  <si>
    <t>ESZKÖZÖK ÖSSZESEN</t>
  </si>
  <si>
    <t>F O R R Á S O K</t>
  </si>
  <si>
    <t>D) SAJÁT TŐKE ÖSSZESEN</t>
  </si>
  <si>
    <t>1. Induló tőke (tartós tőke)</t>
  </si>
  <si>
    <t>2. Tőkeváltozások</t>
  </si>
  <si>
    <t>3. Értékelési tartalék</t>
  </si>
  <si>
    <t>E) TARTALÉKOK ÖSSZESEN</t>
  </si>
  <si>
    <t xml:space="preserve"> I. Költségvetési tartalékok</t>
  </si>
  <si>
    <t>II. Vállalkozási tartalékok</t>
  </si>
  <si>
    <t>F) KÖTELEZETTSÉGEK ÖSSZESEN</t>
  </si>
  <si>
    <t xml:space="preserve">  I. Hosszú lejáratú kötelezettségek</t>
  </si>
  <si>
    <t xml:space="preserve"> II. Rövid lejáratú kötelezettségek</t>
  </si>
  <si>
    <t>III. Egyéb passzív pénzügyi elszámolások</t>
  </si>
  <si>
    <t>FORRÁSOK ÖSSZESEN</t>
  </si>
  <si>
    <t>EGYSZERŰSÍTETT PÉNZFORGALMI JELENTÉS</t>
  </si>
  <si>
    <t>2012. ÉV</t>
  </si>
  <si>
    <t>előirányzat</t>
  </si>
  <si>
    <t>Munkaadókat terhelő járulék</t>
  </si>
  <si>
    <t>Működési célú támogatásértékű kiadások, egyéb támogatások</t>
  </si>
  <si>
    <t>Államháztartáson kívülre végleges működési pénzeszközátadások</t>
  </si>
  <si>
    <t>Felújítás</t>
  </si>
  <si>
    <t>Felhalmozási kiadások (beruházás, felhalm.c.kamatkiadás)</t>
  </si>
  <si>
    <t>Felhalmozási célú támogatásértékű kiadások, egyéb támogatások</t>
  </si>
  <si>
    <t>Államháztartáson kívülre végleges felhalmozási pénzeszközátadások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</si>
</sst>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#,###__;\-\ #,###__"/>
    <numFmt numFmtId="178" formatCode="#,##0.00\ _F_t;\-\ #,##0.00\ _F_t"/>
    <numFmt numFmtId="179" formatCode="#,###.0__;\-\ #,###.0__"/>
    <numFmt numFmtId="180" formatCode="#,###.00__;\-\ #,###.00__"/>
  </numFmts>
  <fonts count="6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1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Times New Roman CE"/>
      <family val="0"/>
    </font>
    <font>
      <b/>
      <i/>
      <sz val="12"/>
      <name val="Times New Roman CE"/>
      <family val="1"/>
    </font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7"/>
      <name val="Times New Roman CE"/>
      <family val="1"/>
    </font>
    <font>
      <sz val="7"/>
      <name val="Times New Roman CE"/>
      <family val="1"/>
    </font>
    <font>
      <b/>
      <i/>
      <sz val="7"/>
      <name val="Times New Roman CE"/>
      <family val="1"/>
    </font>
    <font>
      <i/>
      <sz val="12"/>
      <name val="Times New Roman CE"/>
      <family val="0"/>
    </font>
    <font>
      <sz val="10"/>
      <name val="Arial"/>
      <family val="0"/>
    </font>
    <font>
      <b/>
      <sz val="6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8" borderId="0" applyNumberFormat="0" applyBorder="0" applyAlignment="0" applyProtection="0"/>
    <xf numFmtId="0" fontId="36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8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4" borderId="7" applyNumberFormat="0" applyFont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6" borderId="8" applyNumberFormat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17" borderId="0" applyNumberFormat="0" applyBorder="0" applyAlignment="0" applyProtection="0"/>
    <xf numFmtId="0" fontId="53" fillId="7" borderId="0" applyNumberFormat="0" applyBorder="0" applyAlignment="0" applyProtection="0"/>
    <xf numFmtId="0" fontId="54" fillId="16" borderId="1" applyNumberFormat="0" applyAlignment="0" applyProtection="0"/>
    <xf numFmtId="9" fontId="0" fillId="0" borderId="0" applyFont="0" applyFill="0" applyBorder="0" applyAlignment="0" applyProtection="0"/>
  </cellStyleXfs>
  <cellXfs count="1096">
    <xf numFmtId="0" fontId="0" fillId="0" borderId="0" xfId="0" applyAlignment="1">
      <alignment/>
    </xf>
    <xf numFmtId="0" fontId="0" fillId="0" borderId="0" xfId="60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0" fontId="13" fillId="0" borderId="16" xfId="60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3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0" fontId="12" fillId="0" borderId="25" xfId="60" applyFont="1" applyFill="1" applyBorder="1" applyAlignment="1" applyProtection="1">
      <alignment horizontal="left" vertical="center" wrapText="1" indent="1"/>
      <protection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4" fillId="0" borderId="25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 locked="0"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2" fillId="0" borderId="28" xfId="60" applyFont="1" applyFill="1" applyBorder="1" applyAlignment="1" applyProtection="1">
      <alignment horizontal="center" vertical="center" wrapText="1"/>
      <protection/>
    </xf>
    <xf numFmtId="0" fontId="2" fillId="0" borderId="0" xfId="60" applyFill="1">
      <alignment/>
      <protection/>
    </xf>
    <xf numFmtId="0" fontId="13" fillId="0" borderId="0" xfId="60" applyFont="1" applyFill="1">
      <alignment/>
      <protection/>
    </xf>
    <xf numFmtId="0" fontId="15" fillId="0" borderId="0" xfId="60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12" fillId="0" borderId="19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17" xfId="0" applyNumberFormat="1" applyFill="1" applyBorder="1" applyAlignment="1" applyProtection="1">
      <alignment horizontal="center" vertical="center" wrapText="1"/>
      <protection locked="0"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6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12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18" borderId="25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5" xfId="60" applyFont="1" applyFill="1" applyBorder="1" applyAlignment="1" applyProtection="1">
      <alignment horizontal="left" vertical="center" wrapText="1" indent="1"/>
      <protection/>
    </xf>
    <xf numFmtId="0" fontId="5" fillId="0" borderId="0" xfId="60" applyFont="1" applyFill="1">
      <alignment/>
      <protection/>
    </xf>
    <xf numFmtId="164" fontId="12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6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49" fontId="13" fillId="0" borderId="1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25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164" fontId="13" fillId="0" borderId="1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49" fontId="13" fillId="0" borderId="25" xfId="6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6" fillId="0" borderId="36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 inden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49" fontId="13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22" fillId="0" borderId="38" xfId="0" applyFont="1" applyBorder="1" applyAlignment="1" applyProtection="1">
      <alignment horizontal="center" wrapText="1"/>
      <protection/>
    </xf>
    <xf numFmtId="0" fontId="23" fillId="0" borderId="38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39" xfId="0" applyFont="1" applyFill="1" applyBorder="1" applyAlignment="1" applyProtection="1">
      <alignment vertical="center" wrapText="1"/>
      <protection/>
    </xf>
    <xf numFmtId="0" fontId="3" fillId="0" borderId="38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49" fontId="6" fillId="0" borderId="40" xfId="0" applyNumberFormat="1" applyFont="1" applyFill="1" applyBorder="1" applyAlignment="1" applyProtection="1">
      <alignment horizontal="right" vertical="center"/>
      <protection locked="0"/>
    </xf>
    <xf numFmtId="49" fontId="6" fillId="0" borderId="41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/>
    </xf>
    <xf numFmtId="164" fontId="12" fillId="0" borderId="31" xfId="0" applyNumberFormat="1" applyFont="1" applyFill="1" applyBorder="1" applyAlignment="1" applyProtection="1">
      <alignment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/>
      <protection/>
    </xf>
    <xf numFmtId="164" fontId="12" fillId="0" borderId="28" xfId="0" applyNumberFormat="1" applyFont="1" applyFill="1" applyBorder="1" applyAlignment="1" applyProtection="1">
      <alignment vertical="center"/>
      <protection/>
    </xf>
    <xf numFmtId="0" fontId="12" fillId="0" borderId="42" xfId="60" applyFont="1" applyFill="1" applyBorder="1" applyAlignment="1" applyProtection="1">
      <alignment horizontal="lef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5" xfId="60" applyNumberFormat="1" applyFont="1" applyFill="1" applyBorder="1" applyAlignment="1" applyProtection="1">
      <alignment horizontal="left" vertical="center" wrapText="1" indent="1"/>
      <protection/>
    </xf>
    <xf numFmtId="0" fontId="12" fillId="0" borderId="17" xfId="60" applyFont="1" applyFill="1" applyBorder="1" applyAlignment="1" applyProtection="1">
      <alignment horizontal="left" vertical="center" wrapText="1" indent="1"/>
      <protection/>
    </xf>
    <xf numFmtId="0" fontId="14" fillId="0" borderId="10" xfId="60" applyFont="1" applyFill="1" applyBorder="1" applyAlignment="1" applyProtection="1">
      <alignment horizontal="left" vertical="center" wrapText="1" indent="1"/>
      <protection/>
    </xf>
    <xf numFmtId="0" fontId="2" fillId="0" borderId="0" xfId="60" applyFill="1" applyAlignment="1">
      <alignment horizontal="left" vertical="center" indent="1"/>
      <protection/>
    </xf>
    <xf numFmtId="0" fontId="18" fillId="0" borderId="25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25" fillId="0" borderId="11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indent="1"/>
      <protection/>
    </xf>
    <xf numFmtId="0" fontId="17" fillId="0" borderId="32" xfId="0" applyFont="1" applyBorder="1" applyAlignment="1" applyProtection="1">
      <alignment horizontal="left" vertical="center" indent="1"/>
      <protection/>
    </xf>
    <xf numFmtId="0" fontId="18" fillId="0" borderId="24" xfId="0" applyFont="1" applyBorder="1" applyAlignment="1" applyProtection="1">
      <alignment horizontal="left" vertical="center" wrapText="1" indent="1"/>
      <protection/>
    </xf>
    <xf numFmtId="49" fontId="17" fillId="0" borderId="18" xfId="0" applyNumberFormat="1" applyFont="1" applyBorder="1" applyAlignment="1" applyProtection="1">
      <alignment horizontal="left" vertical="center" wrapText="1" indent="2"/>
      <protection/>
    </xf>
    <xf numFmtId="49" fontId="18" fillId="0" borderId="18" xfId="0" applyNumberFormat="1" applyFont="1" applyBorder="1" applyAlignment="1" applyProtection="1">
      <alignment horizontal="left" vertical="center" wrapText="1" indent="1"/>
      <protection/>
    </xf>
    <xf numFmtId="49" fontId="17" fillId="0" borderId="23" xfId="0" applyNumberFormat="1" applyFont="1" applyBorder="1" applyAlignment="1" applyProtection="1">
      <alignment horizontal="left" vertical="center" wrapText="1" indent="2"/>
      <protection/>
    </xf>
    <xf numFmtId="0" fontId="17" fillId="0" borderId="32" xfId="0" applyFont="1" applyBorder="1" applyAlignment="1" applyProtection="1">
      <alignment horizontal="left" vertical="center" wrapText="1" indent="1"/>
      <protection/>
    </xf>
    <xf numFmtId="0" fontId="16" fillId="0" borderId="24" xfId="0" applyFont="1" applyBorder="1" applyAlignment="1" applyProtection="1">
      <alignment horizontal="left" vertical="center" wrapText="1" indent="1"/>
      <protection/>
    </xf>
    <xf numFmtId="0" fontId="24" fillId="0" borderId="19" xfId="0" applyFont="1" applyBorder="1" applyAlignment="1" applyProtection="1">
      <alignment horizontal="left" vertical="center" wrapText="1" indent="1"/>
      <protection/>
    </xf>
    <xf numFmtId="49" fontId="18" fillId="0" borderId="24" xfId="0" applyNumberFormat="1" applyFont="1" applyBorder="1" applyAlignment="1" applyProtection="1">
      <alignment horizontal="left" vertical="center" wrapText="1" indent="1"/>
      <protection/>
    </xf>
    <xf numFmtId="49" fontId="17" fillId="0" borderId="20" xfId="0" applyNumberFormat="1" applyFont="1" applyBorder="1" applyAlignment="1" applyProtection="1">
      <alignment horizontal="left" vertical="center" wrapText="1" indent="2"/>
      <protection/>
    </xf>
    <xf numFmtId="0" fontId="17" fillId="0" borderId="13" xfId="0" applyFont="1" applyBorder="1" applyAlignment="1" applyProtection="1">
      <alignment horizontal="left" vertical="center" wrapText="1" indent="1"/>
      <protection/>
    </xf>
    <xf numFmtId="49" fontId="17" fillId="0" borderId="21" xfId="0" applyNumberFormat="1" applyFont="1" applyBorder="1" applyAlignment="1" applyProtection="1">
      <alignment horizontal="left" vertical="center" wrapText="1" indent="2"/>
      <protection/>
    </xf>
    <xf numFmtId="0" fontId="17" fillId="0" borderId="16" xfId="0" applyFont="1" applyBorder="1" applyAlignment="1" applyProtection="1">
      <alignment horizontal="left" vertical="center" wrapText="1" indent="1"/>
      <protection/>
    </xf>
    <xf numFmtId="0" fontId="18" fillId="0" borderId="19" xfId="0" applyFont="1" applyBorder="1" applyAlignment="1" applyProtection="1">
      <alignment horizontal="left" vertical="center" wrapText="1" indent="1"/>
      <protection/>
    </xf>
    <xf numFmtId="164" fontId="12" fillId="0" borderId="3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0" applyNumberFormat="1" applyFont="1" applyBorder="1" applyAlignment="1" applyProtection="1">
      <alignment horizontal="right" vertical="center" wrapText="1" indent="1"/>
      <protection/>
    </xf>
    <xf numFmtId="0" fontId="16" fillId="0" borderId="28" xfId="0" applyFont="1" applyBorder="1" applyAlignment="1" applyProtection="1" quotePrefix="1">
      <alignment horizontal="right" vertical="center" wrapText="1" indent="1"/>
      <protection locked="0"/>
    </xf>
    <xf numFmtId="164" fontId="12" fillId="0" borderId="48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2" fillId="0" borderId="29" xfId="60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8" xfId="6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60" applyFill="1" applyAlignment="1">
      <alignment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50" xfId="0" applyNumberFormat="1" applyFont="1" applyFill="1" applyBorder="1" applyAlignment="1" applyProtection="1">
      <alignment horizontal="center" vertical="center" wrapText="1"/>
      <protection/>
    </xf>
    <xf numFmtId="164" fontId="12" fillId="0" borderId="24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3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3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6" fillId="0" borderId="40" xfId="0" applyFont="1" applyFill="1" applyBorder="1" applyAlignment="1" applyProtection="1" quotePrefix="1">
      <alignment horizontal="right" vertical="center" indent="1"/>
      <protection/>
    </xf>
    <xf numFmtId="0" fontId="6" fillId="0" borderId="41" xfId="0" applyFont="1" applyFill="1" applyBorder="1" applyAlignment="1" applyProtection="1">
      <alignment horizontal="right" vertical="center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19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21" fillId="0" borderId="38" xfId="0" applyFont="1" applyBorder="1" applyAlignment="1" applyProtection="1">
      <alignment horizontal="center" wrapText="1"/>
      <protection/>
    </xf>
    <xf numFmtId="0" fontId="12" fillId="0" borderId="38" xfId="60" applyFont="1" applyFill="1" applyBorder="1" applyAlignment="1" applyProtection="1">
      <alignment horizontal="left" vertical="center" wrapText="1" indent="1"/>
      <protection/>
    </xf>
    <xf numFmtId="0" fontId="18" fillId="0" borderId="26" xfId="0" applyFont="1" applyBorder="1" applyAlignment="1" applyProtection="1">
      <alignment horizontal="center"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Border="1" applyAlignment="1" applyProtection="1">
      <alignment horizontal="left" vertical="center" wrapText="1" indent="1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0" fontId="25" fillId="0" borderId="13" xfId="0" applyFont="1" applyBorder="1" applyAlignment="1" applyProtection="1">
      <alignment horizontal="left" vertical="center" wrapText="1" indent="1"/>
      <protection/>
    </xf>
    <xf numFmtId="0" fontId="18" fillId="0" borderId="32" xfId="0" applyFont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49" fontId="18" fillId="0" borderId="20" xfId="0" applyNumberFormat="1" applyFont="1" applyBorder="1" applyAlignment="1" applyProtection="1">
      <alignment horizontal="left" vertical="center" wrapText="1" indent="1"/>
      <protection/>
    </xf>
    <xf numFmtId="0" fontId="16" fillId="0" borderId="25" xfId="0" applyFont="1" applyBorder="1" applyAlignment="1" applyProtection="1">
      <alignment horizontal="left" vertical="center" wrapText="1" indent="1"/>
      <protection/>
    </xf>
    <xf numFmtId="0" fontId="16" fillId="0" borderId="12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 quotePrefix="1">
      <alignment horizontal="left" vertical="center" wrapText="1" indent="6"/>
      <protection/>
    </xf>
    <xf numFmtId="0" fontId="17" fillId="0" borderId="32" xfId="0" applyFont="1" applyBorder="1" applyAlignment="1" applyProtection="1" quotePrefix="1">
      <alignment horizontal="left" vertical="center" wrapText="1" indent="6"/>
      <protection/>
    </xf>
    <xf numFmtId="0" fontId="25" fillId="0" borderId="25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horizontal="right" vertical="center" indent="1"/>
      <protection/>
    </xf>
    <xf numFmtId="0" fontId="26" fillId="0" borderId="25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4" xfId="60" applyNumberFormat="1" applyFont="1" applyFill="1" applyBorder="1" applyAlignment="1" applyProtection="1">
      <alignment vertical="center"/>
      <protection/>
    </xf>
    <xf numFmtId="164" fontId="20" fillId="0" borderId="34" xfId="60" applyNumberFormat="1" applyFont="1" applyFill="1" applyBorder="1" applyAlignment="1" applyProtection="1">
      <alignment/>
      <protection/>
    </xf>
    <xf numFmtId="0" fontId="5" fillId="0" borderId="0" xfId="60" applyFont="1" applyFill="1" applyAlignment="1" applyProtection="1">
      <alignment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33" xfId="60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38" xfId="0" applyNumberFormat="1" applyFont="1" applyFill="1" applyBorder="1" applyAlignment="1">
      <alignment horizontal="center" vertical="center" wrapText="1"/>
    </xf>
    <xf numFmtId="164" fontId="12" fillId="0" borderId="56" xfId="0" applyNumberFormat="1" applyFont="1" applyFill="1" applyBorder="1" applyAlignment="1" applyProtection="1">
      <alignment horizontal="center" vertical="center" wrapText="1"/>
      <protection/>
    </xf>
    <xf numFmtId="164" fontId="13" fillId="0" borderId="49" xfId="0" applyNumberFormat="1" applyFont="1" applyFill="1" applyBorder="1" applyAlignment="1" applyProtection="1">
      <alignment vertical="center" wrapText="1"/>
      <protection locked="0"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13" fillId="0" borderId="57" xfId="0" applyNumberFormat="1" applyFont="1" applyFill="1" applyBorder="1" applyAlignment="1" applyProtection="1">
      <alignment vertical="center" wrapText="1"/>
      <protection locked="0"/>
    </xf>
    <xf numFmtId="164" fontId="12" fillId="0" borderId="50" xfId="0" applyNumberFormat="1" applyFont="1" applyFill="1" applyBorder="1" applyAlignment="1">
      <alignment horizontal="center" vertical="center"/>
    </xf>
    <xf numFmtId="164" fontId="12" fillId="0" borderId="50" xfId="0" applyNumberFormat="1" applyFont="1" applyFill="1" applyBorder="1" applyAlignment="1">
      <alignment horizontal="center" vertical="center" wrapText="1"/>
    </xf>
    <xf numFmtId="164" fontId="12" fillId="0" borderId="58" xfId="0" applyNumberFormat="1" applyFont="1" applyFill="1" applyBorder="1" applyAlignment="1">
      <alignment horizontal="center" vertical="center"/>
    </xf>
    <xf numFmtId="164" fontId="12" fillId="0" borderId="59" xfId="0" applyNumberFormat="1" applyFont="1" applyFill="1" applyBorder="1" applyAlignment="1">
      <alignment horizontal="center" vertical="center"/>
    </xf>
    <xf numFmtId="164" fontId="12" fillId="0" borderId="59" xfId="0" applyNumberFormat="1" applyFont="1" applyFill="1" applyBorder="1" applyAlignment="1">
      <alignment horizontal="center" vertical="center" wrapText="1"/>
    </xf>
    <xf numFmtId="49" fontId="13" fillId="0" borderId="60" xfId="0" applyNumberFormat="1" applyFont="1" applyFill="1" applyBorder="1" applyAlignment="1">
      <alignment horizontal="left" vertical="center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164" fontId="12" fillId="0" borderId="62" xfId="0" applyNumberFormat="1" applyFont="1" applyFill="1" applyBorder="1" applyAlignment="1">
      <alignment horizontal="right" vertical="center" wrapText="1"/>
    </xf>
    <xf numFmtId="49" fontId="19" fillId="0" borderId="44" xfId="0" applyNumberFormat="1" applyFont="1" applyFill="1" applyBorder="1" applyAlignment="1" quotePrefix="1">
      <alignment horizontal="left" vertical="center" indent="1"/>
    </xf>
    <xf numFmtId="3" fontId="19" fillId="0" borderId="52" xfId="0" applyNumberFormat="1" applyFont="1" applyFill="1" applyBorder="1" applyAlignment="1" applyProtection="1">
      <alignment horizontal="right" vertical="center"/>
      <protection locked="0"/>
    </xf>
    <xf numFmtId="3" fontId="19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52" xfId="0" applyNumberFormat="1" applyFont="1" applyFill="1" applyBorder="1" applyAlignment="1">
      <alignment horizontal="right" vertical="center" wrapText="1"/>
    </xf>
    <xf numFmtId="49" fontId="13" fillId="0" borderId="44" xfId="0" applyNumberFormat="1" applyFont="1" applyFill="1" applyBorder="1" applyAlignment="1">
      <alignment horizontal="left" vertical="center"/>
    </xf>
    <xf numFmtId="3" fontId="13" fillId="0" borderId="52" xfId="0" applyNumberFormat="1" applyFont="1" applyFill="1" applyBorder="1" applyAlignment="1" applyProtection="1">
      <alignment horizontal="right" vertical="center"/>
      <protection locked="0"/>
    </xf>
    <xf numFmtId="49" fontId="13" fillId="0" borderId="45" xfId="0" applyNumberFormat="1" applyFont="1" applyFill="1" applyBorder="1" applyAlignment="1" applyProtection="1">
      <alignment horizontal="lef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/>
      <protection locked="0"/>
    </xf>
    <xf numFmtId="49" fontId="12" fillId="0" borderId="42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50" xfId="0" applyNumberFormat="1" applyFont="1" applyFill="1" applyBorder="1" applyAlignment="1">
      <alignment vertical="center"/>
    </xf>
    <xf numFmtId="49" fontId="12" fillId="0" borderId="64" xfId="0" applyNumberFormat="1" applyFont="1" applyFill="1" applyBorder="1" applyAlignment="1" applyProtection="1">
      <alignment vertical="center"/>
      <protection locked="0"/>
    </xf>
    <xf numFmtId="49" fontId="12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4" xfId="0" applyNumberFormat="1" applyFont="1" applyFill="1" applyBorder="1" applyAlignment="1" applyProtection="1">
      <alignment vertical="center"/>
      <protection locked="0"/>
    </xf>
    <xf numFmtId="49" fontId="12" fillId="0" borderId="34" xfId="0" applyNumberFormat="1" applyFont="1" applyFill="1" applyBorder="1" applyAlignment="1" applyProtection="1">
      <alignment horizontal="righ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20" xfId="0" applyNumberFormat="1" applyFont="1" applyFill="1" applyBorder="1" applyAlignment="1">
      <alignment horizontal="left" vertical="center"/>
    </xf>
    <xf numFmtId="3" fontId="13" fillId="0" borderId="6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61" xfId="0" applyNumberFormat="1" applyFont="1" applyFill="1" applyBorder="1" applyAlignment="1" applyProtection="1">
      <alignment horizontal="right" vertical="center" wrapText="1"/>
      <protection/>
    </xf>
    <xf numFmtId="49" fontId="13" fillId="0" borderId="18" xfId="0" applyNumberFormat="1" applyFont="1" applyFill="1" applyBorder="1" applyAlignment="1">
      <alignment horizontal="left" vertical="center"/>
    </xf>
    <xf numFmtId="3" fontId="13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52" xfId="0" applyNumberFormat="1" applyFont="1" applyFill="1" applyBorder="1" applyAlignment="1" applyProtection="1">
      <alignment horizontal="right" vertical="center" wrapText="1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 locked="0"/>
    </xf>
    <xf numFmtId="49" fontId="13" fillId="0" borderId="21" xfId="0" applyNumberFormat="1" applyFont="1" applyFill="1" applyBorder="1" applyAlignment="1" applyProtection="1">
      <alignment horizontal="lef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50" xfId="0" applyNumberFormat="1" applyFont="1" applyFill="1" applyBorder="1" applyAlignment="1">
      <alignment horizontal="left" vertical="center" wrapText="1" indent="1"/>
    </xf>
    <xf numFmtId="171" fontId="26" fillId="0" borderId="0" xfId="0" applyNumberFormat="1" applyFont="1" applyFill="1" applyBorder="1" applyAlignment="1">
      <alignment horizontal="left" vertical="center" wrapText="1"/>
    </xf>
    <xf numFmtId="164" fontId="12" fillId="0" borderId="50" xfId="0" applyNumberFormat="1" applyFont="1" applyFill="1" applyBorder="1" applyAlignment="1">
      <alignment horizontal="center" vertical="center" wrapText="1"/>
    </xf>
    <xf numFmtId="3" fontId="13" fillId="0" borderId="62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5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5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50" xfId="0" applyNumberFormat="1" applyFont="1" applyFill="1" applyBorder="1" applyAlignment="1">
      <alignment horizontal="right" vertical="center" wrapText="1"/>
    </xf>
    <xf numFmtId="4" fontId="12" fillId="0" borderId="62" xfId="0" applyNumberFormat="1" applyFont="1" applyFill="1" applyBorder="1" applyAlignment="1">
      <alignment horizontal="right" vertical="center" wrapText="1"/>
    </xf>
    <xf numFmtId="4" fontId="12" fillId="0" borderId="52" xfId="0" applyNumberFormat="1" applyFont="1" applyFill="1" applyBorder="1" applyAlignment="1">
      <alignment horizontal="right" vertical="center" wrapText="1"/>
    </xf>
    <xf numFmtId="4" fontId="12" fillId="0" borderId="65" xfId="0" applyNumberFormat="1" applyFont="1" applyFill="1" applyBorder="1" applyAlignment="1">
      <alignment horizontal="right" vertical="center" wrapText="1"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60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Border="1" applyAlignment="1" applyProtection="1">
      <alignment horizontal="right" vertical="center" wrapText="1" indent="1"/>
      <protection/>
    </xf>
    <xf numFmtId="0" fontId="16" fillId="0" borderId="25" xfId="0" applyFont="1" applyBorder="1" applyAlignment="1" applyProtection="1" quotePrefix="1">
      <alignment horizontal="right" vertical="center" wrapText="1" indent="1"/>
      <protection locked="0"/>
    </xf>
    <xf numFmtId="164" fontId="3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5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18" fillId="0" borderId="48" xfId="0" applyFont="1" applyBorder="1" applyAlignment="1" applyProtection="1">
      <alignment horizontal="left" vertical="center" wrapText="1" indent="1"/>
      <protection/>
    </xf>
    <xf numFmtId="0" fontId="18" fillId="0" borderId="56" xfId="0" applyFont="1" applyBorder="1" applyAlignment="1" applyProtection="1">
      <alignment horizontal="left" vertical="center" wrapText="1" indent="1"/>
      <protection/>
    </xf>
    <xf numFmtId="0" fontId="17" fillId="0" borderId="67" xfId="0" applyFont="1" applyBorder="1" applyAlignment="1" applyProtection="1">
      <alignment horizontal="left" vertical="center" wrapText="1" indent="1"/>
      <protection/>
    </xf>
    <xf numFmtId="0" fontId="17" fillId="0" borderId="49" xfId="0" applyFont="1" applyBorder="1" applyAlignment="1" applyProtection="1">
      <alignment horizontal="left" vertical="center" wrapText="1" indent="1"/>
      <protection/>
    </xf>
    <xf numFmtId="0" fontId="17" fillId="0" borderId="68" xfId="0" applyFont="1" applyBorder="1" applyAlignment="1" applyProtection="1">
      <alignment horizontal="left" vertical="center" wrapText="1" indent="1"/>
      <protection/>
    </xf>
    <xf numFmtId="0" fontId="17" fillId="0" borderId="57" xfId="0" applyFont="1" applyBorder="1" applyAlignment="1" applyProtection="1">
      <alignment horizontal="left" vertical="center" wrapText="1" indent="1"/>
      <protection/>
    </xf>
    <xf numFmtId="0" fontId="25" fillId="0" borderId="67" xfId="0" applyFont="1" applyBorder="1" applyAlignment="1" applyProtection="1">
      <alignment horizontal="left" vertical="center" wrapText="1" indent="1"/>
      <protection/>
    </xf>
    <xf numFmtId="0" fontId="25" fillId="0" borderId="49" xfId="0" applyFont="1" applyBorder="1" applyAlignment="1" applyProtection="1">
      <alignment horizontal="left" vertical="center" wrapText="1" indent="1"/>
      <protection/>
    </xf>
    <xf numFmtId="0" fontId="17" fillId="0" borderId="69" xfId="0" applyFont="1" applyBorder="1" applyAlignment="1" applyProtection="1">
      <alignment horizontal="left" vertical="center" wrapText="1" indent="1"/>
      <protection/>
    </xf>
    <xf numFmtId="0" fontId="17" fillId="0" borderId="56" xfId="0" applyFont="1" applyBorder="1" applyAlignment="1" applyProtection="1">
      <alignment horizontal="left" vertical="center" wrapText="1" indent="1"/>
      <protection/>
    </xf>
    <xf numFmtId="0" fontId="16" fillId="0" borderId="48" xfId="0" applyFont="1" applyBorder="1" applyAlignment="1" applyProtection="1">
      <alignment horizontal="left" vertical="center" wrapText="1" indent="1"/>
      <protection/>
    </xf>
    <xf numFmtId="0" fontId="12" fillId="0" borderId="48" xfId="60" applyFont="1" applyFill="1" applyBorder="1" applyAlignment="1" applyProtection="1">
      <alignment horizontal="left" vertical="center" wrapText="1" indent="1"/>
      <protection/>
    </xf>
    <xf numFmtId="0" fontId="13" fillId="0" borderId="69" xfId="60" applyFont="1" applyFill="1" applyBorder="1" applyAlignment="1" applyProtection="1">
      <alignment horizontal="left" vertical="center" wrapText="1" indent="1"/>
      <protection/>
    </xf>
    <xf numFmtId="0" fontId="13" fillId="0" borderId="49" xfId="60" applyFont="1" applyFill="1" applyBorder="1" applyAlignment="1" applyProtection="1">
      <alignment horizontal="left" vertical="center" wrapText="1" indent="1"/>
      <protection/>
    </xf>
    <xf numFmtId="0" fontId="13" fillId="0" borderId="49" xfId="60" applyFont="1" applyFill="1" applyBorder="1" applyAlignment="1" applyProtection="1">
      <alignment horizontal="left" indent="7"/>
      <protection/>
    </xf>
    <xf numFmtId="0" fontId="17" fillId="0" borderId="49" xfId="0" applyFont="1" applyBorder="1" applyAlignment="1" applyProtection="1">
      <alignment horizontal="left" vertical="center" wrapText="1" indent="6"/>
      <protection/>
    </xf>
    <xf numFmtId="0" fontId="13" fillId="0" borderId="67" xfId="60" applyFont="1" applyFill="1" applyBorder="1" applyAlignment="1" applyProtection="1">
      <alignment horizontal="left" vertical="center" wrapText="1" indent="6"/>
      <protection/>
    </xf>
    <xf numFmtId="0" fontId="13" fillId="0" borderId="49" xfId="60" applyFont="1" applyFill="1" applyBorder="1" applyAlignment="1" applyProtection="1">
      <alignment horizontal="left" vertical="center" wrapText="1" indent="6"/>
      <protection/>
    </xf>
    <xf numFmtId="0" fontId="13" fillId="0" borderId="68" xfId="60" applyFont="1" applyFill="1" applyBorder="1" applyAlignment="1" applyProtection="1">
      <alignment horizontal="left" vertical="center" wrapText="1" indent="6"/>
      <protection/>
    </xf>
    <xf numFmtId="0" fontId="17" fillId="0" borderId="68" xfId="0" applyFont="1" applyBorder="1" applyAlignment="1" applyProtection="1">
      <alignment horizontal="left" vertical="center" wrapText="1" indent="6"/>
      <protection/>
    </xf>
    <xf numFmtId="0" fontId="18" fillId="0" borderId="0" xfId="0" applyFont="1" applyBorder="1" applyAlignment="1" applyProtection="1">
      <alignment horizontal="left" vertical="center" wrapText="1" indent="1"/>
      <protection/>
    </xf>
    <xf numFmtId="0" fontId="17" fillId="0" borderId="70" xfId="0" applyFont="1" applyBorder="1" applyAlignment="1" applyProtection="1">
      <alignment horizontal="left" vertical="center" wrapText="1" indent="1"/>
      <protection/>
    </xf>
    <xf numFmtId="0" fontId="17" fillId="0" borderId="71" xfId="0" applyFont="1" applyBorder="1" applyAlignment="1" applyProtection="1">
      <alignment horizontal="left" vertical="center" wrapText="1" indent="1"/>
      <protection/>
    </xf>
    <xf numFmtId="0" fontId="18" fillId="0" borderId="72" xfId="0" applyFont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55" xfId="0" applyFont="1" applyFill="1" applyBorder="1" applyAlignment="1" applyProtection="1">
      <alignment horizontal="center" vertical="center" wrapText="1"/>
      <protection/>
    </xf>
    <xf numFmtId="3" fontId="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3" fontId="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69" xfId="0" applyNumberFormat="1" applyFont="1" applyFill="1" applyBorder="1" applyAlignment="1" applyProtection="1">
      <alignment horizontal="centerContinuous" vertical="center"/>
      <protection/>
    </xf>
    <xf numFmtId="164" fontId="6" fillId="0" borderId="70" xfId="0" applyNumberFormat="1" applyFont="1" applyFill="1" applyBorder="1" applyAlignment="1" applyProtection="1">
      <alignment horizontal="centerContinuous" vertical="center"/>
      <protection/>
    </xf>
    <xf numFmtId="164" fontId="6" fillId="0" borderId="75" xfId="0" applyNumberFormat="1" applyFont="1" applyFill="1" applyBorder="1" applyAlignment="1" applyProtection="1">
      <alignment horizontal="centerContinuous" vertical="center"/>
      <protection/>
    </xf>
    <xf numFmtId="164" fontId="28" fillId="0" borderId="0" xfId="0" applyNumberFormat="1" applyFont="1" applyFill="1" applyAlignment="1">
      <alignment vertical="center"/>
    </xf>
    <xf numFmtId="164" fontId="6" fillId="0" borderId="56" xfId="0" applyNumberFormat="1" applyFont="1" applyFill="1" applyBorder="1" applyAlignment="1" applyProtection="1">
      <alignment horizontal="center" vertical="center"/>
      <protection/>
    </xf>
    <xf numFmtId="164" fontId="6" fillId="0" borderId="68" xfId="0" applyNumberFormat="1" applyFont="1" applyFill="1" applyBorder="1" applyAlignment="1" applyProtection="1">
      <alignment horizontal="center" vertical="center"/>
      <protection/>
    </xf>
    <xf numFmtId="164" fontId="6" fillId="0" borderId="33" xfId="0" applyNumberFormat="1" applyFont="1" applyFill="1" applyBorder="1" applyAlignment="1" applyProtection="1">
      <alignment horizontal="center" vertical="center" wrapText="1"/>
      <protection/>
    </xf>
    <xf numFmtId="164" fontId="28" fillId="0" borderId="0" xfId="0" applyNumberFormat="1" applyFont="1" applyFill="1" applyAlignment="1">
      <alignment horizontal="center" vertical="center"/>
    </xf>
    <xf numFmtId="164" fontId="12" fillId="0" borderId="42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48" xfId="0" applyNumberFormat="1" applyFont="1" applyFill="1" applyBorder="1" applyAlignment="1" applyProtection="1">
      <alignment horizontal="center" vertical="center" wrapText="1"/>
      <protection/>
    </xf>
    <xf numFmtId="164" fontId="12" fillId="0" borderId="5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69" xfId="0" applyNumberFormat="1" applyFont="1" applyFill="1" applyBorder="1" applyAlignment="1" applyProtection="1">
      <alignment vertical="center" wrapText="1"/>
      <protection/>
    </xf>
    <xf numFmtId="164" fontId="12" fillId="0" borderId="62" xfId="0" applyNumberFormat="1" applyFont="1" applyFill="1" applyBorder="1" applyAlignment="1" applyProtection="1">
      <alignment vertical="center" wrapText="1"/>
      <protection/>
    </xf>
    <xf numFmtId="164" fontId="12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52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/>
    </xf>
    <xf numFmtId="164" fontId="12" fillId="0" borderId="49" xfId="0" applyNumberFormat="1" applyFont="1" applyFill="1" applyBorder="1" applyAlignment="1" applyProtection="1">
      <alignment vertical="center" wrapText="1"/>
      <protection/>
    </xf>
    <xf numFmtId="164" fontId="12" fillId="0" borderId="52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72" xfId="0" applyNumberFormat="1" applyFont="1" applyFill="1" applyBorder="1" applyAlignment="1" applyProtection="1">
      <alignment vertical="center" wrapText="1"/>
      <protection/>
    </xf>
    <xf numFmtId="1" fontId="0" fillId="0" borderId="7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72" xfId="0" applyNumberFormat="1" applyFont="1" applyFill="1" applyBorder="1" applyAlignment="1" applyProtection="1">
      <alignment vertical="center" wrapText="1"/>
      <protection locked="0"/>
    </xf>
    <xf numFmtId="164" fontId="12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0" applyNumberFormat="1" applyFont="1" applyFill="1" applyBorder="1" applyAlignment="1" applyProtection="1">
      <alignment horizontal="left" vertical="center" wrapText="1" indent="1"/>
      <protection/>
    </xf>
    <xf numFmtId="1" fontId="13" fillId="18" borderId="48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12" fillId="0" borderId="48" xfId="0" applyNumberFormat="1" applyFont="1" applyFill="1" applyBorder="1" applyAlignment="1" applyProtection="1">
      <alignment vertical="center" wrapText="1"/>
      <protection/>
    </xf>
    <xf numFmtId="164" fontId="12" fillId="0" borderId="50" xfId="0" applyNumberFormat="1" applyFont="1" applyFill="1" applyBorder="1" applyAlignment="1" applyProtection="1">
      <alignment vertical="center" wrapText="1"/>
      <protection/>
    </xf>
    <xf numFmtId="164" fontId="13" fillId="0" borderId="31" xfId="0" applyNumberFormat="1" applyFont="1" applyFill="1" applyBorder="1" applyAlignment="1" applyProtection="1">
      <alignment vertical="center" wrapText="1"/>
      <protection locked="0"/>
    </xf>
    <xf numFmtId="0" fontId="6" fillId="0" borderId="25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vertical="center" wrapText="1"/>
      <protection locked="0"/>
    </xf>
    <xf numFmtId="164" fontId="13" fillId="0" borderId="49" xfId="0" applyNumberFormat="1" applyFont="1" applyFill="1" applyBorder="1" applyAlignment="1" applyProtection="1">
      <alignment vertical="center"/>
      <protection locked="0"/>
    </xf>
    <xf numFmtId="164" fontId="12" fillId="0" borderId="49" xfId="0" applyNumberFormat="1" applyFont="1" applyFill="1" applyBorder="1" applyAlignment="1" applyProtection="1">
      <alignment vertical="center"/>
      <protection/>
    </xf>
    <xf numFmtId="164" fontId="13" fillId="0" borderId="57" xfId="0" applyNumberFormat="1" applyFont="1" applyFill="1" applyBorder="1" applyAlignment="1" applyProtection="1">
      <alignment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3" fillId="0" borderId="32" xfId="0" applyFont="1" applyFill="1" applyBorder="1" applyAlignment="1" applyProtection="1">
      <alignment vertical="center" wrapText="1"/>
      <protection/>
    </xf>
    <xf numFmtId="0" fontId="13" fillId="0" borderId="32" xfId="0" applyFont="1" applyFill="1" applyBorder="1" applyAlignment="1" applyProtection="1">
      <alignment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/>
      <protection locked="0"/>
    </xf>
    <xf numFmtId="164" fontId="13" fillId="0" borderId="68" xfId="0" applyNumberFormat="1" applyFont="1" applyFill="1" applyBorder="1" applyAlignment="1" applyProtection="1">
      <alignment vertical="center"/>
      <protection locked="0"/>
    </xf>
    <xf numFmtId="164" fontId="12" fillId="0" borderId="48" xfId="0" applyNumberFormat="1" applyFont="1" applyFill="1" applyBorder="1" applyAlignment="1" applyProtection="1">
      <alignment vertical="center"/>
      <protection/>
    </xf>
    <xf numFmtId="164" fontId="12" fillId="0" borderId="33" xfId="0" applyNumberFormat="1" applyFont="1" applyFill="1" applyBorder="1" applyAlignment="1" applyProtection="1">
      <alignment vertical="center"/>
      <protection/>
    </xf>
    <xf numFmtId="164" fontId="6" fillId="0" borderId="25" xfId="0" applyNumberFormat="1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right" vertical="center" indent="1"/>
    </xf>
    <xf numFmtId="0" fontId="13" fillId="0" borderId="14" xfId="0" applyFont="1" applyFill="1" applyBorder="1" applyAlignment="1" applyProtection="1">
      <alignment horizontal="left" vertical="center" indent="1"/>
      <protection locked="0"/>
    </xf>
    <xf numFmtId="3" fontId="13" fillId="0" borderId="40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31" xfId="0" applyNumberFormat="1" applyFont="1" applyFill="1" applyBorder="1" applyAlignment="1" applyProtection="1">
      <alignment horizontal="right" vertical="center"/>
      <protection locked="0"/>
    </xf>
    <xf numFmtId="0" fontId="13" fillId="0" borderId="21" xfId="0" applyFont="1" applyFill="1" applyBorder="1" applyAlignment="1">
      <alignment horizontal="right" vertical="center" indent="1"/>
    </xf>
    <xf numFmtId="0" fontId="13" fillId="0" borderId="16" xfId="0" applyFont="1" applyFill="1" applyBorder="1" applyAlignment="1" applyProtection="1">
      <alignment horizontal="left" vertical="center" indent="1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Fill="1" applyBorder="1" applyAlignment="1">
      <alignment vertical="center"/>
    </xf>
    <xf numFmtId="164" fontId="12" fillId="0" borderId="28" xfId="0" applyNumberFormat="1" applyFont="1" applyFill="1" applyBorder="1" applyAlignment="1">
      <alignment vertical="center" wrapText="1"/>
    </xf>
    <xf numFmtId="0" fontId="27" fillId="0" borderId="0" xfId="63" applyFill="1">
      <alignment/>
      <protection/>
    </xf>
    <xf numFmtId="0" fontId="26" fillId="0" borderId="23" xfId="63" applyFont="1" applyFill="1" applyBorder="1" applyAlignment="1">
      <alignment horizontal="center" vertical="center" wrapText="1"/>
      <protection/>
    </xf>
    <xf numFmtId="0" fontId="26" fillId="0" borderId="32" xfId="63" applyFont="1" applyFill="1" applyBorder="1" applyAlignment="1">
      <alignment horizontal="center" vertical="center" wrapText="1"/>
      <protection/>
    </xf>
    <xf numFmtId="0" fontId="26" fillId="0" borderId="33" xfId="63" applyFont="1" applyFill="1" applyBorder="1" applyAlignment="1">
      <alignment horizontal="center" vertical="center" wrapText="1"/>
      <protection/>
    </xf>
    <xf numFmtId="0" fontId="27" fillId="0" borderId="0" xfId="63" applyFill="1" applyAlignment="1">
      <alignment horizontal="center" vertical="center"/>
      <protection/>
    </xf>
    <xf numFmtId="0" fontId="18" fillId="0" borderId="20" xfId="63" applyFont="1" applyFill="1" applyBorder="1" applyAlignment="1">
      <alignment vertical="center" wrapText="1"/>
      <protection/>
    </xf>
    <xf numFmtId="0" fontId="17" fillId="0" borderId="13" xfId="63" applyFont="1" applyFill="1" applyBorder="1" applyAlignment="1">
      <alignment horizontal="center" vertical="center" wrapText="1"/>
      <protection/>
    </xf>
    <xf numFmtId="172" fontId="18" fillId="0" borderId="13" xfId="63" applyNumberFormat="1" applyFont="1" applyFill="1" applyBorder="1" applyAlignment="1">
      <alignment horizontal="right" vertical="center" wrapText="1"/>
      <protection/>
    </xf>
    <xf numFmtId="172" fontId="18" fillId="0" borderId="76" xfId="63" applyNumberFormat="1" applyFont="1" applyFill="1" applyBorder="1" applyAlignment="1">
      <alignment horizontal="right" vertical="center" wrapText="1"/>
      <protection/>
    </xf>
    <xf numFmtId="0" fontId="27" fillId="0" borderId="0" xfId="63" applyFill="1" applyAlignment="1">
      <alignment vertical="center"/>
      <protection/>
    </xf>
    <xf numFmtId="0" fontId="26" fillId="0" borderId="18" xfId="63" applyFont="1" applyFill="1" applyBorder="1" applyAlignment="1">
      <alignment vertical="center" wrapText="1"/>
      <protection/>
    </xf>
    <xf numFmtId="0" fontId="17" fillId="0" borderId="11" xfId="63" applyFont="1" applyFill="1" applyBorder="1" applyAlignment="1">
      <alignment horizontal="center" vertical="center" wrapText="1"/>
      <protection/>
    </xf>
    <xf numFmtId="172" fontId="17" fillId="0" borderId="11" xfId="63" applyNumberFormat="1" applyFont="1" applyFill="1" applyBorder="1" applyAlignment="1">
      <alignment horizontal="right" vertical="center" wrapText="1"/>
      <protection/>
    </xf>
    <xf numFmtId="172" fontId="18" fillId="0" borderId="77" xfId="63" applyNumberFormat="1" applyFont="1" applyFill="1" applyBorder="1" applyAlignment="1">
      <alignment horizontal="right" vertical="center" wrapText="1"/>
      <protection/>
    </xf>
    <xf numFmtId="0" fontId="25" fillId="0" borderId="18" xfId="63" applyFont="1" applyFill="1" applyBorder="1" applyAlignment="1">
      <alignment horizontal="left" vertical="center" wrapText="1" indent="1"/>
      <protection/>
    </xf>
    <xf numFmtId="172" fontId="17" fillId="0" borderId="11" xfId="63" applyNumberFormat="1" applyFont="1" applyFill="1" applyBorder="1" applyAlignment="1">
      <alignment horizontal="right" vertical="center" wrapText="1"/>
      <protection/>
    </xf>
    <xf numFmtId="172" fontId="17" fillId="0" borderId="77" xfId="63" applyNumberFormat="1" applyFont="1" applyFill="1" applyBorder="1" applyAlignment="1">
      <alignment horizontal="right" vertical="center" wrapText="1"/>
      <protection/>
    </xf>
    <xf numFmtId="0" fontId="17" fillId="0" borderId="18" xfId="63" applyFont="1" applyFill="1" applyBorder="1" applyAlignment="1">
      <alignment vertical="center" wrapText="1"/>
      <protection/>
    </xf>
    <xf numFmtId="172" fontId="17" fillId="0" borderId="11" xfId="63" applyNumberFormat="1" applyFont="1" applyFill="1" applyBorder="1" applyAlignment="1" applyProtection="1">
      <alignment horizontal="right" vertical="center" wrapText="1"/>
      <protection locked="0"/>
    </xf>
    <xf numFmtId="172" fontId="17" fillId="0" borderId="78" xfId="63" applyNumberFormat="1" applyFont="1" applyFill="1" applyBorder="1" applyAlignment="1">
      <alignment horizontal="right" vertical="center" wrapText="1"/>
      <protection/>
    </xf>
    <xf numFmtId="0" fontId="18" fillId="0" borderId="18" xfId="63" applyFont="1" applyFill="1" applyBorder="1" applyAlignment="1">
      <alignment vertical="center" wrapText="1"/>
      <protection/>
    </xf>
    <xf numFmtId="172" fontId="18" fillId="0" borderId="11" xfId="63" applyNumberFormat="1" applyFont="1" applyFill="1" applyBorder="1" applyAlignment="1">
      <alignment horizontal="right" vertical="center" wrapText="1"/>
      <protection/>
    </xf>
    <xf numFmtId="172" fontId="18" fillId="0" borderId="31" xfId="63" applyNumberFormat="1" applyFont="1" applyFill="1" applyBorder="1" applyAlignment="1">
      <alignment horizontal="right" vertical="center" wrapText="1"/>
      <protection/>
    </xf>
    <xf numFmtId="172" fontId="26" fillId="0" borderId="11" xfId="63" applyNumberFormat="1" applyFont="1" applyFill="1" applyBorder="1" applyAlignment="1">
      <alignment horizontal="right" vertical="center" wrapText="1"/>
      <protection/>
    </xf>
    <xf numFmtId="172" fontId="26" fillId="0" borderId="31" xfId="63" applyNumberFormat="1" applyFont="1" applyFill="1" applyBorder="1" applyAlignment="1">
      <alignment horizontal="right" vertical="center" wrapText="1"/>
      <protection/>
    </xf>
    <xf numFmtId="172" fontId="17" fillId="0" borderId="31" xfId="63" applyNumberFormat="1" applyFont="1" applyFill="1" applyBorder="1" applyAlignment="1">
      <alignment horizontal="right" vertical="center" wrapText="1"/>
      <protection/>
    </xf>
    <xf numFmtId="0" fontId="17" fillId="0" borderId="18" xfId="63" applyFont="1" applyFill="1" applyBorder="1" applyAlignment="1">
      <alignment horizontal="left" vertical="center" wrapText="1" indent="2"/>
      <protection/>
    </xf>
    <xf numFmtId="0" fontId="17" fillId="0" borderId="18" xfId="63" applyFont="1" applyFill="1" applyBorder="1" applyAlignment="1">
      <alignment horizontal="left" vertical="center" wrapText="1" indent="3"/>
      <protection/>
    </xf>
    <xf numFmtId="172" fontId="17" fillId="0" borderId="31" xfId="63" applyNumberFormat="1" applyFont="1" applyFill="1" applyBorder="1" applyAlignment="1" applyProtection="1">
      <alignment horizontal="right" vertical="center" wrapText="1"/>
      <protection locked="0"/>
    </xf>
    <xf numFmtId="0" fontId="17" fillId="0" borderId="20" xfId="63" applyFont="1" applyFill="1" applyBorder="1" applyAlignment="1">
      <alignment horizontal="left" vertical="center" wrapText="1" indent="3"/>
      <protection/>
    </xf>
    <xf numFmtId="172" fontId="26" fillId="0" borderId="78" xfId="63" applyNumberFormat="1" applyFont="1" applyFill="1" applyBorder="1" applyAlignment="1">
      <alignment horizontal="right" vertical="center" wrapText="1"/>
      <protection/>
    </xf>
    <xf numFmtId="172" fontId="26" fillId="0" borderId="11" xfId="63" applyNumberFormat="1" applyFont="1" applyFill="1" applyBorder="1" applyAlignment="1" applyProtection="1">
      <alignment horizontal="right" vertical="center" wrapText="1"/>
      <protection locked="0"/>
    </xf>
    <xf numFmtId="172" fontId="26" fillId="0" borderId="77" xfId="63" applyNumberFormat="1" applyFont="1" applyFill="1" applyBorder="1" applyAlignment="1">
      <alignment horizontal="right" vertical="center" wrapText="1"/>
      <protection/>
    </xf>
    <xf numFmtId="0" fontId="17" fillId="0" borderId="18" xfId="63" applyFont="1" applyFill="1" applyBorder="1" applyAlignment="1">
      <alignment horizontal="left" vertical="center" wrapText="1" indent="1"/>
      <protection/>
    </xf>
    <xf numFmtId="172" fontId="18" fillId="0" borderId="11" xfId="63" applyNumberFormat="1" applyFont="1" applyFill="1" applyBorder="1" applyAlignment="1" applyProtection="1">
      <alignment horizontal="right" vertical="center" wrapText="1"/>
      <protection locked="0"/>
    </xf>
    <xf numFmtId="0" fontId="26" fillId="0" borderId="18" xfId="63" applyFont="1" applyFill="1" applyBorder="1" applyAlignment="1">
      <alignment horizontal="left" vertical="center" wrapText="1" indent="1"/>
      <protection/>
    </xf>
    <xf numFmtId="172" fontId="17" fillId="0" borderId="78" xfId="63" applyNumberFormat="1" applyFont="1" applyFill="1" applyBorder="1" applyAlignment="1" applyProtection="1">
      <alignment horizontal="right" vertical="center" wrapText="1"/>
      <protection/>
    </xf>
    <xf numFmtId="0" fontId="18" fillId="0" borderId="18" xfId="63" applyFont="1" applyFill="1" applyBorder="1" applyAlignment="1">
      <alignment horizontal="left" vertical="center" wrapText="1"/>
      <protection/>
    </xf>
    <xf numFmtId="0" fontId="17" fillId="0" borderId="18" xfId="63" applyFont="1" applyFill="1" applyBorder="1" applyAlignment="1">
      <alignment horizontal="left" vertical="center" indent="2"/>
      <protection/>
    </xf>
    <xf numFmtId="172" fontId="26" fillId="0" borderId="11" xfId="63" applyNumberFormat="1" applyFont="1" applyFill="1" applyBorder="1" applyAlignment="1" applyProtection="1">
      <alignment horizontal="right" vertical="center" wrapText="1"/>
      <protection/>
    </xf>
    <xf numFmtId="172" fontId="18" fillId="0" borderId="78" xfId="63" applyNumberFormat="1" applyFont="1" applyFill="1" applyBorder="1" applyAlignment="1">
      <alignment horizontal="right" vertical="center" wrapText="1"/>
      <protection/>
    </xf>
    <xf numFmtId="0" fontId="18" fillId="0" borderId="23" xfId="63" applyFont="1" applyFill="1" applyBorder="1" applyAlignment="1">
      <alignment vertical="center" wrapText="1"/>
      <protection/>
    </xf>
    <xf numFmtId="0" fontId="17" fillId="0" borderId="32" xfId="63" applyFont="1" applyFill="1" applyBorder="1" applyAlignment="1">
      <alignment horizontal="center" vertical="center" wrapText="1"/>
      <protection/>
    </xf>
    <xf numFmtId="172" fontId="18" fillId="0" borderId="79" xfId="63" applyNumberFormat="1" applyFont="1" applyFill="1" applyBorder="1" applyAlignment="1">
      <alignment horizontal="right" vertical="center" wrapText="1"/>
      <protection/>
    </xf>
    <xf numFmtId="172" fontId="18" fillId="0" borderId="32" xfId="63" applyNumberFormat="1" applyFont="1" applyFill="1" applyBorder="1" applyAlignment="1">
      <alignment horizontal="right" vertical="center" wrapText="1"/>
      <protection/>
    </xf>
    <xf numFmtId="172" fontId="18" fillId="0" borderId="80" xfId="63" applyNumberFormat="1" applyFont="1" applyFill="1" applyBorder="1" applyAlignment="1">
      <alignment horizontal="right" vertical="center" wrapText="1"/>
      <protection/>
    </xf>
    <xf numFmtId="0" fontId="17" fillId="0" borderId="0" xfId="63" applyFont="1" applyFill="1">
      <alignment/>
      <protection/>
    </xf>
    <xf numFmtId="0" fontId="27" fillId="0" borderId="0" xfId="63" applyFont="1" applyFill="1">
      <alignment/>
      <protection/>
    </xf>
    <xf numFmtId="3" fontId="27" fillId="0" borderId="0" xfId="63" applyNumberFormat="1" applyFont="1" applyFill="1">
      <alignment/>
      <protection/>
    </xf>
    <xf numFmtId="3" fontId="27" fillId="0" borderId="0" xfId="63" applyNumberFormat="1" applyFont="1" applyFill="1" applyAlignment="1">
      <alignment horizontal="center"/>
      <protection/>
    </xf>
    <xf numFmtId="0" fontId="17" fillId="0" borderId="0" xfId="63" applyFont="1" applyFill="1" applyProtection="1">
      <alignment/>
      <protection locked="0"/>
    </xf>
    <xf numFmtId="0" fontId="27" fillId="0" borderId="0" xfId="63" applyFill="1" applyAlignment="1">
      <alignment horizontal="center"/>
      <protection/>
    </xf>
    <xf numFmtId="0" fontId="0" fillId="0" borderId="0" xfId="62" applyFill="1" applyAlignment="1" applyProtection="1">
      <alignment vertical="center"/>
      <protection locked="0"/>
    </xf>
    <xf numFmtId="0" fontId="0" fillId="0" borderId="0" xfId="62" applyFill="1" applyAlignment="1" applyProtection="1">
      <alignment vertical="center" wrapText="1"/>
      <protection/>
    </xf>
    <xf numFmtId="0" fontId="0" fillId="0" borderId="0" xfId="62" applyFill="1" applyAlignment="1" applyProtection="1">
      <alignment horizontal="center" vertical="center"/>
      <protection/>
    </xf>
    <xf numFmtId="49" fontId="12" fillId="0" borderId="23" xfId="62" applyNumberFormat="1" applyFont="1" applyFill="1" applyBorder="1" applyAlignment="1" applyProtection="1">
      <alignment horizontal="center" vertical="center" wrapText="1"/>
      <protection/>
    </xf>
    <xf numFmtId="49" fontId="12" fillId="0" borderId="32" xfId="62" applyNumberFormat="1" applyFont="1" applyFill="1" applyBorder="1" applyAlignment="1" applyProtection="1">
      <alignment horizontal="center" vertical="center"/>
      <protection/>
    </xf>
    <xf numFmtId="49" fontId="12" fillId="0" borderId="33" xfId="62" applyNumberFormat="1" applyFont="1" applyFill="1" applyBorder="1" applyAlignment="1" applyProtection="1">
      <alignment horizontal="center" vertical="center"/>
      <protection/>
    </xf>
    <xf numFmtId="49" fontId="0" fillId="0" borderId="0" xfId="62" applyNumberFormat="1" applyFont="1" applyFill="1" applyAlignment="1" applyProtection="1">
      <alignment horizontal="center" vertical="center"/>
      <protection/>
    </xf>
    <xf numFmtId="0" fontId="13" fillId="0" borderId="20" xfId="62" applyFont="1" applyFill="1" applyBorder="1" applyAlignment="1" applyProtection="1">
      <alignment horizontal="left" vertical="center" wrapText="1"/>
      <protection/>
    </xf>
    <xf numFmtId="173" fontId="13" fillId="0" borderId="13" xfId="62" applyNumberFormat="1" applyFont="1" applyFill="1" applyBorder="1" applyAlignment="1" applyProtection="1">
      <alignment horizontal="center" vertical="center"/>
      <protection/>
    </xf>
    <xf numFmtId="174" fontId="13" fillId="0" borderId="30" xfId="62" applyNumberFormat="1" applyFont="1" applyFill="1" applyBorder="1" applyAlignment="1" applyProtection="1">
      <alignment vertical="center"/>
      <protection locked="0"/>
    </xf>
    <xf numFmtId="0" fontId="13" fillId="0" borderId="18" xfId="62" applyFont="1" applyFill="1" applyBorder="1" applyAlignment="1" applyProtection="1">
      <alignment horizontal="left" vertical="center" wrapText="1"/>
      <protection/>
    </xf>
    <xf numFmtId="173" fontId="13" fillId="0" borderId="11" xfId="62" applyNumberFormat="1" applyFont="1" applyFill="1" applyBorder="1" applyAlignment="1" applyProtection="1">
      <alignment horizontal="center" vertical="center"/>
      <protection/>
    </xf>
    <xf numFmtId="174" fontId="13" fillId="0" borderId="31" xfId="62" applyNumberFormat="1" applyFont="1" applyFill="1" applyBorder="1" applyAlignment="1" applyProtection="1">
      <alignment vertical="center"/>
      <protection locked="0"/>
    </xf>
    <xf numFmtId="0" fontId="12" fillId="0" borderId="18" xfId="62" applyFont="1" applyFill="1" applyBorder="1" applyAlignment="1" applyProtection="1">
      <alignment horizontal="left" vertical="center" wrapText="1"/>
      <protection/>
    </xf>
    <xf numFmtId="174" fontId="12" fillId="0" borderId="31" xfId="62" applyNumberFormat="1" applyFont="1" applyFill="1" applyBorder="1" applyAlignment="1" applyProtection="1">
      <alignment vertical="center"/>
      <protection/>
    </xf>
    <xf numFmtId="0" fontId="0" fillId="0" borderId="0" xfId="62" applyFont="1" applyFill="1" applyAlignment="1" applyProtection="1">
      <alignment vertical="center"/>
      <protection locked="0"/>
    </xf>
    <xf numFmtId="0" fontId="12" fillId="0" borderId="18" xfId="62" applyFont="1" applyFill="1" applyBorder="1" applyAlignment="1" applyProtection="1">
      <alignment vertical="center" wrapText="1"/>
      <protection/>
    </xf>
    <xf numFmtId="0" fontId="14" fillId="0" borderId="18" xfId="62" applyFont="1" applyFill="1" applyBorder="1" applyAlignment="1" applyProtection="1">
      <alignment horizontal="left" vertical="center" wrapText="1"/>
      <protection/>
    </xf>
    <xf numFmtId="174" fontId="14" fillId="0" borderId="31" xfId="62" applyNumberFormat="1" applyFont="1" applyFill="1" applyBorder="1" applyAlignment="1" applyProtection="1">
      <alignment vertical="center"/>
      <protection/>
    </xf>
    <xf numFmtId="174" fontId="13" fillId="0" borderId="31" xfId="62" applyNumberFormat="1" applyFont="1" applyFill="1" applyBorder="1" applyAlignment="1" applyProtection="1">
      <alignment vertical="center"/>
      <protection/>
    </xf>
    <xf numFmtId="0" fontId="13" fillId="0" borderId="18" xfId="62" applyFont="1" applyFill="1" applyBorder="1" applyAlignment="1" applyProtection="1">
      <alignment horizontal="left" vertical="center" wrapText="1" indent="2"/>
      <protection/>
    </xf>
    <xf numFmtId="0" fontId="13" fillId="0" borderId="18" xfId="62" applyFont="1" applyFill="1" applyBorder="1" applyAlignment="1" applyProtection="1">
      <alignment horizontal="left" vertical="center" indent="2"/>
      <protection locked="0"/>
    </xf>
    <xf numFmtId="174" fontId="19" fillId="0" borderId="31" xfId="62" applyNumberFormat="1" applyFont="1" applyFill="1" applyBorder="1" applyAlignment="1" applyProtection="1">
      <alignment vertical="center"/>
      <protection locked="0"/>
    </xf>
    <xf numFmtId="0" fontId="12" fillId="0" borderId="23" xfId="62" applyFont="1" applyFill="1" applyBorder="1" applyAlignment="1" applyProtection="1">
      <alignment horizontal="left" vertical="center" wrapText="1"/>
      <protection/>
    </xf>
    <xf numFmtId="173" fontId="13" fillId="0" borderId="32" xfId="62" applyNumberFormat="1" applyFont="1" applyFill="1" applyBorder="1" applyAlignment="1" applyProtection="1">
      <alignment horizontal="center" vertical="center"/>
      <protection/>
    </xf>
    <xf numFmtId="174" fontId="12" fillId="0" borderId="33" xfId="62" applyNumberFormat="1" applyFont="1" applyFill="1" applyBorder="1" applyAlignment="1" applyProtection="1">
      <alignment vertical="center"/>
      <protection/>
    </xf>
    <xf numFmtId="0" fontId="27" fillId="0" borderId="0" xfId="63" applyFont="1" applyFill="1" applyAlignment="1">
      <alignment/>
      <protection/>
    </xf>
    <xf numFmtId="0" fontId="11" fillId="0" borderId="0" xfId="62" applyFont="1" applyFill="1" applyAlignment="1" applyProtection="1">
      <alignment horizontal="center" vertical="center"/>
      <protection/>
    </xf>
    <xf numFmtId="0" fontId="32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175" fontId="6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18" xfId="0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5"/>
    </xf>
    <xf numFmtId="175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indent="1"/>
    </xf>
    <xf numFmtId="175" fontId="11" fillId="0" borderId="47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left" vertical="center" wrapText="1" indent="1"/>
      <protection locked="0"/>
    </xf>
    <xf numFmtId="175" fontId="6" fillId="0" borderId="40" xfId="0" applyNumberFormat="1" applyFont="1" applyFill="1" applyBorder="1" applyAlignment="1" applyProtection="1">
      <alignment horizontal="right" vertical="center"/>
      <protection/>
    </xf>
    <xf numFmtId="0" fontId="0" fillId="0" borderId="23" xfId="0" applyFill="1" applyBorder="1" applyAlignment="1">
      <alignment horizontal="center" vertical="center"/>
    </xf>
    <xf numFmtId="0" fontId="33" fillId="0" borderId="32" xfId="0" applyFont="1" applyFill="1" applyBorder="1" applyAlignment="1">
      <alignment horizontal="left" vertical="center" indent="5"/>
    </xf>
    <xf numFmtId="175" fontId="11" fillId="0" borderId="33" xfId="0" applyNumberFormat="1" applyFont="1" applyFill="1" applyBorder="1" applyAlignment="1" applyProtection="1">
      <alignment horizontal="right" vertical="center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horizontal="right" vertical="center" wrapText="1" indent="1"/>
      <protection/>
    </xf>
    <xf numFmtId="0" fontId="13" fillId="0" borderId="13" xfId="0" applyFont="1" applyFill="1" applyBorder="1" applyAlignment="1" applyProtection="1">
      <alignment horizontal="left" vertical="center" wrapText="1"/>
      <protection locked="0"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 locked="0"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6" xfId="0" applyFont="1" applyFill="1" applyBorder="1" applyAlignment="1" applyProtection="1">
      <alignment horizontal="left" vertical="center" wrapText="1"/>
      <protection locked="0"/>
    </xf>
    <xf numFmtId="164" fontId="13" fillId="0" borderId="47" xfId="0" applyNumberFormat="1" applyFont="1" applyFill="1" applyBorder="1" applyAlignment="1" applyProtection="1">
      <alignment vertical="center" wrapText="1"/>
      <protection locked="0"/>
    </xf>
    <xf numFmtId="4" fontId="12" fillId="0" borderId="50" xfId="0" applyNumberFormat="1" applyFont="1" applyFill="1" applyBorder="1" applyAlignment="1" applyProtection="1">
      <alignment vertical="center" wrapText="1"/>
      <protection locked="0"/>
    </xf>
    <xf numFmtId="0" fontId="13" fillId="0" borderId="16" xfId="0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 applyProtection="1">
      <alignment horizontal="left" vertical="center" wrapText="1" indent="1"/>
      <protection locked="0"/>
    </xf>
    <xf numFmtId="0" fontId="17" fillId="0" borderId="18" xfId="0" applyFont="1" applyFill="1" applyBorder="1" applyAlignment="1" applyProtection="1">
      <alignment horizontal="left" vertical="center" wrapText="1" indent="1"/>
      <protection locked="0"/>
    </xf>
    <xf numFmtId="0" fontId="13" fillId="0" borderId="17" xfId="0" applyFont="1" applyFill="1" applyBorder="1" applyAlignment="1" applyProtection="1">
      <alignment horizontal="left" vertical="center" wrapText="1"/>
      <protection locked="0"/>
    </xf>
    <xf numFmtId="0" fontId="13" fillId="0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8" xfId="0" applyFont="1" applyFill="1" applyBorder="1" applyAlignment="1" applyProtection="1">
      <alignment horizontal="left" vertical="center" wrapText="1" indent="1"/>
      <protection locked="0"/>
    </xf>
    <xf numFmtId="0" fontId="13" fillId="0" borderId="21" xfId="0" applyFont="1" applyFill="1" applyBorder="1" applyAlignment="1" applyProtection="1">
      <alignment horizontal="left" vertical="center" wrapText="1" indent="1"/>
      <protection locked="0"/>
    </xf>
    <xf numFmtId="0" fontId="6" fillId="0" borderId="24" xfId="0" applyFont="1" applyFill="1" applyBorder="1" applyAlignment="1">
      <alignment horizontal="left" vertical="center" wrapText="1" indent="1"/>
    </xf>
    <xf numFmtId="0" fontId="13" fillId="0" borderId="17" xfId="0" applyFont="1" applyFill="1" applyBorder="1" applyAlignment="1">
      <alignment vertical="center" wrapText="1"/>
    </xf>
    <xf numFmtId="0" fontId="17" fillId="0" borderId="72" xfId="0" applyFont="1" applyBorder="1" applyAlignment="1" applyProtection="1">
      <alignment horizontal="left" vertical="center" wrapText="1" indent="1"/>
      <protection/>
    </xf>
    <xf numFmtId="0" fontId="17" fillId="0" borderId="25" xfId="0" applyFont="1" applyBorder="1" applyAlignment="1" applyProtection="1">
      <alignment horizontal="left" vertical="center" wrapText="1" indent="1"/>
      <protection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6" xfId="0" applyFont="1" applyFill="1" applyBorder="1" applyAlignment="1">
      <alignment horizontal="center" vertical="center" wrapText="1"/>
    </xf>
    <xf numFmtId="3" fontId="13" fillId="0" borderId="69" xfId="0" applyNumberFormat="1" applyFont="1" applyFill="1" applyBorder="1" applyAlignment="1" applyProtection="1">
      <alignment vertical="center" wrapText="1"/>
      <protection locked="0"/>
    </xf>
    <xf numFmtId="3" fontId="13" fillId="0" borderId="49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horizontal="left" vertical="center" wrapText="1" indent="1"/>
      <protection locked="0"/>
    </xf>
    <xf numFmtId="3" fontId="13" fillId="0" borderId="57" xfId="0" applyNumberFormat="1" applyFont="1" applyFill="1" applyBorder="1" applyAlignment="1" applyProtection="1">
      <alignment vertical="center" wrapText="1"/>
      <protection locked="0"/>
    </xf>
    <xf numFmtId="3" fontId="13" fillId="0" borderId="11" xfId="0" applyNumberFormat="1" applyFont="1" applyFill="1" applyBorder="1" applyAlignment="1" applyProtection="1">
      <alignment vertical="center" wrapText="1"/>
      <protection locked="0"/>
    </xf>
    <xf numFmtId="3" fontId="12" fillId="0" borderId="48" xfId="0" applyNumberFormat="1" applyFont="1" applyFill="1" applyBorder="1" applyAlignment="1">
      <alignment vertical="center" wrapText="1"/>
    </xf>
    <xf numFmtId="3" fontId="12" fillId="0" borderId="28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3" fontId="55" fillId="0" borderId="14" xfId="0" applyNumberFormat="1" applyFont="1" applyFill="1" applyBorder="1" applyAlignment="1">
      <alignment vertical="center" wrapText="1"/>
    </xf>
    <xf numFmtId="3" fontId="55" fillId="0" borderId="11" xfId="0" applyNumberFormat="1" applyFont="1" applyFill="1" applyBorder="1" applyAlignment="1">
      <alignment vertical="center" wrapText="1"/>
    </xf>
    <xf numFmtId="3" fontId="55" fillId="0" borderId="16" xfId="0" applyNumberFormat="1" applyFont="1" applyFill="1" applyBorder="1" applyAlignment="1">
      <alignment vertical="center" wrapText="1"/>
    </xf>
    <xf numFmtId="0" fontId="13" fillId="0" borderId="19" xfId="0" applyFont="1" applyFill="1" applyBorder="1" applyAlignment="1" applyProtection="1">
      <alignment horizontal="left" vertical="center" wrapText="1" indent="1"/>
      <protection locked="0"/>
    </xf>
    <xf numFmtId="3" fontId="13" fillId="0" borderId="56" xfId="0" applyNumberFormat="1" applyFont="1" applyFill="1" applyBorder="1" applyAlignment="1" applyProtection="1">
      <alignment vertical="center" wrapText="1"/>
      <protection locked="0"/>
    </xf>
    <xf numFmtId="3" fontId="55" fillId="0" borderId="56" xfId="0" applyNumberFormat="1" applyFont="1" applyFill="1" applyBorder="1" applyAlignment="1">
      <alignment vertical="center" wrapText="1"/>
    </xf>
    <xf numFmtId="3" fontId="13" fillId="0" borderId="16" xfId="0" applyNumberFormat="1" applyFont="1" applyFill="1" applyBorder="1" applyAlignment="1" applyProtection="1">
      <alignment vertical="center" wrapText="1"/>
      <protection locked="0"/>
    </xf>
    <xf numFmtId="3" fontId="55" fillId="0" borderId="49" xfId="0" applyNumberFormat="1" applyFont="1" applyFill="1" applyBorder="1" applyAlignment="1">
      <alignment vertical="center" wrapText="1"/>
    </xf>
    <xf numFmtId="3" fontId="55" fillId="0" borderId="57" xfId="0" applyNumberFormat="1" applyFont="1" applyFill="1" applyBorder="1" applyAlignment="1">
      <alignment vertical="center" wrapText="1"/>
    </xf>
    <xf numFmtId="164" fontId="0" fillId="0" borderId="0" xfId="0" applyNumberFormat="1" applyFill="1" applyAlignment="1">
      <alignment horizontal="right" vertical="center" wrapText="1"/>
    </xf>
    <xf numFmtId="3" fontId="3" fillId="0" borderId="50" xfId="0" applyNumberFormat="1" applyFont="1" applyFill="1" applyBorder="1" applyAlignment="1">
      <alignment vertical="center" wrapText="1"/>
    </xf>
    <xf numFmtId="3" fontId="0" fillId="0" borderId="81" xfId="0" applyNumberFormat="1" applyFill="1" applyBorder="1" applyAlignment="1">
      <alignment vertical="center" wrapText="1"/>
    </xf>
    <xf numFmtId="3" fontId="0" fillId="0" borderId="73" xfId="0" applyNumberFormat="1" applyFill="1" applyBorder="1" applyAlignment="1">
      <alignment vertical="center" wrapText="1"/>
    </xf>
    <xf numFmtId="3" fontId="0" fillId="0" borderId="31" xfId="0" applyNumberFormat="1" applyFill="1" applyBorder="1" applyAlignment="1">
      <alignment vertical="center" wrapText="1"/>
    </xf>
    <xf numFmtId="3" fontId="0" fillId="0" borderId="33" xfId="0" applyNumberFormat="1" applyFill="1" applyBorder="1" applyAlignment="1">
      <alignment vertical="center" wrapText="1"/>
    </xf>
    <xf numFmtId="0" fontId="58" fillId="0" borderId="0" xfId="61" applyFont="1" applyFill="1">
      <alignment/>
      <protection/>
    </xf>
    <xf numFmtId="0" fontId="5" fillId="0" borderId="0" xfId="61" applyFont="1" applyFill="1" applyAlignment="1">
      <alignment horizontal="centerContinuous" vertical="center"/>
      <protection/>
    </xf>
    <xf numFmtId="0" fontId="2" fillId="0" borderId="0" xfId="61" applyFont="1" applyFill="1" applyAlignment="1">
      <alignment horizontal="centerContinuous" vertical="center"/>
      <protection/>
    </xf>
    <xf numFmtId="0" fontId="4" fillId="0" borderId="0" xfId="61" applyFont="1" applyFill="1" applyAlignment="1">
      <alignment horizontal="right"/>
      <protection/>
    </xf>
    <xf numFmtId="0" fontId="6" fillId="0" borderId="82" xfId="61" applyFont="1" applyFill="1" applyBorder="1" applyAlignment="1">
      <alignment horizontal="center" vertical="center" wrapText="1"/>
      <protection/>
    </xf>
    <xf numFmtId="0" fontId="6" fillId="0" borderId="83" xfId="61" applyFont="1" applyFill="1" applyBorder="1" applyAlignment="1">
      <alignment horizontal="center" vertical="center" wrapText="1"/>
      <protection/>
    </xf>
    <xf numFmtId="0" fontId="12" fillId="0" borderId="83" xfId="61" applyFont="1" applyFill="1" applyBorder="1" applyAlignment="1">
      <alignment horizontal="center" vertical="center" wrapText="1"/>
      <protection/>
    </xf>
    <xf numFmtId="0" fontId="12" fillId="0" borderId="84" xfId="61" applyFont="1" applyFill="1" applyBorder="1" applyAlignment="1">
      <alignment horizontal="center" vertical="center" wrapText="1"/>
      <protection/>
    </xf>
    <xf numFmtId="0" fontId="57" fillId="0" borderId="0" xfId="61" applyFill="1">
      <alignment/>
      <protection/>
    </xf>
    <xf numFmtId="37" fontId="12" fillId="0" borderId="85" xfId="61" applyNumberFormat="1" applyFont="1" applyFill="1" applyBorder="1" applyAlignment="1">
      <alignment horizontal="left" vertical="center" indent="1"/>
      <protection/>
    </xf>
    <xf numFmtId="0" fontId="12" fillId="0" borderId="25" xfId="61" applyFont="1" applyFill="1" applyBorder="1" applyAlignment="1">
      <alignment horizontal="left" vertical="center" indent="1"/>
      <protection/>
    </xf>
    <xf numFmtId="177" fontId="12" fillId="0" borderId="24" xfId="61" applyNumberFormat="1" applyFont="1" applyFill="1" applyBorder="1" applyAlignment="1">
      <alignment horizontal="right" vertical="center"/>
      <protection/>
    </xf>
    <xf numFmtId="177" fontId="12" fillId="0" borderId="25" xfId="61" applyNumberFormat="1" applyFont="1" applyFill="1" applyBorder="1" applyAlignment="1">
      <alignment horizontal="right" vertical="center"/>
      <protection/>
    </xf>
    <xf numFmtId="177" fontId="12" fillId="0" borderId="86" xfId="61" applyNumberFormat="1" applyFont="1" applyFill="1" applyBorder="1" applyAlignment="1">
      <alignment horizontal="right" vertical="center"/>
      <protection/>
    </xf>
    <xf numFmtId="0" fontId="59" fillId="0" borderId="0" xfId="61" applyFont="1" applyFill="1" applyAlignment="1">
      <alignment vertical="center"/>
      <protection/>
    </xf>
    <xf numFmtId="37" fontId="13" fillId="0" borderId="87" xfId="61" applyNumberFormat="1" applyFont="1" applyFill="1" applyBorder="1" applyAlignment="1">
      <alignment horizontal="left" indent="1"/>
      <protection/>
    </xf>
    <xf numFmtId="0" fontId="13" fillId="0" borderId="14" xfId="61" applyFont="1" applyFill="1" applyBorder="1" applyAlignment="1">
      <alignment horizontal="left" indent="3"/>
      <protection/>
    </xf>
    <xf numFmtId="177" fontId="13" fillId="0" borderId="22" xfId="40" applyNumberFormat="1" applyFont="1" applyFill="1" applyBorder="1" applyAlignment="1" applyProtection="1" quotePrefix="1">
      <alignment horizontal="right"/>
      <protection locked="0"/>
    </xf>
    <xf numFmtId="177" fontId="13" fillId="0" borderId="14" xfId="40" applyNumberFormat="1" applyFont="1" applyFill="1" applyBorder="1" applyAlignment="1" applyProtection="1" quotePrefix="1">
      <alignment horizontal="right"/>
      <protection locked="0"/>
    </xf>
    <xf numFmtId="177" fontId="13" fillId="0" borderId="88" xfId="40" applyNumberFormat="1" applyFont="1" applyFill="1" applyBorder="1" applyAlignment="1" applyProtection="1" quotePrefix="1">
      <alignment horizontal="right"/>
      <protection locked="0"/>
    </xf>
    <xf numFmtId="37" fontId="13" fillId="0" borderId="89" xfId="61" applyNumberFormat="1" applyFont="1" applyFill="1" applyBorder="1" applyAlignment="1">
      <alignment horizontal="left" indent="1"/>
      <protection/>
    </xf>
    <xf numFmtId="0" fontId="13" fillId="0" borderId="11" xfId="61" applyFont="1" applyFill="1" applyBorder="1" applyAlignment="1">
      <alignment horizontal="left" indent="3"/>
      <protection/>
    </xf>
    <xf numFmtId="177" fontId="13" fillId="0" borderId="18" xfId="40" applyNumberFormat="1" applyFont="1" applyFill="1" applyBorder="1" applyAlignment="1" applyProtection="1">
      <alignment/>
      <protection locked="0"/>
    </xf>
    <xf numFmtId="177" fontId="13" fillId="0" borderId="11" xfId="40" applyNumberFormat="1" applyFont="1" applyFill="1" applyBorder="1" applyAlignment="1" applyProtection="1">
      <alignment/>
      <protection locked="0"/>
    </xf>
    <xf numFmtId="177" fontId="13" fillId="0" borderId="90" xfId="40" applyNumberFormat="1" applyFont="1" applyFill="1" applyBorder="1" applyAlignment="1" applyProtection="1">
      <alignment/>
      <protection locked="0"/>
    </xf>
    <xf numFmtId="177" fontId="13" fillId="0" borderId="18" xfId="61" applyNumberFormat="1" applyFont="1" applyFill="1" applyBorder="1" applyProtection="1">
      <alignment/>
      <protection locked="0"/>
    </xf>
    <xf numFmtId="177" fontId="13" fillId="0" borderId="11" xfId="61" applyNumberFormat="1" applyFont="1" applyFill="1" applyBorder="1" applyProtection="1">
      <alignment/>
      <protection locked="0"/>
    </xf>
    <xf numFmtId="177" fontId="13" fillId="0" borderId="90" xfId="61" applyNumberFormat="1" applyFont="1" applyFill="1" applyBorder="1" applyProtection="1">
      <alignment/>
      <protection locked="0"/>
    </xf>
    <xf numFmtId="177" fontId="13" fillId="0" borderId="23" xfId="61" applyNumberFormat="1" applyFont="1" applyFill="1" applyBorder="1" applyProtection="1">
      <alignment/>
      <protection locked="0"/>
    </xf>
    <xf numFmtId="177" fontId="13" fillId="0" borderId="32" xfId="61" applyNumberFormat="1" applyFont="1" applyFill="1" applyBorder="1" applyProtection="1">
      <alignment/>
      <protection locked="0"/>
    </xf>
    <xf numFmtId="177" fontId="13" fillId="0" borderId="91" xfId="61" applyNumberFormat="1" applyFont="1" applyFill="1" applyBorder="1" applyProtection="1">
      <alignment/>
      <protection locked="0"/>
    </xf>
    <xf numFmtId="177" fontId="12" fillId="0" borderId="24" xfId="61" applyNumberFormat="1" applyFont="1" applyFill="1" applyBorder="1" applyAlignment="1">
      <alignment vertical="center"/>
      <protection/>
    </xf>
    <xf numFmtId="177" fontId="12" fillId="0" borderId="25" xfId="61" applyNumberFormat="1" applyFont="1" applyFill="1" applyBorder="1" applyAlignment="1">
      <alignment vertical="center"/>
      <protection/>
    </xf>
    <xf numFmtId="177" fontId="12" fillId="0" borderId="86" xfId="61" applyNumberFormat="1" applyFont="1" applyFill="1" applyBorder="1" applyAlignment="1">
      <alignment vertical="center"/>
      <protection/>
    </xf>
    <xf numFmtId="0" fontId="59" fillId="0" borderId="0" xfId="61" applyFont="1" applyFill="1" applyAlignment="1">
      <alignment vertical="center"/>
      <protection/>
    </xf>
    <xf numFmtId="177" fontId="13" fillId="0" borderId="22" xfId="61" applyNumberFormat="1" applyFont="1" applyFill="1" applyBorder="1" applyProtection="1">
      <alignment/>
      <protection locked="0"/>
    </xf>
    <xf numFmtId="177" fontId="13" fillId="0" borderId="14" xfId="61" applyNumberFormat="1" applyFont="1" applyFill="1" applyBorder="1" applyAlignment="1" applyProtection="1">
      <alignment vertical="center"/>
      <protection locked="0"/>
    </xf>
    <xf numFmtId="177" fontId="13" fillId="0" borderId="14" xfId="61" applyNumberFormat="1" applyFont="1" applyFill="1" applyBorder="1">
      <alignment/>
      <protection/>
    </xf>
    <xf numFmtId="177" fontId="13" fillId="0" borderId="14" xfId="61" applyNumberFormat="1" applyFont="1" applyFill="1" applyBorder="1" applyProtection="1">
      <alignment/>
      <protection locked="0"/>
    </xf>
    <xf numFmtId="177" fontId="13" fillId="0" borderId="88" xfId="61" applyNumberFormat="1" applyFont="1" applyFill="1" applyBorder="1" applyProtection="1">
      <alignment/>
      <protection locked="0"/>
    </xf>
    <xf numFmtId="0" fontId="13" fillId="0" borderId="49" xfId="61" applyFont="1" applyFill="1" applyBorder="1" applyAlignment="1">
      <alignment horizontal="left" indent="3"/>
      <protection/>
    </xf>
    <xf numFmtId="0" fontId="57" fillId="0" borderId="18" xfId="61" applyFill="1" applyBorder="1">
      <alignment/>
      <protection/>
    </xf>
    <xf numFmtId="0" fontId="57" fillId="0" borderId="11" xfId="61" applyFill="1" applyBorder="1">
      <alignment/>
      <protection/>
    </xf>
    <xf numFmtId="0" fontId="57" fillId="0" borderId="90" xfId="61" applyFill="1" applyBorder="1">
      <alignment/>
      <protection/>
    </xf>
    <xf numFmtId="37" fontId="13" fillId="0" borderId="89" xfId="61" applyNumberFormat="1" applyFont="1" applyFill="1" applyBorder="1" applyAlignment="1">
      <alignment horizontal="left" wrapText="1" indent="1"/>
      <protection/>
    </xf>
    <xf numFmtId="0" fontId="6" fillId="0" borderId="25" xfId="61" applyFont="1" applyFill="1" applyBorder="1" applyAlignment="1">
      <alignment horizontal="left" vertical="center" indent="1"/>
      <protection/>
    </xf>
    <xf numFmtId="0" fontId="60" fillId="0" borderId="0" xfId="61" applyFont="1" applyFill="1" applyAlignment="1">
      <alignment vertical="center"/>
      <protection/>
    </xf>
    <xf numFmtId="177" fontId="6" fillId="0" borderId="24" xfId="61" applyNumberFormat="1" applyFont="1" applyFill="1" applyBorder="1" applyAlignment="1">
      <alignment horizontal="center" vertical="center" wrapText="1"/>
      <protection/>
    </xf>
    <xf numFmtId="177" fontId="6" fillId="0" borderId="25" xfId="61" applyNumberFormat="1" applyFont="1" applyFill="1" applyBorder="1" applyAlignment="1">
      <alignment horizontal="center" vertical="center" wrapText="1"/>
      <protection/>
    </xf>
    <xf numFmtId="177" fontId="12" fillId="0" borderId="25" xfId="61" applyNumberFormat="1" applyFont="1" applyFill="1" applyBorder="1" applyAlignment="1">
      <alignment horizontal="center" vertical="center" wrapText="1"/>
      <protection/>
    </xf>
    <xf numFmtId="177" fontId="12" fillId="0" borderId="86" xfId="61" applyNumberFormat="1" applyFont="1" applyFill="1" applyBorder="1" applyAlignment="1">
      <alignment horizontal="center" vertical="center" wrapText="1"/>
      <protection/>
    </xf>
    <xf numFmtId="0" fontId="12" fillId="0" borderId="85" xfId="61" applyFont="1" applyFill="1" applyBorder="1" applyAlignment="1">
      <alignment horizontal="left" vertical="center" indent="1"/>
      <protection/>
    </xf>
    <xf numFmtId="0" fontId="12" fillId="0" borderId="25" xfId="61" applyFont="1" applyFill="1" applyBorder="1" applyAlignment="1" quotePrefix="1">
      <alignment horizontal="left" vertical="center" indent="1"/>
      <protection/>
    </xf>
    <xf numFmtId="0" fontId="13" fillId="0" borderId="89" xfId="61" applyFont="1" applyFill="1" applyBorder="1" applyAlignment="1">
      <alignment horizontal="left" indent="1"/>
      <protection/>
    </xf>
    <xf numFmtId="177" fontId="13" fillId="0" borderId="88" xfId="61" applyNumberFormat="1" applyFont="1" applyFill="1" applyBorder="1" applyAlignment="1" applyProtection="1">
      <alignment vertical="center"/>
      <protection locked="0"/>
    </xf>
    <xf numFmtId="177" fontId="13" fillId="0" borderId="21" xfId="61" applyNumberFormat="1" applyFont="1" applyFill="1" applyBorder="1" applyProtection="1">
      <alignment/>
      <protection locked="0"/>
    </xf>
    <xf numFmtId="177" fontId="13" fillId="0" borderId="16" xfId="61" applyNumberFormat="1" applyFont="1" applyFill="1" applyBorder="1" applyProtection="1">
      <alignment/>
      <protection locked="0"/>
    </xf>
    <xf numFmtId="177" fontId="13" fillId="0" borderId="16" xfId="61" applyNumberFormat="1" applyFont="1" applyFill="1" applyBorder="1" applyAlignment="1" applyProtection="1">
      <alignment vertical="center"/>
      <protection locked="0"/>
    </xf>
    <xf numFmtId="177" fontId="13" fillId="0" borderId="92" xfId="61" applyNumberFormat="1" applyFont="1" applyFill="1" applyBorder="1" applyAlignment="1" applyProtection="1">
      <alignment vertical="center"/>
      <protection locked="0"/>
    </xf>
    <xf numFmtId="0" fontId="13" fillId="0" borderId="93" xfId="61" applyFont="1" applyFill="1" applyBorder="1" applyAlignment="1">
      <alignment horizontal="left" indent="1"/>
      <protection/>
    </xf>
    <xf numFmtId="0" fontId="13" fillId="0" borderId="10" xfId="61" applyFont="1" applyFill="1" applyBorder="1" applyAlignment="1">
      <alignment horizontal="left" indent="3"/>
      <protection/>
    </xf>
    <xf numFmtId="177" fontId="13" fillId="0" borderId="32" xfId="61" applyNumberFormat="1" applyFont="1" applyFill="1" applyBorder="1" applyAlignment="1" applyProtection="1">
      <alignment vertical="center"/>
      <protection locked="0"/>
    </xf>
    <xf numFmtId="177" fontId="13" fillId="0" borderId="91" xfId="61" applyNumberFormat="1" applyFont="1" applyFill="1" applyBorder="1">
      <alignment/>
      <protection/>
    </xf>
    <xf numFmtId="177" fontId="13" fillId="0" borderId="32" xfId="61" applyNumberFormat="1" applyFont="1" applyFill="1" applyBorder="1">
      <alignment/>
      <protection/>
    </xf>
    <xf numFmtId="177" fontId="13" fillId="0" borderId="88" xfId="61" applyNumberFormat="1" applyFont="1" applyFill="1" applyBorder="1">
      <alignment/>
      <protection/>
    </xf>
    <xf numFmtId="177" fontId="13" fillId="0" borderId="11" xfId="61" applyNumberFormat="1" applyFont="1" applyFill="1" applyBorder="1" applyAlignment="1" applyProtection="1">
      <alignment vertical="center"/>
      <protection locked="0"/>
    </xf>
    <xf numFmtId="177" fontId="13" fillId="0" borderId="11" xfId="61" applyNumberFormat="1" applyFont="1" applyFill="1" applyBorder="1">
      <alignment/>
      <protection/>
    </xf>
    <xf numFmtId="177" fontId="13" fillId="0" borderId="90" xfId="61" applyNumberFormat="1" applyFont="1" applyFill="1" applyBorder="1" applyAlignment="1" applyProtection="1">
      <alignment vertical="center"/>
      <protection locked="0"/>
    </xf>
    <xf numFmtId="0" fontId="12" fillId="0" borderId="94" xfId="61" applyFont="1" applyFill="1" applyBorder="1" applyAlignment="1">
      <alignment horizontal="left" vertical="center" indent="1"/>
      <protection/>
    </xf>
    <xf numFmtId="0" fontId="6" fillId="0" borderId="95" xfId="61" applyFont="1" applyFill="1" applyBorder="1" applyAlignment="1">
      <alignment horizontal="left" vertical="center" indent="1"/>
      <protection/>
    </xf>
    <xf numFmtId="177" fontId="12" fillId="0" borderId="96" xfId="61" applyNumberFormat="1" applyFont="1" applyFill="1" applyBorder="1" applyAlignment="1">
      <alignment vertical="center"/>
      <protection/>
    </xf>
    <xf numFmtId="177" fontId="12" fillId="0" borderId="95" xfId="61" applyNumberFormat="1" applyFont="1" applyFill="1" applyBorder="1" applyAlignment="1">
      <alignment vertical="center"/>
      <protection/>
    </xf>
    <xf numFmtId="177" fontId="12" fillId="0" borderId="97" xfId="61" applyNumberFormat="1" applyFont="1" applyFill="1" applyBorder="1" applyAlignment="1">
      <alignment vertical="center"/>
      <protection/>
    </xf>
    <xf numFmtId="0" fontId="60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right"/>
      <protection/>
    </xf>
    <xf numFmtId="0" fontId="0" fillId="0" borderId="0" xfId="61" applyFont="1" applyFill="1">
      <alignment/>
      <protection/>
    </xf>
    <xf numFmtId="164" fontId="57" fillId="0" borderId="0" xfId="61" applyNumberFormat="1" applyFill="1" applyAlignment="1">
      <alignment vertical="center"/>
      <protection/>
    </xf>
    <xf numFmtId="0" fontId="0" fillId="0" borderId="0" xfId="64">
      <alignment/>
      <protection/>
    </xf>
    <xf numFmtId="0" fontId="61" fillId="0" borderId="14" xfId="61" applyFont="1" applyFill="1" applyBorder="1" applyAlignment="1">
      <alignment horizontal="center" vertical="center"/>
      <protection/>
    </xf>
    <xf numFmtId="0" fontId="61" fillId="0" borderId="23" xfId="61" applyNumberFormat="1" applyFont="1" applyFill="1" applyBorder="1" applyAlignment="1" applyProtection="1">
      <alignment horizontal="center" vertical="center"/>
      <protection/>
    </xf>
    <xf numFmtId="0" fontId="61" fillId="0" borderId="32" xfId="61" applyNumberFormat="1" applyFont="1" applyFill="1" applyBorder="1" applyAlignment="1" applyProtection="1">
      <alignment horizontal="center" vertical="center"/>
      <protection/>
    </xf>
    <xf numFmtId="0" fontId="61" fillId="0" borderId="33" xfId="61" applyNumberFormat="1" applyFont="1" applyFill="1" applyBorder="1" applyAlignment="1" applyProtection="1">
      <alignment horizontal="center" vertical="center"/>
      <protection/>
    </xf>
    <xf numFmtId="173" fontId="62" fillId="0" borderId="20" xfId="61" applyNumberFormat="1" applyFont="1" applyFill="1" applyBorder="1" applyAlignment="1">
      <alignment horizontal="center" vertical="center"/>
      <protection/>
    </xf>
    <xf numFmtId="0" fontId="62" fillId="0" borderId="13" xfId="61" applyFont="1" applyFill="1" applyBorder="1" applyAlignment="1">
      <alignment horizontal="left" vertical="center" wrapText="1"/>
      <protection/>
    </xf>
    <xf numFmtId="177" fontId="62" fillId="0" borderId="13" xfId="61" applyNumberFormat="1" applyFont="1" applyFill="1" applyBorder="1" applyAlignment="1" applyProtection="1">
      <alignment horizontal="right" vertical="center"/>
      <protection locked="0"/>
    </xf>
    <xf numFmtId="177" fontId="62" fillId="0" borderId="30" xfId="61" applyNumberFormat="1" applyFont="1" applyFill="1" applyBorder="1" applyAlignment="1" applyProtection="1">
      <alignment horizontal="right" vertical="center"/>
      <protection locked="0"/>
    </xf>
    <xf numFmtId="173" fontId="62" fillId="0" borderId="18" xfId="61" applyNumberFormat="1" applyFont="1" applyFill="1" applyBorder="1" applyAlignment="1">
      <alignment horizontal="center" vertical="center"/>
      <protection/>
    </xf>
    <xf numFmtId="0" fontId="62" fillId="0" borderId="11" xfId="61" applyFont="1" applyFill="1" applyBorder="1" applyAlignment="1">
      <alignment horizontal="left" vertical="center" wrapText="1"/>
      <protection/>
    </xf>
    <xf numFmtId="177" fontId="62" fillId="0" borderId="11" xfId="61" applyNumberFormat="1" applyFont="1" applyFill="1" applyBorder="1" applyAlignment="1" applyProtection="1">
      <alignment horizontal="right" vertical="center"/>
      <protection locked="0"/>
    </xf>
    <xf numFmtId="177" fontId="62" fillId="0" borderId="31" xfId="61" applyNumberFormat="1" applyFont="1" applyFill="1" applyBorder="1" applyAlignment="1" applyProtection="1">
      <alignment horizontal="right" vertical="center"/>
      <protection locked="0"/>
    </xf>
    <xf numFmtId="173" fontId="62" fillId="0" borderId="21" xfId="61" applyNumberFormat="1" applyFont="1" applyFill="1" applyBorder="1" applyAlignment="1">
      <alignment horizontal="center" vertical="center"/>
      <protection/>
    </xf>
    <xf numFmtId="0" fontId="62" fillId="0" borderId="16" xfId="61" applyFont="1" applyFill="1" applyBorder="1" applyAlignment="1">
      <alignment horizontal="left" vertical="center" wrapText="1"/>
      <protection/>
    </xf>
    <xf numFmtId="177" fontId="62" fillId="0" borderId="16" xfId="61" applyNumberFormat="1" applyFont="1" applyFill="1" applyBorder="1" applyAlignment="1" applyProtection="1">
      <alignment horizontal="right" vertical="center"/>
      <protection locked="0"/>
    </xf>
    <xf numFmtId="177" fontId="62" fillId="0" borderId="47" xfId="61" applyNumberFormat="1" applyFont="1" applyFill="1" applyBorder="1" applyAlignment="1" applyProtection="1">
      <alignment horizontal="right" vertical="center"/>
      <protection locked="0"/>
    </xf>
    <xf numFmtId="173" fontId="61" fillId="0" borderId="24" xfId="61" applyNumberFormat="1" applyFont="1" applyFill="1" applyBorder="1" applyAlignment="1">
      <alignment horizontal="center" vertical="center"/>
      <protection/>
    </xf>
    <xf numFmtId="0" fontId="61" fillId="0" borderId="25" xfId="61" applyFont="1" applyFill="1" applyBorder="1" applyAlignment="1">
      <alignment horizontal="left" vertical="center" wrapText="1"/>
      <protection/>
    </xf>
    <xf numFmtId="177" fontId="63" fillId="0" borderId="25" xfId="61" applyNumberFormat="1" applyFont="1" applyFill="1" applyBorder="1" applyAlignment="1">
      <alignment vertical="center"/>
      <protection/>
    </xf>
    <xf numFmtId="177" fontId="63" fillId="0" borderId="28" xfId="61" applyNumberFormat="1" applyFont="1" applyFill="1" applyBorder="1" applyAlignment="1">
      <alignment vertical="center"/>
      <protection/>
    </xf>
    <xf numFmtId="177" fontId="62" fillId="0" borderId="13" xfId="61" applyNumberFormat="1" applyFont="1" applyFill="1" applyBorder="1" applyAlignment="1" applyProtection="1">
      <alignment vertical="center"/>
      <protection locked="0"/>
    </xf>
    <xf numFmtId="177" fontId="62" fillId="0" borderId="30" xfId="61" applyNumberFormat="1" applyFont="1" applyFill="1" applyBorder="1" applyAlignment="1" applyProtection="1">
      <alignment vertical="center"/>
      <protection locked="0"/>
    </xf>
    <xf numFmtId="177" fontId="62" fillId="0" borderId="16" xfId="61" applyNumberFormat="1" applyFont="1" applyFill="1" applyBorder="1" applyAlignment="1" applyProtection="1">
      <alignment vertical="center"/>
      <protection locked="0"/>
    </xf>
    <xf numFmtId="177" fontId="62" fillId="0" borderId="47" xfId="61" applyNumberFormat="1" applyFont="1" applyFill="1" applyBorder="1" applyAlignment="1" applyProtection="1">
      <alignment vertical="center"/>
      <protection locked="0"/>
    </xf>
    <xf numFmtId="177" fontId="62" fillId="18" borderId="11" xfId="61" applyNumberFormat="1" applyFont="1" applyFill="1" applyBorder="1" applyAlignment="1" applyProtection="1">
      <alignment vertical="center"/>
      <protection/>
    </xf>
    <xf numFmtId="177" fontId="62" fillId="0" borderId="31" xfId="61" applyNumberFormat="1" applyFont="1" applyFill="1" applyBorder="1" applyAlignment="1" applyProtection="1">
      <alignment vertical="center"/>
      <protection locked="0"/>
    </xf>
    <xf numFmtId="177" fontId="62" fillId="0" borderId="11" xfId="61" applyNumberFormat="1" applyFont="1" applyFill="1" applyBorder="1" applyAlignment="1" applyProtection="1">
      <alignment vertical="center"/>
      <protection locked="0"/>
    </xf>
    <xf numFmtId="0" fontId="62" fillId="0" borderId="11" xfId="61" applyFont="1" applyFill="1" applyBorder="1" applyAlignment="1" quotePrefix="1">
      <alignment horizontal="left" vertical="center" wrapText="1"/>
      <protection/>
    </xf>
    <xf numFmtId="177" fontId="63" fillId="0" borderId="25" xfId="61" applyNumberFormat="1" applyFont="1" applyFill="1" applyBorder="1" applyAlignment="1" applyProtection="1">
      <alignment vertical="center"/>
      <protection/>
    </xf>
    <xf numFmtId="177" fontId="63" fillId="0" borderId="28" xfId="61" applyNumberFormat="1" applyFont="1" applyFill="1" applyBorder="1" applyAlignment="1" applyProtection="1">
      <alignment vertical="center"/>
      <protection/>
    </xf>
    <xf numFmtId="0" fontId="0" fillId="0" borderId="0" xfId="64" applyBorder="1">
      <alignment/>
      <protection/>
    </xf>
    <xf numFmtId="173" fontId="61" fillId="0" borderId="22" xfId="61" applyNumberFormat="1" applyFont="1" applyFill="1" applyBorder="1" applyAlignment="1">
      <alignment horizontal="center" vertical="center"/>
      <protection/>
    </xf>
    <xf numFmtId="0" fontId="61" fillId="0" borderId="14" xfId="61" applyFont="1" applyFill="1" applyBorder="1" applyAlignment="1">
      <alignment horizontal="left" vertical="center" wrapText="1"/>
      <protection/>
    </xf>
    <xf numFmtId="177" fontId="63" fillId="0" borderId="14" xfId="61" applyNumberFormat="1" applyFont="1" applyFill="1" applyBorder="1" applyAlignment="1" applyProtection="1">
      <alignment vertical="center"/>
      <protection/>
    </xf>
    <xf numFmtId="177" fontId="63" fillId="0" borderId="40" xfId="61" applyNumberFormat="1" applyFont="1" applyFill="1" applyBorder="1" applyAlignment="1" applyProtection="1">
      <alignment vertical="center"/>
      <protection/>
    </xf>
    <xf numFmtId="173" fontId="61" fillId="0" borderId="23" xfId="61" applyNumberFormat="1" applyFont="1" applyFill="1" applyBorder="1" applyAlignment="1">
      <alignment horizontal="center" vertical="center"/>
      <protection/>
    </xf>
    <xf numFmtId="0" fontId="61" fillId="0" borderId="32" xfId="61" applyFont="1" applyFill="1" applyBorder="1" applyAlignment="1">
      <alignment horizontal="left" vertical="center" wrapText="1"/>
      <protection/>
    </xf>
    <xf numFmtId="177" fontId="63" fillId="0" borderId="32" xfId="61" applyNumberFormat="1" applyFont="1" applyFill="1" applyBorder="1" applyAlignment="1" applyProtection="1">
      <alignment vertical="center"/>
      <protection/>
    </xf>
    <xf numFmtId="177" fontId="63" fillId="0" borderId="33" xfId="61" applyNumberFormat="1" applyFont="1" applyFill="1" applyBorder="1" applyAlignment="1" applyProtection="1">
      <alignment vertical="center"/>
      <protection/>
    </xf>
    <xf numFmtId="177" fontId="62" fillId="18" borderId="16" xfId="61" applyNumberFormat="1" applyFont="1" applyFill="1" applyBorder="1" applyAlignment="1" applyProtection="1">
      <alignment vertical="center"/>
      <protection/>
    </xf>
    <xf numFmtId="173" fontId="61" fillId="0" borderId="26" xfId="61" applyNumberFormat="1" applyFont="1" applyFill="1" applyBorder="1" applyAlignment="1">
      <alignment horizontal="center" vertical="center"/>
      <protection/>
    </xf>
    <xf numFmtId="0" fontId="61" fillId="0" borderId="27" xfId="61" applyFont="1" applyFill="1" applyBorder="1" applyAlignment="1">
      <alignment horizontal="left" vertical="center" wrapText="1"/>
      <protection/>
    </xf>
    <xf numFmtId="173" fontId="61" fillId="0" borderId="19" xfId="61" applyNumberFormat="1" applyFont="1" applyFill="1" applyBorder="1" applyAlignment="1">
      <alignment horizontal="center" vertical="center"/>
      <protection/>
    </xf>
    <xf numFmtId="0" fontId="61" fillId="0" borderId="12" xfId="61" applyFont="1" applyFill="1" applyBorder="1" applyAlignment="1">
      <alignment horizontal="left" vertical="center" wrapText="1"/>
      <protection/>
    </xf>
    <xf numFmtId="177" fontId="63" fillId="0" borderId="29" xfId="61" applyNumberFormat="1" applyFont="1" applyFill="1" applyBorder="1" applyAlignment="1" applyProtection="1">
      <alignment vertical="center"/>
      <protection/>
    </xf>
    <xf numFmtId="177" fontId="63" fillId="18" borderId="12" xfId="61" applyNumberFormat="1" applyFont="1" applyFill="1" applyBorder="1" applyAlignment="1" applyProtection="1">
      <alignment vertical="center"/>
      <protection/>
    </xf>
    <xf numFmtId="0" fontId="5" fillId="0" borderId="0" xfId="61" applyFont="1" applyFill="1" applyAlignment="1">
      <alignment/>
      <protection/>
    </xf>
    <xf numFmtId="0" fontId="5" fillId="0" borderId="0" xfId="61" applyFont="1" applyFill="1" applyAlignment="1" applyProtection="1">
      <alignment vertical="center"/>
      <protection locked="0"/>
    </xf>
    <xf numFmtId="0" fontId="6" fillId="0" borderId="98" xfId="61" applyFont="1" applyFill="1" applyBorder="1" applyAlignment="1" quotePrefix="1">
      <alignment horizontal="center" vertical="center" wrapText="1"/>
      <protection/>
    </xf>
    <xf numFmtId="0" fontId="6" fillId="0" borderId="99" xfId="61" applyFont="1" applyFill="1" applyBorder="1" applyAlignment="1">
      <alignment horizontal="center" vertical="center"/>
      <protection/>
    </xf>
    <xf numFmtId="0" fontId="6" fillId="0" borderId="100" xfId="61" applyFont="1" applyFill="1" applyBorder="1" applyAlignment="1">
      <alignment horizontal="center" vertical="center" wrapText="1"/>
      <protection/>
    </xf>
    <xf numFmtId="0" fontId="6" fillId="0" borderId="99" xfId="61" applyFont="1" applyFill="1" applyBorder="1" applyAlignment="1">
      <alignment horizontal="center" vertical="center" wrapText="1"/>
      <protection/>
    </xf>
    <xf numFmtId="0" fontId="6" fillId="0" borderId="101" xfId="61" applyFont="1" applyFill="1" applyBorder="1" applyAlignment="1">
      <alignment horizontal="center" vertical="center" wrapText="1"/>
      <protection/>
    </xf>
    <xf numFmtId="173" fontId="13" fillId="0" borderId="22" xfId="61" applyNumberFormat="1" applyFont="1" applyFill="1" applyBorder="1" applyAlignment="1">
      <alignment horizontal="center" vertical="center"/>
      <protection/>
    </xf>
    <xf numFmtId="0" fontId="13" fillId="0" borderId="14" xfId="61" applyFont="1" applyFill="1" applyBorder="1" applyAlignment="1">
      <alignment horizontal="left" vertical="center" wrapText="1" indent="1"/>
      <protection/>
    </xf>
    <xf numFmtId="177" fontId="13" fillId="0" borderId="14" xfId="61" applyNumberFormat="1" applyFont="1" applyFill="1" applyBorder="1" applyAlignment="1" applyProtection="1">
      <alignment horizontal="right" vertical="center"/>
      <protection locked="0"/>
    </xf>
    <xf numFmtId="177" fontId="13" fillId="0" borderId="14" xfId="40" applyNumberFormat="1" applyFont="1" applyFill="1" applyBorder="1" applyAlignment="1" applyProtection="1" quotePrefix="1">
      <alignment horizontal="right" vertical="center"/>
      <protection locked="0"/>
    </xf>
    <xf numFmtId="177" fontId="13" fillId="0" borderId="14" xfId="40" applyNumberFormat="1" applyFont="1" applyFill="1" applyBorder="1" applyAlignment="1" applyProtection="1">
      <alignment horizontal="right" vertical="center"/>
      <protection locked="0"/>
    </xf>
    <xf numFmtId="177" fontId="13" fillId="0" borderId="40" xfId="40" applyNumberFormat="1" applyFont="1" applyFill="1" applyBorder="1" applyAlignment="1" applyProtection="1" quotePrefix="1">
      <alignment horizontal="right" vertical="center"/>
      <protection locked="0"/>
    </xf>
    <xf numFmtId="173" fontId="13" fillId="0" borderId="18" xfId="61" applyNumberFormat="1" applyFont="1" applyFill="1" applyBorder="1" applyAlignment="1">
      <alignment horizontal="center" vertical="center"/>
      <protection/>
    </xf>
    <xf numFmtId="0" fontId="13" fillId="0" borderId="11" xfId="61" applyFont="1" applyFill="1" applyBorder="1" applyAlignment="1" quotePrefix="1">
      <alignment horizontal="left" vertical="center" wrapText="1" indent="1"/>
      <protection/>
    </xf>
    <xf numFmtId="177" fontId="13" fillId="0" borderId="11" xfId="61" applyNumberFormat="1" applyFont="1" applyFill="1" applyBorder="1" applyAlignment="1" applyProtection="1">
      <alignment horizontal="right" vertical="center"/>
      <protection locked="0"/>
    </xf>
    <xf numFmtId="177" fontId="13" fillId="0" borderId="11" xfId="40" applyNumberFormat="1" applyFont="1" applyFill="1" applyBorder="1" applyAlignment="1" applyProtection="1" quotePrefix="1">
      <alignment horizontal="right" vertical="center"/>
      <protection locked="0"/>
    </xf>
    <xf numFmtId="177" fontId="13" fillId="0" borderId="11" xfId="40" applyNumberFormat="1" applyFont="1" applyFill="1" applyBorder="1" applyAlignment="1" applyProtection="1">
      <alignment horizontal="right" vertical="center"/>
      <protection locked="0"/>
    </xf>
    <xf numFmtId="177" fontId="13" fillId="0" borderId="31" xfId="40" applyNumberFormat="1" applyFont="1" applyFill="1" applyBorder="1" applyAlignment="1" applyProtection="1" quotePrefix="1">
      <alignment horizontal="right" vertical="center"/>
      <protection locked="0"/>
    </xf>
    <xf numFmtId="173" fontId="13" fillId="0" borderId="21" xfId="61" applyNumberFormat="1" applyFont="1" applyFill="1" applyBorder="1" applyAlignment="1">
      <alignment horizontal="center" vertical="center"/>
      <protection/>
    </xf>
    <xf numFmtId="0" fontId="13" fillId="0" borderId="16" xfId="61" applyFont="1" applyFill="1" applyBorder="1" applyAlignment="1" quotePrefix="1">
      <alignment horizontal="left" vertical="center" wrapText="1" indent="1"/>
      <protection/>
    </xf>
    <xf numFmtId="177" fontId="13" fillId="0" borderId="16" xfId="61" applyNumberFormat="1" applyFont="1" applyFill="1" applyBorder="1" applyAlignment="1" applyProtection="1">
      <alignment horizontal="right" vertical="center"/>
      <protection locked="0"/>
    </xf>
    <xf numFmtId="177" fontId="13" fillId="0" borderId="16" xfId="40" applyNumberFormat="1" applyFont="1" applyFill="1" applyBorder="1" applyAlignment="1" applyProtection="1" quotePrefix="1">
      <alignment horizontal="right" vertical="center"/>
      <protection locked="0"/>
    </xf>
    <xf numFmtId="177" fontId="13" fillId="0" borderId="16" xfId="40" applyNumberFormat="1" applyFont="1" applyFill="1" applyBorder="1" applyAlignment="1" applyProtection="1">
      <alignment horizontal="right" vertical="center"/>
      <protection locked="0"/>
    </xf>
    <xf numFmtId="177" fontId="13" fillId="0" borderId="47" xfId="40" applyNumberFormat="1" applyFont="1" applyFill="1" applyBorder="1" applyAlignment="1" applyProtection="1" quotePrefix="1">
      <alignment horizontal="right" vertical="center"/>
      <protection locked="0"/>
    </xf>
    <xf numFmtId="173" fontId="12" fillId="0" borderId="24" xfId="61" applyNumberFormat="1" applyFont="1" applyFill="1" applyBorder="1" applyAlignment="1">
      <alignment horizontal="center" vertical="center"/>
      <protection/>
    </xf>
    <xf numFmtId="0" fontId="12" fillId="0" borderId="25" xfId="61" applyFont="1" applyFill="1" applyBorder="1" applyAlignment="1" quotePrefix="1">
      <alignment horizontal="left" vertical="center" wrapText="1" indent="1"/>
      <protection/>
    </xf>
    <xf numFmtId="177" fontId="12" fillId="0" borderId="25" xfId="61" applyNumberFormat="1" applyFont="1" applyFill="1" applyBorder="1" applyAlignment="1" applyProtection="1">
      <alignment horizontal="right" vertical="center"/>
      <protection/>
    </xf>
    <xf numFmtId="177" fontId="12" fillId="0" borderId="28" xfId="61" applyNumberFormat="1" applyFont="1" applyFill="1" applyBorder="1" applyAlignment="1" applyProtection="1">
      <alignment horizontal="right" vertical="center"/>
      <protection/>
    </xf>
    <xf numFmtId="173" fontId="13" fillId="0" borderId="20" xfId="61" applyNumberFormat="1" applyFont="1" applyFill="1" applyBorder="1" applyAlignment="1">
      <alignment horizontal="center" vertical="center"/>
      <protection/>
    </xf>
    <xf numFmtId="0" fontId="13" fillId="0" borderId="13" xfId="61" applyFont="1" applyFill="1" applyBorder="1" applyAlignment="1" quotePrefix="1">
      <alignment horizontal="left" vertical="center" wrapText="1" indent="1"/>
      <protection/>
    </xf>
    <xf numFmtId="177" fontId="13" fillId="0" borderId="13" xfId="61" applyNumberFormat="1" applyFont="1" applyFill="1" applyBorder="1" applyAlignment="1" applyProtection="1">
      <alignment horizontal="right" vertical="center"/>
      <protection locked="0"/>
    </xf>
    <xf numFmtId="177" fontId="13" fillId="0" borderId="13" xfId="40" applyNumberFormat="1" applyFont="1" applyFill="1" applyBorder="1" applyAlignment="1" applyProtection="1">
      <alignment horizontal="right" vertical="center"/>
      <protection locked="0"/>
    </xf>
    <xf numFmtId="177" fontId="13" fillId="0" borderId="13" xfId="40" applyNumberFormat="1" applyFont="1" applyFill="1" applyBorder="1" applyAlignment="1" applyProtection="1" quotePrefix="1">
      <alignment horizontal="right" vertical="center"/>
      <protection locked="0"/>
    </xf>
    <xf numFmtId="177" fontId="13" fillId="0" borderId="30" xfId="40" applyNumberFormat="1" applyFont="1" applyFill="1" applyBorder="1" applyAlignment="1" applyProtection="1" quotePrefix="1">
      <alignment horizontal="right" vertical="center"/>
      <protection locked="0"/>
    </xf>
    <xf numFmtId="0" fontId="13" fillId="0" borderId="11" xfId="61" applyFont="1" applyFill="1" applyBorder="1" applyAlignment="1">
      <alignment horizontal="left" vertical="center" wrapText="1" indent="1"/>
      <protection/>
    </xf>
    <xf numFmtId="177" fontId="12" fillId="0" borderId="28" xfId="61" applyNumberFormat="1" applyFont="1" applyFill="1" applyBorder="1" applyAlignment="1">
      <alignment horizontal="right" vertical="center"/>
      <protection/>
    </xf>
    <xf numFmtId="0" fontId="13" fillId="0" borderId="13" xfId="61" applyFont="1" applyFill="1" applyBorder="1" applyAlignment="1">
      <alignment horizontal="left" vertical="center" wrapText="1" indent="1"/>
      <protection/>
    </xf>
    <xf numFmtId="173" fontId="13" fillId="0" borderId="23" xfId="61" applyNumberFormat="1" applyFont="1" applyFill="1" applyBorder="1" applyAlignment="1">
      <alignment horizontal="center" vertical="center"/>
      <protection/>
    </xf>
    <xf numFmtId="0" fontId="13" fillId="0" borderId="32" xfId="61" applyFont="1" applyFill="1" applyBorder="1" applyAlignment="1" quotePrefix="1">
      <alignment horizontal="left" vertical="center" wrapText="1" indent="1"/>
      <protection/>
    </xf>
    <xf numFmtId="177" fontId="13" fillId="0" borderId="32" xfId="61" applyNumberFormat="1" applyFont="1" applyFill="1" applyBorder="1" applyAlignment="1" applyProtection="1">
      <alignment horizontal="right" vertical="center"/>
      <protection locked="0"/>
    </xf>
    <xf numFmtId="177" fontId="13" fillId="0" borderId="32" xfId="40" applyNumberFormat="1" applyFont="1" applyFill="1" applyBorder="1" applyAlignment="1" applyProtection="1">
      <alignment horizontal="right" vertical="center"/>
      <protection locked="0"/>
    </xf>
    <xf numFmtId="177" fontId="13" fillId="0" borderId="32" xfId="40" applyNumberFormat="1" applyFont="1" applyFill="1" applyBorder="1" applyAlignment="1" applyProtection="1" quotePrefix="1">
      <alignment horizontal="right" vertical="center"/>
      <protection locked="0"/>
    </xf>
    <xf numFmtId="177" fontId="13" fillId="0" borderId="33" xfId="40" applyNumberFormat="1" applyFont="1" applyFill="1" applyBorder="1" applyAlignment="1" applyProtection="1" quotePrefix="1">
      <alignment horizontal="right" vertical="center"/>
      <protection locked="0"/>
    </xf>
    <xf numFmtId="173" fontId="62" fillId="0" borderId="17" xfId="61" applyNumberFormat="1" applyFont="1" applyFill="1" applyBorder="1" applyAlignment="1">
      <alignment horizontal="center" vertical="center"/>
      <protection/>
    </xf>
    <xf numFmtId="0" fontId="62" fillId="0" borderId="10" xfId="61" applyFont="1" applyFill="1" applyBorder="1" applyAlignment="1">
      <alignment horizontal="left" vertical="center" wrapText="1"/>
      <protection/>
    </xf>
    <xf numFmtId="177" fontId="62" fillId="0" borderId="10" xfId="61" applyNumberFormat="1" applyFont="1" applyFill="1" applyBorder="1" applyAlignment="1" applyProtection="1">
      <alignment vertical="center"/>
      <protection locked="0"/>
    </xf>
    <xf numFmtId="177" fontId="62" fillId="0" borderId="46" xfId="61" applyNumberFormat="1" applyFont="1" applyFill="1" applyBorder="1" applyAlignment="1" applyProtection="1">
      <alignment vertical="center"/>
      <protection locked="0"/>
    </xf>
    <xf numFmtId="164" fontId="0" fillId="0" borderId="17" xfId="0" applyNumberFormat="1" applyFill="1" applyBorder="1" applyAlignment="1" applyProtection="1">
      <alignment horizontal="left" vertical="center" wrapText="1"/>
      <protection locked="0"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64" applyFont="1" applyAlignment="1">
      <alignment horizontal="right"/>
      <protection/>
    </xf>
    <xf numFmtId="0" fontId="0" fillId="0" borderId="0" xfId="64" applyAlignment="1">
      <alignment horizontal="right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22" xfId="60" applyFont="1" applyFill="1" applyBorder="1" applyAlignment="1" applyProtection="1">
      <alignment horizontal="center" vertical="center" wrapText="1"/>
      <protection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14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164" fontId="6" fillId="0" borderId="14" xfId="60" applyNumberFormat="1" applyFont="1" applyFill="1" applyBorder="1" applyAlignment="1" applyProtection="1">
      <alignment horizontal="center" vertical="center"/>
      <protection/>
    </xf>
    <xf numFmtId="164" fontId="6" fillId="0" borderId="40" xfId="60" applyNumberFormat="1" applyFont="1" applyFill="1" applyBorder="1" applyAlignment="1" applyProtection="1">
      <alignment horizontal="center" vertical="center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34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26" fillId="0" borderId="64" xfId="0" applyNumberFormat="1" applyFont="1" applyFill="1" applyBorder="1" applyAlignment="1">
      <alignment horizontal="left" vertical="center" wrapText="1"/>
    </xf>
    <xf numFmtId="164" fontId="12" fillId="0" borderId="50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6" fillId="0" borderId="61" xfId="0" applyNumberFormat="1" applyFont="1" applyFill="1" applyBorder="1" applyAlignment="1">
      <alignment horizontal="center" vertical="center" wrapText="1"/>
    </xf>
    <xf numFmtId="164" fontId="6" fillId="0" borderId="54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6" fillId="0" borderId="102" xfId="0" applyNumberFormat="1" applyFont="1" applyFill="1" applyBorder="1" applyAlignment="1">
      <alignment horizontal="center" vertical="center"/>
    </xf>
    <xf numFmtId="164" fontId="6" fillId="0" borderId="53" xfId="0" applyNumberFormat="1" applyFont="1" applyFill="1" applyBorder="1" applyAlignment="1">
      <alignment horizontal="center" vertical="center"/>
    </xf>
    <xf numFmtId="164" fontId="6" fillId="0" borderId="58" xfId="0" applyNumberFormat="1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left" vertical="center" wrapText="1"/>
    </xf>
    <xf numFmtId="164" fontId="3" fillId="0" borderId="42" xfId="0" applyNumberFormat="1" applyFont="1" applyFill="1" applyBorder="1" applyAlignment="1">
      <alignment horizontal="left" vertical="center" wrapText="1" indent="2"/>
    </xf>
    <xf numFmtId="164" fontId="3" fillId="0" borderId="39" xfId="0" applyNumberFormat="1" applyFont="1" applyFill="1" applyBorder="1" applyAlignment="1">
      <alignment horizontal="left" vertical="center" wrapText="1" indent="2"/>
    </xf>
    <xf numFmtId="164" fontId="4" fillId="0" borderId="34" xfId="0" applyNumberFormat="1" applyFont="1" applyFill="1" applyBorder="1" applyAlignment="1">
      <alignment horizontal="right" vertical="center"/>
    </xf>
    <xf numFmtId="164" fontId="0" fillId="0" borderId="60" xfId="0" applyNumberFormat="1" applyFill="1" applyBorder="1" applyAlignment="1" applyProtection="1">
      <alignment horizontal="left" vertical="center" wrapText="1"/>
      <protection locked="0"/>
    </xf>
    <xf numFmtId="164" fontId="0" fillId="0" borderId="70" xfId="0" applyNumberFormat="1" applyFill="1" applyBorder="1" applyAlignment="1" applyProtection="1">
      <alignment horizontal="left" vertical="center" wrapText="1"/>
      <protection locked="0"/>
    </xf>
    <xf numFmtId="164" fontId="0" fillId="0" borderId="35" xfId="0" applyNumberFormat="1" applyFill="1" applyBorder="1" applyAlignment="1" applyProtection="1">
      <alignment horizontal="left" vertical="center" wrapText="1"/>
      <protection locked="0"/>
    </xf>
    <xf numFmtId="164" fontId="0" fillId="0" borderId="71" xfId="0" applyNumberFormat="1" applyFill="1" applyBorder="1" applyAlignment="1" applyProtection="1">
      <alignment horizontal="left" vertical="center" wrapText="1"/>
      <protection locked="0"/>
    </xf>
    <xf numFmtId="164" fontId="3" fillId="0" borderId="42" xfId="0" applyNumberFormat="1" applyFont="1" applyFill="1" applyBorder="1" applyAlignment="1">
      <alignment horizontal="center" vertical="center" wrapText="1"/>
    </xf>
    <xf numFmtId="164" fontId="3" fillId="0" borderId="39" xfId="0" applyNumberFormat="1" applyFont="1" applyFill="1" applyBorder="1" applyAlignment="1">
      <alignment horizontal="center" vertical="center" wrapText="1"/>
    </xf>
    <xf numFmtId="164" fontId="12" fillId="0" borderId="50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103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/>
      <protection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75" xfId="0" applyFont="1" applyFill="1" applyBorder="1" applyAlignment="1" applyProtection="1">
      <alignment horizontal="center" vertical="center"/>
      <protection/>
    </xf>
    <xf numFmtId="0" fontId="6" fillId="0" borderId="68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6" fillId="0" borderId="104" xfId="0" applyFont="1" applyFill="1" applyBorder="1" applyAlignment="1" applyProtection="1">
      <alignment horizontal="center" vertical="center"/>
      <protection/>
    </xf>
    <xf numFmtId="164" fontId="4" fillId="0" borderId="34" xfId="0" applyNumberFormat="1" applyFont="1" applyFill="1" applyBorder="1" applyAlignment="1">
      <alignment horizontal="right" wrapText="1"/>
    </xf>
    <xf numFmtId="0" fontId="6" fillId="0" borderId="69" xfId="0" applyFont="1" applyFill="1" applyBorder="1" applyAlignment="1" applyProtection="1">
      <alignment horizontal="center" vertical="center"/>
      <protection locked="0"/>
    </xf>
    <xf numFmtId="0" fontId="6" fillId="0" borderId="70" xfId="0" applyFont="1" applyFill="1" applyBorder="1" applyAlignment="1" applyProtection="1">
      <alignment horizontal="center" vertical="center"/>
      <protection locked="0"/>
    </xf>
    <xf numFmtId="0" fontId="6" fillId="0" borderId="75" xfId="0" applyFont="1" applyFill="1" applyBorder="1" applyAlignment="1" applyProtection="1">
      <alignment horizontal="center" vertical="center"/>
      <protection locked="0"/>
    </xf>
    <xf numFmtId="0" fontId="6" fillId="0" borderId="68" xfId="0" applyFont="1" applyFill="1" applyBorder="1" applyAlignment="1" applyProtection="1" quotePrefix="1">
      <alignment horizontal="center" vertical="center"/>
      <protection locked="0"/>
    </xf>
    <xf numFmtId="0" fontId="6" fillId="0" borderId="71" xfId="0" applyFont="1" applyFill="1" applyBorder="1" applyAlignment="1" applyProtection="1" quotePrefix="1">
      <alignment horizontal="center" vertical="center"/>
      <protection locked="0"/>
    </xf>
    <xf numFmtId="0" fontId="6" fillId="0" borderId="104" xfId="0" applyFont="1" applyFill="1" applyBorder="1" applyAlignment="1" applyProtection="1" quotePrefix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left" vertical="center" wrapText="1" indent="1"/>
      <protection/>
    </xf>
    <xf numFmtId="0" fontId="6" fillId="0" borderId="38" xfId="0" applyFont="1" applyFill="1" applyBorder="1" applyAlignment="1" applyProtection="1">
      <alignment horizontal="left" vertical="center" wrapText="1" inden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56" fillId="0" borderId="0" xfId="61" applyFont="1" applyFill="1" applyAlignment="1" applyProtection="1">
      <alignment horizontal="center" vertical="center"/>
      <protection locked="0"/>
    </xf>
    <xf numFmtId="0" fontId="5" fillId="0" borderId="0" xfId="61" applyFont="1" applyFill="1" applyAlignment="1">
      <alignment horizontal="center" vertical="center"/>
      <protection/>
    </xf>
    <xf numFmtId="0" fontId="5" fillId="0" borderId="105" xfId="61" applyFont="1" applyFill="1" applyBorder="1" applyAlignment="1">
      <alignment horizontal="center" vertical="center"/>
      <protection/>
    </xf>
    <xf numFmtId="0" fontId="5" fillId="0" borderId="106" xfId="61" applyFont="1" applyFill="1" applyBorder="1" applyAlignment="1">
      <alignment horizontal="center" vertical="center"/>
      <protection/>
    </xf>
    <xf numFmtId="0" fontId="5" fillId="0" borderId="107" xfId="61" applyFont="1" applyFill="1" applyBorder="1" applyAlignment="1">
      <alignment horizontal="center" vertical="center"/>
      <protection/>
    </xf>
    <xf numFmtId="0" fontId="5" fillId="0" borderId="55" xfId="61" applyFont="1" applyFill="1" applyBorder="1" applyAlignment="1">
      <alignment horizontal="center" vertical="center"/>
      <protection/>
    </xf>
    <xf numFmtId="0" fontId="32" fillId="0" borderId="0" xfId="61" applyFont="1" applyFill="1" applyAlignment="1" applyProtection="1">
      <alignment horizontal="center" vertical="center"/>
      <protection locked="0"/>
    </xf>
    <xf numFmtId="0" fontId="28" fillId="0" borderId="0" xfId="61" applyFont="1" applyFill="1" applyAlignment="1">
      <alignment horizontal="center"/>
      <protection/>
    </xf>
    <xf numFmtId="0" fontId="28" fillId="0" borderId="0" xfId="61" applyFont="1" applyFill="1" applyAlignment="1" applyProtection="1">
      <alignment horizontal="center" vertical="center"/>
      <protection locked="0"/>
    </xf>
    <xf numFmtId="0" fontId="7" fillId="0" borderId="0" xfId="64" applyFont="1" applyAlignment="1">
      <alignment horizontal="right"/>
      <protection/>
    </xf>
    <xf numFmtId="0" fontId="4" fillId="0" borderId="34" xfId="61" applyFont="1" applyFill="1" applyBorder="1" applyAlignment="1">
      <alignment horizontal="right"/>
      <protection/>
    </xf>
    <xf numFmtId="0" fontId="61" fillId="0" borderId="26" xfId="61" applyFont="1" applyFill="1" applyBorder="1" applyAlignment="1" quotePrefix="1">
      <alignment horizontal="center" vertical="center" wrapText="1"/>
      <protection/>
    </xf>
    <xf numFmtId="0" fontId="61" fillId="0" borderId="17" xfId="61" applyFont="1" applyFill="1" applyBorder="1" applyAlignment="1" quotePrefix="1">
      <alignment horizontal="center" vertical="center" wrapText="1"/>
      <protection/>
    </xf>
    <xf numFmtId="0" fontId="61" fillId="0" borderId="27" xfId="61" applyFont="1" applyFill="1" applyBorder="1" applyAlignment="1">
      <alignment horizontal="center" vertical="center"/>
      <protection/>
    </xf>
    <xf numFmtId="0" fontId="61" fillId="0" borderId="10" xfId="61" applyFont="1" applyFill="1" applyBorder="1" applyAlignment="1">
      <alignment horizontal="center" vertical="center"/>
      <protection/>
    </xf>
    <xf numFmtId="0" fontId="61" fillId="0" borderId="37" xfId="61" applyFont="1" applyFill="1" applyBorder="1" applyAlignment="1">
      <alignment horizontal="center" vertical="center"/>
      <protection/>
    </xf>
    <xf numFmtId="0" fontId="61" fillId="0" borderId="46" xfId="61" applyFont="1" applyFill="1" applyBorder="1" applyAlignment="1">
      <alignment horizontal="center" vertical="center"/>
      <protection/>
    </xf>
    <xf numFmtId="0" fontId="61" fillId="0" borderId="57" xfId="61" applyFont="1" applyFill="1" applyBorder="1" applyAlignment="1">
      <alignment horizontal="center" vertical="center"/>
      <protection/>
    </xf>
    <xf numFmtId="0" fontId="61" fillId="0" borderId="74" xfId="61" applyFont="1" applyFill="1" applyBorder="1" applyAlignment="1">
      <alignment horizontal="center" vertical="center"/>
      <protection/>
    </xf>
    <xf numFmtId="0" fontId="0" fillId="0" borderId="0" xfId="64" applyFont="1" applyAlignment="1">
      <alignment horizontal="right"/>
      <protection/>
    </xf>
    <xf numFmtId="0" fontId="0" fillId="0" borderId="0" xfId="64" applyAlignment="1">
      <alignment horizontal="right"/>
      <protection/>
    </xf>
    <xf numFmtId="0" fontId="4" fillId="0" borderId="108" xfId="61" applyFont="1" applyFill="1" applyBorder="1" applyAlignment="1">
      <alignment horizontal="right"/>
      <protection/>
    </xf>
    <xf numFmtId="0" fontId="64" fillId="0" borderId="0" xfId="61" applyFont="1" applyFill="1" applyAlignment="1" applyProtection="1">
      <alignment horizontal="center" vertical="center"/>
      <protection locked="0"/>
    </xf>
    <xf numFmtId="0" fontId="5" fillId="0" borderId="0" xfId="61" applyFont="1" applyFill="1" applyAlignment="1">
      <alignment horizontal="center"/>
      <protection/>
    </xf>
    <xf numFmtId="0" fontId="5" fillId="0" borderId="0" xfId="61" applyFont="1" applyFill="1" applyAlignment="1" applyProtection="1">
      <alignment horizontal="center" vertical="center"/>
      <protection locked="0"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6" fillId="0" borderId="12" xfId="0" applyNumberFormat="1" applyFont="1" applyFill="1" applyBorder="1" applyAlignment="1" applyProtection="1">
      <alignment horizontal="center" vertical="center" wrapText="1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6" fillId="0" borderId="19" xfId="0" applyNumberFormat="1" applyFont="1" applyFill="1" applyBorder="1" applyAlignment="1" applyProtection="1">
      <alignment horizontal="center" vertical="center" wrapText="1"/>
      <protection/>
    </xf>
    <xf numFmtId="164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>
      <alignment horizontal="left" vertical="center" indent="2"/>
    </xf>
    <xf numFmtId="0" fontId="6" fillId="0" borderId="38" xfId="0" applyFont="1" applyFill="1" applyBorder="1" applyAlignment="1">
      <alignment horizontal="left" vertical="center" indent="2"/>
    </xf>
    <xf numFmtId="0" fontId="27" fillId="0" borderId="0" xfId="63" applyFont="1" applyFill="1" applyAlignment="1">
      <alignment horizontal="left"/>
      <protection/>
    </xf>
    <xf numFmtId="0" fontId="29" fillId="0" borderId="0" xfId="63" applyFont="1" applyFill="1" applyAlignment="1">
      <alignment horizontal="center" vertical="center" wrapText="1"/>
      <protection/>
    </xf>
    <xf numFmtId="0" fontId="29" fillId="0" borderId="0" xfId="63" applyFont="1" applyFill="1" applyAlignment="1">
      <alignment horizontal="center" vertical="center"/>
      <protection/>
    </xf>
    <xf numFmtId="0" fontId="30" fillId="0" borderId="0" xfId="63" applyFont="1" applyFill="1" applyBorder="1" applyAlignment="1">
      <alignment horizontal="right"/>
      <protection/>
    </xf>
    <xf numFmtId="0" fontId="31" fillId="0" borderId="26" xfId="63" applyFont="1" applyFill="1" applyBorder="1" applyAlignment="1">
      <alignment horizontal="center" vertical="center" wrapText="1"/>
      <protection/>
    </xf>
    <xf numFmtId="0" fontId="31" fillId="0" borderId="17" xfId="63" applyFont="1" applyFill="1" applyBorder="1" applyAlignment="1">
      <alignment horizontal="center" vertical="center" wrapText="1"/>
      <protection/>
    </xf>
    <xf numFmtId="0" fontId="31" fillId="0" borderId="20" xfId="63" applyFont="1" applyFill="1" applyBorder="1" applyAlignment="1">
      <alignment horizontal="center" vertical="center" wrapText="1"/>
      <protection/>
    </xf>
    <xf numFmtId="0" fontId="20" fillId="0" borderId="27" xfId="62" applyFont="1" applyFill="1" applyBorder="1" applyAlignment="1" applyProtection="1">
      <alignment horizontal="center" vertical="center" textRotation="90"/>
      <protection/>
    </xf>
    <xf numFmtId="0" fontId="20" fillId="0" borderId="10" xfId="62" applyFont="1" applyFill="1" applyBorder="1" applyAlignment="1" applyProtection="1">
      <alignment horizontal="center" vertical="center" textRotation="90"/>
      <protection/>
    </xf>
    <xf numFmtId="0" fontId="20" fillId="0" borderId="13" xfId="62" applyFont="1" applyFill="1" applyBorder="1" applyAlignment="1" applyProtection="1">
      <alignment horizontal="center" vertical="center" textRotation="90"/>
      <protection/>
    </xf>
    <xf numFmtId="0" fontId="30" fillId="0" borderId="14" xfId="63" applyFont="1" applyFill="1" applyBorder="1" applyAlignment="1">
      <alignment horizontal="center" vertical="center" wrapText="1"/>
      <protection/>
    </xf>
    <xf numFmtId="0" fontId="30" fillId="0" borderId="11" xfId="63" applyFont="1" applyFill="1" applyBorder="1" applyAlignment="1">
      <alignment horizontal="center" vertical="center" wrapText="1"/>
      <protection/>
    </xf>
    <xf numFmtId="0" fontId="30" fillId="0" borderId="37" xfId="63" applyFont="1" applyFill="1" applyBorder="1" applyAlignment="1">
      <alignment horizontal="center" vertical="center" wrapText="1"/>
      <protection/>
    </xf>
    <xf numFmtId="0" fontId="30" fillId="0" borderId="30" xfId="63" applyFont="1" applyFill="1" applyBorder="1" applyAlignment="1">
      <alignment horizontal="center" vertical="center" wrapText="1"/>
      <protection/>
    </xf>
    <xf numFmtId="0" fontId="30" fillId="0" borderId="11" xfId="63" applyFont="1" applyFill="1" applyBorder="1" applyAlignment="1">
      <alignment horizontal="center" wrapText="1"/>
      <protection/>
    </xf>
    <xf numFmtId="0" fontId="30" fillId="0" borderId="31" xfId="63" applyFont="1" applyFill="1" applyBorder="1" applyAlignment="1">
      <alignment horizontal="center" wrapText="1"/>
      <protection/>
    </xf>
    <xf numFmtId="0" fontId="27" fillId="0" borderId="0" xfId="63" applyFont="1" applyFill="1" applyAlignment="1">
      <alignment horizontal="center"/>
      <protection/>
    </xf>
    <xf numFmtId="0" fontId="3" fillId="0" borderId="0" xfId="62" applyFont="1" applyFill="1" applyAlignment="1" applyProtection="1">
      <alignment horizontal="center" vertical="center" wrapText="1"/>
      <protection/>
    </xf>
    <xf numFmtId="0" fontId="5" fillId="0" borderId="0" xfId="62" applyFont="1" applyFill="1" applyAlignment="1" applyProtection="1">
      <alignment horizontal="center" vertical="center" wrapText="1"/>
      <protection/>
    </xf>
    <xf numFmtId="0" fontId="20" fillId="0" borderId="0" xfId="62" applyFont="1" applyFill="1" applyBorder="1" applyAlignment="1" applyProtection="1">
      <alignment horizontal="right" vertical="center"/>
      <protection/>
    </xf>
    <xf numFmtId="0" fontId="5" fillId="0" borderId="22" xfId="62" applyFont="1" applyFill="1" applyBorder="1" applyAlignment="1" applyProtection="1">
      <alignment horizontal="center" vertical="center" wrapText="1"/>
      <protection/>
    </xf>
    <xf numFmtId="0" fontId="5" fillId="0" borderId="18" xfId="62" applyFont="1" applyFill="1" applyBorder="1" applyAlignment="1" applyProtection="1">
      <alignment horizontal="center" vertical="center" wrapText="1"/>
      <protection/>
    </xf>
    <xf numFmtId="0" fontId="20" fillId="0" borderId="14" xfId="62" applyFont="1" applyFill="1" applyBorder="1" applyAlignment="1" applyProtection="1">
      <alignment horizontal="center" vertical="center" textRotation="90"/>
      <protection/>
    </xf>
    <xf numFmtId="0" fontId="20" fillId="0" borderId="11" xfId="62" applyFont="1" applyFill="1" applyBorder="1" applyAlignment="1" applyProtection="1">
      <alignment horizontal="center" vertical="center" textRotation="90"/>
      <protection/>
    </xf>
    <xf numFmtId="0" fontId="4" fillId="0" borderId="40" xfId="62" applyFont="1" applyFill="1" applyBorder="1" applyAlignment="1" applyProtection="1">
      <alignment horizontal="center" vertical="center" wrapText="1"/>
      <protection/>
    </xf>
    <xf numFmtId="0" fontId="4" fillId="0" borderId="31" xfId="62" applyFont="1" applyFill="1" applyBorder="1" applyAlignment="1" applyProtection="1">
      <alignment horizontal="center" vertical="center"/>
      <protection/>
    </xf>
    <xf numFmtId="0" fontId="6" fillId="0" borderId="102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6" fillId="0" borderId="109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 applyProtection="1">
      <alignment horizontal="left" vertical="center"/>
      <protection/>
    </xf>
    <xf numFmtId="0" fontId="12" fillId="0" borderId="38" xfId="0" applyFont="1" applyFill="1" applyBorder="1" applyAlignment="1" applyProtection="1">
      <alignment horizontal="left" vertical="center"/>
      <protection/>
    </xf>
    <xf numFmtId="0" fontId="6" fillId="0" borderId="102" xfId="0" applyFont="1" applyFill="1" applyBorder="1" applyAlignment="1" applyProtection="1">
      <alignment horizontal="left" vertical="center" wrapText="1"/>
      <protection/>
    </xf>
    <xf numFmtId="0" fontId="6" fillId="0" borderId="64" xfId="0" applyFont="1" applyFill="1" applyBorder="1" applyAlignment="1" applyProtection="1">
      <alignment horizontal="left" vertical="center" wrapText="1"/>
      <protection/>
    </xf>
    <xf numFmtId="0" fontId="6" fillId="0" borderId="109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left" vertical="center"/>
      <protection/>
    </xf>
    <xf numFmtId="0" fontId="3" fillId="0" borderId="38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34" xfId="0" applyFont="1" applyFill="1" applyBorder="1" applyAlignment="1">
      <alignment horizontal="right"/>
    </xf>
    <xf numFmtId="0" fontId="6" fillId="0" borderId="102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28" fillId="0" borderId="0" xfId="0" applyFont="1" applyFill="1" applyAlignment="1" applyProtection="1">
      <alignment horizontal="center" vertical="top" wrapText="1"/>
      <protection locked="0"/>
    </xf>
    <xf numFmtId="0" fontId="3" fillId="0" borderId="0" xfId="64" applyFont="1" applyFill="1" applyAlignment="1" applyProtection="1">
      <alignment horizontal="center" vertical="center" wrapText="1"/>
      <protection/>
    </xf>
    <xf numFmtId="0" fontId="0" fillId="0" borderId="0" xfId="64" applyFill="1" applyAlignment="1" applyProtection="1">
      <alignment vertical="center"/>
      <protection locked="0"/>
    </xf>
    <xf numFmtId="0" fontId="0" fillId="0" borderId="0" xfId="64" applyFill="1" applyAlignment="1" applyProtection="1">
      <alignment vertical="center" wrapText="1"/>
      <protection/>
    </xf>
    <xf numFmtId="0" fontId="11" fillId="0" borderId="0" xfId="64" applyFont="1" applyFill="1" applyAlignment="1" applyProtection="1">
      <alignment horizontal="center" vertical="center"/>
      <protection/>
    </xf>
    <xf numFmtId="0" fontId="4" fillId="0" borderId="34" xfId="64" applyFont="1" applyFill="1" applyBorder="1" applyAlignment="1" applyProtection="1">
      <alignment horizontal="right" vertical="center"/>
      <protection locked="0"/>
    </xf>
    <xf numFmtId="0" fontId="20" fillId="0" borderId="26" xfId="64" applyFont="1" applyFill="1" applyBorder="1" applyAlignment="1" applyProtection="1">
      <alignment horizontal="center" vertical="center" wrapText="1"/>
      <protection/>
    </xf>
    <xf numFmtId="0" fontId="20" fillId="0" borderId="27" xfId="64" applyFont="1" applyFill="1" applyBorder="1" applyAlignment="1" applyProtection="1">
      <alignment horizontal="center" vertical="center" textRotation="90"/>
      <protection/>
    </xf>
    <xf numFmtId="0" fontId="20" fillId="0" borderId="103" xfId="64" applyFont="1" applyFill="1" applyBorder="1" applyAlignment="1" applyProtection="1">
      <alignment horizontal="center" vertical="center" wrapText="1"/>
      <protection/>
    </xf>
    <xf numFmtId="0" fontId="20" fillId="0" borderId="69" xfId="64" applyFont="1" applyFill="1" applyBorder="1" applyAlignment="1" applyProtection="1">
      <alignment horizontal="center" vertical="center"/>
      <protection/>
    </xf>
    <xf numFmtId="0" fontId="20" fillId="0" borderId="40" xfId="64" applyFont="1" applyFill="1" applyBorder="1" applyAlignment="1" applyProtection="1">
      <alignment horizontal="center" vertical="center"/>
      <protection/>
    </xf>
    <xf numFmtId="0" fontId="7" fillId="0" borderId="0" xfId="64" applyFont="1" applyFill="1" applyAlignment="1" applyProtection="1">
      <alignment horizontal="center" vertical="center"/>
      <protection/>
    </xf>
    <xf numFmtId="0" fontId="20" fillId="0" borderId="17" xfId="64" applyFont="1" applyFill="1" applyBorder="1" applyAlignment="1" applyProtection="1">
      <alignment horizontal="center" vertical="center" wrapText="1"/>
      <protection/>
    </xf>
    <xf numFmtId="0" fontId="20" fillId="0" borderId="10" xfId="64" applyFont="1" applyFill="1" applyBorder="1" applyAlignment="1" applyProtection="1">
      <alignment horizontal="center" vertical="center" textRotation="90"/>
      <protection/>
    </xf>
    <xf numFmtId="0" fontId="20" fillId="0" borderId="74" xfId="64" applyFont="1" applyFill="1" applyBorder="1" applyAlignment="1" applyProtection="1">
      <alignment horizontal="centerContinuous" vertical="center"/>
      <protection/>
    </xf>
    <xf numFmtId="0" fontId="20" fillId="0" borderId="57" xfId="64" applyFont="1" applyFill="1" applyBorder="1" applyAlignment="1" applyProtection="1">
      <alignment horizontal="centerContinuous" vertical="center"/>
      <protection/>
    </xf>
    <xf numFmtId="0" fontId="20" fillId="0" borderId="47" xfId="64" applyFont="1" applyFill="1" applyBorder="1" applyAlignment="1" applyProtection="1">
      <alignment horizontal="center" vertical="center"/>
      <protection/>
    </xf>
    <xf numFmtId="0" fontId="4" fillId="0" borderId="0" xfId="64" applyFont="1" applyFill="1" applyAlignment="1" applyProtection="1">
      <alignment horizontal="center" vertical="center"/>
      <protection/>
    </xf>
    <xf numFmtId="49" fontId="66" fillId="0" borderId="24" xfId="64" applyNumberFormat="1" applyFont="1" applyFill="1" applyBorder="1" applyAlignment="1" applyProtection="1">
      <alignment horizontal="center" vertical="center" wrapText="1"/>
      <protection/>
    </xf>
    <xf numFmtId="49" fontId="66" fillId="0" borderId="48" xfId="64" applyNumberFormat="1" applyFont="1" applyFill="1" applyBorder="1" applyAlignment="1" applyProtection="1">
      <alignment horizontal="center" vertical="center"/>
      <protection/>
    </xf>
    <xf numFmtId="49" fontId="66" fillId="0" borderId="25" xfId="64" applyNumberFormat="1" applyFont="1" applyFill="1" applyBorder="1" applyAlignment="1" applyProtection="1">
      <alignment horizontal="center" vertical="center"/>
      <protection/>
    </xf>
    <xf numFmtId="49" fontId="66" fillId="0" borderId="28" xfId="64" applyNumberFormat="1" applyFont="1" applyFill="1" applyBorder="1" applyAlignment="1" applyProtection="1">
      <alignment horizontal="center" vertical="center"/>
      <protection/>
    </xf>
    <xf numFmtId="49" fontId="4" fillId="0" borderId="0" xfId="64" applyNumberFormat="1" applyFont="1" applyFill="1" applyAlignment="1" applyProtection="1">
      <alignment horizontal="center" vertical="center"/>
      <protection/>
    </xf>
    <xf numFmtId="0" fontId="13" fillId="0" borderId="22" xfId="64" applyFont="1" applyFill="1" applyBorder="1" applyAlignment="1" applyProtection="1">
      <alignment horizontal="left" vertical="center" wrapText="1"/>
      <protection/>
    </xf>
    <xf numFmtId="49" fontId="13" fillId="0" borderId="69" xfId="64" applyNumberFormat="1" applyFont="1" applyFill="1" applyBorder="1" applyAlignment="1" applyProtection="1">
      <alignment horizontal="center" vertical="center"/>
      <protection/>
    </xf>
    <xf numFmtId="177" fontId="13" fillId="0" borderId="27" xfId="64" applyNumberFormat="1" applyFont="1" applyFill="1" applyBorder="1" applyAlignment="1" applyProtection="1">
      <alignment horizontal="right" vertical="center"/>
      <protection locked="0"/>
    </xf>
    <xf numFmtId="177" fontId="13" fillId="0" borderId="66" xfId="64" applyNumberFormat="1" applyFont="1" applyFill="1" applyBorder="1" applyAlignment="1" applyProtection="1">
      <alignment horizontal="right" vertical="center"/>
      <protection locked="0"/>
    </xf>
    <xf numFmtId="2" fontId="13" fillId="0" borderId="40" xfId="64" applyNumberFormat="1" applyFont="1" applyFill="1" applyBorder="1" applyAlignment="1" applyProtection="1">
      <alignment horizontal="right" vertical="center"/>
      <protection/>
    </xf>
    <xf numFmtId="0" fontId="13" fillId="0" borderId="18" xfId="64" applyFont="1" applyFill="1" applyBorder="1" applyAlignment="1" applyProtection="1">
      <alignment horizontal="left" vertical="center" wrapText="1"/>
      <protection/>
    </xf>
    <xf numFmtId="49" fontId="13" fillId="0" borderId="49" xfId="64" applyNumberFormat="1" applyFont="1" applyFill="1" applyBorder="1" applyAlignment="1" applyProtection="1">
      <alignment horizontal="center" vertical="center"/>
      <protection/>
    </xf>
    <xf numFmtId="177" fontId="13" fillId="0" borderId="11" xfId="64" applyNumberFormat="1" applyFont="1" applyFill="1" applyBorder="1" applyAlignment="1" applyProtection="1">
      <alignment horizontal="right" vertical="center"/>
      <protection locked="0"/>
    </xf>
    <xf numFmtId="177" fontId="13" fillId="0" borderId="49" xfId="64" applyNumberFormat="1" applyFont="1" applyFill="1" applyBorder="1" applyAlignment="1" applyProtection="1">
      <alignment horizontal="right" vertical="center"/>
      <protection locked="0"/>
    </xf>
    <xf numFmtId="2" fontId="13" fillId="0" borderId="31" xfId="64" applyNumberFormat="1" applyFont="1" applyFill="1" applyBorder="1" applyAlignment="1" applyProtection="1">
      <alignment horizontal="right" vertical="center"/>
      <protection/>
    </xf>
    <xf numFmtId="0" fontId="13" fillId="0" borderId="20" xfId="64" applyFont="1" applyFill="1" applyBorder="1" applyAlignment="1" applyProtection="1">
      <alignment horizontal="left" vertical="center" wrapText="1"/>
      <protection/>
    </xf>
    <xf numFmtId="173" fontId="13" fillId="0" borderId="67" xfId="64" applyNumberFormat="1" applyFont="1" applyFill="1" applyBorder="1" applyAlignment="1" applyProtection="1">
      <alignment horizontal="center" vertical="center"/>
      <protection/>
    </xf>
    <xf numFmtId="173" fontId="13" fillId="0" borderId="49" xfId="64" applyNumberFormat="1" applyFont="1" applyFill="1" applyBorder="1" applyAlignment="1" applyProtection="1">
      <alignment horizontal="center" vertical="center"/>
      <protection/>
    </xf>
    <xf numFmtId="177" fontId="13" fillId="0" borderId="13" xfId="64" applyNumberFormat="1" applyFont="1" applyFill="1" applyBorder="1" applyAlignment="1" applyProtection="1">
      <alignment horizontal="right" vertical="center"/>
      <protection locked="0"/>
    </xf>
    <xf numFmtId="177" fontId="13" fillId="0" borderId="67" xfId="64" applyNumberFormat="1" applyFont="1" applyFill="1" applyBorder="1" applyAlignment="1" applyProtection="1">
      <alignment horizontal="right" vertical="center"/>
      <protection locked="0"/>
    </xf>
    <xf numFmtId="2" fontId="13" fillId="0" borderId="33" xfId="64" applyNumberFormat="1" applyFont="1" applyFill="1" applyBorder="1" applyAlignment="1" applyProtection="1">
      <alignment horizontal="right" vertical="center"/>
      <protection/>
    </xf>
    <xf numFmtId="0" fontId="19" fillId="0" borderId="18" xfId="64" applyFont="1" applyFill="1" applyBorder="1" applyAlignment="1" applyProtection="1">
      <alignment vertical="center" wrapText="1"/>
      <protection/>
    </xf>
    <xf numFmtId="177" fontId="19" fillId="0" borderId="25" xfId="64" applyNumberFormat="1" applyFont="1" applyFill="1" applyBorder="1" applyAlignment="1" applyProtection="1">
      <alignment vertical="center"/>
      <protection/>
    </xf>
    <xf numFmtId="2" fontId="19" fillId="0" borderId="50" xfId="64" applyNumberFormat="1" applyFont="1" applyFill="1" applyBorder="1" applyAlignment="1" applyProtection="1">
      <alignment horizontal="right" vertical="center"/>
      <protection/>
    </xf>
    <xf numFmtId="0" fontId="13" fillId="0" borderId="18" xfId="64" applyFont="1" applyFill="1" applyBorder="1" applyAlignment="1" applyProtection="1">
      <alignment vertical="center" wrapText="1"/>
      <protection/>
    </xf>
    <xf numFmtId="2" fontId="13" fillId="0" borderId="40" xfId="64" applyNumberFormat="1" applyFont="1" applyFill="1" applyBorder="1" applyAlignment="1" applyProtection="1">
      <alignment horizontal="right" vertical="center"/>
      <protection locked="0"/>
    </xf>
    <xf numFmtId="2" fontId="13" fillId="0" borderId="30" xfId="64" applyNumberFormat="1" applyFont="1" applyFill="1" applyBorder="1" applyAlignment="1" applyProtection="1">
      <alignment horizontal="right" vertical="center"/>
      <protection locked="0"/>
    </xf>
    <xf numFmtId="2" fontId="13" fillId="0" borderId="31" xfId="64" applyNumberFormat="1" applyFont="1" applyFill="1" applyBorder="1" applyAlignment="1" applyProtection="1">
      <alignment horizontal="right" vertical="center"/>
      <protection locked="0"/>
    </xf>
    <xf numFmtId="173" fontId="13" fillId="0" borderId="57" xfId="64" applyNumberFormat="1" applyFont="1" applyFill="1" applyBorder="1" applyAlignment="1" applyProtection="1">
      <alignment horizontal="center" vertical="center"/>
      <protection/>
    </xf>
    <xf numFmtId="2" fontId="13" fillId="0" borderId="33" xfId="64" applyNumberFormat="1" applyFont="1" applyFill="1" applyBorder="1" applyAlignment="1" applyProtection="1">
      <alignment horizontal="right" vertical="center"/>
      <protection locked="0"/>
    </xf>
    <xf numFmtId="0" fontId="19" fillId="0" borderId="18" xfId="64" applyFont="1" applyFill="1" applyBorder="1" applyAlignment="1" applyProtection="1">
      <alignment horizontal="left" vertical="center" wrapText="1"/>
      <protection/>
    </xf>
    <xf numFmtId="177" fontId="19" fillId="0" borderId="25" xfId="64" applyNumberFormat="1" applyFont="1" applyFill="1" applyBorder="1" applyAlignment="1" applyProtection="1">
      <alignment horizontal="right" vertical="center"/>
      <protection/>
    </xf>
    <xf numFmtId="0" fontId="0" fillId="0" borderId="0" xfId="64" applyFont="1" applyFill="1" applyAlignment="1" applyProtection="1">
      <alignment vertical="center"/>
      <protection locked="0"/>
    </xf>
    <xf numFmtId="0" fontId="19" fillId="0" borderId="21" xfId="64" applyFont="1" applyFill="1" applyBorder="1" applyAlignment="1" applyProtection="1">
      <alignment vertical="center" wrapText="1"/>
      <protection/>
    </xf>
    <xf numFmtId="177" fontId="19" fillId="0" borderId="27" xfId="64" applyNumberFormat="1" applyFont="1" applyFill="1" applyBorder="1" applyAlignment="1" applyProtection="1">
      <alignment vertical="center"/>
      <protection/>
    </xf>
    <xf numFmtId="0" fontId="12" fillId="0" borderId="24" xfId="64" applyFont="1" applyFill="1" applyBorder="1" applyAlignment="1" applyProtection="1">
      <alignment vertical="center" wrapText="1"/>
      <protection/>
    </xf>
    <xf numFmtId="173" fontId="13" fillId="0" borderId="48" xfId="64" applyNumberFormat="1" applyFont="1" applyFill="1" applyBorder="1" applyAlignment="1" applyProtection="1">
      <alignment horizontal="center" vertical="center"/>
      <protection/>
    </xf>
    <xf numFmtId="177" fontId="12" fillId="0" borderId="25" xfId="64" applyNumberFormat="1" applyFont="1" applyFill="1" applyBorder="1" applyAlignment="1" applyProtection="1">
      <alignment vertical="center"/>
      <protection/>
    </xf>
    <xf numFmtId="0" fontId="13" fillId="0" borderId="20" xfId="64" applyFont="1" applyFill="1" applyBorder="1" applyAlignment="1" applyProtection="1">
      <alignment vertical="center" wrapText="1"/>
      <protection/>
    </xf>
    <xf numFmtId="177" fontId="19" fillId="0" borderId="48" xfId="64" applyNumberFormat="1" applyFont="1" applyFill="1" applyBorder="1" applyAlignment="1" applyProtection="1">
      <alignment vertical="center"/>
      <protection/>
    </xf>
    <xf numFmtId="0" fontId="12" fillId="0" borderId="18" xfId="64" applyFont="1" applyFill="1" applyBorder="1" applyAlignment="1" applyProtection="1">
      <alignment vertical="center" wrapText="1"/>
      <protection/>
    </xf>
    <xf numFmtId="0" fontId="12" fillId="0" borderId="23" xfId="64" applyFont="1" applyFill="1" applyBorder="1" applyAlignment="1" applyProtection="1">
      <alignment horizontal="left" vertical="center" wrapText="1"/>
      <protection/>
    </xf>
    <xf numFmtId="173" fontId="13" fillId="0" borderId="68" xfId="64" applyNumberFormat="1" applyFont="1" applyFill="1" applyBorder="1" applyAlignment="1" applyProtection="1">
      <alignment horizontal="center" vertical="center"/>
      <protection/>
    </xf>
    <xf numFmtId="2" fontId="13" fillId="0" borderId="28" xfId="64" applyNumberFormat="1" applyFont="1" applyFill="1" applyBorder="1" applyAlignment="1" applyProtection="1">
      <alignment horizontal="right" vertical="center"/>
      <protection locked="0"/>
    </xf>
    <xf numFmtId="0" fontId="0" fillId="0" borderId="0" xfId="64" applyFill="1" applyAlignment="1" applyProtection="1">
      <alignment horizontal="center" vertical="center"/>
      <protection/>
    </xf>
    <xf numFmtId="49" fontId="0" fillId="0" borderId="0" xfId="64" applyNumberFormat="1" applyFont="1" applyFill="1" applyAlignment="1" applyProtection="1">
      <alignment horizontal="center" vertical="center"/>
      <protection/>
    </xf>
    <xf numFmtId="173" fontId="13" fillId="0" borderId="14" xfId="64" applyNumberFormat="1" applyFont="1" applyFill="1" applyBorder="1" applyAlignment="1" applyProtection="1">
      <alignment horizontal="center" vertical="center"/>
      <protection/>
    </xf>
    <xf numFmtId="177" fontId="13" fillId="0" borderId="69" xfId="64" applyNumberFormat="1" applyFont="1" applyFill="1" applyBorder="1" applyAlignment="1" applyProtection="1">
      <alignment horizontal="right" vertical="center"/>
      <protection locked="0"/>
    </xf>
    <xf numFmtId="173" fontId="13" fillId="0" borderId="11" xfId="64" applyNumberFormat="1" applyFont="1" applyFill="1" applyBorder="1" applyAlignment="1" applyProtection="1">
      <alignment horizontal="center" vertical="center"/>
      <protection/>
    </xf>
    <xf numFmtId="177" fontId="13" fillId="0" borderId="57" xfId="64" applyNumberFormat="1" applyFont="1" applyFill="1" applyBorder="1" applyAlignment="1" applyProtection="1">
      <alignment horizontal="right" vertical="center"/>
      <protection locked="0"/>
    </xf>
    <xf numFmtId="0" fontId="13" fillId="0" borderId="21" xfId="64" applyFont="1" applyFill="1" applyBorder="1" applyAlignment="1" applyProtection="1">
      <alignment horizontal="left" vertical="center" wrapText="1"/>
      <protection/>
    </xf>
    <xf numFmtId="0" fontId="12" fillId="0" borderId="24" xfId="64" applyFont="1" applyFill="1" applyBorder="1" applyAlignment="1" applyProtection="1">
      <alignment horizontal="left" vertical="center" wrapText="1"/>
      <protection/>
    </xf>
    <xf numFmtId="173" fontId="13" fillId="0" borderId="25" xfId="64" applyNumberFormat="1" applyFont="1" applyFill="1" applyBorder="1" applyAlignment="1" applyProtection="1">
      <alignment horizontal="center" vertical="center"/>
      <protection/>
    </xf>
    <xf numFmtId="177" fontId="12" fillId="0" borderId="25" xfId="64" applyNumberFormat="1" applyFont="1" applyFill="1" applyBorder="1" applyAlignment="1" applyProtection="1">
      <alignment horizontal="right" vertical="center"/>
      <protection/>
    </xf>
    <xf numFmtId="173" fontId="13" fillId="0" borderId="72" xfId="64" applyNumberFormat="1" applyFont="1" applyFill="1" applyBorder="1" applyAlignment="1" applyProtection="1">
      <alignment horizontal="center" vertical="center"/>
      <protection/>
    </xf>
    <xf numFmtId="177" fontId="13" fillId="0" borderId="67" xfId="64" applyNumberFormat="1" applyFont="1" applyFill="1" applyBorder="1" applyAlignment="1" applyProtection="1">
      <alignment horizontal="right" vertical="center"/>
      <protection/>
    </xf>
    <xf numFmtId="0" fontId="13" fillId="0" borderId="21" xfId="64" applyFont="1" applyFill="1" applyBorder="1" applyAlignment="1" applyProtection="1">
      <alignment vertical="center" wrapText="1"/>
      <protection/>
    </xf>
    <xf numFmtId="0" fontId="19" fillId="0" borderId="24" xfId="64" applyFont="1" applyFill="1" applyBorder="1" applyAlignment="1" applyProtection="1">
      <alignment vertical="center" wrapText="1"/>
      <protection/>
    </xf>
    <xf numFmtId="173" fontId="13" fillId="0" borderId="16" xfId="64" applyNumberFormat="1" applyFont="1" applyFill="1" applyBorder="1" applyAlignment="1" applyProtection="1">
      <alignment horizontal="center" vertical="center"/>
      <protection/>
    </xf>
    <xf numFmtId="173" fontId="13" fillId="0" borderId="13" xfId="64" applyNumberFormat="1" applyFont="1" applyFill="1" applyBorder="1" applyAlignment="1" applyProtection="1">
      <alignment horizontal="center" vertical="center"/>
      <protection/>
    </xf>
    <xf numFmtId="177" fontId="13" fillId="0" borderId="11" xfId="64" applyNumberFormat="1" applyFont="1" applyFill="1" applyBorder="1" applyAlignment="1" applyProtection="1">
      <alignment horizontal="right" vertical="center"/>
      <protection/>
    </xf>
    <xf numFmtId="177" fontId="13" fillId="0" borderId="16" xfId="64" applyNumberFormat="1" applyFont="1" applyFill="1" applyBorder="1" applyAlignment="1" applyProtection="1" quotePrefix="1">
      <alignment horizontal="right" vertical="center"/>
      <protection/>
    </xf>
    <xf numFmtId="0" fontId="13" fillId="0" borderId="18" xfId="64" applyFont="1" applyFill="1" applyBorder="1" applyAlignment="1" applyProtection="1" quotePrefix="1">
      <alignment horizontal="left" vertical="center" wrapText="1" indent="5"/>
      <protection/>
    </xf>
    <xf numFmtId="0" fontId="13" fillId="0" borderId="18" xfId="64" applyFont="1" applyFill="1" applyBorder="1" applyAlignment="1" applyProtection="1">
      <alignment horizontal="left" vertical="center" wrapText="1" indent="4"/>
      <protection/>
    </xf>
    <xf numFmtId="0" fontId="13" fillId="0" borderId="21" xfId="64" applyFont="1" applyFill="1" applyBorder="1" applyAlignment="1" applyProtection="1">
      <alignment horizontal="left" vertical="center" wrapText="1" indent="4"/>
      <protection/>
    </xf>
    <xf numFmtId="2" fontId="13" fillId="0" borderId="28" xfId="64" applyNumberFormat="1" applyFont="1" applyFill="1" applyBorder="1" applyAlignment="1" applyProtection="1">
      <alignment horizontal="right" vertical="center"/>
      <protection/>
    </xf>
    <xf numFmtId="0" fontId="0" fillId="0" borderId="0" xfId="64" applyFill="1" applyAlignment="1" applyProtection="1">
      <alignment vertical="center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perhivatkozá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Már látott hiperhivatkozás" xfId="58"/>
    <cellStyle name="Followed Hyperlink" xfId="59"/>
    <cellStyle name="Normál_KVRENMUNKA" xfId="60"/>
    <cellStyle name="Normál_minta" xfId="61"/>
    <cellStyle name="Normál_VAGYONK" xfId="62"/>
    <cellStyle name="Normál_VAGYONKIM" xfId="63"/>
    <cellStyle name="Normál_Zárszámadás táblázatai Testületnek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9"/>
  <sheetViews>
    <sheetView zoomScale="85" zoomScaleNormal="85" zoomScaleSheetLayoutView="100" workbookViewId="0" topLeftCell="A1">
      <selection activeCell="D95" sqref="D95"/>
    </sheetView>
  </sheetViews>
  <sheetFormatPr defaultColWidth="9.00390625" defaultRowHeight="12.75"/>
  <cols>
    <col min="1" max="1" width="9.50390625" style="301" customWidth="1"/>
    <col min="2" max="2" width="60.875" style="301" customWidth="1"/>
    <col min="3" max="5" width="15.875" style="302" customWidth="1"/>
    <col min="6" max="16384" width="9.375" style="34" customWidth="1"/>
  </cols>
  <sheetData>
    <row r="1" spans="1:5" ht="15.75" customHeight="1">
      <c r="A1" s="866" t="s">
        <v>503</v>
      </c>
      <c r="B1" s="866"/>
      <c r="C1" s="866"/>
      <c r="D1" s="866"/>
      <c r="E1" s="866"/>
    </row>
    <row r="2" spans="1:5" ht="15.75" customHeight="1" thickBot="1">
      <c r="A2" s="311" t="s">
        <v>627</v>
      </c>
      <c r="B2" s="311"/>
      <c r="C2" s="199"/>
      <c r="D2" s="199"/>
      <c r="E2" s="199" t="s">
        <v>788</v>
      </c>
    </row>
    <row r="3" spans="1:5" ht="15.75" customHeight="1">
      <c r="A3" s="867" t="s">
        <v>563</v>
      </c>
      <c r="B3" s="869" t="s">
        <v>505</v>
      </c>
      <c r="C3" s="871" t="s">
        <v>448</v>
      </c>
      <c r="D3" s="871"/>
      <c r="E3" s="872"/>
    </row>
    <row r="4" spans="1:5" ht="37.5" customHeight="1" thickBot="1">
      <c r="A4" s="868"/>
      <c r="B4" s="870"/>
      <c r="C4" s="314" t="s">
        <v>865</v>
      </c>
      <c r="D4" s="314" t="s">
        <v>872</v>
      </c>
      <c r="E4" s="315" t="s">
        <v>873</v>
      </c>
    </row>
    <row r="5" spans="1:5" s="35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506</v>
      </c>
      <c r="B6" s="23" t="s">
        <v>639</v>
      </c>
      <c r="C6" s="366">
        <f>+C7+C12+C21</f>
        <v>25184</v>
      </c>
      <c r="D6" s="366">
        <f>+D7+D12+D21</f>
        <v>33688</v>
      </c>
      <c r="E6" s="178">
        <f>+E7+E12+E21</f>
        <v>33688</v>
      </c>
    </row>
    <row r="7" spans="1:5" s="1" customFormat="1" ht="12" customHeight="1" thickBot="1">
      <c r="A7" s="22" t="s">
        <v>507</v>
      </c>
      <c r="B7" s="160" t="s">
        <v>851</v>
      </c>
      <c r="C7" s="367">
        <f>+C8+C9+C10+C11</f>
        <v>15616</v>
      </c>
      <c r="D7" s="367">
        <f>+D8+D9+D10+D11</f>
        <v>19530</v>
      </c>
      <c r="E7" s="179">
        <f>+E8+E9+E10+E11</f>
        <v>19530</v>
      </c>
    </row>
    <row r="8" spans="1:5" s="1" customFormat="1" ht="12" customHeight="1">
      <c r="A8" s="15" t="s">
        <v>591</v>
      </c>
      <c r="B8" s="288" t="s">
        <v>546</v>
      </c>
      <c r="C8" s="368">
        <v>13880</v>
      </c>
      <c r="D8" s="368">
        <v>18541</v>
      </c>
      <c r="E8" s="181">
        <v>18541</v>
      </c>
    </row>
    <row r="9" spans="1:5" s="1" customFormat="1" ht="12" customHeight="1">
      <c r="A9" s="15" t="s">
        <v>592</v>
      </c>
      <c r="B9" s="174" t="s">
        <v>564</v>
      </c>
      <c r="C9" s="368"/>
      <c r="D9" s="368"/>
      <c r="E9" s="181"/>
    </row>
    <row r="10" spans="1:5" s="1" customFormat="1" ht="12" customHeight="1">
      <c r="A10" s="15" t="s">
        <v>593</v>
      </c>
      <c r="B10" s="174" t="s">
        <v>640</v>
      </c>
      <c r="C10" s="368">
        <v>1150</v>
      </c>
      <c r="D10" s="368">
        <v>543</v>
      </c>
      <c r="E10" s="181">
        <v>543</v>
      </c>
    </row>
    <row r="11" spans="1:5" s="1" customFormat="1" ht="12" customHeight="1" thickBot="1">
      <c r="A11" s="15" t="s">
        <v>594</v>
      </c>
      <c r="B11" s="289" t="s">
        <v>641</v>
      </c>
      <c r="C11" s="368">
        <v>586</v>
      </c>
      <c r="D11" s="368">
        <v>446</v>
      </c>
      <c r="E11" s="181">
        <v>446</v>
      </c>
    </row>
    <row r="12" spans="1:5" s="1" customFormat="1" ht="12" customHeight="1" thickBot="1">
      <c r="A12" s="22" t="s">
        <v>508</v>
      </c>
      <c r="B12" s="23" t="s">
        <v>642</v>
      </c>
      <c r="C12" s="367">
        <f>+C13+C14+C15+C16+C17+C18+C19+C20</f>
        <v>7368</v>
      </c>
      <c r="D12" s="367">
        <f>+D13+D14+D15+D16+D17+D18+D19+D20</f>
        <v>11955</v>
      </c>
      <c r="E12" s="179">
        <f>+E13+E14+E15+E16+E17+E18+E19+E20</f>
        <v>11955</v>
      </c>
    </row>
    <row r="13" spans="1:5" s="1" customFormat="1" ht="12" customHeight="1">
      <c r="A13" s="19" t="s">
        <v>565</v>
      </c>
      <c r="B13" s="11" t="s">
        <v>647</v>
      </c>
      <c r="C13" s="369">
        <v>100</v>
      </c>
      <c r="D13" s="369">
        <v>3</v>
      </c>
      <c r="E13" s="180">
        <v>3</v>
      </c>
    </row>
    <row r="14" spans="1:5" s="1" customFormat="1" ht="12" customHeight="1">
      <c r="A14" s="15" t="s">
        <v>566</v>
      </c>
      <c r="B14" s="8" t="s">
        <v>648</v>
      </c>
      <c r="C14" s="368">
        <v>100</v>
      </c>
      <c r="D14" s="368">
        <v>2274</v>
      </c>
      <c r="E14" s="181">
        <v>2274</v>
      </c>
    </row>
    <row r="15" spans="1:5" s="1" customFormat="1" ht="12" customHeight="1">
      <c r="A15" s="15" t="s">
        <v>567</v>
      </c>
      <c r="B15" s="8" t="s">
        <v>649</v>
      </c>
      <c r="C15" s="368">
        <v>450</v>
      </c>
      <c r="D15" s="368">
        <v>1604</v>
      </c>
      <c r="E15" s="181">
        <v>1604</v>
      </c>
    </row>
    <row r="16" spans="1:5" s="1" customFormat="1" ht="12" customHeight="1">
      <c r="A16" s="15" t="s">
        <v>568</v>
      </c>
      <c r="B16" s="8" t="s">
        <v>650</v>
      </c>
      <c r="C16" s="368">
        <v>683</v>
      </c>
      <c r="D16" s="368">
        <v>969</v>
      </c>
      <c r="E16" s="181">
        <v>969</v>
      </c>
    </row>
    <row r="17" spans="1:5" s="1" customFormat="1" ht="12" customHeight="1">
      <c r="A17" s="14" t="s">
        <v>643</v>
      </c>
      <c r="B17" s="7" t="s">
        <v>651</v>
      </c>
      <c r="C17" s="370"/>
      <c r="D17" s="370"/>
      <c r="E17" s="182"/>
    </row>
    <row r="18" spans="1:5" s="1" customFormat="1" ht="12" customHeight="1">
      <c r="A18" s="15" t="s">
        <v>644</v>
      </c>
      <c r="B18" s="8" t="s">
        <v>734</v>
      </c>
      <c r="C18" s="368">
        <v>526</v>
      </c>
      <c r="D18" s="368">
        <v>251</v>
      </c>
      <c r="E18" s="181">
        <v>251</v>
      </c>
    </row>
    <row r="19" spans="1:5" s="1" customFormat="1" ht="12" customHeight="1">
      <c r="A19" s="15" t="s">
        <v>645</v>
      </c>
      <c r="B19" s="8" t="s">
        <v>653</v>
      </c>
      <c r="C19" s="368"/>
      <c r="D19" s="368">
        <v>12</v>
      </c>
      <c r="E19" s="181">
        <v>12</v>
      </c>
    </row>
    <row r="20" spans="1:5" s="1" customFormat="1" ht="12" customHeight="1" thickBot="1">
      <c r="A20" s="16" t="s">
        <v>646</v>
      </c>
      <c r="B20" s="9" t="s">
        <v>654</v>
      </c>
      <c r="C20" s="371">
        <v>5509</v>
      </c>
      <c r="D20" s="371">
        <v>6842</v>
      </c>
      <c r="E20" s="183">
        <v>6842</v>
      </c>
    </row>
    <row r="21" spans="1:5" s="1" customFormat="1" ht="12" customHeight="1" thickBot="1">
      <c r="A21" s="22" t="s">
        <v>655</v>
      </c>
      <c r="B21" s="23" t="s">
        <v>735</v>
      </c>
      <c r="C21" s="372">
        <v>2200</v>
      </c>
      <c r="D21" s="372">
        <v>2203</v>
      </c>
      <c r="E21" s="184">
        <v>2203</v>
      </c>
    </row>
    <row r="22" spans="1:5" s="1" customFormat="1" ht="12" customHeight="1" thickBot="1">
      <c r="A22" s="22" t="s">
        <v>510</v>
      </c>
      <c r="B22" s="23" t="s">
        <v>657</v>
      </c>
      <c r="C22" s="367">
        <f>+C23+C24+C25+C26+C27+C28+C29+C30</f>
        <v>101099</v>
      </c>
      <c r="D22" s="367">
        <f>+D23+D24+D25+D26+D27+D28+D29+D30</f>
        <v>125737</v>
      </c>
      <c r="E22" s="179">
        <f>+E23+E24+E25+E26+E27+E28+E29+E30</f>
        <v>125737</v>
      </c>
    </row>
    <row r="23" spans="1:5" s="1" customFormat="1" ht="12" customHeight="1">
      <c r="A23" s="17" t="s">
        <v>569</v>
      </c>
      <c r="B23" s="10" t="s">
        <v>670</v>
      </c>
      <c r="C23" s="373">
        <v>52822</v>
      </c>
      <c r="D23" s="373">
        <v>55285</v>
      </c>
      <c r="E23" s="185">
        <v>55285</v>
      </c>
    </row>
    <row r="24" spans="1:5" s="1" customFormat="1" ht="12" customHeight="1">
      <c r="A24" s="15" t="s">
        <v>570</v>
      </c>
      <c r="B24" s="8" t="s">
        <v>671</v>
      </c>
      <c r="C24" s="368">
        <v>44210</v>
      </c>
      <c r="D24" s="368">
        <v>35580</v>
      </c>
      <c r="E24" s="181">
        <v>35580</v>
      </c>
    </row>
    <row r="25" spans="1:5" s="1" customFormat="1" ht="12" customHeight="1">
      <c r="A25" s="15" t="s">
        <v>571</v>
      </c>
      <c r="B25" s="8" t="s">
        <v>672</v>
      </c>
      <c r="C25" s="368"/>
      <c r="D25" s="368">
        <v>4549</v>
      </c>
      <c r="E25" s="181">
        <v>4549</v>
      </c>
    </row>
    <row r="26" spans="1:5" s="1" customFormat="1" ht="12" customHeight="1">
      <c r="A26" s="18" t="s">
        <v>658</v>
      </c>
      <c r="B26" s="8" t="s">
        <v>574</v>
      </c>
      <c r="C26" s="374">
        <v>4067</v>
      </c>
      <c r="D26" s="374">
        <v>21000</v>
      </c>
      <c r="E26" s="186">
        <v>21000</v>
      </c>
    </row>
    <row r="27" spans="1:5" s="1" customFormat="1" ht="12" customHeight="1">
      <c r="A27" s="18" t="s">
        <v>659</v>
      </c>
      <c r="B27" s="8" t="s">
        <v>673</v>
      </c>
      <c r="C27" s="374"/>
      <c r="D27" s="374"/>
      <c r="E27" s="186"/>
    </row>
    <row r="28" spans="1:5" s="1" customFormat="1" ht="12" customHeight="1">
      <c r="A28" s="15" t="s">
        <v>660</v>
      </c>
      <c r="B28" s="8" t="s">
        <v>674</v>
      </c>
      <c r="C28" s="368"/>
      <c r="D28" s="368"/>
      <c r="E28" s="181"/>
    </row>
    <row r="29" spans="1:5" s="1" customFormat="1" ht="12" customHeight="1">
      <c r="A29" s="15" t="s">
        <v>661</v>
      </c>
      <c r="B29" s="8" t="s">
        <v>736</v>
      </c>
      <c r="C29" s="375"/>
      <c r="D29" s="375"/>
      <c r="E29" s="187"/>
    </row>
    <row r="30" spans="1:5" s="1" customFormat="1" ht="12" customHeight="1" thickBot="1">
      <c r="A30" s="15" t="s">
        <v>662</v>
      </c>
      <c r="B30" s="13" t="s">
        <v>676</v>
      </c>
      <c r="C30" s="375"/>
      <c r="D30" s="375">
        <v>9323</v>
      </c>
      <c r="E30" s="187">
        <v>9323</v>
      </c>
    </row>
    <row r="31" spans="1:5" s="1" customFormat="1" ht="12" customHeight="1" thickBot="1">
      <c r="A31" s="153" t="s">
        <v>511</v>
      </c>
      <c r="B31" s="23" t="s">
        <v>852</v>
      </c>
      <c r="C31" s="367">
        <f>+C32+C38</f>
        <v>34726</v>
      </c>
      <c r="D31" s="367">
        <f>+D32+D38</f>
        <v>232348</v>
      </c>
      <c r="E31" s="179">
        <f>+E32+E38</f>
        <v>232348</v>
      </c>
    </row>
    <row r="32" spans="1:5" s="1" customFormat="1" ht="12" customHeight="1">
      <c r="A32" s="154" t="s">
        <v>572</v>
      </c>
      <c r="B32" s="290" t="s">
        <v>853</v>
      </c>
      <c r="C32" s="376">
        <f>+C33+C34+C35+C36+C37</f>
        <v>33404</v>
      </c>
      <c r="D32" s="376">
        <f>+D33+D34+D35+D36+D37</f>
        <v>180774</v>
      </c>
      <c r="E32" s="191">
        <f>+E33+E34+E35+E36+E37</f>
        <v>180774</v>
      </c>
    </row>
    <row r="33" spans="1:5" s="1" customFormat="1" ht="12" customHeight="1">
      <c r="A33" s="155" t="s">
        <v>575</v>
      </c>
      <c r="B33" s="161" t="s">
        <v>737</v>
      </c>
      <c r="C33" s="375">
        <v>2905</v>
      </c>
      <c r="D33" s="375">
        <v>2837</v>
      </c>
      <c r="E33" s="187">
        <v>2837</v>
      </c>
    </row>
    <row r="34" spans="1:5" s="1" customFormat="1" ht="12" customHeight="1">
      <c r="A34" s="155" t="s">
        <v>576</v>
      </c>
      <c r="B34" s="161" t="s">
        <v>738</v>
      </c>
      <c r="C34" s="375">
        <v>21277</v>
      </c>
      <c r="D34" s="375">
        <v>30167</v>
      </c>
      <c r="E34" s="187">
        <v>30167</v>
      </c>
    </row>
    <row r="35" spans="1:5" s="1" customFormat="1" ht="12" customHeight="1">
      <c r="A35" s="155" t="s">
        <v>577</v>
      </c>
      <c r="B35" s="161" t="s">
        <v>1099</v>
      </c>
      <c r="C35" s="375">
        <v>1859</v>
      </c>
      <c r="D35" s="375">
        <v>136907</v>
      </c>
      <c r="E35" s="187">
        <v>136907</v>
      </c>
    </row>
    <row r="36" spans="1:5" s="1" customFormat="1" ht="12" customHeight="1">
      <c r="A36" s="155" t="s">
        <v>578</v>
      </c>
      <c r="B36" s="161" t="s">
        <v>740</v>
      </c>
      <c r="C36" s="375">
        <v>7363</v>
      </c>
      <c r="D36" s="375">
        <v>7363</v>
      </c>
      <c r="E36" s="187">
        <v>7363</v>
      </c>
    </row>
    <row r="37" spans="1:5" s="1" customFormat="1" ht="12" customHeight="1">
      <c r="A37" s="155" t="s">
        <v>677</v>
      </c>
      <c r="B37" s="161" t="s">
        <v>854</v>
      </c>
      <c r="C37" s="375"/>
      <c r="D37" s="375">
        <v>3500</v>
      </c>
      <c r="E37" s="187">
        <v>3500</v>
      </c>
    </row>
    <row r="38" spans="1:5" s="1" customFormat="1" ht="12" customHeight="1">
      <c r="A38" s="155" t="s">
        <v>573</v>
      </c>
      <c r="B38" s="162" t="s">
        <v>855</v>
      </c>
      <c r="C38" s="377">
        <f>+C39+C40+C41+C42+C43</f>
        <v>1322</v>
      </c>
      <c r="D38" s="377">
        <f>+D39+D40+D41+D42+D43</f>
        <v>51574</v>
      </c>
      <c r="E38" s="192">
        <f>+E39+E40+E41+E42+E43</f>
        <v>51574</v>
      </c>
    </row>
    <row r="39" spans="1:5" s="1" customFormat="1" ht="12" customHeight="1">
      <c r="A39" s="155" t="s">
        <v>581</v>
      </c>
      <c r="B39" s="161" t="s">
        <v>737</v>
      </c>
      <c r="C39" s="375"/>
      <c r="D39" s="375"/>
      <c r="E39" s="187"/>
    </row>
    <row r="40" spans="1:5" s="1" customFormat="1" ht="12" customHeight="1">
      <c r="A40" s="155" t="s">
        <v>582</v>
      </c>
      <c r="B40" s="161" t="s">
        <v>738</v>
      </c>
      <c r="C40" s="375"/>
      <c r="D40" s="375"/>
      <c r="E40" s="187"/>
    </row>
    <row r="41" spans="1:5" s="1" customFormat="1" ht="12" customHeight="1">
      <c r="A41" s="155" t="s">
        <v>583</v>
      </c>
      <c r="B41" s="161" t="s">
        <v>1100</v>
      </c>
      <c r="C41" s="375">
        <v>1322</v>
      </c>
      <c r="D41" s="375">
        <v>45241</v>
      </c>
      <c r="E41" s="187">
        <v>45241</v>
      </c>
    </row>
    <row r="42" spans="1:5" s="1" customFormat="1" ht="12" customHeight="1">
      <c r="A42" s="155" t="s">
        <v>584</v>
      </c>
      <c r="B42" s="163" t="s">
        <v>740</v>
      </c>
      <c r="C42" s="375"/>
      <c r="D42" s="375">
        <v>6333</v>
      </c>
      <c r="E42" s="187">
        <v>6333</v>
      </c>
    </row>
    <row r="43" spans="1:5" s="1" customFormat="1" ht="12" customHeight="1" thickBot="1">
      <c r="A43" s="156" t="s">
        <v>678</v>
      </c>
      <c r="B43" s="164" t="s">
        <v>856</v>
      </c>
      <c r="C43" s="378"/>
      <c r="D43" s="378"/>
      <c r="E43" s="379"/>
    </row>
    <row r="44" spans="1:5" s="1" customFormat="1" ht="12" customHeight="1" thickBot="1">
      <c r="A44" s="22" t="s">
        <v>679</v>
      </c>
      <c r="B44" s="291" t="s">
        <v>741</v>
      </c>
      <c r="C44" s="367">
        <f>+C45+C46</f>
        <v>0</v>
      </c>
      <c r="D44" s="367">
        <f>+D45+D46</f>
        <v>9521</v>
      </c>
      <c r="E44" s="179">
        <f>+E45+E46</f>
        <v>9521</v>
      </c>
    </row>
    <row r="45" spans="1:5" s="1" customFormat="1" ht="12" customHeight="1">
      <c r="A45" s="17" t="s">
        <v>579</v>
      </c>
      <c r="B45" s="174" t="s">
        <v>742</v>
      </c>
      <c r="C45" s="373"/>
      <c r="D45" s="373">
        <v>250</v>
      </c>
      <c r="E45" s="185">
        <v>250</v>
      </c>
    </row>
    <row r="46" spans="1:5" s="1" customFormat="1" ht="12" customHeight="1" thickBot="1">
      <c r="A46" s="14" t="s">
        <v>580</v>
      </c>
      <c r="B46" s="169" t="s">
        <v>746</v>
      </c>
      <c r="C46" s="370"/>
      <c r="D46" s="370">
        <v>9271</v>
      </c>
      <c r="E46" s="182">
        <v>9271</v>
      </c>
    </row>
    <row r="47" spans="1:5" s="1" customFormat="1" ht="12" customHeight="1" thickBot="1">
      <c r="A47" s="22" t="s">
        <v>513</v>
      </c>
      <c r="B47" s="291" t="s">
        <v>745</v>
      </c>
      <c r="C47" s="367">
        <f>+C48+C49+C50</f>
        <v>2426</v>
      </c>
      <c r="D47" s="367">
        <f>+D48+D49+D50</f>
        <v>2681</v>
      </c>
      <c r="E47" s="179">
        <f>+E48+E49+E50</f>
        <v>2681</v>
      </c>
    </row>
    <row r="48" spans="1:5" s="1" customFormat="1" ht="12" customHeight="1">
      <c r="A48" s="17" t="s">
        <v>682</v>
      </c>
      <c r="B48" s="174" t="s">
        <v>680</v>
      </c>
      <c r="C48" s="380">
        <v>2226</v>
      </c>
      <c r="D48" s="380">
        <v>2656</v>
      </c>
      <c r="E48" s="381">
        <v>2656</v>
      </c>
    </row>
    <row r="49" spans="1:5" s="1" customFormat="1" ht="12" customHeight="1">
      <c r="A49" s="15" t="s">
        <v>683</v>
      </c>
      <c r="B49" s="161" t="s">
        <v>681</v>
      </c>
      <c r="C49" s="375"/>
      <c r="D49" s="375"/>
      <c r="E49" s="187"/>
    </row>
    <row r="50" spans="1:5" s="1" customFormat="1" ht="12" customHeight="1" thickBot="1">
      <c r="A50" s="14" t="s">
        <v>789</v>
      </c>
      <c r="B50" s="169" t="s">
        <v>743</v>
      </c>
      <c r="C50" s="382">
        <v>200</v>
      </c>
      <c r="D50" s="382">
        <v>25</v>
      </c>
      <c r="E50" s="383">
        <v>25</v>
      </c>
    </row>
    <row r="51" spans="1:5" s="1" customFormat="1" ht="17.25" customHeight="1" thickBot="1">
      <c r="A51" s="22" t="s">
        <v>684</v>
      </c>
      <c r="B51" s="292" t="s">
        <v>744</v>
      </c>
      <c r="C51" s="384">
        <v>90</v>
      </c>
      <c r="D51" s="384"/>
      <c r="E51" s="188"/>
    </row>
    <row r="52" spans="1:5" s="1" customFormat="1" ht="12" customHeight="1" thickBot="1">
      <c r="A52" s="22" t="s">
        <v>515</v>
      </c>
      <c r="B52" s="26" t="s">
        <v>685</v>
      </c>
      <c r="C52" s="385">
        <f>+C7+C12+C21+C22+C31+C44+C47+C51</f>
        <v>163525</v>
      </c>
      <c r="D52" s="385">
        <f>+D7+D12+D21+D22+D31+D44+D47+D51</f>
        <v>403975</v>
      </c>
      <c r="E52" s="189">
        <f>+E7+E12+E21+E22+E31+E44+E47+E51</f>
        <v>403975</v>
      </c>
    </row>
    <row r="53" spans="1:5" s="1" customFormat="1" ht="12" customHeight="1" thickBot="1">
      <c r="A53" s="165" t="s">
        <v>516</v>
      </c>
      <c r="B53" s="160" t="s">
        <v>747</v>
      </c>
      <c r="C53" s="386">
        <f>+C54+C60</f>
        <v>16472</v>
      </c>
      <c r="D53" s="386">
        <f>+D54+D60</f>
        <v>16472</v>
      </c>
      <c r="E53" s="190">
        <f>+E54+E60</f>
        <v>16472</v>
      </c>
    </row>
    <row r="54" spans="1:5" s="1" customFormat="1" ht="12" customHeight="1">
      <c r="A54" s="293" t="s">
        <v>623</v>
      </c>
      <c r="B54" s="290" t="s">
        <v>818</v>
      </c>
      <c r="C54" s="376">
        <f>+C55+C56+C57+C58+C59</f>
        <v>16472</v>
      </c>
      <c r="D54" s="376">
        <f>+D55+D56+D57+D58+D59</f>
        <v>16472</v>
      </c>
      <c r="E54" s="191">
        <f>+E55+E56+E57+E58+E59</f>
        <v>16472</v>
      </c>
    </row>
    <row r="55" spans="1:5" s="1" customFormat="1" ht="12" customHeight="1">
      <c r="A55" s="166" t="s">
        <v>759</v>
      </c>
      <c r="B55" s="161" t="s">
        <v>748</v>
      </c>
      <c r="C55" s="375">
        <v>16472</v>
      </c>
      <c r="D55" s="375">
        <v>16472</v>
      </c>
      <c r="E55" s="187">
        <v>16472</v>
      </c>
    </row>
    <row r="56" spans="1:5" s="1" customFormat="1" ht="12" customHeight="1">
      <c r="A56" s="166" t="s">
        <v>760</v>
      </c>
      <c r="B56" s="161" t="s">
        <v>749</v>
      </c>
      <c r="C56" s="375"/>
      <c r="D56" s="375"/>
      <c r="E56" s="187"/>
    </row>
    <row r="57" spans="1:5" s="1" customFormat="1" ht="12" customHeight="1">
      <c r="A57" s="166" t="s">
        <v>761</v>
      </c>
      <c r="B57" s="161" t="s">
        <v>750</v>
      </c>
      <c r="C57" s="375"/>
      <c r="D57" s="375"/>
      <c r="E57" s="187"/>
    </row>
    <row r="58" spans="1:5" s="1" customFormat="1" ht="12" customHeight="1">
      <c r="A58" s="166" t="s">
        <v>762</v>
      </c>
      <c r="B58" s="161" t="s">
        <v>751</v>
      </c>
      <c r="C58" s="375"/>
      <c r="D58" s="375"/>
      <c r="E58" s="187"/>
    </row>
    <row r="59" spans="1:5" s="1" customFormat="1" ht="12" customHeight="1">
      <c r="A59" s="166" t="s">
        <v>763</v>
      </c>
      <c r="B59" s="161" t="s">
        <v>752</v>
      </c>
      <c r="C59" s="375"/>
      <c r="D59" s="375"/>
      <c r="E59" s="187"/>
    </row>
    <row r="60" spans="1:5" s="1" customFormat="1" ht="12" customHeight="1">
      <c r="A60" s="167" t="s">
        <v>624</v>
      </c>
      <c r="B60" s="162" t="s">
        <v>817</v>
      </c>
      <c r="C60" s="377">
        <f>+C61+C62+C63+C64+C65</f>
        <v>0</v>
      </c>
      <c r="D60" s="377">
        <f>+D61+D62+D63+D64+D65</f>
        <v>0</v>
      </c>
      <c r="E60" s="192">
        <f>+E61+E62+E63+E64+E65</f>
        <v>0</v>
      </c>
    </row>
    <row r="61" spans="1:5" s="1" customFormat="1" ht="12" customHeight="1">
      <c r="A61" s="166" t="s">
        <v>764</v>
      </c>
      <c r="B61" s="161" t="s">
        <v>753</v>
      </c>
      <c r="C61" s="375"/>
      <c r="D61" s="375"/>
      <c r="E61" s="187"/>
    </row>
    <row r="62" spans="1:5" s="1" customFormat="1" ht="12" customHeight="1">
      <c r="A62" s="166" t="s">
        <v>765</v>
      </c>
      <c r="B62" s="161" t="s">
        <v>754</v>
      </c>
      <c r="C62" s="375"/>
      <c r="D62" s="375"/>
      <c r="E62" s="187"/>
    </row>
    <row r="63" spans="1:5" s="1" customFormat="1" ht="12" customHeight="1">
      <c r="A63" s="166" t="s">
        <v>766</v>
      </c>
      <c r="B63" s="161" t="s">
        <v>755</v>
      </c>
      <c r="C63" s="375"/>
      <c r="D63" s="375"/>
      <c r="E63" s="187"/>
    </row>
    <row r="64" spans="1:5" s="1" customFormat="1" ht="12" customHeight="1">
      <c r="A64" s="166" t="s">
        <v>767</v>
      </c>
      <c r="B64" s="161" t="s">
        <v>756</v>
      </c>
      <c r="C64" s="375"/>
      <c r="D64" s="375"/>
      <c r="E64" s="187"/>
    </row>
    <row r="65" spans="1:5" s="1" customFormat="1" ht="12" customHeight="1" thickBot="1">
      <c r="A65" s="168" t="s">
        <v>768</v>
      </c>
      <c r="B65" s="169" t="s">
        <v>757</v>
      </c>
      <c r="C65" s="387"/>
      <c r="D65" s="387"/>
      <c r="E65" s="193"/>
    </row>
    <row r="66" spans="1:5" s="1" customFormat="1" ht="12" customHeight="1" thickBot="1">
      <c r="A66" s="170" t="s">
        <v>517</v>
      </c>
      <c r="B66" s="294" t="s">
        <v>815</v>
      </c>
      <c r="C66" s="386">
        <f>+C52+C53</f>
        <v>179997</v>
      </c>
      <c r="D66" s="386">
        <f>+D52+D53</f>
        <v>420447</v>
      </c>
      <c r="E66" s="190">
        <f>+E52+E53</f>
        <v>420447</v>
      </c>
    </row>
    <row r="67" spans="1:5" s="1" customFormat="1" ht="13.5" customHeight="1" thickBot="1">
      <c r="A67" s="171" t="s">
        <v>518</v>
      </c>
      <c r="B67" s="295" t="s">
        <v>758</v>
      </c>
      <c r="C67" s="388"/>
      <c r="D67" s="388"/>
      <c r="E67" s="200"/>
    </row>
    <row r="68" spans="1:5" s="1" customFormat="1" ht="12" customHeight="1" thickBot="1">
      <c r="A68" s="170" t="s">
        <v>519</v>
      </c>
      <c r="B68" s="294" t="s">
        <v>816</v>
      </c>
      <c r="C68" s="389">
        <f>+C66+C67</f>
        <v>179997</v>
      </c>
      <c r="D68" s="389">
        <f>+D66+D67</f>
        <v>420447</v>
      </c>
      <c r="E68" s="201">
        <f>+E66+E67</f>
        <v>420447</v>
      </c>
    </row>
    <row r="69" spans="1:5" s="1" customFormat="1" ht="83.25" customHeight="1">
      <c r="A69" s="5"/>
      <c r="B69" s="6"/>
      <c r="C69" s="194"/>
      <c r="D69" s="194"/>
      <c r="E69" s="194"/>
    </row>
    <row r="70" spans="1:5" ht="16.5" customHeight="1">
      <c r="A70" s="866" t="s">
        <v>535</v>
      </c>
      <c r="B70" s="866"/>
      <c r="C70" s="866"/>
      <c r="D70" s="866"/>
      <c r="E70" s="866"/>
    </row>
    <row r="71" spans="1:5" s="202" customFormat="1" ht="16.5" customHeight="1" thickBot="1">
      <c r="A71" s="312" t="s">
        <v>628</v>
      </c>
      <c r="B71" s="312"/>
      <c r="C71" s="75"/>
      <c r="D71" s="75"/>
      <c r="E71" s="75" t="s">
        <v>788</v>
      </c>
    </row>
    <row r="72" spans="1:5" s="202" customFormat="1" ht="16.5" customHeight="1">
      <c r="A72" s="867" t="s">
        <v>563</v>
      </c>
      <c r="B72" s="869" t="s">
        <v>864</v>
      </c>
      <c r="C72" s="871" t="s">
        <v>448</v>
      </c>
      <c r="D72" s="871"/>
      <c r="E72" s="872"/>
    </row>
    <row r="73" spans="1:5" ht="37.5" customHeight="1" thickBot="1">
      <c r="A73" s="868"/>
      <c r="B73" s="870"/>
      <c r="C73" s="314" t="s">
        <v>865</v>
      </c>
      <c r="D73" s="314" t="s">
        <v>872</v>
      </c>
      <c r="E73" s="315" t="s">
        <v>873</v>
      </c>
    </row>
    <row r="74" spans="1:5" s="35" customFormat="1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506</v>
      </c>
      <c r="B75" s="30" t="s">
        <v>686</v>
      </c>
      <c r="C75" s="366">
        <f>+C76+C77+C78+C79+C80</f>
        <v>175252</v>
      </c>
      <c r="D75" s="366">
        <f>+D76+D77+D78+D79+D80</f>
        <v>353633</v>
      </c>
      <c r="E75" s="178">
        <f>+E76+E77+E78+E79+E80</f>
        <v>307667</v>
      </c>
    </row>
    <row r="76" spans="1:5" ht="12" customHeight="1">
      <c r="A76" s="19" t="s">
        <v>585</v>
      </c>
      <c r="B76" s="11" t="s">
        <v>536</v>
      </c>
      <c r="C76" s="369">
        <v>49054</v>
      </c>
      <c r="D76" s="369">
        <v>150703</v>
      </c>
      <c r="E76" s="180">
        <v>150703</v>
      </c>
    </row>
    <row r="77" spans="1:5" ht="12" customHeight="1">
      <c r="A77" s="15" t="s">
        <v>586</v>
      </c>
      <c r="B77" s="8" t="s">
        <v>687</v>
      </c>
      <c r="C77" s="368">
        <v>12372</v>
      </c>
      <c r="D77" s="368">
        <v>27911</v>
      </c>
      <c r="E77" s="181">
        <v>27911</v>
      </c>
    </row>
    <row r="78" spans="1:5" ht="12" customHeight="1">
      <c r="A78" s="15" t="s">
        <v>587</v>
      </c>
      <c r="B78" s="8" t="s">
        <v>614</v>
      </c>
      <c r="C78" s="374">
        <v>48969</v>
      </c>
      <c r="D78" s="374">
        <v>109878</v>
      </c>
      <c r="E78" s="186">
        <v>67434</v>
      </c>
    </row>
    <row r="79" spans="1:5" ht="12" customHeight="1">
      <c r="A79" s="15" t="s">
        <v>588</v>
      </c>
      <c r="B79" s="12" t="s">
        <v>688</v>
      </c>
      <c r="C79" s="374">
        <v>520</v>
      </c>
      <c r="D79" s="374">
        <v>58487</v>
      </c>
      <c r="E79" s="186">
        <v>54965</v>
      </c>
    </row>
    <row r="80" spans="1:5" ht="12" customHeight="1">
      <c r="A80" s="15" t="s">
        <v>597</v>
      </c>
      <c r="B80" s="21" t="s">
        <v>689</v>
      </c>
      <c r="C80" s="374">
        <v>64337</v>
      </c>
      <c r="D80" s="374">
        <v>6654</v>
      </c>
      <c r="E80" s="186">
        <v>6654</v>
      </c>
    </row>
    <row r="81" spans="1:5" ht="12" customHeight="1">
      <c r="A81" s="15" t="s">
        <v>589</v>
      </c>
      <c r="B81" s="8" t="s">
        <v>710</v>
      </c>
      <c r="C81" s="374"/>
      <c r="D81" s="374"/>
      <c r="E81" s="186"/>
    </row>
    <row r="82" spans="1:5" ht="12" customHeight="1">
      <c r="A82" s="15" t="s">
        <v>590</v>
      </c>
      <c r="B82" s="78" t="s">
        <v>711</v>
      </c>
      <c r="C82" s="374">
        <v>58791</v>
      </c>
      <c r="D82" s="374"/>
      <c r="E82" s="186"/>
    </row>
    <row r="83" spans="1:5" ht="12" customHeight="1">
      <c r="A83" s="15" t="s">
        <v>598</v>
      </c>
      <c r="B83" s="78" t="s">
        <v>769</v>
      </c>
      <c r="C83" s="374">
        <v>400</v>
      </c>
      <c r="D83" s="374">
        <v>1561</v>
      </c>
      <c r="E83" s="186">
        <v>1561</v>
      </c>
    </row>
    <row r="84" spans="1:5" ht="12" customHeight="1">
      <c r="A84" s="15" t="s">
        <v>599</v>
      </c>
      <c r="B84" s="79" t="s">
        <v>712</v>
      </c>
      <c r="C84" s="374">
        <v>5146</v>
      </c>
      <c r="D84" s="374">
        <v>5093</v>
      </c>
      <c r="E84" s="186">
        <v>5093</v>
      </c>
    </row>
    <row r="85" spans="1:5" ht="12" customHeight="1">
      <c r="A85" s="14" t="s">
        <v>600</v>
      </c>
      <c r="B85" s="80" t="s">
        <v>713</v>
      </c>
      <c r="C85" s="374"/>
      <c r="D85" s="374"/>
      <c r="E85" s="186"/>
    </row>
    <row r="86" spans="1:5" ht="12" customHeight="1">
      <c r="A86" s="15" t="s">
        <v>601</v>
      </c>
      <c r="B86" s="80" t="s">
        <v>714</v>
      </c>
      <c r="C86" s="374"/>
      <c r="D86" s="374"/>
      <c r="E86" s="186"/>
    </row>
    <row r="87" spans="1:5" ht="12" customHeight="1" thickBot="1">
      <c r="A87" s="20" t="s">
        <v>603</v>
      </c>
      <c r="B87" s="81" t="s">
        <v>715</v>
      </c>
      <c r="C87" s="390"/>
      <c r="D87" s="390"/>
      <c r="E87" s="195"/>
    </row>
    <row r="88" spans="1:5" ht="12" customHeight="1" thickBot="1">
      <c r="A88" s="22" t="s">
        <v>507</v>
      </c>
      <c r="B88" s="29" t="s">
        <v>790</v>
      </c>
      <c r="C88" s="367">
        <f>+C89+C90+C91</f>
        <v>4345</v>
      </c>
      <c r="D88" s="367">
        <f>+D89+D90+D91</f>
        <v>66814</v>
      </c>
      <c r="E88" s="179">
        <f>+E89+E90+E91</f>
        <v>63286</v>
      </c>
    </row>
    <row r="89" spans="1:5" ht="12" customHeight="1">
      <c r="A89" s="17" t="s">
        <v>591</v>
      </c>
      <c r="B89" s="8" t="s">
        <v>770</v>
      </c>
      <c r="C89" s="373">
        <v>4345</v>
      </c>
      <c r="D89" s="373">
        <v>65784</v>
      </c>
      <c r="E89" s="185">
        <v>62256</v>
      </c>
    </row>
    <row r="90" spans="1:5" ht="12" customHeight="1">
      <c r="A90" s="17" t="s">
        <v>592</v>
      </c>
      <c r="B90" s="13" t="s">
        <v>691</v>
      </c>
      <c r="C90" s="368"/>
      <c r="D90" s="368"/>
      <c r="E90" s="181"/>
    </row>
    <row r="91" spans="1:5" ht="12" customHeight="1">
      <c r="A91" s="17" t="s">
        <v>593</v>
      </c>
      <c r="B91" s="161" t="s">
        <v>791</v>
      </c>
      <c r="C91" s="368"/>
      <c r="D91" s="368">
        <v>1030</v>
      </c>
      <c r="E91" s="181">
        <v>1030</v>
      </c>
    </row>
    <row r="92" spans="1:5" ht="12" customHeight="1">
      <c r="A92" s="17" t="s">
        <v>594</v>
      </c>
      <c r="B92" s="161" t="s">
        <v>857</v>
      </c>
      <c r="C92" s="368"/>
      <c r="D92" s="368">
        <v>992</v>
      </c>
      <c r="E92" s="181">
        <v>992</v>
      </c>
    </row>
    <row r="93" spans="1:5" ht="12" customHeight="1">
      <c r="A93" s="17" t="s">
        <v>595</v>
      </c>
      <c r="B93" s="161" t="s">
        <v>792</v>
      </c>
      <c r="C93" s="368"/>
      <c r="D93" s="368"/>
      <c r="E93" s="181"/>
    </row>
    <row r="94" spans="1:5" ht="15.75">
      <c r="A94" s="17" t="s">
        <v>602</v>
      </c>
      <c r="B94" s="161" t="s">
        <v>793</v>
      </c>
      <c r="C94" s="368"/>
      <c r="D94" s="368">
        <v>38</v>
      </c>
      <c r="E94" s="181">
        <v>38</v>
      </c>
    </row>
    <row r="95" spans="1:5" ht="12" customHeight="1">
      <c r="A95" s="17" t="s">
        <v>604</v>
      </c>
      <c r="B95" s="296" t="s">
        <v>773</v>
      </c>
      <c r="C95" s="368"/>
      <c r="D95" s="368"/>
      <c r="E95" s="181"/>
    </row>
    <row r="96" spans="1:5" ht="12" customHeight="1">
      <c r="A96" s="17" t="s">
        <v>692</v>
      </c>
      <c r="B96" s="296" t="s">
        <v>774</v>
      </c>
      <c r="C96" s="368"/>
      <c r="D96" s="368"/>
      <c r="E96" s="181"/>
    </row>
    <row r="97" spans="1:5" ht="21.75" customHeight="1">
      <c r="A97" s="17" t="s">
        <v>693</v>
      </c>
      <c r="B97" s="296" t="s">
        <v>772</v>
      </c>
      <c r="C97" s="368"/>
      <c r="D97" s="368"/>
      <c r="E97" s="181"/>
    </row>
    <row r="98" spans="1:5" ht="24" customHeight="1" thickBot="1">
      <c r="A98" s="14" t="s">
        <v>694</v>
      </c>
      <c r="B98" s="297" t="s">
        <v>877</v>
      </c>
      <c r="C98" s="374"/>
      <c r="D98" s="374"/>
      <c r="E98" s="186"/>
    </row>
    <row r="99" spans="1:5" ht="12" customHeight="1" thickBot="1">
      <c r="A99" s="22" t="s">
        <v>508</v>
      </c>
      <c r="B99" s="72" t="s">
        <v>794</v>
      </c>
      <c r="C99" s="367">
        <f>+C100+C101</f>
        <v>400</v>
      </c>
      <c r="D99" s="367">
        <f>+D100+D101</f>
        <v>0</v>
      </c>
      <c r="E99" s="179">
        <f>+E100+E101</f>
        <v>0</v>
      </c>
    </row>
    <row r="100" spans="1:5" ht="12" customHeight="1">
      <c r="A100" s="17" t="s">
        <v>565</v>
      </c>
      <c r="B100" s="10" t="s">
        <v>550</v>
      </c>
      <c r="C100" s="373">
        <v>400</v>
      </c>
      <c r="D100" s="373"/>
      <c r="E100" s="185"/>
    </row>
    <row r="101" spans="1:5" ht="12" customHeight="1" thickBot="1">
      <c r="A101" s="18" t="s">
        <v>566</v>
      </c>
      <c r="B101" s="13" t="s">
        <v>551</v>
      </c>
      <c r="C101" s="374"/>
      <c r="D101" s="374"/>
      <c r="E101" s="186"/>
    </row>
    <row r="102" spans="1:5" s="159" customFormat="1" ht="12" customHeight="1" thickBot="1">
      <c r="A102" s="165" t="s">
        <v>509</v>
      </c>
      <c r="B102" s="160" t="s">
        <v>775</v>
      </c>
      <c r="C102" s="391"/>
      <c r="D102" s="391"/>
      <c r="E102" s="392"/>
    </row>
    <row r="103" spans="1:5" ht="12" customHeight="1" thickBot="1">
      <c r="A103" s="157" t="s">
        <v>510</v>
      </c>
      <c r="B103" s="158" t="s">
        <v>631</v>
      </c>
      <c r="C103" s="366">
        <f>+C75+C88+C99+C102</f>
        <v>179997</v>
      </c>
      <c r="D103" s="366">
        <f>+D75+D88+D99+D102</f>
        <v>420447</v>
      </c>
      <c r="E103" s="178">
        <f>+E75+E88+E99+E102</f>
        <v>370953</v>
      </c>
    </row>
    <row r="104" spans="1:5" ht="12" customHeight="1" thickBot="1">
      <c r="A104" s="165" t="s">
        <v>511</v>
      </c>
      <c r="B104" s="160" t="s">
        <v>858</v>
      </c>
      <c r="C104" s="367">
        <f>+C105+C113</f>
        <v>0</v>
      </c>
      <c r="D104" s="367">
        <f>+D105+D113</f>
        <v>0</v>
      </c>
      <c r="E104" s="179">
        <f>+E105+E113</f>
        <v>0</v>
      </c>
    </row>
    <row r="105" spans="1:5" ht="12" customHeight="1" thickBot="1">
      <c r="A105" s="172" t="s">
        <v>572</v>
      </c>
      <c r="B105" s="298" t="s">
        <v>436</v>
      </c>
      <c r="C105" s="367">
        <f>+C106+C107+C108+C109+C110+C111+C112</f>
        <v>0</v>
      </c>
      <c r="D105" s="367">
        <f>+D106+D107+D108+D109+D110+D111+D112</f>
        <v>0</v>
      </c>
      <c r="E105" s="179">
        <f>+E106+E107+E108+E109+E110+E111+E112</f>
        <v>0</v>
      </c>
    </row>
    <row r="106" spans="1:5" ht="12" customHeight="1">
      <c r="A106" s="173" t="s">
        <v>575</v>
      </c>
      <c r="B106" s="174" t="s">
        <v>776</v>
      </c>
      <c r="C106" s="368"/>
      <c r="D106" s="368"/>
      <c r="E106" s="181"/>
    </row>
    <row r="107" spans="1:5" ht="12" customHeight="1">
      <c r="A107" s="166" t="s">
        <v>576</v>
      </c>
      <c r="B107" s="161" t="s">
        <v>777</v>
      </c>
      <c r="C107" s="368"/>
      <c r="D107" s="368"/>
      <c r="E107" s="181"/>
    </row>
    <row r="108" spans="1:5" ht="12" customHeight="1">
      <c r="A108" s="166" t="s">
        <v>577</v>
      </c>
      <c r="B108" s="161" t="s">
        <v>778</v>
      </c>
      <c r="C108" s="368"/>
      <c r="D108" s="368"/>
      <c r="E108" s="181"/>
    </row>
    <row r="109" spans="1:5" ht="12" customHeight="1">
      <c r="A109" s="166" t="s">
        <v>578</v>
      </c>
      <c r="B109" s="161" t="s">
        <v>779</v>
      </c>
      <c r="C109" s="368"/>
      <c r="D109" s="368"/>
      <c r="E109" s="181"/>
    </row>
    <row r="110" spans="1:5" ht="12" customHeight="1">
      <c r="A110" s="166" t="s">
        <v>677</v>
      </c>
      <c r="B110" s="161" t="s">
        <v>780</v>
      </c>
      <c r="C110" s="368"/>
      <c r="D110" s="368"/>
      <c r="E110" s="181"/>
    </row>
    <row r="111" spans="1:5" ht="12" customHeight="1">
      <c r="A111" s="166" t="s">
        <v>695</v>
      </c>
      <c r="B111" s="161" t="s">
        <v>781</v>
      </c>
      <c r="C111" s="368"/>
      <c r="D111" s="368"/>
      <c r="E111" s="181"/>
    </row>
    <row r="112" spans="1:5" ht="12" customHeight="1" thickBot="1">
      <c r="A112" s="175" t="s">
        <v>696</v>
      </c>
      <c r="B112" s="176" t="s">
        <v>782</v>
      </c>
      <c r="C112" s="368"/>
      <c r="D112" s="368"/>
      <c r="E112" s="181"/>
    </row>
    <row r="113" spans="1:5" ht="12" customHeight="1" thickBot="1">
      <c r="A113" s="172" t="s">
        <v>573</v>
      </c>
      <c r="B113" s="298" t="s">
        <v>437</v>
      </c>
      <c r="C113" s="367">
        <f>+C114+C115+C116+C117+C118+C119+C120+C121</f>
        <v>0</v>
      </c>
      <c r="D113" s="367">
        <f>+D114+D115+D116+D117+D118+D119+D120+D121</f>
        <v>0</v>
      </c>
      <c r="E113" s="179">
        <f>+E114+E115+E116+E117+E118+E119+E120+E121</f>
        <v>0</v>
      </c>
    </row>
    <row r="114" spans="1:5" ht="12" customHeight="1">
      <c r="A114" s="173" t="s">
        <v>581</v>
      </c>
      <c r="B114" s="174" t="s">
        <v>776</v>
      </c>
      <c r="C114" s="368"/>
      <c r="D114" s="368"/>
      <c r="E114" s="181"/>
    </row>
    <row r="115" spans="1:5" ht="12" customHeight="1">
      <c r="A115" s="166" t="s">
        <v>582</v>
      </c>
      <c r="B115" s="161" t="s">
        <v>783</v>
      </c>
      <c r="C115" s="368"/>
      <c r="D115" s="368"/>
      <c r="E115" s="181"/>
    </row>
    <row r="116" spans="1:5" ht="12" customHeight="1">
      <c r="A116" s="166" t="s">
        <v>583</v>
      </c>
      <c r="B116" s="161" t="s">
        <v>778</v>
      </c>
      <c r="C116" s="368"/>
      <c r="D116" s="368"/>
      <c r="E116" s="181"/>
    </row>
    <row r="117" spans="1:5" ht="12" customHeight="1">
      <c r="A117" s="166" t="s">
        <v>584</v>
      </c>
      <c r="B117" s="161" t="s">
        <v>779</v>
      </c>
      <c r="C117" s="368"/>
      <c r="D117" s="368"/>
      <c r="E117" s="181"/>
    </row>
    <row r="118" spans="1:5" ht="12" customHeight="1">
      <c r="A118" s="166" t="s">
        <v>678</v>
      </c>
      <c r="B118" s="161" t="s">
        <v>780</v>
      </c>
      <c r="C118" s="368"/>
      <c r="D118" s="368"/>
      <c r="E118" s="181"/>
    </row>
    <row r="119" spans="1:5" ht="12" customHeight="1">
      <c r="A119" s="166" t="s">
        <v>697</v>
      </c>
      <c r="B119" s="161" t="s">
        <v>784</v>
      </c>
      <c r="C119" s="368"/>
      <c r="D119" s="368"/>
      <c r="E119" s="181"/>
    </row>
    <row r="120" spans="1:5" ht="12" customHeight="1">
      <c r="A120" s="166" t="s">
        <v>698</v>
      </c>
      <c r="B120" s="161" t="s">
        <v>782</v>
      </c>
      <c r="C120" s="368"/>
      <c r="D120" s="368"/>
      <c r="E120" s="181"/>
    </row>
    <row r="121" spans="1:5" ht="12" customHeight="1" thickBot="1">
      <c r="A121" s="175" t="s">
        <v>699</v>
      </c>
      <c r="B121" s="176" t="s">
        <v>859</v>
      </c>
      <c r="C121" s="368"/>
      <c r="D121" s="368"/>
      <c r="E121" s="181"/>
    </row>
    <row r="122" spans="1:5" ht="12" customHeight="1" thickBot="1">
      <c r="A122" s="165" t="s">
        <v>512</v>
      </c>
      <c r="B122" s="294" t="s">
        <v>785</v>
      </c>
      <c r="C122" s="393">
        <f>+C103+C104</f>
        <v>179997</v>
      </c>
      <c r="D122" s="393">
        <f>+D103+D104</f>
        <v>420447</v>
      </c>
      <c r="E122" s="196">
        <f>+E103+E104</f>
        <v>370953</v>
      </c>
    </row>
    <row r="123" spans="1:9" ht="15" customHeight="1" thickBot="1">
      <c r="A123" s="165" t="s">
        <v>513</v>
      </c>
      <c r="B123" s="294" t="s">
        <v>786</v>
      </c>
      <c r="C123" s="394"/>
      <c r="D123" s="394"/>
      <c r="E123" s="197">
        <v>13994</v>
      </c>
      <c r="F123" s="36"/>
      <c r="G123" s="73"/>
      <c r="H123" s="73"/>
      <c r="I123" s="73"/>
    </row>
    <row r="124" spans="1:5" s="1" customFormat="1" ht="12.75" customHeight="1" thickBot="1">
      <c r="A124" s="177" t="s">
        <v>514</v>
      </c>
      <c r="B124" s="295" t="s">
        <v>787</v>
      </c>
      <c r="C124" s="386">
        <f>+C122+C123</f>
        <v>179997</v>
      </c>
      <c r="D124" s="386">
        <f>+D122+D123</f>
        <v>420447</v>
      </c>
      <c r="E124" s="190">
        <f>+E122+E123</f>
        <v>384947</v>
      </c>
    </row>
    <row r="125" spans="1:5" ht="7.5" customHeight="1">
      <c r="A125" s="299"/>
      <c r="B125" s="299"/>
      <c r="C125" s="300"/>
      <c r="D125" s="300"/>
      <c r="E125" s="300"/>
    </row>
    <row r="126" spans="1:5" ht="15.75">
      <c r="A126" s="313" t="s">
        <v>634</v>
      </c>
      <c r="B126" s="313"/>
      <c r="C126" s="313"/>
      <c r="D126" s="313"/>
      <c r="E126" s="313"/>
    </row>
    <row r="127" spans="1:5" ht="15" customHeight="1" thickBot="1">
      <c r="A127" s="311" t="s">
        <v>629</v>
      </c>
      <c r="B127" s="311"/>
      <c r="C127" s="199"/>
      <c r="D127" s="199"/>
      <c r="E127" s="199" t="s">
        <v>788</v>
      </c>
    </row>
    <row r="128" spans="1:5" ht="24.75" customHeight="1" thickBot="1">
      <c r="A128" s="22">
        <v>1</v>
      </c>
      <c r="B128" s="29" t="s">
        <v>709</v>
      </c>
      <c r="C128" s="198">
        <f>+C52-C103</f>
        <v>-16472</v>
      </c>
      <c r="D128" s="198">
        <f>+D52-D103</f>
        <v>-16472</v>
      </c>
      <c r="E128" s="179">
        <f>+E52-E103</f>
        <v>33022</v>
      </c>
    </row>
    <row r="129" spans="1:5" ht="7.5" customHeight="1">
      <c r="A129" s="299"/>
      <c r="B129" s="299"/>
      <c r="C129" s="300"/>
      <c r="D129" s="300"/>
      <c r="E129" s="300"/>
    </row>
    <row r="131" ht="12.75" customHeight="1"/>
    <row r="132" ht="13.5" customHeight="1"/>
    <row r="133" ht="13.5" customHeight="1"/>
    <row r="134" ht="13.5" customHeight="1"/>
    <row r="135" ht="7.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</sheetData>
  <sheetProtection/>
  <mergeCells count="8">
    <mergeCell ref="A1:E1"/>
    <mergeCell ref="A70:E70"/>
    <mergeCell ref="A72:A73"/>
    <mergeCell ref="B72:B73"/>
    <mergeCell ref="C72:E72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Tiszaszőlős Községi Önkormányzat
2013. ÉVI ZÁRSZÁMADÁSÁNAK PÉNZÜGYI MÉRLEGE&amp;10
&amp;R&amp;"Times New Roman CE,Félkövér dőlt"&amp;11 1.1. melléklet a ....../2014. (......) önkormányzati rendelethez</oddHeader>
  </headerFooter>
  <rowBreaks count="1" manualBreakCount="1">
    <brk id="69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L100"/>
  <sheetViews>
    <sheetView zoomScaleSheetLayoutView="160" workbookViewId="0" topLeftCell="A1">
      <selection activeCell="H92" sqref="H92"/>
    </sheetView>
  </sheetViews>
  <sheetFormatPr defaultColWidth="9.00390625" defaultRowHeight="12.75"/>
  <cols>
    <col min="1" max="1" width="9.625" style="307" customWidth="1"/>
    <col min="2" max="2" width="9.625" style="308" customWidth="1"/>
    <col min="3" max="3" width="59.375" style="308" customWidth="1"/>
    <col min="4" max="6" width="15.875" style="309" customWidth="1"/>
    <col min="7" max="16384" width="9.375" style="4" customWidth="1"/>
  </cols>
  <sheetData>
    <row r="1" spans="1:6" s="2" customFormat="1" ht="16.5" customHeight="1" thickBot="1">
      <c r="A1" s="103"/>
      <c r="B1" s="104"/>
      <c r="C1" s="105"/>
      <c r="D1" s="142"/>
      <c r="E1" s="142"/>
      <c r="F1" s="142" t="s">
        <v>435</v>
      </c>
    </row>
    <row r="2" spans="1:6" s="64" customFormat="1" ht="15.75">
      <c r="A2" s="904" t="s">
        <v>730</v>
      </c>
      <c r="B2" s="905"/>
      <c r="C2" s="907" t="s">
        <v>967</v>
      </c>
      <c r="D2" s="908"/>
      <c r="E2" s="909"/>
      <c r="F2" s="262" t="s">
        <v>540</v>
      </c>
    </row>
    <row r="3" spans="1:6" s="64" customFormat="1" ht="16.5" thickBot="1">
      <c r="A3" s="106" t="s">
        <v>717</v>
      </c>
      <c r="B3" s="107"/>
      <c r="C3" s="910"/>
      <c r="D3" s="911"/>
      <c r="E3" s="912"/>
      <c r="F3" s="263" t="s">
        <v>541</v>
      </c>
    </row>
    <row r="4" spans="1:6" s="65" customFormat="1" ht="15.75" customHeight="1" thickBot="1">
      <c r="A4" s="108"/>
      <c r="B4" s="108"/>
      <c r="C4" s="108"/>
      <c r="D4" s="109"/>
      <c r="E4" s="109"/>
      <c r="F4" s="109" t="s">
        <v>542</v>
      </c>
    </row>
    <row r="5" spans="1:6" ht="24.75" thickBot="1">
      <c r="A5" s="901" t="s">
        <v>719</v>
      </c>
      <c r="B5" s="906"/>
      <c r="C5" s="110" t="s">
        <v>543</v>
      </c>
      <c r="D5" s="365" t="s">
        <v>865</v>
      </c>
      <c r="E5" s="365" t="s">
        <v>872</v>
      </c>
      <c r="F5" s="111" t="s">
        <v>873</v>
      </c>
    </row>
    <row r="6" spans="1:6" s="56" customFormat="1" ht="12.75" customHeight="1" thickBot="1">
      <c r="A6" s="99">
        <v>1</v>
      </c>
      <c r="B6" s="100">
        <v>2</v>
      </c>
      <c r="C6" s="100">
        <v>3</v>
      </c>
      <c r="D6" s="100">
        <v>4</v>
      </c>
      <c r="E6" s="440">
        <v>5</v>
      </c>
      <c r="F6" s="438">
        <v>6</v>
      </c>
    </row>
    <row r="7" spans="1:6" s="56" customFormat="1" ht="15.75" customHeight="1" thickBot="1">
      <c r="A7" s="901" t="s">
        <v>544</v>
      </c>
      <c r="B7" s="902"/>
      <c r="C7" s="902"/>
      <c r="D7" s="902"/>
      <c r="E7" s="902"/>
      <c r="F7" s="903"/>
    </row>
    <row r="8" spans="1:6" s="56" customFormat="1" ht="12" customHeight="1" thickBot="1">
      <c r="A8" s="99" t="s">
        <v>506</v>
      </c>
      <c r="B8" s="112"/>
      <c r="C8" s="400" t="s">
        <v>720</v>
      </c>
      <c r="D8" s="207">
        <f>+D9+D14</f>
        <v>17450</v>
      </c>
      <c r="E8" s="207">
        <f>+E9+E14</f>
        <v>25729</v>
      </c>
      <c r="F8" s="212">
        <f>+F9+F14</f>
        <v>25729</v>
      </c>
    </row>
    <row r="9" spans="1:6" s="66" customFormat="1" ht="12" customHeight="1" thickBot="1">
      <c r="A9" s="99" t="s">
        <v>507</v>
      </c>
      <c r="B9" s="112"/>
      <c r="C9" s="401" t="s">
        <v>460</v>
      </c>
      <c r="D9" s="207">
        <f>SUM(D10:D13)</f>
        <v>15616</v>
      </c>
      <c r="E9" s="207">
        <f>SUM(E10:E13)</f>
        <v>19530</v>
      </c>
      <c r="F9" s="212">
        <f>SUM(F10:F13)</f>
        <v>19530</v>
      </c>
    </row>
    <row r="10" spans="1:6" s="67" customFormat="1" ht="12" customHeight="1">
      <c r="A10" s="114"/>
      <c r="B10" s="115" t="s">
        <v>591</v>
      </c>
      <c r="C10" s="402" t="s">
        <v>546</v>
      </c>
      <c r="D10" s="204">
        <v>13880</v>
      </c>
      <c r="E10" s="204">
        <v>18541</v>
      </c>
      <c r="F10" s="210">
        <v>18541</v>
      </c>
    </row>
    <row r="11" spans="1:6" s="67" customFormat="1" ht="12" customHeight="1">
      <c r="A11" s="114"/>
      <c r="B11" s="115" t="s">
        <v>592</v>
      </c>
      <c r="C11" s="403" t="s">
        <v>564</v>
      </c>
      <c r="D11" s="204"/>
      <c r="E11" s="204"/>
      <c r="F11" s="210"/>
    </row>
    <row r="12" spans="1:6" s="67" customFormat="1" ht="12" customHeight="1">
      <c r="A12" s="114"/>
      <c r="B12" s="115" t="s">
        <v>593</v>
      </c>
      <c r="C12" s="403" t="s">
        <v>640</v>
      </c>
      <c r="D12" s="204">
        <v>1150</v>
      </c>
      <c r="E12" s="204">
        <v>543</v>
      </c>
      <c r="F12" s="210">
        <v>543</v>
      </c>
    </row>
    <row r="13" spans="1:6" s="67" customFormat="1" ht="12" customHeight="1" thickBot="1">
      <c r="A13" s="114"/>
      <c r="B13" s="115" t="s">
        <v>594</v>
      </c>
      <c r="C13" s="404" t="s">
        <v>641</v>
      </c>
      <c r="D13" s="204">
        <v>586</v>
      </c>
      <c r="E13" s="204">
        <v>446</v>
      </c>
      <c r="F13" s="210">
        <v>446</v>
      </c>
    </row>
    <row r="14" spans="1:6" s="66" customFormat="1" ht="12" customHeight="1" thickBot="1">
      <c r="A14" s="99" t="s">
        <v>508</v>
      </c>
      <c r="B14" s="112"/>
      <c r="C14" s="401" t="s">
        <v>642</v>
      </c>
      <c r="D14" s="207">
        <f>SUM(D15:D22)</f>
        <v>1834</v>
      </c>
      <c r="E14" s="207">
        <f>SUM(E15:E22)</f>
        <v>6199</v>
      </c>
      <c r="F14" s="212">
        <f>SUM(F15:F22)</f>
        <v>6199</v>
      </c>
    </row>
    <row r="15" spans="1:6" s="66" customFormat="1" ht="12" customHeight="1">
      <c r="A15" s="116"/>
      <c r="B15" s="115" t="s">
        <v>565</v>
      </c>
      <c r="C15" s="402" t="s">
        <v>647</v>
      </c>
      <c r="D15" s="424"/>
      <c r="E15" s="424"/>
      <c r="F15" s="264"/>
    </row>
    <row r="16" spans="1:6" s="66" customFormat="1" ht="12" customHeight="1">
      <c r="A16" s="114"/>
      <c r="B16" s="115" t="s">
        <v>566</v>
      </c>
      <c r="C16" s="403" t="s">
        <v>648</v>
      </c>
      <c r="D16" s="204"/>
      <c r="E16" s="204">
        <v>2272</v>
      </c>
      <c r="F16" s="210">
        <v>2272</v>
      </c>
    </row>
    <row r="17" spans="1:6" s="66" customFormat="1" ht="12" customHeight="1">
      <c r="A17" s="114"/>
      <c r="B17" s="115" t="s">
        <v>567</v>
      </c>
      <c r="C17" s="403" t="s">
        <v>649</v>
      </c>
      <c r="D17" s="204">
        <v>450</v>
      </c>
      <c r="E17" s="204">
        <v>1604</v>
      </c>
      <c r="F17" s="210">
        <v>1604</v>
      </c>
    </row>
    <row r="18" spans="1:6" s="66" customFormat="1" ht="12" customHeight="1">
      <c r="A18" s="114"/>
      <c r="B18" s="115" t="s">
        <v>568</v>
      </c>
      <c r="C18" s="403" t="s">
        <v>650</v>
      </c>
      <c r="D18" s="204">
        <v>683</v>
      </c>
      <c r="E18" s="204">
        <v>650</v>
      </c>
      <c r="F18" s="210">
        <v>650</v>
      </c>
    </row>
    <row r="19" spans="1:6" s="66" customFormat="1" ht="12" customHeight="1">
      <c r="A19" s="114"/>
      <c r="B19" s="115" t="s">
        <v>643</v>
      </c>
      <c r="C19" s="403" t="s">
        <v>651</v>
      </c>
      <c r="D19" s="204"/>
      <c r="E19" s="204"/>
      <c r="F19" s="210"/>
    </row>
    <row r="20" spans="1:6" s="66" customFormat="1" ht="12" customHeight="1">
      <c r="A20" s="117"/>
      <c r="B20" s="115" t="s">
        <v>644</v>
      </c>
      <c r="C20" s="403" t="s">
        <v>734</v>
      </c>
      <c r="D20" s="425">
        <v>526</v>
      </c>
      <c r="E20" s="425">
        <v>251</v>
      </c>
      <c r="F20" s="265">
        <v>251</v>
      </c>
    </row>
    <row r="21" spans="1:6" s="67" customFormat="1" ht="12" customHeight="1">
      <c r="A21" s="114"/>
      <c r="B21" s="115" t="s">
        <v>645</v>
      </c>
      <c r="C21" s="403" t="s">
        <v>653</v>
      </c>
      <c r="D21" s="204"/>
      <c r="E21" s="204">
        <v>12</v>
      </c>
      <c r="F21" s="210">
        <v>12</v>
      </c>
    </row>
    <row r="22" spans="1:6" s="67" customFormat="1" ht="12" customHeight="1" thickBot="1">
      <c r="A22" s="118"/>
      <c r="B22" s="119" t="s">
        <v>646</v>
      </c>
      <c r="C22" s="404" t="s">
        <v>654</v>
      </c>
      <c r="D22" s="206">
        <v>175</v>
      </c>
      <c r="E22" s="206">
        <v>1410</v>
      </c>
      <c r="F22" s="211">
        <v>1410</v>
      </c>
    </row>
    <row r="23" spans="1:6" s="67" customFormat="1" ht="12" customHeight="1" thickBot="1">
      <c r="A23" s="99" t="s">
        <v>509</v>
      </c>
      <c r="B23" s="120"/>
      <c r="C23" s="401" t="s">
        <v>735</v>
      </c>
      <c r="D23" s="243">
        <v>2200</v>
      </c>
      <c r="E23" s="243"/>
      <c r="F23" s="242"/>
    </row>
    <row r="24" spans="1:6" s="66" customFormat="1" ht="12" customHeight="1" thickBot="1">
      <c r="A24" s="99" t="s">
        <v>510</v>
      </c>
      <c r="B24" s="112"/>
      <c r="C24" s="401" t="s">
        <v>461</v>
      </c>
      <c r="D24" s="207">
        <f>SUM(D25:D32)</f>
        <v>101099</v>
      </c>
      <c r="E24" s="207">
        <f>SUM(E25:E32)</f>
        <v>125737</v>
      </c>
      <c r="F24" s="212">
        <f>SUM(F25:F32)</f>
        <v>125737</v>
      </c>
    </row>
    <row r="25" spans="1:6" s="67" customFormat="1" ht="12" customHeight="1">
      <c r="A25" s="114"/>
      <c r="B25" s="115" t="s">
        <v>569</v>
      </c>
      <c r="C25" s="402" t="s">
        <v>462</v>
      </c>
      <c r="D25" s="60">
        <v>97032</v>
      </c>
      <c r="E25" s="60">
        <v>90865</v>
      </c>
      <c r="F25" s="61">
        <v>90865</v>
      </c>
    </row>
    <row r="26" spans="1:6" s="67" customFormat="1" ht="12" customHeight="1">
      <c r="A26" s="114"/>
      <c r="B26" s="115" t="s">
        <v>570</v>
      </c>
      <c r="C26" s="403" t="s">
        <v>672</v>
      </c>
      <c r="D26" s="60"/>
      <c r="E26" s="60">
        <v>4549</v>
      </c>
      <c r="F26" s="61">
        <v>4549</v>
      </c>
    </row>
    <row r="27" spans="1:6" s="67" customFormat="1" ht="12" customHeight="1">
      <c r="A27" s="114"/>
      <c r="B27" s="115" t="s">
        <v>571</v>
      </c>
      <c r="C27" s="403" t="s">
        <v>574</v>
      </c>
      <c r="D27" s="60">
        <v>4067</v>
      </c>
      <c r="E27" s="60">
        <v>21000</v>
      </c>
      <c r="F27" s="61">
        <v>21000</v>
      </c>
    </row>
    <row r="28" spans="1:6" s="67" customFormat="1" ht="12" customHeight="1">
      <c r="A28" s="114"/>
      <c r="B28" s="115" t="s">
        <v>658</v>
      </c>
      <c r="C28" s="403" t="s">
        <v>673</v>
      </c>
      <c r="D28" s="60"/>
      <c r="E28" s="60"/>
      <c r="F28" s="61"/>
    </row>
    <row r="29" spans="1:6" s="67" customFormat="1" ht="12" customHeight="1">
      <c r="A29" s="114"/>
      <c r="B29" s="115" t="s">
        <v>659</v>
      </c>
      <c r="C29" s="403" t="s">
        <v>674</v>
      </c>
      <c r="D29" s="60"/>
      <c r="E29" s="60"/>
      <c r="F29" s="61"/>
    </row>
    <row r="30" spans="1:6" s="67" customFormat="1" ht="12" customHeight="1">
      <c r="A30" s="114"/>
      <c r="B30" s="115" t="s">
        <v>660</v>
      </c>
      <c r="C30" s="403" t="s">
        <v>675</v>
      </c>
      <c r="D30" s="60"/>
      <c r="E30" s="60"/>
      <c r="F30" s="61"/>
    </row>
    <row r="31" spans="1:6" s="67" customFormat="1" ht="12" customHeight="1">
      <c r="A31" s="114"/>
      <c r="B31" s="115" t="s">
        <v>661</v>
      </c>
      <c r="C31" s="403" t="s">
        <v>736</v>
      </c>
      <c r="D31" s="60"/>
      <c r="E31" s="60"/>
      <c r="F31" s="61"/>
    </row>
    <row r="32" spans="1:6" s="67" customFormat="1" ht="12" customHeight="1" thickBot="1">
      <c r="A32" s="118"/>
      <c r="B32" s="119" t="s">
        <v>662</v>
      </c>
      <c r="C32" s="405" t="s">
        <v>721</v>
      </c>
      <c r="D32" s="426"/>
      <c r="E32" s="426">
        <v>9323</v>
      </c>
      <c r="F32" s="266">
        <v>9323</v>
      </c>
    </row>
    <row r="33" spans="1:6" s="67" customFormat="1" ht="12" customHeight="1" thickBot="1">
      <c r="A33" s="102" t="s">
        <v>511</v>
      </c>
      <c r="B33" s="72"/>
      <c r="C33" s="400" t="s">
        <v>860</v>
      </c>
      <c r="D33" s="207">
        <f>+D34+D40</f>
        <v>13449</v>
      </c>
      <c r="E33" s="207">
        <f>+E34+E40</f>
        <v>209701</v>
      </c>
      <c r="F33" s="212">
        <f>+F34+F40</f>
        <v>209701</v>
      </c>
    </row>
    <row r="34" spans="1:6" s="67" customFormat="1" ht="12" customHeight="1">
      <c r="A34" s="116"/>
      <c r="B34" s="84" t="s">
        <v>572</v>
      </c>
      <c r="C34" s="406" t="s">
        <v>853</v>
      </c>
      <c r="D34" s="427">
        <f>SUM(D35:D39)</f>
        <v>12127</v>
      </c>
      <c r="E34" s="427">
        <f>SUM(E35:E39)</f>
        <v>158127</v>
      </c>
      <c r="F34" s="275">
        <f>SUM(F35:F39)</f>
        <v>158127</v>
      </c>
    </row>
    <row r="35" spans="1:6" s="67" customFormat="1" ht="12" customHeight="1">
      <c r="A35" s="114"/>
      <c r="B35" s="82" t="s">
        <v>575</v>
      </c>
      <c r="C35" s="403" t="s">
        <v>737</v>
      </c>
      <c r="D35" s="204">
        <v>2905</v>
      </c>
      <c r="E35" s="204">
        <v>2837</v>
      </c>
      <c r="F35" s="210">
        <v>2837</v>
      </c>
    </row>
    <row r="36" spans="1:6" s="67" customFormat="1" ht="12" customHeight="1">
      <c r="A36" s="114"/>
      <c r="B36" s="82" t="s">
        <v>576</v>
      </c>
      <c r="C36" s="403" t="s">
        <v>738</v>
      </c>
      <c r="D36" s="204"/>
      <c r="E36" s="204">
        <v>8304</v>
      </c>
      <c r="F36" s="210">
        <v>8304</v>
      </c>
    </row>
    <row r="37" spans="1:6" s="67" customFormat="1" ht="12" customHeight="1">
      <c r="A37" s="114"/>
      <c r="B37" s="82" t="s">
        <v>577</v>
      </c>
      <c r="C37" s="403" t="s">
        <v>820</v>
      </c>
      <c r="D37" s="204">
        <v>1859</v>
      </c>
      <c r="E37" s="204">
        <v>136123</v>
      </c>
      <c r="F37" s="210">
        <v>136123</v>
      </c>
    </row>
    <row r="38" spans="1:6" s="67" customFormat="1" ht="12" customHeight="1">
      <c r="A38" s="114"/>
      <c r="B38" s="82" t="s">
        <v>578</v>
      </c>
      <c r="C38" s="403" t="s">
        <v>740</v>
      </c>
      <c r="D38" s="204">
        <v>7363</v>
      </c>
      <c r="E38" s="204">
        <v>7363</v>
      </c>
      <c r="F38" s="210">
        <v>7363</v>
      </c>
    </row>
    <row r="39" spans="1:6" s="67" customFormat="1" ht="12" customHeight="1">
      <c r="A39" s="114"/>
      <c r="B39" s="82" t="s">
        <v>677</v>
      </c>
      <c r="C39" s="403" t="s">
        <v>854</v>
      </c>
      <c r="D39" s="204"/>
      <c r="E39" s="204">
        <v>3500</v>
      </c>
      <c r="F39" s="210">
        <v>3500</v>
      </c>
    </row>
    <row r="40" spans="1:6" s="67" customFormat="1" ht="12" customHeight="1">
      <c r="A40" s="114"/>
      <c r="B40" s="82" t="s">
        <v>573</v>
      </c>
      <c r="C40" s="407" t="s">
        <v>855</v>
      </c>
      <c r="D40" s="238">
        <f>SUM(D41:D45)</f>
        <v>1322</v>
      </c>
      <c r="E40" s="238">
        <f>SUM(E41:E45)</f>
        <v>51574</v>
      </c>
      <c r="F40" s="274">
        <f>SUM(F41:F45)</f>
        <v>51574</v>
      </c>
    </row>
    <row r="41" spans="1:6" s="67" customFormat="1" ht="12" customHeight="1">
      <c r="A41" s="114"/>
      <c r="B41" s="82" t="s">
        <v>581</v>
      </c>
      <c r="C41" s="403" t="s">
        <v>737</v>
      </c>
      <c r="D41" s="204"/>
      <c r="E41" s="204"/>
      <c r="F41" s="210"/>
    </row>
    <row r="42" spans="1:6" s="67" customFormat="1" ht="12" customHeight="1">
      <c r="A42" s="114"/>
      <c r="B42" s="82" t="s">
        <v>582</v>
      </c>
      <c r="C42" s="403" t="s">
        <v>738</v>
      </c>
      <c r="D42" s="204"/>
      <c r="E42" s="204"/>
      <c r="F42" s="210"/>
    </row>
    <row r="43" spans="1:6" s="67" customFormat="1" ht="12" customHeight="1">
      <c r="A43" s="114"/>
      <c r="B43" s="82" t="s">
        <v>583</v>
      </c>
      <c r="C43" s="403" t="s">
        <v>820</v>
      </c>
      <c r="D43" s="204">
        <v>1322</v>
      </c>
      <c r="E43" s="204">
        <v>45241</v>
      </c>
      <c r="F43" s="210">
        <v>45241</v>
      </c>
    </row>
    <row r="44" spans="1:6" s="67" customFormat="1" ht="12" customHeight="1">
      <c r="A44" s="114"/>
      <c r="B44" s="82" t="s">
        <v>584</v>
      </c>
      <c r="C44" s="403" t="s">
        <v>740</v>
      </c>
      <c r="D44" s="204"/>
      <c r="E44" s="204">
        <v>6333</v>
      </c>
      <c r="F44" s="210">
        <v>6333</v>
      </c>
    </row>
    <row r="45" spans="1:6" s="67" customFormat="1" ht="12" customHeight="1" thickBot="1">
      <c r="A45" s="121"/>
      <c r="B45" s="85" t="s">
        <v>678</v>
      </c>
      <c r="C45" s="404" t="s">
        <v>856</v>
      </c>
      <c r="D45" s="428"/>
      <c r="E45" s="428"/>
      <c r="F45" s="267"/>
    </row>
    <row r="46" spans="1:6" s="66" customFormat="1" ht="12" customHeight="1" thickBot="1">
      <c r="A46" s="102" t="s">
        <v>512</v>
      </c>
      <c r="B46" s="112"/>
      <c r="C46" s="401" t="s">
        <v>741</v>
      </c>
      <c r="D46" s="207">
        <f>+D47+D48</f>
        <v>0</v>
      </c>
      <c r="E46" s="207">
        <f>+E47+E48</f>
        <v>9271</v>
      </c>
      <c r="F46" s="212">
        <f>+F47+F48</f>
        <v>9271</v>
      </c>
    </row>
    <row r="47" spans="1:6" s="67" customFormat="1" ht="12" customHeight="1">
      <c r="A47" s="114"/>
      <c r="B47" s="82" t="s">
        <v>579</v>
      </c>
      <c r="C47" s="402" t="s">
        <v>615</v>
      </c>
      <c r="D47" s="204"/>
      <c r="E47" s="204"/>
      <c r="F47" s="210"/>
    </row>
    <row r="48" spans="1:6" s="67" customFormat="1" ht="12" customHeight="1" thickBot="1">
      <c r="A48" s="114"/>
      <c r="B48" s="82" t="s">
        <v>580</v>
      </c>
      <c r="C48" s="404" t="s">
        <v>464</v>
      </c>
      <c r="D48" s="204"/>
      <c r="E48" s="204">
        <v>9271</v>
      </c>
      <c r="F48" s="210">
        <v>9271</v>
      </c>
    </row>
    <row r="49" spans="1:6" s="67" customFormat="1" ht="12" customHeight="1" thickBot="1">
      <c r="A49" s="99" t="s">
        <v>513</v>
      </c>
      <c r="B49" s="112"/>
      <c r="C49" s="401" t="s">
        <v>463</v>
      </c>
      <c r="D49" s="207">
        <f>+D50+D51+D52</f>
        <v>2426</v>
      </c>
      <c r="E49" s="207">
        <f>+E50+E51+E52</f>
        <v>2681</v>
      </c>
      <c r="F49" s="212">
        <f>+F50+F51+F52</f>
        <v>2681</v>
      </c>
    </row>
    <row r="50" spans="1:6" s="67" customFormat="1" ht="12" customHeight="1">
      <c r="A50" s="122"/>
      <c r="B50" s="82" t="s">
        <v>682</v>
      </c>
      <c r="C50" s="402" t="s">
        <v>680</v>
      </c>
      <c r="D50" s="203">
        <v>2226</v>
      </c>
      <c r="E50" s="203">
        <v>2656</v>
      </c>
      <c r="F50" s="209">
        <v>2656</v>
      </c>
    </row>
    <row r="51" spans="1:6" s="67" customFormat="1" ht="12" customHeight="1">
      <c r="A51" s="122"/>
      <c r="B51" s="82" t="s">
        <v>683</v>
      </c>
      <c r="C51" s="403" t="s">
        <v>681</v>
      </c>
      <c r="D51" s="203"/>
      <c r="E51" s="203"/>
      <c r="F51" s="209"/>
    </row>
    <row r="52" spans="1:6" s="67" customFormat="1" ht="12" customHeight="1" thickBot="1">
      <c r="A52" s="114"/>
      <c r="B52" s="82" t="s">
        <v>789</v>
      </c>
      <c r="C52" s="405" t="s">
        <v>743</v>
      </c>
      <c r="D52" s="204">
        <v>200</v>
      </c>
      <c r="E52" s="204">
        <v>25</v>
      </c>
      <c r="F52" s="210">
        <v>25</v>
      </c>
    </row>
    <row r="53" spans="1:6" s="67" customFormat="1" ht="12" customHeight="1" thickBot="1">
      <c r="A53" s="102" t="s">
        <v>514</v>
      </c>
      <c r="B53" s="123"/>
      <c r="C53" s="400" t="s">
        <v>744</v>
      </c>
      <c r="D53" s="243">
        <v>90</v>
      </c>
      <c r="E53" s="243"/>
      <c r="F53" s="242"/>
    </row>
    <row r="54" spans="1:6" s="66" customFormat="1" ht="12" customHeight="1" thickBot="1">
      <c r="A54" s="124" t="s">
        <v>515</v>
      </c>
      <c r="B54" s="125"/>
      <c r="C54" s="400" t="s">
        <v>861</v>
      </c>
      <c r="D54" s="429">
        <f>+D9+D14+D23+D24+D33+D46+D49+D53</f>
        <v>136714</v>
      </c>
      <c r="E54" s="429">
        <f>+E9+E14+E23+E24+E33+E46+E49+E53</f>
        <v>373119</v>
      </c>
      <c r="F54" s="430">
        <f>+F9+F14+F23+F24+F33+F46+F49+F53</f>
        <v>373119</v>
      </c>
    </row>
    <row r="55" spans="1:6" s="66" customFormat="1" ht="12" customHeight="1" thickBot="1">
      <c r="A55" s="99" t="s">
        <v>516</v>
      </c>
      <c r="B55" s="86"/>
      <c r="C55" s="400" t="s">
        <v>747</v>
      </c>
      <c r="D55" s="207">
        <f>+D56+D57</f>
        <v>16430</v>
      </c>
      <c r="E55" s="207">
        <f>+E56+E57</f>
        <v>16430</v>
      </c>
      <c r="F55" s="212">
        <f>+F56+F57</f>
        <v>16430</v>
      </c>
    </row>
    <row r="56" spans="1:6" s="66" customFormat="1" ht="12" customHeight="1">
      <c r="A56" s="116"/>
      <c r="B56" s="84" t="s">
        <v>623</v>
      </c>
      <c r="C56" s="408" t="s">
        <v>465</v>
      </c>
      <c r="D56" s="431">
        <v>13345</v>
      </c>
      <c r="E56" s="431">
        <v>13345</v>
      </c>
      <c r="F56" s="432">
        <v>13345</v>
      </c>
    </row>
    <row r="57" spans="1:6" s="66" customFormat="1" ht="12" customHeight="1" thickBot="1">
      <c r="A57" s="121"/>
      <c r="B57" s="85" t="s">
        <v>624</v>
      </c>
      <c r="C57" s="409" t="s">
        <v>466</v>
      </c>
      <c r="D57" s="62">
        <v>3085</v>
      </c>
      <c r="E57" s="62">
        <v>3085</v>
      </c>
      <c r="F57" s="63">
        <v>3085</v>
      </c>
    </row>
    <row r="58" spans="1:6" s="67" customFormat="1" ht="12" customHeight="1" thickBot="1">
      <c r="A58" s="126" t="s">
        <v>517</v>
      </c>
      <c r="B58" s="303"/>
      <c r="C58" s="410" t="s">
        <v>467</v>
      </c>
      <c r="D58" s="207">
        <f>+D54+D55</f>
        <v>153144</v>
      </c>
      <c r="E58" s="207">
        <f>+E54+E55</f>
        <v>389549</v>
      </c>
      <c r="F58" s="212">
        <f>+F54+F55</f>
        <v>389549</v>
      </c>
    </row>
    <row r="59" spans="1:6" s="67" customFormat="1" ht="15" customHeight="1">
      <c r="A59" s="129"/>
      <c r="B59" s="129"/>
      <c r="C59" s="130"/>
      <c r="D59" s="268"/>
      <c r="E59" s="268"/>
      <c r="F59" s="268"/>
    </row>
    <row r="60" spans="1:6" ht="13.5" thickBot="1">
      <c r="A60" s="131"/>
      <c r="B60" s="132"/>
      <c r="C60" s="132"/>
      <c r="D60" s="269"/>
      <c r="E60" s="269"/>
      <c r="F60" s="269"/>
    </row>
    <row r="61" spans="1:6" s="56" customFormat="1" ht="16.5" customHeight="1" thickBot="1">
      <c r="A61" s="901" t="s">
        <v>548</v>
      </c>
      <c r="B61" s="902"/>
      <c r="C61" s="902"/>
      <c r="D61" s="902"/>
      <c r="E61" s="902"/>
      <c r="F61" s="903"/>
    </row>
    <row r="62" spans="1:6" s="68" customFormat="1" ht="12" customHeight="1" thickBot="1">
      <c r="A62" s="102" t="s">
        <v>506</v>
      </c>
      <c r="B62" s="23"/>
      <c r="C62" s="411" t="s">
        <v>487</v>
      </c>
      <c r="D62" s="207">
        <f>SUM(D63:D67)</f>
        <v>117747</v>
      </c>
      <c r="E62" s="207">
        <f>SUM(E63:E67)</f>
        <v>273607</v>
      </c>
      <c r="F62" s="212">
        <f>SUM(F63:F67)</f>
        <v>245379</v>
      </c>
    </row>
    <row r="63" spans="1:6" ht="12" customHeight="1">
      <c r="A63" s="133"/>
      <c r="B63" s="83" t="s">
        <v>585</v>
      </c>
      <c r="C63" s="412" t="s">
        <v>536</v>
      </c>
      <c r="D63" s="203">
        <v>19673</v>
      </c>
      <c r="E63" s="203">
        <v>115917</v>
      </c>
      <c r="F63" s="209">
        <v>115917</v>
      </c>
    </row>
    <row r="64" spans="1:6" ht="12" customHeight="1">
      <c r="A64" s="134"/>
      <c r="B64" s="82" t="s">
        <v>586</v>
      </c>
      <c r="C64" s="413" t="s">
        <v>687</v>
      </c>
      <c r="D64" s="60">
        <v>4995</v>
      </c>
      <c r="E64" s="60">
        <v>18031</v>
      </c>
      <c r="F64" s="61">
        <v>18031</v>
      </c>
    </row>
    <row r="65" spans="1:6" ht="12" customHeight="1">
      <c r="A65" s="134"/>
      <c r="B65" s="82" t="s">
        <v>587</v>
      </c>
      <c r="C65" s="413" t="s">
        <v>614</v>
      </c>
      <c r="D65" s="204">
        <v>28222</v>
      </c>
      <c r="E65" s="204">
        <v>74633</v>
      </c>
      <c r="F65" s="210">
        <v>49927</v>
      </c>
    </row>
    <row r="66" spans="1:6" ht="12" customHeight="1">
      <c r="A66" s="134"/>
      <c r="B66" s="82" t="s">
        <v>588</v>
      </c>
      <c r="C66" s="413" t="s">
        <v>688</v>
      </c>
      <c r="D66" s="204">
        <v>520</v>
      </c>
      <c r="E66" s="204">
        <v>58372</v>
      </c>
      <c r="F66" s="210">
        <v>54850</v>
      </c>
    </row>
    <row r="67" spans="1:6" ht="12" customHeight="1">
      <c r="A67" s="134"/>
      <c r="B67" s="82" t="s">
        <v>597</v>
      </c>
      <c r="C67" s="413" t="s">
        <v>689</v>
      </c>
      <c r="D67" s="204">
        <v>64337</v>
      </c>
      <c r="E67" s="204">
        <v>6654</v>
      </c>
      <c r="F67" s="210">
        <v>6654</v>
      </c>
    </row>
    <row r="68" spans="1:6" ht="12" customHeight="1">
      <c r="A68" s="134"/>
      <c r="B68" s="82" t="s">
        <v>589</v>
      </c>
      <c r="C68" s="413" t="s">
        <v>710</v>
      </c>
      <c r="D68" s="60"/>
      <c r="E68" s="60"/>
      <c r="F68" s="61"/>
    </row>
    <row r="69" spans="1:6" ht="12" customHeight="1">
      <c r="A69" s="134"/>
      <c r="B69" s="82" t="s">
        <v>590</v>
      </c>
      <c r="C69" s="414" t="s">
        <v>468</v>
      </c>
      <c r="D69" s="204">
        <v>58791</v>
      </c>
      <c r="E69" s="204"/>
      <c r="F69" s="210"/>
    </row>
    <row r="70" spans="1:6" ht="12" customHeight="1">
      <c r="A70" s="134"/>
      <c r="B70" s="82" t="s">
        <v>598</v>
      </c>
      <c r="C70" s="415" t="s">
        <v>862</v>
      </c>
      <c r="D70" s="204">
        <v>400</v>
      </c>
      <c r="E70" s="204">
        <v>1561</v>
      </c>
      <c r="F70" s="210">
        <v>1561</v>
      </c>
    </row>
    <row r="71" spans="1:6" ht="12" customHeight="1">
      <c r="A71" s="134"/>
      <c r="B71" s="82" t="s">
        <v>599</v>
      </c>
      <c r="C71" s="415" t="s">
        <v>469</v>
      </c>
      <c r="D71" s="204">
        <v>5146</v>
      </c>
      <c r="E71" s="204">
        <v>5093</v>
      </c>
      <c r="F71" s="210">
        <v>5093</v>
      </c>
    </row>
    <row r="72" spans="1:6" ht="12" customHeight="1">
      <c r="A72" s="134"/>
      <c r="B72" s="82" t="s">
        <v>600</v>
      </c>
      <c r="C72" s="415" t="s">
        <v>863</v>
      </c>
      <c r="D72" s="204"/>
      <c r="E72" s="204"/>
      <c r="F72" s="210"/>
    </row>
    <row r="73" spans="1:6" ht="12" customHeight="1">
      <c r="A73" s="134"/>
      <c r="B73" s="82" t="s">
        <v>601</v>
      </c>
      <c r="C73" s="416" t="s">
        <v>470</v>
      </c>
      <c r="D73" s="204"/>
      <c r="E73" s="204"/>
      <c r="F73" s="210"/>
    </row>
    <row r="74" spans="1:6" ht="12" customHeight="1">
      <c r="A74" s="134"/>
      <c r="B74" s="82" t="s">
        <v>603</v>
      </c>
      <c r="C74" s="417" t="s">
        <v>471</v>
      </c>
      <c r="D74" s="204"/>
      <c r="E74" s="204"/>
      <c r="F74" s="210"/>
    </row>
    <row r="75" spans="1:6" ht="12" customHeight="1" thickBot="1">
      <c r="A75" s="135"/>
      <c r="B75" s="87" t="s">
        <v>690</v>
      </c>
      <c r="C75" s="418" t="s">
        <v>472</v>
      </c>
      <c r="D75" s="206"/>
      <c r="E75" s="206"/>
      <c r="F75" s="211"/>
    </row>
    <row r="76" spans="1:6" ht="12" customHeight="1" thickBot="1">
      <c r="A76" s="102" t="s">
        <v>507</v>
      </c>
      <c r="B76" s="23"/>
      <c r="C76" s="411" t="s">
        <v>486</v>
      </c>
      <c r="D76" s="207">
        <f>SUM(D77:D79)</f>
        <v>4345</v>
      </c>
      <c r="E76" s="207">
        <f>SUM(E77:E79)</f>
        <v>66814</v>
      </c>
      <c r="F76" s="212">
        <f>SUM(F77:F79)</f>
        <v>63286</v>
      </c>
    </row>
    <row r="77" spans="1:6" s="68" customFormat="1" ht="12" customHeight="1">
      <c r="A77" s="133"/>
      <c r="B77" s="83" t="s">
        <v>591</v>
      </c>
      <c r="C77" s="408" t="s">
        <v>473</v>
      </c>
      <c r="D77" s="397">
        <v>4345</v>
      </c>
      <c r="E77" s="397">
        <v>65784</v>
      </c>
      <c r="F77" s="59">
        <v>62256</v>
      </c>
    </row>
    <row r="78" spans="1:6" ht="12" customHeight="1">
      <c r="A78" s="134"/>
      <c r="B78" s="82" t="s">
        <v>592</v>
      </c>
      <c r="C78" s="403" t="s">
        <v>691</v>
      </c>
      <c r="D78" s="60"/>
      <c r="E78" s="60"/>
      <c r="F78" s="61"/>
    </row>
    <row r="79" spans="1:6" ht="12" customHeight="1">
      <c r="A79" s="134"/>
      <c r="B79" s="82" t="s">
        <v>593</v>
      </c>
      <c r="C79" s="403" t="s">
        <v>771</v>
      </c>
      <c r="D79" s="60"/>
      <c r="E79" s="60">
        <v>1030</v>
      </c>
      <c r="F79" s="61">
        <v>1030</v>
      </c>
    </row>
    <row r="80" spans="1:6" ht="12" customHeight="1">
      <c r="A80" s="134"/>
      <c r="B80" s="82" t="s">
        <v>594</v>
      </c>
      <c r="C80" s="403" t="s">
        <v>474</v>
      </c>
      <c r="D80" s="60"/>
      <c r="E80" s="60">
        <v>992</v>
      </c>
      <c r="F80" s="61">
        <v>992</v>
      </c>
    </row>
    <row r="81" spans="1:6" ht="12" customHeight="1">
      <c r="A81" s="134"/>
      <c r="B81" s="82" t="s">
        <v>595</v>
      </c>
      <c r="C81" s="415" t="s">
        <v>479</v>
      </c>
      <c r="D81" s="60"/>
      <c r="E81" s="60"/>
      <c r="F81" s="61"/>
    </row>
    <row r="82" spans="1:6" ht="12" customHeight="1">
      <c r="A82" s="134"/>
      <c r="B82" s="82" t="s">
        <v>602</v>
      </c>
      <c r="C82" s="415" t="s">
        <v>478</v>
      </c>
      <c r="D82" s="60"/>
      <c r="E82" s="60">
        <v>38</v>
      </c>
      <c r="F82" s="61">
        <v>38</v>
      </c>
    </row>
    <row r="83" spans="1:6" ht="12" customHeight="1">
      <c r="A83" s="134"/>
      <c r="B83" s="82" t="s">
        <v>604</v>
      </c>
      <c r="C83" s="415" t="s">
        <v>477</v>
      </c>
      <c r="D83" s="60"/>
      <c r="E83" s="60"/>
      <c r="F83" s="61"/>
    </row>
    <row r="84" spans="1:6" s="68" customFormat="1" ht="12" customHeight="1">
      <c r="A84" s="134"/>
      <c r="B84" s="82" t="s">
        <v>692</v>
      </c>
      <c r="C84" s="415" t="s">
        <v>476</v>
      </c>
      <c r="D84" s="60"/>
      <c r="E84" s="60"/>
      <c r="F84" s="61"/>
    </row>
    <row r="85" spans="1:12" ht="23.25" customHeight="1">
      <c r="A85" s="134"/>
      <c r="B85" s="82" t="s">
        <v>693</v>
      </c>
      <c r="C85" s="415" t="s">
        <v>475</v>
      </c>
      <c r="D85" s="60"/>
      <c r="E85" s="60"/>
      <c r="F85" s="61"/>
      <c r="L85" s="143"/>
    </row>
    <row r="86" spans="1:6" ht="21" customHeight="1" thickBot="1">
      <c r="A86" s="134"/>
      <c r="B86" s="82" t="s">
        <v>694</v>
      </c>
      <c r="C86" s="419" t="s">
        <v>480</v>
      </c>
      <c r="D86" s="60"/>
      <c r="E86" s="60"/>
      <c r="F86" s="61"/>
    </row>
    <row r="87" spans="1:6" ht="12" customHeight="1" thickBot="1">
      <c r="A87" s="257" t="s">
        <v>508</v>
      </c>
      <c r="B87" s="25"/>
      <c r="C87" s="420" t="s">
        <v>481</v>
      </c>
      <c r="D87" s="433">
        <f>+D88+D89</f>
        <v>400</v>
      </c>
      <c r="E87" s="433">
        <f>+E88+E89</f>
        <v>0</v>
      </c>
      <c r="F87" s="270">
        <f>+F88+F89</f>
        <v>0</v>
      </c>
    </row>
    <row r="88" spans="1:6" s="68" customFormat="1" ht="12" customHeight="1">
      <c r="A88" s="258"/>
      <c r="B88" s="84" t="s">
        <v>565</v>
      </c>
      <c r="C88" s="421" t="s">
        <v>550</v>
      </c>
      <c r="D88" s="434">
        <v>400</v>
      </c>
      <c r="E88" s="434"/>
      <c r="F88" s="286"/>
    </row>
    <row r="89" spans="1:6" s="68" customFormat="1" ht="12" customHeight="1" thickBot="1">
      <c r="A89" s="259"/>
      <c r="B89" s="85" t="s">
        <v>566</v>
      </c>
      <c r="C89" s="422" t="s">
        <v>551</v>
      </c>
      <c r="D89" s="428"/>
      <c r="E89" s="428"/>
      <c r="F89" s="267"/>
    </row>
    <row r="90" spans="1:6" s="68" customFormat="1" ht="12" customHeight="1" thickBot="1">
      <c r="A90" s="260" t="s">
        <v>509</v>
      </c>
      <c r="B90" s="261"/>
      <c r="C90" s="401" t="s">
        <v>775</v>
      </c>
      <c r="D90" s="435"/>
      <c r="E90" s="435"/>
      <c r="F90" s="310"/>
    </row>
    <row r="91" spans="1:6" s="68" customFormat="1" ht="12" customHeight="1" thickBot="1">
      <c r="A91" s="102" t="s">
        <v>510</v>
      </c>
      <c r="B91" s="92"/>
      <c r="C91" s="423" t="s">
        <v>732</v>
      </c>
      <c r="D91" s="243"/>
      <c r="E91" s="243"/>
      <c r="F91" s="242"/>
    </row>
    <row r="92" spans="1:6" s="68" customFormat="1" ht="12" customHeight="1" thickBot="1">
      <c r="A92" s="102" t="s">
        <v>511</v>
      </c>
      <c r="B92" s="23"/>
      <c r="C92" s="400" t="s">
        <v>482</v>
      </c>
      <c r="D92" s="436">
        <f>+D62+D76+D87+D90+D91</f>
        <v>122492</v>
      </c>
      <c r="E92" s="436">
        <f>+E62+E76+E87+E90+E91</f>
        <v>340421</v>
      </c>
      <c r="F92" s="271">
        <f>+F62+F76+F87+F90+F91</f>
        <v>308665</v>
      </c>
    </row>
    <row r="93" spans="1:6" s="68" customFormat="1" ht="12" customHeight="1" thickBot="1">
      <c r="A93" s="102" t="s">
        <v>512</v>
      </c>
      <c r="B93" s="23"/>
      <c r="C93" s="400" t="s">
        <v>485</v>
      </c>
      <c r="D93" s="207">
        <f>+D94+D95</f>
        <v>0</v>
      </c>
      <c r="E93" s="207">
        <f>+E94+E95</f>
        <v>0</v>
      </c>
      <c r="F93" s="212">
        <f>+F94+F95</f>
        <v>0</v>
      </c>
    </row>
    <row r="94" spans="1:6" ht="12.75" customHeight="1">
      <c r="A94" s="133"/>
      <c r="B94" s="82" t="s">
        <v>731</v>
      </c>
      <c r="C94" s="408" t="s">
        <v>484</v>
      </c>
      <c r="D94" s="203"/>
      <c r="E94" s="203"/>
      <c r="F94" s="209"/>
    </row>
    <row r="95" spans="1:6" ht="12" customHeight="1" thickBot="1">
      <c r="A95" s="135"/>
      <c r="B95" s="87" t="s">
        <v>580</v>
      </c>
      <c r="C95" s="660" t="s">
        <v>483</v>
      </c>
      <c r="D95" s="206"/>
      <c r="E95" s="206"/>
      <c r="F95" s="211"/>
    </row>
    <row r="96" spans="1:6" ht="12" customHeight="1" thickBot="1">
      <c r="A96" s="102" t="s">
        <v>513</v>
      </c>
      <c r="B96" s="92"/>
      <c r="C96" s="661" t="s">
        <v>663</v>
      </c>
      <c r="D96" s="662"/>
      <c r="E96" s="662"/>
      <c r="F96" s="663">
        <v>12571</v>
      </c>
    </row>
    <row r="97" spans="1:6" ht="15" customHeight="1" thickBot="1">
      <c r="A97" s="102" t="s">
        <v>513</v>
      </c>
      <c r="B97" s="123"/>
      <c r="C97" s="400" t="s">
        <v>733</v>
      </c>
      <c r="D97" s="437">
        <f>+D92+D93</f>
        <v>122492</v>
      </c>
      <c r="E97" s="437">
        <f>+E92+E93</f>
        <v>340421</v>
      </c>
      <c r="F97" s="272">
        <f>+F92+F93+F96</f>
        <v>321236</v>
      </c>
    </row>
    <row r="98" spans="1:6" ht="13.5" thickBot="1">
      <c r="A98" s="304"/>
      <c r="B98" s="305"/>
      <c r="C98" s="305"/>
      <c r="D98" s="306"/>
      <c r="E98" s="306"/>
      <c r="F98" s="306"/>
    </row>
    <row r="99" spans="1:6" ht="15" customHeight="1" thickBot="1">
      <c r="A99" s="139" t="s">
        <v>722</v>
      </c>
      <c r="B99" s="140"/>
      <c r="C99" s="141"/>
      <c r="D99" s="441">
        <v>5</v>
      </c>
      <c r="E99" s="442">
        <v>5</v>
      </c>
      <c r="F99" s="439">
        <v>5</v>
      </c>
    </row>
    <row r="100" spans="1:6" ht="14.25" customHeight="1" thickBot="1">
      <c r="A100" s="139" t="s">
        <v>723</v>
      </c>
      <c r="B100" s="140"/>
      <c r="C100" s="141"/>
      <c r="D100" s="441">
        <v>4</v>
      </c>
      <c r="E100" s="442">
        <v>108</v>
      </c>
      <c r="F100" s="439">
        <v>108</v>
      </c>
    </row>
  </sheetData>
  <sheetProtection formatCells="0"/>
  <mergeCells count="6">
    <mergeCell ref="A7:F7"/>
    <mergeCell ref="A61:F61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rowBreaks count="1" manualBreakCount="1">
    <brk id="5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D61"/>
  <sheetViews>
    <sheetView workbookViewId="0" topLeftCell="A1">
      <selection activeCell="D48" sqref="D47:D48"/>
    </sheetView>
  </sheetViews>
  <sheetFormatPr defaultColWidth="9.00390625" defaultRowHeight="12.75"/>
  <cols>
    <col min="1" max="1" width="41.50390625" style="3" customWidth="1"/>
    <col min="2" max="2" width="18.125" style="4" customWidth="1"/>
    <col min="3" max="3" width="16.50390625" style="4" customWidth="1"/>
    <col min="4" max="4" width="19.00390625" style="4" customWidth="1"/>
    <col min="5" max="16384" width="9.375" style="4" customWidth="1"/>
  </cols>
  <sheetData>
    <row r="1" spans="1:4" s="37" customFormat="1" ht="24" customHeight="1" thickBot="1">
      <c r="A1" s="650"/>
      <c r="B1" s="913"/>
      <c r="C1" s="913"/>
      <c r="D1" s="682" t="s">
        <v>911</v>
      </c>
    </row>
    <row r="2" spans="1:4" s="56" customFormat="1" ht="22.5" customHeight="1" thickBot="1">
      <c r="A2" s="651" t="s">
        <v>935</v>
      </c>
      <c r="B2" s="664" t="s">
        <v>865</v>
      </c>
      <c r="C2" s="497" t="s">
        <v>872</v>
      </c>
      <c r="D2" s="514" t="s">
        <v>873</v>
      </c>
    </row>
    <row r="3" spans="1:4" ht="15.75" customHeight="1">
      <c r="A3" s="652" t="s">
        <v>936</v>
      </c>
      <c r="B3" s="665">
        <v>426</v>
      </c>
      <c r="C3" s="673">
        <v>1040</v>
      </c>
      <c r="D3" s="684">
        <v>1040</v>
      </c>
    </row>
    <row r="4" spans="1:4" ht="15.75" customHeight="1">
      <c r="A4" s="653" t="s">
        <v>937</v>
      </c>
      <c r="B4" s="666">
        <v>1207</v>
      </c>
      <c r="C4" s="674">
        <v>1389</v>
      </c>
      <c r="D4" s="685">
        <v>1389</v>
      </c>
    </row>
    <row r="5" spans="1:4" ht="15.75" customHeight="1">
      <c r="A5" s="653" t="s">
        <v>938</v>
      </c>
      <c r="B5" s="666">
        <v>1382</v>
      </c>
      <c r="C5" s="674">
        <v>1382</v>
      </c>
      <c r="D5" s="685">
        <v>914</v>
      </c>
    </row>
    <row r="6" spans="1:4" ht="15.75" customHeight="1">
      <c r="A6" s="654" t="s">
        <v>939</v>
      </c>
      <c r="B6" s="666">
        <v>9656</v>
      </c>
      <c r="C6" s="674">
        <v>12666</v>
      </c>
      <c r="D6" s="685">
        <v>12666</v>
      </c>
    </row>
    <row r="7" spans="1:4" ht="15.75" customHeight="1">
      <c r="A7" s="653" t="s">
        <v>940</v>
      </c>
      <c r="B7" s="666">
        <v>191</v>
      </c>
      <c r="C7" s="674">
        <v>145</v>
      </c>
      <c r="D7" s="685">
        <v>145</v>
      </c>
    </row>
    <row r="8" spans="1:4" ht="15.75" customHeight="1">
      <c r="A8" s="653" t="s">
        <v>941</v>
      </c>
      <c r="B8" s="666">
        <v>665</v>
      </c>
      <c r="C8" s="674">
        <v>213</v>
      </c>
      <c r="D8" s="685">
        <v>213</v>
      </c>
    </row>
    <row r="9" spans="1:4" ht="15.75" customHeight="1">
      <c r="A9" s="653" t="s">
        <v>942</v>
      </c>
      <c r="B9" s="666">
        <v>432</v>
      </c>
      <c r="C9" s="674">
        <v>596</v>
      </c>
      <c r="D9" s="685">
        <v>596</v>
      </c>
    </row>
    <row r="10" spans="1:4" ht="15.75" customHeight="1">
      <c r="A10" s="653" t="s">
        <v>456</v>
      </c>
      <c r="B10" s="666"/>
      <c r="C10" s="674">
        <v>88</v>
      </c>
      <c r="D10" s="685">
        <v>88</v>
      </c>
    </row>
    <row r="11" spans="1:4" ht="15.75" customHeight="1">
      <c r="A11" s="653" t="s">
        <v>943</v>
      </c>
      <c r="B11" s="666">
        <v>254</v>
      </c>
      <c r="C11" s="674">
        <v>762</v>
      </c>
      <c r="D11" s="685">
        <v>762</v>
      </c>
    </row>
    <row r="12" spans="1:4" ht="15.75" customHeight="1">
      <c r="A12" s="653" t="s">
        <v>944</v>
      </c>
      <c r="B12" s="666">
        <v>3651</v>
      </c>
      <c r="C12" s="674">
        <v>3796</v>
      </c>
      <c r="D12" s="685">
        <v>3796</v>
      </c>
    </row>
    <row r="13" spans="1:4" ht="15.75" customHeight="1">
      <c r="A13" s="653" t="s">
        <v>945</v>
      </c>
      <c r="B13" s="666">
        <v>11986</v>
      </c>
      <c r="C13" s="674">
        <v>15811</v>
      </c>
      <c r="D13" s="685">
        <v>15812</v>
      </c>
    </row>
    <row r="14" spans="1:4" ht="15.75" customHeight="1">
      <c r="A14" s="653" t="s">
        <v>946</v>
      </c>
      <c r="B14" s="666">
        <v>180</v>
      </c>
      <c r="C14" s="674">
        <v>40</v>
      </c>
      <c r="D14" s="685">
        <v>40</v>
      </c>
    </row>
    <row r="15" spans="1:4" ht="15.75" customHeight="1">
      <c r="A15" s="653" t="s">
        <v>947</v>
      </c>
      <c r="B15" s="666">
        <v>4755</v>
      </c>
      <c r="C15" s="674">
        <v>5080</v>
      </c>
      <c r="D15" s="685">
        <v>5080</v>
      </c>
    </row>
    <row r="16" spans="1:4" ht="15.75" customHeight="1">
      <c r="A16" s="653" t="s">
        <v>948</v>
      </c>
      <c r="B16" s="666">
        <v>5136</v>
      </c>
      <c r="C16" s="674">
        <v>51266</v>
      </c>
      <c r="D16" s="685">
        <v>28271</v>
      </c>
    </row>
    <row r="17" spans="1:4" ht="15.75" customHeight="1">
      <c r="A17" s="653" t="s">
        <v>457</v>
      </c>
      <c r="B17" s="666"/>
      <c r="C17" s="674">
        <v>247</v>
      </c>
      <c r="D17" s="685">
        <v>247</v>
      </c>
    </row>
    <row r="18" spans="1:4" ht="15.75" customHeight="1">
      <c r="A18" s="653" t="s">
        <v>458</v>
      </c>
      <c r="B18" s="666"/>
      <c r="C18" s="674">
        <v>1958</v>
      </c>
      <c r="D18" s="685">
        <v>1958</v>
      </c>
    </row>
    <row r="19" spans="1:4" ht="15.75" customHeight="1">
      <c r="A19" s="653" t="s">
        <v>550</v>
      </c>
      <c r="B19" s="666">
        <v>400</v>
      </c>
      <c r="C19" s="674">
        <v>0</v>
      </c>
      <c r="D19" s="685">
        <v>0</v>
      </c>
    </row>
    <row r="20" spans="1:4" ht="15.75" customHeight="1">
      <c r="A20" s="653" t="s">
        <v>949</v>
      </c>
      <c r="B20" s="666">
        <v>250</v>
      </c>
      <c r="C20" s="674">
        <v>150</v>
      </c>
      <c r="D20" s="685">
        <v>150</v>
      </c>
    </row>
    <row r="21" spans="1:4" ht="15.75" customHeight="1">
      <c r="A21" s="653" t="s">
        <v>950</v>
      </c>
      <c r="B21" s="666">
        <v>527</v>
      </c>
      <c r="C21" s="674">
        <v>629</v>
      </c>
      <c r="D21" s="685">
        <v>629</v>
      </c>
    </row>
    <row r="22" spans="1:4" ht="15.75" customHeight="1">
      <c r="A22" s="653" t="s">
        <v>951</v>
      </c>
      <c r="B22" s="666">
        <v>6277</v>
      </c>
      <c r="C22" s="674">
        <v>6037</v>
      </c>
      <c r="D22" s="685">
        <v>6037</v>
      </c>
    </row>
    <row r="23" spans="1:4" ht="15.75" customHeight="1">
      <c r="A23" s="653" t="s">
        <v>952</v>
      </c>
      <c r="B23" s="666">
        <v>2818</v>
      </c>
      <c r="C23" s="674">
        <v>3654</v>
      </c>
      <c r="D23" s="685">
        <v>2270</v>
      </c>
    </row>
    <row r="24" spans="1:4" ht="15.75" customHeight="1">
      <c r="A24" s="653" t="s">
        <v>953</v>
      </c>
      <c r="B24" s="666">
        <v>29500</v>
      </c>
      <c r="C24" s="674">
        <v>21494</v>
      </c>
      <c r="D24" s="685">
        <v>21494</v>
      </c>
    </row>
    <row r="25" spans="1:4" ht="15.75" customHeight="1">
      <c r="A25" s="653" t="s">
        <v>954</v>
      </c>
      <c r="B25" s="666">
        <v>6000</v>
      </c>
      <c r="C25" s="674">
        <v>3587</v>
      </c>
      <c r="D25" s="685">
        <v>3587</v>
      </c>
    </row>
    <row r="26" spans="1:4" ht="15.75" customHeight="1">
      <c r="A26" s="653" t="s">
        <v>955</v>
      </c>
      <c r="B26" s="666">
        <v>16900</v>
      </c>
      <c r="C26" s="674">
        <v>15164</v>
      </c>
      <c r="D26" s="685">
        <v>15164</v>
      </c>
    </row>
    <row r="27" spans="1:4" ht="15.75" customHeight="1">
      <c r="A27" s="659" t="s">
        <v>971</v>
      </c>
      <c r="B27" s="666">
        <v>4320</v>
      </c>
      <c r="C27" s="674">
        <v>9499</v>
      </c>
      <c r="D27" s="685">
        <v>5976</v>
      </c>
    </row>
    <row r="28" spans="1:4" ht="15.75" customHeight="1">
      <c r="A28" s="653" t="s">
        <v>956</v>
      </c>
      <c r="B28" s="666">
        <v>650</v>
      </c>
      <c r="C28" s="674">
        <v>453</v>
      </c>
      <c r="D28" s="685">
        <v>453</v>
      </c>
    </row>
    <row r="29" spans="1:4" ht="15.75" customHeight="1">
      <c r="A29" s="655" t="s">
        <v>957</v>
      </c>
      <c r="B29" s="666">
        <v>221</v>
      </c>
      <c r="C29" s="674">
        <v>92</v>
      </c>
      <c r="D29" s="685">
        <v>93</v>
      </c>
    </row>
    <row r="30" spans="1:4" ht="15.75" customHeight="1">
      <c r="A30" s="656" t="s">
        <v>958</v>
      </c>
      <c r="B30" s="666">
        <v>900</v>
      </c>
      <c r="C30" s="674">
        <v>525</v>
      </c>
      <c r="D30" s="685">
        <v>525</v>
      </c>
    </row>
    <row r="31" spans="1:4" ht="15.75" customHeight="1">
      <c r="A31" s="656" t="s">
        <v>959</v>
      </c>
      <c r="B31" s="666">
        <v>300</v>
      </c>
      <c r="C31" s="674">
        <v>1051</v>
      </c>
      <c r="D31" s="685">
        <v>1051</v>
      </c>
    </row>
    <row r="32" spans="1:4" ht="15.75" customHeight="1">
      <c r="A32" s="656" t="s">
        <v>960</v>
      </c>
      <c r="B32" s="666">
        <v>500</v>
      </c>
      <c r="C32" s="674">
        <v>525</v>
      </c>
      <c r="D32" s="685">
        <v>525</v>
      </c>
    </row>
    <row r="33" spans="1:4" ht="15.75" customHeight="1">
      <c r="A33" s="656" t="s">
        <v>961</v>
      </c>
      <c r="B33" s="666">
        <v>6638</v>
      </c>
      <c r="C33" s="674">
        <v>170851</v>
      </c>
      <c r="D33" s="685">
        <v>167682</v>
      </c>
    </row>
    <row r="34" spans="1:4" ht="15.75" customHeight="1">
      <c r="A34" s="667" t="s">
        <v>962</v>
      </c>
      <c r="B34" s="666">
        <v>287</v>
      </c>
      <c r="C34" s="674">
        <v>997</v>
      </c>
      <c r="D34" s="685">
        <v>997</v>
      </c>
    </row>
    <row r="35" spans="1:4" ht="15.75" customHeight="1">
      <c r="A35" s="656" t="s">
        <v>963</v>
      </c>
      <c r="B35" s="666">
        <v>625</v>
      </c>
      <c r="C35" s="674">
        <v>432</v>
      </c>
      <c r="D35" s="685">
        <v>432</v>
      </c>
    </row>
    <row r="36" spans="1:4" ht="15.75" customHeight="1">
      <c r="A36" s="656" t="s">
        <v>964</v>
      </c>
      <c r="B36" s="666">
        <v>745</v>
      </c>
      <c r="C36" s="674">
        <v>495</v>
      </c>
      <c r="D36" s="685">
        <v>276</v>
      </c>
    </row>
    <row r="37" spans="1:4" ht="15.75" customHeight="1">
      <c r="A37" s="657" t="s">
        <v>965</v>
      </c>
      <c r="B37" s="668">
        <v>400</v>
      </c>
      <c r="C37" s="674">
        <v>267</v>
      </c>
      <c r="D37" s="685">
        <v>267</v>
      </c>
    </row>
    <row r="38" spans="1:4" ht="15.75" customHeight="1">
      <c r="A38" s="657" t="s">
        <v>966</v>
      </c>
      <c r="B38" s="668">
        <v>4313</v>
      </c>
      <c r="C38" s="675">
        <v>5019</v>
      </c>
      <c r="D38" s="685">
        <v>5019</v>
      </c>
    </row>
    <row r="39" spans="1:4" ht="15.75" customHeight="1">
      <c r="A39" s="656" t="s">
        <v>972</v>
      </c>
      <c r="B39" s="669"/>
      <c r="C39" s="674">
        <v>150</v>
      </c>
      <c r="D39" s="685">
        <v>150</v>
      </c>
    </row>
    <row r="40" spans="1:4" ht="15.75" customHeight="1">
      <c r="A40" s="657" t="s">
        <v>459</v>
      </c>
      <c r="B40" s="679"/>
      <c r="C40" s="681">
        <v>2871</v>
      </c>
      <c r="D40" s="686">
        <v>2871</v>
      </c>
    </row>
    <row r="41" spans="1:4" ht="15.75" customHeight="1">
      <c r="A41" s="656" t="s">
        <v>811</v>
      </c>
      <c r="B41" s="669"/>
      <c r="C41" s="680"/>
      <c r="D41" s="686">
        <v>12571</v>
      </c>
    </row>
    <row r="42" spans="1:4" ht="15.75" customHeight="1">
      <c r="A42" s="656"/>
      <c r="B42" s="669"/>
      <c r="C42" s="680"/>
      <c r="D42" s="686"/>
    </row>
    <row r="43" spans="1:4" ht="15.75" customHeight="1" thickBot="1">
      <c r="A43" s="676"/>
      <c r="B43" s="677"/>
      <c r="C43" s="678"/>
      <c r="D43" s="687"/>
    </row>
    <row r="44" spans="1:4" ht="18" customHeight="1" thickBot="1">
      <c r="A44" s="658" t="s">
        <v>558</v>
      </c>
      <c r="B44" s="670">
        <f>SUM(B3:B39)</f>
        <v>122492</v>
      </c>
      <c r="C44" s="671">
        <f>SUM(C3:C40)</f>
        <v>340421</v>
      </c>
      <c r="D44" s="683">
        <f>SUM(D3:D43)</f>
        <v>321236</v>
      </c>
    </row>
    <row r="45" spans="2:3" ht="12.75">
      <c r="B45" s="672"/>
      <c r="C45" s="672"/>
    </row>
    <row r="46" spans="2:3" ht="12.75">
      <c r="B46" s="672"/>
      <c r="C46" s="672"/>
    </row>
    <row r="47" spans="2:3" ht="12.75">
      <c r="B47" s="672"/>
      <c r="C47" s="672"/>
    </row>
    <row r="48" spans="2:3" ht="12.75">
      <c r="B48" s="672"/>
      <c r="C48" s="672"/>
    </row>
    <row r="49" spans="2:3" ht="12.75">
      <c r="B49" s="672"/>
      <c r="C49" s="672"/>
    </row>
    <row r="50" spans="2:3" ht="12.75">
      <c r="B50" s="672"/>
      <c r="C50" s="672"/>
    </row>
    <row r="51" spans="2:3" ht="12.75">
      <c r="B51" s="672"/>
      <c r="C51" s="672"/>
    </row>
    <row r="52" spans="2:3" ht="12.75">
      <c r="B52" s="672"/>
      <c r="C52" s="672"/>
    </row>
    <row r="53" spans="2:3" ht="12.75">
      <c r="B53" s="672"/>
      <c r="C53" s="672"/>
    </row>
    <row r="54" spans="2:3" ht="12.75">
      <c r="B54" s="672"/>
      <c r="C54" s="672"/>
    </row>
    <row r="55" spans="2:3" ht="12.75">
      <c r="B55" s="672"/>
      <c r="C55" s="672"/>
    </row>
    <row r="56" spans="2:3" ht="12.75">
      <c r="B56" s="672"/>
      <c r="C56" s="672"/>
    </row>
    <row r="57" spans="2:3" ht="12.75">
      <c r="B57" s="672"/>
      <c r="C57" s="672"/>
    </row>
    <row r="58" spans="2:3" ht="12.75">
      <c r="B58" s="672"/>
      <c r="C58" s="672"/>
    </row>
    <row r="59" spans="2:3" ht="12.75">
      <c r="B59" s="672"/>
      <c r="C59" s="672"/>
    </row>
    <row r="60" spans="2:3" ht="12.75">
      <c r="B60" s="672"/>
      <c r="C60" s="672"/>
    </row>
    <row r="61" spans="2:3" ht="12.75">
      <c r="B61" s="672"/>
      <c r="C61" s="672"/>
    </row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&amp;C&amp;"Times New Roman CE,Félkövér"&amp;12Tiszaszőlős Községi Önkormányzat 
2013. évi kiadásai feladatonként&amp;R6.1. melléklet a ...../2014. (.....)
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view="pageBreakPreview" zoomScale="130" zoomScaleSheetLayoutView="130" workbookViewId="0" topLeftCell="A1">
      <selection activeCell="C13" sqref="C1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03"/>
      <c r="B1" s="104"/>
      <c r="C1" s="144"/>
      <c r="D1" s="142"/>
      <c r="E1" s="142"/>
      <c r="F1" s="142" t="s">
        <v>705</v>
      </c>
    </row>
    <row r="2" spans="1:6" s="64" customFormat="1" ht="25.5" customHeight="1">
      <c r="A2" s="904" t="s">
        <v>718</v>
      </c>
      <c r="B2" s="905"/>
      <c r="C2" s="914" t="s">
        <v>970</v>
      </c>
      <c r="D2" s="915"/>
      <c r="E2" s="916"/>
      <c r="F2" s="145" t="s">
        <v>552</v>
      </c>
    </row>
    <row r="3" spans="1:6" s="64" customFormat="1" ht="16.5" thickBot="1">
      <c r="A3" s="106" t="s">
        <v>717</v>
      </c>
      <c r="B3" s="107"/>
      <c r="C3" s="917"/>
      <c r="D3" s="918"/>
      <c r="E3" s="919"/>
      <c r="F3" s="146"/>
    </row>
    <row r="4" spans="1:6" s="65" customFormat="1" ht="15.75" customHeight="1" thickBot="1">
      <c r="A4" s="108"/>
      <c r="B4" s="108"/>
      <c r="C4" s="108"/>
      <c r="D4" s="109"/>
      <c r="E4" s="109"/>
      <c r="F4" s="109" t="s">
        <v>542</v>
      </c>
    </row>
    <row r="5" spans="1:6" ht="24.75" thickBot="1">
      <c r="A5" s="901" t="s">
        <v>719</v>
      </c>
      <c r="B5" s="906"/>
      <c r="C5" s="110" t="s">
        <v>543</v>
      </c>
      <c r="D5" s="365" t="s">
        <v>865</v>
      </c>
      <c r="E5" s="365" t="s">
        <v>872</v>
      </c>
      <c r="F5" s="111" t="s">
        <v>873</v>
      </c>
    </row>
    <row r="6" spans="1:6" s="56" customFormat="1" ht="12.75" customHeight="1" thickBot="1">
      <c r="A6" s="99">
        <v>1</v>
      </c>
      <c r="B6" s="100">
        <v>2</v>
      </c>
      <c r="C6" s="100">
        <v>3</v>
      </c>
      <c r="D6" s="100">
        <v>4</v>
      </c>
      <c r="E6" s="440">
        <v>5</v>
      </c>
      <c r="F6" s="438">
        <v>6</v>
      </c>
    </row>
    <row r="7" spans="1:6" s="56" customFormat="1" ht="15.75" customHeight="1" thickBot="1">
      <c r="A7" s="901" t="s">
        <v>544</v>
      </c>
      <c r="B7" s="902"/>
      <c r="C7" s="902"/>
      <c r="D7" s="902"/>
      <c r="E7" s="902"/>
      <c r="F7" s="903"/>
    </row>
    <row r="8" spans="1:6" s="66" customFormat="1" ht="12" customHeight="1" thickBot="1">
      <c r="A8" s="99" t="s">
        <v>506</v>
      </c>
      <c r="B8" s="112"/>
      <c r="C8" s="113" t="s">
        <v>724</v>
      </c>
      <c r="D8" s="207">
        <f>SUM(D9:D16)</f>
        <v>5434</v>
      </c>
      <c r="E8" s="207">
        <f>SUM(E9:E16)</f>
        <v>5434</v>
      </c>
      <c r="F8" s="212">
        <f>SUM(F9:F16)</f>
        <v>5434</v>
      </c>
    </row>
    <row r="9" spans="1:6" s="66" customFormat="1" ht="12" customHeight="1">
      <c r="A9" s="116"/>
      <c r="B9" s="115" t="s">
        <v>585</v>
      </c>
      <c r="C9" s="11" t="s">
        <v>647</v>
      </c>
      <c r="D9" s="424"/>
      <c r="E9" s="424"/>
      <c r="F9" s="264"/>
    </row>
    <row r="10" spans="1:6" s="66" customFormat="1" ht="12" customHeight="1">
      <c r="A10" s="114"/>
      <c r="B10" s="115" t="s">
        <v>586</v>
      </c>
      <c r="C10" s="8" t="s">
        <v>648</v>
      </c>
      <c r="D10" s="204">
        <v>100</v>
      </c>
      <c r="E10" s="204">
        <v>2</v>
      </c>
      <c r="F10" s="210">
        <v>2</v>
      </c>
    </row>
    <row r="11" spans="1:6" s="66" customFormat="1" ht="12" customHeight="1">
      <c r="A11" s="114"/>
      <c r="B11" s="115" t="s">
        <v>587</v>
      </c>
      <c r="C11" s="8" t="s">
        <v>649</v>
      </c>
      <c r="D11" s="204"/>
      <c r="E11" s="204"/>
      <c r="F11" s="210"/>
    </row>
    <row r="12" spans="1:6" s="66" customFormat="1" ht="12" customHeight="1">
      <c r="A12" s="114"/>
      <c r="B12" s="115" t="s">
        <v>588</v>
      </c>
      <c r="C12" s="8" t="s">
        <v>650</v>
      </c>
      <c r="D12" s="204"/>
      <c r="E12" s="204"/>
      <c r="F12" s="210"/>
    </row>
    <row r="13" spans="1:6" s="66" customFormat="1" ht="12" customHeight="1">
      <c r="A13" s="114"/>
      <c r="B13" s="115" t="s">
        <v>622</v>
      </c>
      <c r="C13" s="7" t="s">
        <v>651</v>
      </c>
      <c r="D13" s="204"/>
      <c r="E13" s="204"/>
      <c r="F13" s="210"/>
    </row>
    <row r="14" spans="1:6" s="66" customFormat="1" ht="12" customHeight="1">
      <c r="A14" s="117"/>
      <c r="B14" s="115" t="s">
        <v>589</v>
      </c>
      <c r="C14" s="8" t="s">
        <v>652</v>
      </c>
      <c r="D14" s="425"/>
      <c r="E14" s="425"/>
      <c r="F14" s="265"/>
    </row>
    <row r="15" spans="1:6" s="67" customFormat="1" ht="12" customHeight="1">
      <c r="A15" s="114"/>
      <c r="B15" s="115" t="s">
        <v>590</v>
      </c>
      <c r="C15" s="8" t="s">
        <v>654</v>
      </c>
      <c r="D15" s="204">
        <v>5334</v>
      </c>
      <c r="E15" s="204">
        <v>5432</v>
      </c>
      <c r="F15" s="210">
        <v>5432</v>
      </c>
    </row>
    <row r="16" spans="1:6" s="67" customFormat="1" ht="12" customHeight="1" thickBot="1">
      <c r="A16" s="118"/>
      <c r="B16" s="119" t="s">
        <v>598</v>
      </c>
      <c r="C16" s="7" t="s">
        <v>716</v>
      </c>
      <c r="D16" s="206"/>
      <c r="E16" s="206"/>
      <c r="F16" s="211"/>
    </row>
    <row r="17" spans="1:6" s="66" customFormat="1" ht="12" customHeight="1" thickBot="1">
      <c r="A17" s="99" t="s">
        <v>507</v>
      </c>
      <c r="B17" s="112"/>
      <c r="C17" s="113" t="s">
        <v>446</v>
      </c>
      <c r="D17" s="207">
        <f>SUM(D18+D20)</f>
        <v>21277</v>
      </c>
      <c r="E17" s="207">
        <f>SUM(E18+E20)</f>
        <v>22647</v>
      </c>
      <c r="F17" s="212">
        <f>SUM(F18+F20)</f>
        <v>22647</v>
      </c>
    </row>
    <row r="18" spans="1:6" s="67" customFormat="1" ht="12" customHeight="1">
      <c r="A18" s="114"/>
      <c r="B18" s="115" t="s">
        <v>591</v>
      </c>
      <c r="C18" s="10" t="s">
        <v>488</v>
      </c>
      <c r="D18" s="204">
        <v>21277</v>
      </c>
      <c r="E18" s="204">
        <v>22647</v>
      </c>
      <c r="F18" s="210">
        <v>22647</v>
      </c>
    </row>
    <row r="19" spans="1:6" s="67" customFormat="1" ht="12" customHeight="1">
      <c r="A19" s="114"/>
      <c r="B19" s="115" t="s">
        <v>592</v>
      </c>
      <c r="C19" s="8" t="s">
        <v>489</v>
      </c>
      <c r="D19" s="204"/>
      <c r="E19" s="204"/>
      <c r="F19" s="210"/>
    </row>
    <row r="20" spans="1:6" s="67" customFormat="1" ht="12" customHeight="1">
      <c r="A20" s="114"/>
      <c r="B20" s="115" t="s">
        <v>593</v>
      </c>
      <c r="C20" s="8" t="s">
        <v>490</v>
      </c>
      <c r="D20" s="204"/>
      <c r="E20" s="204"/>
      <c r="F20" s="210"/>
    </row>
    <row r="21" spans="1:6" s="67" customFormat="1" ht="12" customHeight="1" thickBot="1">
      <c r="A21" s="114"/>
      <c r="B21" s="115" t="s">
        <v>594</v>
      </c>
      <c r="C21" s="8" t="s">
        <v>489</v>
      </c>
      <c r="D21" s="204"/>
      <c r="E21" s="204"/>
      <c r="F21" s="210"/>
    </row>
    <row r="22" spans="1:6" s="67" customFormat="1" ht="12" customHeight="1" thickBot="1">
      <c r="A22" s="102" t="s">
        <v>508</v>
      </c>
      <c r="B22" s="72"/>
      <c r="C22" s="72" t="s">
        <v>492</v>
      </c>
      <c r="D22" s="207">
        <f>+D23+D24</f>
        <v>0</v>
      </c>
      <c r="E22" s="207">
        <f>+E23+E24</f>
        <v>0</v>
      </c>
      <c r="F22" s="212">
        <f>+F23+F24</f>
        <v>0</v>
      </c>
    </row>
    <row r="23" spans="1:6" s="66" customFormat="1" ht="12" customHeight="1">
      <c r="A23" s="258"/>
      <c r="B23" s="283" t="s">
        <v>565</v>
      </c>
      <c r="C23" s="76" t="s">
        <v>742</v>
      </c>
      <c r="D23" s="434"/>
      <c r="E23" s="434"/>
      <c r="F23" s="286"/>
    </row>
    <row r="24" spans="1:6" s="66" customFormat="1" ht="12" customHeight="1" thickBot="1">
      <c r="A24" s="281"/>
      <c r="B24" s="282" t="s">
        <v>566</v>
      </c>
      <c r="C24" s="77" t="s">
        <v>746</v>
      </c>
      <c r="D24" s="443"/>
      <c r="E24" s="443"/>
      <c r="F24" s="287"/>
    </row>
    <row r="25" spans="1:6" s="66" customFormat="1" ht="12" customHeight="1" thickBot="1">
      <c r="A25" s="102" t="s">
        <v>509</v>
      </c>
      <c r="B25" s="112"/>
      <c r="C25" s="72" t="s">
        <v>725</v>
      </c>
      <c r="D25" s="243">
        <v>25250</v>
      </c>
      <c r="E25" s="243">
        <v>39125</v>
      </c>
      <c r="F25" s="242">
        <v>39125</v>
      </c>
    </row>
    <row r="26" spans="1:6" s="66" customFormat="1" ht="12" customHeight="1" thickBot="1">
      <c r="A26" s="99" t="s">
        <v>510</v>
      </c>
      <c r="B26" s="86"/>
      <c r="C26" s="72" t="s">
        <v>498</v>
      </c>
      <c r="D26" s="207">
        <f>+D8+D17+D22+D25</f>
        <v>51961</v>
      </c>
      <c r="E26" s="207">
        <f>+E8+E17+E22+E25</f>
        <v>67206</v>
      </c>
      <c r="F26" s="212">
        <f>+F8+F17+F22+F25</f>
        <v>67206</v>
      </c>
    </row>
    <row r="27" spans="1:6" s="67" customFormat="1" ht="12" customHeight="1" thickBot="1">
      <c r="A27" s="278" t="s">
        <v>511</v>
      </c>
      <c r="B27" s="284"/>
      <c r="C27" s="280" t="s">
        <v>500</v>
      </c>
      <c r="D27" s="433">
        <f>+D28+D29</f>
        <v>0</v>
      </c>
      <c r="E27" s="433">
        <f>+E28+E29</f>
        <v>0</v>
      </c>
      <c r="F27" s="270">
        <f>+F28+F29</f>
        <v>0</v>
      </c>
    </row>
    <row r="28" spans="1:6" s="67" customFormat="1" ht="15" customHeight="1">
      <c r="A28" s="116"/>
      <c r="B28" s="84" t="s">
        <v>572</v>
      </c>
      <c r="C28" s="76" t="s">
        <v>836</v>
      </c>
      <c r="D28" s="434"/>
      <c r="E28" s="434"/>
      <c r="F28" s="286"/>
    </row>
    <row r="29" spans="1:6" s="67" customFormat="1" ht="15" customHeight="1" thickBot="1">
      <c r="A29" s="285"/>
      <c r="B29" s="85" t="s">
        <v>573</v>
      </c>
      <c r="C29" s="279" t="s">
        <v>493</v>
      </c>
      <c r="D29" s="62"/>
      <c r="E29" s="62"/>
      <c r="F29" s="63"/>
    </row>
    <row r="30" spans="1:6" ht="13.5" thickBot="1">
      <c r="A30" s="126" t="s">
        <v>512</v>
      </c>
      <c r="B30" s="276"/>
      <c r="C30" s="277" t="s">
        <v>501</v>
      </c>
      <c r="D30" s="243"/>
      <c r="E30" s="243"/>
      <c r="F30" s="242"/>
    </row>
    <row r="31" spans="1:6" s="56" customFormat="1" ht="16.5" customHeight="1" thickBot="1">
      <c r="A31" s="126" t="s">
        <v>513</v>
      </c>
      <c r="B31" s="127"/>
      <c r="C31" s="128" t="s">
        <v>499</v>
      </c>
      <c r="D31" s="437">
        <f>+D26+D27+D30</f>
        <v>51961</v>
      </c>
      <c r="E31" s="437">
        <f>+E26+E27+E30</f>
        <v>67206</v>
      </c>
      <c r="F31" s="272">
        <f>+F26+F27+F30</f>
        <v>67206</v>
      </c>
    </row>
    <row r="32" spans="1:6" s="68" customFormat="1" ht="12" customHeight="1">
      <c r="A32" s="129"/>
      <c r="B32" s="129"/>
      <c r="C32" s="130"/>
      <c r="D32" s="268"/>
      <c r="E32" s="268"/>
      <c r="F32" s="268"/>
    </row>
    <row r="33" spans="1:6" ht="12" customHeight="1" thickBot="1">
      <c r="A33" s="131"/>
      <c r="B33" s="132"/>
      <c r="C33" s="132"/>
      <c r="D33" s="269"/>
      <c r="E33" s="269"/>
      <c r="F33" s="269"/>
    </row>
    <row r="34" spans="1:6" ht="12" customHeight="1" thickBot="1">
      <c r="A34" s="901" t="s">
        <v>548</v>
      </c>
      <c r="B34" s="902"/>
      <c r="C34" s="902"/>
      <c r="D34" s="902"/>
      <c r="E34" s="902"/>
      <c r="F34" s="903"/>
    </row>
    <row r="35" spans="1:6" ht="12" customHeight="1" thickBot="1">
      <c r="A35" s="102" t="s">
        <v>506</v>
      </c>
      <c r="B35" s="23"/>
      <c r="C35" s="72" t="s">
        <v>487</v>
      </c>
      <c r="D35" s="207">
        <f>SUM(D36:D40)</f>
        <v>51961</v>
      </c>
      <c r="E35" s="207">
        <f>SUM(E36:E40)</f>
        <v>67206</v>
      </c>
      <c r="F35" s="212">
        <f>SUM(F36:F40)</f>
        <v>49641</v>
      </c>
    </row>
    <row r="36" spans="1:6" ht="12" customHeight="1">
      <c r="A36" s="133"/>
      <c r="B36" s="83" t="s">
        <v>585</v>
      </c>
      <c r="C36" s="10" t="s">
        <v>536</v>
      </c>
      <c r="D36" s="397">
        <v>27174</v>
      </c>
      <c r="E36" s="397">
        <v>28010</v>
      </c>
      <c r="F36" s="59">
        <v>28010</v>
      </c>
    </row>
    <row r="37" spans="1:6" ht="12" customHeight="1">
      <c r="A37" s="134"/>
      <c r="B37" s="82" t="s">
        <v>586</v>
      </c>
      <c r="C37" s="8" t="s">
        <v>687</v>
      </c>
      <c r="D37" s="60">
        <v>6781</v>
      </c>
      <c r="E37" s="60">
        <v>8037</v>
      </c>
      <c r="F37" s="61">
        <v>8037</v>
      </c>
    </row>
    <row r="38" spans="1:6" ht="12" customHeight="1">
      <c r="A38" s="134"/>
      <c r="B38" s="82" t="s">
        <v>587</v>
      </c>
      <c r="C38" s="8" t="s">
        <v>614</v>
      </c>
      <c r="D38" s="60">
        <v>18006</v>
      </c>
      <c r="E38" s="60">
        <v>31159</v>
      </c>
      <c r="F38" s="61">
        <v>13594</v>
      </c>
    </row>
    <row r="39" spans="1:6" s="68" customFormat="1" ht="12" customHeight="1">
      <c r="A39" s="134"/>
      <c r="B39" s="82" t="s">
        <v>588</v>
      </c>
      <c r="C39" s="8" t="s">
        <v>688</v>
      </c>
      <c r="D39" s="60"/>
      <c r="E39" s="60"/>
      <c r="F39" s="61"/>
    </row>
    <row r="40" spans="1:6" ht="12" customHeight="1" thickBot="1">
      <c r="A40" s="134"/>
      <c r="B40" s="82" t="s">
        <v>597</v>
      </c>
      <c r="C40" s="8" t="s">
        <v>689</v>
      </c>
      <c r="D40" s="60"/>
      <c r="E40" s="60"/>
      <c r="F40" s="61"/>
    </row>
    <row r="41" spans="1:6" ht="12" customHeight="1" thickBot="1">
      <c r="A41" s="102" t="s">
        <v>507</v>
      </c>
      <c r="B41" s="23"/>
      <c r="C41" s="72" t="s">
        <v>447</v>
      </c>
      <c r="D41" s="207">
        <f>SUM(D42:D44)</f>
        <v>0</v>
      </c>
      <c r="E41" s="207">
        <f>SUM(E42:E44)</f>
        <v>0</v>
      </c>
      <c r="F41" s="212">
        <f>SUM(F42:F44)</f>
        <v>0</v>
      </c>
    </row>
    <row r="42" spans="1:6" ht="12" customHeight="1">
      <c r="A42" s="133"/>
      <c r="B42" s="83" t="s">
        <v>591</v>
      </c>
      <c r="C42" s="10" t="s">
        <v>770</v>
      </c>
      <c r="D42" s="397"/>
      <c r="E42" s="397"/>
      <c r="F42" s="59"/>
    </row>
    <row r="43" spans="1:6" ht="12" customHeight="1">
      <c r="A43" s="134"/>
      <c r="B43" s="82" t="s">
        <v>592</v>
      </c>
      <c r="C43" s="8" t="s">
        <v>691</v>
      </c>
      <c r="D43" s="60"/>
      <c r="E43" s="60"/>
      <c r="F43" s="61"/>
    </row>
    <row r="44" spans="1:6" ht="15" customHeight="1">
      <c r="A44" s="134"/>
      <c r="B44" s="82" t="s">
        <v>593</v>
      </c>
      <c r="C44" s="8" t="s">
        <v>549</v>
      </c>
      <c r="D44" s="60"/>
      <c r="E44" s="60"/>
      <c r="F44" s="61"/>
    </row>
    <row r="45" spans="1:6" ht="23.25" thickBot="1">
      <c r="A45" s="134"/>
      <c r="B45" s="82" t="s">
        <v>594</v>
      </c>
      <c r="C45" s="8" t="s">
        <v>494</v>
      </c>
      <c r="D45" s="60"/>
      <c r="E45" s="60"/>
      <c r="F45" s="61"/>
    </row>
    <row r="46" spans="1:6" ht="15" customHeight="1" thickBot="1">
      <c r="A46" s="102" t="s">
        <v>508</v>
      </c>
      <c r="B46" s="23"/>
      <c r="C46" s="23" t="s">
        <v>495</v>
      </c>
      <c r="D46" s="243"/>
      <c r="E46" s="243"/>
      <c r="F46" s="242"/>
    </row>
    <row r="47" spans="1:6" ht="14.25" customHeight="1" thickBot="1">
      <c r="A47" s="126" t="s">
        <v>509</v>
      </c>
      <c r="B47" s="276"/>
      <c r="C47" s="277" t="s">
        <v>497</v>
      </c>
      <c r="D47" s="243"/>
      <c r="E47" s="243"/>
      <c r="F47" s="242">
        <v>1423</v>
      </c>
    </row>
    <row r="48" spans="1:6" ht="13.5" thickBot="1">
      <c r="A48" s="102" t="s">
        <v>510</v>
      </c>
      <c r="B48" s="123"/>
      <c r="C48" s="136" t="s">
        <v>496</v>
      </c>
      <c r="D48" s="437">
        <f>+D35+D41+D46+D47</f>
        <v>51961</v>
      </c>
      <c r="E48" s="437">
        <f>+E35+E41+E46+E47</f>
        <v>67206</v>
      </c>
      <c r="F48" s="272">
        <f>+F35+F41+F46+F47</f>
        <v>51064</v>
      </c>
    </row>
    <row r="49" spans="1:6" ht="13.5" thickBot="1">
      <c r="A49" s="137"/>
      <c r="B49" s="138"/>
      <c r="C49" s="138"/>
      <c r="D49" s="273"/>
      <c r="E49" s="273"/>
      <c r="F49" s="273"/>
    </row>
    <row r="50" spans="1:6" ht="13.5" thickBot="1">
      <c r="A50" s="139" t="s">
        <v>722</v>
      </c>
      <c r="B50" s="140"/>
      <c r="C50" s="141"/>
      <c r="D50" s="441">
        <v>11</v>
      </c>
      <c r="E50" s="441">
        <v>11</v>
      </c>
      <c r="F50" s="70">
        <v>11</v>
      </c>
    </row>
    <row r="51" spans="1:6" ht="13.5" thickBot="1">
      <c r="A51" s="139" t="s">
        <v>723</v>
      </c>
      <c r="B51" s="140"/>
      <c r="C51" s="141"/>
      <c r="D51" s="441"/>
      <c r="E51" s="441">
        <v>1</v>
      </c>
      <c r="F51" s="70">
        <v>1</v>
      </c>
    </row>
  </sheetData>
  <sheetProtection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zoomScaleSheetLayoutView="145" workbookViewId="0" topLeftCell="A1">
      <selection activeCell="C13" sqref="C1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03"/>
      <c r="B1" s="104"/>
      <c r="C1" s="144"/>
      <c r="D1" s="142"/>
      <c r="E1" s="142"/>
      <c r="F1" s="142" t="s">
        <v>434</v>
      </c>
    </row>
    <row r="2" spans="1:6" s="64" customFormat="1" ht="25.5" customHeight="1">
      <c r="A2" s="904" t="s">
        <v>718</v>
      </c>
      <c r="B2" s="905"/>
      <c r="C2" s="914" t="s">
        <v>968</v>
      </c>
      <c r="D2" s="915"/>
      <c r="E2" s="916"/>
      <c r="F2" s="145" t="s">
        <v>553</v>
      </c>
    </row>
    <row r="3" spans="1:6" s="64" customFormat="1" ht="16.5" thickBot="1">
      <c r="A3" s="106" t="s">
        <v>717</v>
      </c>
      <c r="B3" s="107"/>
      <c r="C3" s="917"/>
      <c r="D3" s="918"/>
      <c r="E3" s="919"/>
      <c r="F3" s="146"/>
    </row>
    <row r="4" spans="1:6" s="65" customFormat="1" ht="15.75" customHeight="1" thickBot="1">
      <c r="A4" s="108"/>
      <c r="B4" s="108"/>
      <c r="C4" s="108"/>
      <c r="D4" s="109"/>
      <c r="E4" s="109"/>
      <c r="F4" s="109" t="s">
        <v>542</v>
      </c>
    </row>
    <row r="5" spans="1:6" ht="24.75" thickBot="1">
      <c r="A5" s="901" t="s">
        <v>719</v>
      </c>
      <c r="B5" s="906"/>
      <c r="C5" s="110" t="s">
        <v>543</v>
      </c>
      <c r="D5" s="365" t="s">
        <v>865</v>
      </c>
      <c r="E5" s="365" t="s">
        <v>872</v>
      </c>
      <c r="F5" s="111" t="s">
        <v>873</v>
      </c>
    </row>
    <row r="6" spans="1:6" s="56" customFormat="1" ht="12.75" customHeight="1" thickBot="1">
      <c r="A6" s="99">
        <v>1</v>
      </c>
      <c r="B6" s="100">
        <v>2</v>
      </c>
      <c r="C6" s="100">
        <v>3</v>
      </c>
      <c r="D6" s="100">
        <v>4</v>
      </c>
      <c r="E6" s="440">
        <v>5</v>
      </c>
      <c r="F6" s="438">
        <v>6</v>
      </c>
    </row>
    <row r="7" spans="1:6" s="56" customFormat="1" ht="15.75" customHeight="1" thickBot="1">
      <c r="A7" s="901" t="s">
        <v>544</v>
      </c>
      <c r="B7" s="902"/>
      <c r="C7" s="902"/>
      <c r="D7" s="902"/>
      <c r="E7" s="902"/>
      <c r="F7" s="903"/>
    </row>
    <row r="8" spans="1:6" s="66" customFormat="1" ht="12" customHeight="1" thickBot="1">
      <c r="A8" s="99" t="s">
        <v>506</v>
      </c>
      <c r="B8" s="112"/>
      <c r="C8" s="113" t="s">
        <v>724</v>
      </c>
      <c r="D8" s="207">
        <f>SUM(D9:D16)</f>
        <v>100</v>
      </c>
      <c r="E8" s="207">
        <f>SUM(E9:E16)</f>
        <v>3</v>
      </c>
      <c r="F8" s="212">
        <f>SUM(F9:F16)</f>
        <v>3</v>
      </c>
    </row>
    <row r="9" spans="1:6" s="66" customFormat="1" ht="12" customHeight="1">
      <c r="A9" s="116"/>
      <c r="B9" s="115" t="s">
        <v>585</v>
      </c>
      <c r="C9" s="11" t="s">
        <v>647</v>
      </c>
      <c r="D9" s="424">
        <v>100</v>
      </c>
      <c r="E9" s="424">
        <v>3</v>
      </c>
      <c r="F9" s="264">
        <v>3</v>
      </c>
    </row>
    <row r="10" spans="1:6" s="66" customFormat="1" ht="12" customHeight="1">
      <c r="A10" s="114"/>
      <c r="B10" s="115" t="s">
        <v>586</v>
      </c>
      <c r="C10" s="8" t="s">
        <v>648</v>
      </c>
      <c r="D10" s="204"/>
      <c r="E10" s="204"/>
      <c r="F10" s="210"/>
    </row>
    <row r="11" spans="1:6" s="66" customFormat="1" ht="12" customHeight="1">
      <c r="A11" s="114"/>
      <c r="B11" s="115" t="s">
        <v>587</v>
      </c>
      <c r="C11" s="8" t="s">
        <v>649</v>
      </c>
      <c r="D11" s="204"/>
      <c r="E11" s="204"/>
      <c r="F11" s="210"/>
    </row>
    <row r="12" spans="1:6" s="66" customFormat="1" ht="12" customHeight="1">
      <c r="A12" s="114"/>
      <c r="B12" s="115" t="s">
        <v>588</v>
      </c>
      <c r="C12" s="8" t="s">
        <v>650</v>
      </c>
      <c r="D12" s="204"/>
      <c r="E12" s="204"/>
      <c r="F12" s="210"/>
    </row>
    <row r="13" spans="1:6" s="66" customFormat="1" ht="12" customHeight="1">
      <c r="A13" s="114"/>
      <c r="B13" s="115" t="s">
        <v>622</v>
      </c>
      <c r="C13" s="7" t="s">
        <v>651</v>
      </c>
      <c r="D13" s="204"/>
      <c r="E13" s="204"/>
      <c r="F13" s="210"/>
    </row>
    <row r="14" spans="1:6" s="66" customFormat="1" ht="12" customHeight="1">
      <c r="A14" s="117"/>
      <c r="B14" s="115" t="s">
        <v>589</v>
      </c>
      <c r="C14" s="8" t="s">
        <v>652</v>
      </c>
      <c r="D14" s="425"/>
      <c r="E14" s="425"/>
      <c r="F14" s="265"/>
    </row>
    <row r="15" spans="1:6" s="67" customFormat="1" ht="12" customHeight="1">
      <c r="A15" s="114"/>
      <c r="B15" s="115" t="s">
        <v>590</v>
      </c>
      <c r="C15" s="8" t="s">
        <v>491</v>
      </c>
      <c r="D15" s="204"/>
      <c r="E15" s="204"/>
      <c r="F15" s="210"/>
    </row>
    <row r="16" spans="1:6" s="67" customFormat="1" ht="12" customHeight="1" thickBot="1">
      <c r="A16" s="118"/>
      <c r="B16" s="119" t="s">
        <v>598</v>
      </c>
      <c r="C16" s="7" t="s">
        <v>716</v>
      </c>
      <c r="D16" s="206"/>
      <c r="E16" s="206"/>
      <c r="F16" s="211"/>
    </row>
    <row r="17" spans="1:6" s="66" customFormat="1" ht="12" customHeight="1" thickBot="1">
      <c r="A17" s="99" t="s">
        <v>507</v>
      </c>
      <c r="B17" s="112"/>
      <c r="C17" s="113" t="s">
        <v>446</v>
      </c>
      <c r="D17" s="207">
        <f>SUM(D18+D20)</f>
        <v>0</v>
      </c>
      <c r="E17" s="207">
        <f>SUM(E18+E20)</f>
        <v>0</v>
      </c>
      <c r="F17" s="212">
        <f>SUM(F18+F20)</f>
        <v>0</v>
      </c>
    </row>
    <row r="18" spans="1:6" s="67" customFormat="1" ht="12" customHeight="1">
      <c r="A18" s="114"/>
      <c r="B18" s="115" t="s">
        <v>591</v>
      </c>
      <c r="C18" s="10" t="s">
        <v>488</v>
      </c>
      <c r="D18" s="204"/>
      <c r="E18" s="204"/>
      <c r="F18" s="210"/>
    </row>
    <row r="19" spans="1:6" s="67" customFormat="1" ht="12" customHeight="1">
      <c r="A19" s="114"/>
      <c r="B19" s="115" t="s">
        <v>592</v>
      </c>
      <c r="C19" s="8" t="s">
        <v>489</v>
      </c>
      <c r="D19" s="204"/>
      <c r="E19" s="204"/>
      <c r="F19" s="210"/>
    </row>
    <row r="20" spans="1:6" s="67" customFormat="1" ht="12" customHeight="1">
      <c r="A20" s="114"/>
      <c r="B20" s="115" t="s">
        <v>593</v>
      </c>
      <c r="C20" s="8" t="s">
        <v>490</v>
      </c>
      <c r="D20" s="204"/>
      <c r="E20" s="204"/>
      <c r="F20" s="210"/>
    </row>
    <row r="21" spans="1:6" s="67" customFormat="1" ht="12" customHeight="1" thickBot="1">
      <c r="A21" s="114"/>
      <c r="B21" s="115" t="s">
        <v>594</v>
      </c>
      <c r="C21" s="8" t="s">
        <v>489</v>
      </c>
      <c r="D21" s="204"/>
      <c r="E21" s="204"/>
      <c r="F21" s="210"/>
    </row>
    <row r="22" spans="1:6" s="67" customFormat="1" ht="12" customHeight="1" thickBot="1">
      <c r="A22" s="102" t="s">
        <v>508</v>
      </c>
      <c r="B22" s="72"/>
      <c r="C22" s="72" t="s">
        <v>492</v>
      </c>
      <c r="D22" s="207">
        <f>+D23+D24</f>
        <v>0</v>
      </c>
      <c r="E22" s="207">
        <f>+E23+E24</f>
        <v>250</v>
      </c>
      <c r="F22" s="212">
        <f>+F23+F24</f>
        <v>250</v>
      </c>
    </row>
    <row r="23" spans="1:6" s="66" customFormat="1" ht="12" customHeight="1">
      <c r="A23" s="258"/>
      <c r="B23" s="283" t="s">
        <v>565</v>
      </c>
      <c r="C23" s="76" t="s">
        <v>742</v>
      </c>
      <c r="D23" s="434"/>
      <c r="E23" s="434">
        <v>250</v>
      </c>
      <c r="F23" s="286">
        <v>250</v>
      </c>
    </row>
    <row r="24" spans="1:6" s="66" customFormat="1" ht="12" customHeight="1" thickBot="1">
      <c r="A24" s="281"/>
      <c r="B24" s="282" t="s">
        <v>566</v>
      </c>
      <c r="C24" s="77" t="s">
        <v>746</v>
      </c>
      <c r="D24" s="443"/>
      <c r="E24" s="443"/>
      <c r="F24" s="287"/>
    </row>
    <row r="25" spans="1:6" s="66" customFormat="1" ht="12" customHeight="1" thickBot="1">
      <c r="A25" s="102" t="s">
        <v>509</v>
      </c>
      <c r="B25" s="112"/>
      <c r="C25" s="72" t="s">
        <v>502</v>
      </c>
      <c r="D25" s="243">
        <v>5402</v>
      </c>
      <c r="E25" s="243">
        <v>4045</v>
      </c>
      <c r="F25" s="242">
        <v>4045</v>
      </c>
    </row>
    <row r="26" spans="1:6" s="66" customFormat="1" ht="12" customHeight="1" thickBot="1">
      <c r="A26" s="99" t="s">
        <v>510</v>
      </c>
      <c r="B26" s="86"/>
      <c r="C26" s="72" t="s">
        <v>498</v>
      </c>
      <c r="D26" s="207">
        <f>+D8+D17+D22+D25</f>
        <v>5502</v>
      </c>
      <c r="E26" s="207">
        <f>+E8+E17+E22+E25</f>
        <v>4298</v>
      </c>
      <c r="F26" s="212">
        <f>+F8+F17+F22+F25</f>
        <v>4298</v>
      </c>
    </row>
    <row r="27" spans="1:6" s="67" customFormat="1" ht="12" customHeight="1" thickBot="1">
      <c r="A27" s="278" t="s">
        <v>511</v>
      </c>
      <c r="B27" s="284"/>
      <c r="C27" s="280" t="s">
        <v>500</v>
      </c>
      <c r="D27" s="433">
        <f>+D28+D29</f>
        <v>42</v>
      </c>
      <c r="E27" s="433">
        <f>+E28+E29</f>
        <v>42</v>
      </c>
      <c r="F27" s="270">
        <f>+F28+F29</f>
        <v>42</v>
      </c>
    </row>
    <row r="28" spans="1:6" s="67" customFormat="1" ht="15" customHeight="1">
      <c r="A28" s="116"/>
      <c r="B28" s="84" t="s">
        <v>572</v>
      </c>
      <c r="C28" s="76" t="s">
        <v>836</v>
      </c>
      <c r="D28" s="434">
        <v>42</v>
      </c>
      <c r="E28" s="434">
        <v>42</v>
      </c>
      <c r="F28" s="286">
        <v>42</v>
      </c>
    </row>
    <row r="29" spans="1:6" s="67" customFormat="1" ht="15" customHeight="1" thickBot="1">
      <c r="A29" s="285"/>
      <c r="B29" s="85" t="s">
        <v>573</v>
      </c>
      <c r="C29" s="279" t="s">
        <v>493</v>
      </c>
      <c r="D29" s="62"/>
      <c r="E29" s="62"/>
      <c r="F29" s="63"/>
    </row>
    <row r="30" spans="1:6" ht="13.5" thickBot="1">
      <c r="A30" s="126" t="s">
        <v>512</v>
      </c>
      <c r="B30" s="276"/>
      <c r="C30" s="277" t="s">
        <v>501</v>
      </c>
      <c r="D30" s="243"/>
      <c r="E30" s="243"/>
      <c r="F30" s="242"/>
    </row>
    <row r="31" spans="1:6" s="56" customFormat="1" ht="16.5" customHeight="1" thickBot="1">
      <c r="A31" s="126" t="s">
        <v>513</v>
      </c>
      <c r="B31" s="127"/>
      <c r="C31" s="128" t="s">
        <v>499</v>
      </c>
      <c r="D31" s="437">
        <f>+D26+D27+D30</f>
        <v>5544</v>
      </c>
      <c r="E31" s="437">
        <f>+E26+E27+E30</f>
        <v>4340</v>
      </c>
      <c r="F31" s="272">
        <f>+F26+F27+F30</f>
        <v>4340</v>
      </c>
    </row>
    <row r="32" spans="1:6" s="68" customFormat="1" ht="12" customHeight="1">
      <c r="A32" s="129"/>
      <c r="B32" s="129"/>
      <c r="C32" s="130"/>
      <c r="D32" s="268"/>
      <c r="E32" s="268"/>
      <c r="F32" s="268"/>
    </row>
    <row r="33" spans="1:6" ht="12" customHeight="1" thickBot="1">
      <c r="A33" s="131"/>
      <c r="B33" s="132"/>
      <c r="C33" s="132"/>
      <c r="D33" s="269"/>
      <c r="E33" s="269"/>
      <c r="F33" s="269"/>
    </row>
    <row r="34" spans="1:6" ht="12" customHeight="1" thickBot="1">
      <c r="A34" s="901" t="s">
        <v>548</v>
      </c>
      <c r="B34" s="902"/>
      <c r="C34" s="902"/>
      <c r="D34" s="902"/>
      <c r="E34" s="902"/>
      <c r="F34" s="903"/>
    </row>
    <row r="35" spans="1:6" ht="12" customHeight="1" thickBot="1">
      <c r="A35" s="102" t="s">
        <v>506</v>
      </c>
      <c r="B35" s="23"/>
      <c r="C35" s="72" t="s">
        <v>487</v>
      </c>
      <c r="D35" s="207">
        <f>SUM(D36:D40)</f>
        <v>5544</v>
      </c>
      <c r="E35" s="207">
        <f>SUM(E36:E40)</f>
        <v>4340</v>
      </c>
      <c r="F35" s="212">
        <f>SUM(F36:F40)</f>
        <v>4301</v>
      </c>
    </row>
    <row r="36" spans="1:6" ht="12" customHeight="1">
      <c r="A36" s="133"/>
      <c r="B36" s="83" t="s">
        <v>585</v>
      </c>
      <c r="C36" s="10" t="s">
        <v>536</v>
      </c>
      <c r="D36" s="397">
        <v>2207</v>
      </c>
      <c r="E36" s="397">
        <v>2325</v>
      </c>
      <c r="F36" s="59">
        <v>2325</v>
      </c>
    </row>
    <row r="37" spans="1:6" ht="12" customHeight="1">
      <c r="A37" s="134"/>
      <c r="B37" s="82" t="s">
        <v>586</v>
      </c>
      <c r="C37" s="8" t="s">
        <v>687</v>
      </c>
      <c r="D37" s="60">
        <v>596</v>
      </c>
      <c r="E37" s="60">
        <v>637</v>
      </c>
      <c r="F37" s="61">
        <v>637</v>
      </c>
    </row>
    <row r="38" spans="1:6" ht="12" customHeight="1">
      <c r="A38" s="134"/>
      <c r="B38" s="82" t="s">
        <v>587</v>
      </c>
      <c r="C38" s="8" t="s">
        <v>614</v>
      </c>
      <c r="D38" s="60">
        <v>2741</v>
      </c>
      <c r="E38" s="60">
        <v>1378</v>
      </c>
      <c r="F38" s="61">
        <v>1339</v>
      </c>
    </row>
    <row r="39" spans="1:6" s="68" customFormat="1" ht="12" customHeight="1">
      <c r="A39" s="134"/>
      <c r="B39" s="82" t="s">
        <v>588</v>
      </c>
      <c r="C39" s="8" t="s">
        <v>688</v>
      </c>
      <c r="D39" s="60"/>
      <c r="E39" s="60"/>
      <c r="F39" s="61"/>
    </row>
    <row r="40" spans="1:6" ht="12" customHeight="1" thickBot="1">
      <c r="A40" s="134"/>
      <c r="B40" s="82" t="s">
        <v>597</v>
      </c>
      <c r="C40" s="8" t="s">
        <v>689</v>
      </c>
      <c r="D40" s="60"/>
      <c r="E40" s="60"/>
      <c r="F40" s="61"/>
    </row>
    <row r="41" spans="1:6" ht="12" customHeight="1" thickBot="1">
      <c r="A41" s="102" t="s">
        <v>507</v>
      </c>
      <c r="B41" s="23"/>
      <c r="C41" s="72" t="s">
        <v>447</v>
      </c>
      <c r="D41" s="207">
        <f>SUM(D42:D44)</f>
        <v>0</v>
      </c>
      <c r="E41" s="207">
        <f>SUM(E42:E44)</f>
        <v>0</v>
      </c>
      <c r="F41" s="212">
        <f>SUM(F42:F44)</f>
        <v>0</v>
      </c>
    </row>
    <row r="42" spans="1:6" ht="12" customHeight="1">
      <c r="A42" s="133"/>
      <c r="B42" s="83" t="s">
        <v>591</v>
      </c>
      <c r="C42" s="10" t="s">
        <v>770</v>
      </c>
      <c r="D42" s="397"/>
      <c r="E42" s="397"/>
      <c r="F42" s="59"/>
    </row>
    <row r="43" spans="1:6" ht="12" customHeight="1">
      <c r="A43" s="134"/>
      <c r="B43" s="82" t="s">
        <v>592</v>
      </c>
      <c r="C43" s="8" t="s">
        <v>691</v>
      </c>
      <c r="D43" s="60"/>
      <c r="E43" s="60"/>
      <c r="F43" s="61"/>
    </row>
    <row r="44" spans="1:6" ht="15" customHeight="1">
      <c r="A44" s="134"/>
      <c r="B44" s="82" t="s">
        <v>593</v>
      </c>
      <c r="C44" s="8" t="s">
        <v>549</v>
      </c>
      <c r="D44" s="60"/>
      <c r="E44" s="60"/>
      <c r="F44" s="61"/>
    </row>
    <row r="45" spans="1:6" ht="23.25" thickBot="1">
      <c r="A45" s="134"/>
      <c r="B45" s="82" t="s">
        <v>594</v>
      </c>
      <c r="C45" s="8" t="s">
        <v>494</v>
      </c>
      <c r="D45" s="60"/>
      <c r="E45" s="60"/>
      <c r="F45" s="61"/>
    </row>
    <row r="46" spans="1:6" ht="15" customHeight="1" thickBot="1">
      <c r="A46" s="102" t="s">
        <v>508</v>
      </c>
      <c r="B46" s="23"/>
      <c r="C46" s="23" t="s">
        <v>495</v>
      </c>
      <c r="D46" s="243"/>
      <c r="E46" s="243"/>
      <c r="F46" s="242"/>
    </row>
    <row r="47" spans="1:6" ht="14.25" customHeight="1" thickBot="1">
      <c r="A47" s="126" t="s">
        <v>509</v>
      </c>
      <c r="B47" s="276"/>
      <c r="C47" s="277" t="s">
        <v>497</v>
      </c>
      <c r="D47" s="243"/>
      <c r="E47" s="243"/>
      <c r="F47" s="242"/>
    </row>
    <row r="48" spans="1:6" ht="13.5" thickBot="1">
      <c r="A48" s="102" t="s">
        <v>510</v>
      </c>
      <c r="B48" s="123"/>
      <c r="C48" s="136" t="s">
        <v>496</v>
      </c>
      <c r="D48" s="437">
        <f>+D35+D41+D46+D47</f>
        <v>5544</v>
      </c>
      <c r="E48" s="437">
        <f>+E35+E41+E46+E47</f>
        <v>4340</v>
      </c>
      <c r="F48" s="272">
        <f>+F35+F41+F46+F47</f>
        <v>4301</v>
      </c>
    </row>
    <row r="49" spans="1:6" ht="13.5" thickBot="1">
      <c r="A49" s="137"/>
      <c r="B49" s="138"/>
      <c r="C49" s="138"/>
      <c r="D49" s="273"/>
      <c r="E49" s="273"/>
      <c r="F49" s="273"/>
    </row>
    <row r="50" spans="1:6" ht="13.5" thickBot="1">
      <c r="A50" s="139" t="s">
        <v>722</v>
      </c>
      <c r="B50" s="140"/>
      <c r="C50" s="141"/>
      <c r="D50" s="441">
        <v>1</v>
      </c>
      <c r="E50" s="441">
        <v>1</v>
      </c>
      <c r="F50" s="70">
        <v>1</v>
      </c>
    </row>
    <row r="51" spans="1:6" ht="13.5" thickBot="1">
      <c r="A51" s="139" t="s">
        <v>723</v>
      </c>
      <c r="B51" s="140"/>
      <c r="C51" s="141"/>
      <c r="D51" s="441"/>
      <c r="E51" s="441"/>
      <c r="F51" s="70"/>
    </row>
  </sheetData>
  <sheetProtection sheet="1"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zoomScaleSheetLayoutView="100" workbookViewId="0" topLeftCell="A1">
      <selection activeCell="C18" sqref="C18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03"/>
      <c r="B1" s="104"/>
      <c r="C1" s="144"/>
      <c r="D1" s="142"/>
      <c r="E1" s="142"/>
      <c r="F1" s="142" t="s">
        <v>438</v>
      </c>
    </row>
    <row r="2" spans="1:6" s="64" customFormat="1" ht="25.5" customHeight="1">
      <c r="A2" s="904" t="s">
        <v>718</v>
      </c>
      <c r="B2" s="905"/>
      <c r="C2" s="914" t="s">
        <v>969</v>
      </c>
      <c r="D2" s="915"/>
      <c r="E2" s="916"/>
      <c r="F2" s="145" t="s">
        <v>554</v>
      </c>
    </row>
    <row r="3" spans="1:6" s="64" customFormat="1" ht="16.5" thickBot="1">
      <c r="A3" s="106" t="s">
        <v>717</v>
      </c>
      <c r="B3" s="107"/>
      <c r="C3" s="917"/>
      <c r="D3" s="918"/>
      <c r="E3" s="919"/>
      <c r="F3" s="146"/>
    </row>
    <row r="4" spans="1:6" s="65" customFormat="1" ht="15.75" customHeight="1" thickBot="1">
      <c r="A4" s="108"/>
      <c r="B4" s="108"/>
      <c r="C4" s="108"/>
      <c r="D4" s="109"/>
      <c r="E4" s="109"/>
      <c r="F4" s="109" t="s">
        <v>542</v>
      </c>
    </row>
    <row r="5" spans="1:6" ht="24.75" thickBot="1">
      <c r="A5" s="901" t="s">
        <v>719</v>
      </c>
      <c r="B5" s="906"/>
      <c r="C5" s="110" t="s">
        <v>543</v>
      </c>
      <c r="D5" s="365" t="s">
        <v>865</v>
      </c>
      <c r="E5" s="365" t="s">
        <v>872</v>
      </c>
      <c r="F5" s="111" t="s">
        <v>873</v>
      </c>
    </row>
    <row r="6" spans="1:6" s="56" customFormat="1" ht="12.75" customHeight="1" thickBot="1">
      <c r="A6" s="99">
        <v>1</v>
      </c>
      <c r="B6" s="100">
        <v>2</v>
      </c>
      <c r="C6" s="100">
        <v>3</v>
      </c>
      <c r="D6" s="100">
        <v>4</v>
      </c>
      <c r="E6" s="440">
        <v>5</v>
      </c>
      <c r="F6" s="438">
        <v>6</v>
      </c>
    </row>
    <row r="7" spans="1:6" s="56" customFormat="1" ht="15.75" customHeight="1" thickBot="1">
      <c r="A7" s="901" t="s">
        <v>544</v>
      </c>
      <c r="B7" s="902"/>
      <c r="C7" s="902"/>
      <c r="D7" s="902"/>
      <c r="E7" s="902"/>
      <c r="F7" s="903"/>
    </row>
    <row r="8" spans="1:6" s="66" customFormat="1" ht="12" customHeight="1" thickBot="1">
      <c r="A8" s="99" t="s">
        <v>506</v>
      </c>
      <c r="B8" s="112"/>
      <c r="C8" s="113" t="s">
        <v>724</v>
      </c>
      <c r="D8" s="207">
        <f>SUM(D9:D16)</f>
        <v>0</v>
      </c>
      <c r="E8" s="207">
        <f>SUM(E9:E16)</f>
        <v>319</v>
      </c>
      <c r="F8" s="212">
        <f>SUM(F9:F16)</f>
        <v>319</v>
      </c>
    </row>
    <row r="9" spans="1:6" s="66" customFormat="1" ht="12" customHeight="1">
      <c r="A9" s="116"/>
      <c r="B9" s="115" t="s">
        <v>585</v>
      </c>
      <c r="C9" s="11" t="s">
        <v>647</v>
      </c>
      <c r="D9" s="424"/>
      <c r="E9" s="424"/>
      <c r="F9" s="264"/>
    </row>
    <row r="10" spans="1:6" s="66" customFormat="1" ht="12" customHeight="1">
      <c r="A10" s="114"/>
      <c r="B10" s="115" t="s">
        <v>586</v>
      </c>
      <c r="C10" s="8" t="s">
        <v>648</v>
      </c>
      <c r="D10" s="204"/>
      <c r="E10" s="204"/>
      <c r="F10" s="210"/>
    </row>
    <row r="11" spans="1:6" s="66" customFormat="1" ht="12" customHeight="1">
      <c r="A11" s="114"/>
      <c r="B11" s="115" t="s">
        <v>587</v>
      </c>
      <c r="C11" s="8" t="s">
        <v>649</v>
      </c>
      <c r="D11" s="204"/>
      <c r="E11" s="204"/>
      <c r="F11" s="210"/>
    </row>
    <row r="12" spans="1:6" s="66" customFormat="1" ht="12" customHeight="1">
      <c r="A12" s="114"/>
      <c r="B12" s="115" t="s">
        <v>588</v>
      </c>
      <c r="C12" s="8" t="s">
        <v>650</v>
      </c>
      <c r="D12" s="204"/>
      <c r="E12" s="204">
        <v>319</v>
      </c>
      <c r="F12" s="210">
        <v>319</v>
      </c>
    </row>
    <row r="13" spans="1:6" s="66" customFormat="1" ht="12" customHeight="1">
      <c r="A13" s="114"/>
      <c r="B13" s="115" t="s">
        <v>622</v>
      </c>
      <c r="C13" s="7" t="s">
        <v>651</v>
      </c>
      <c r="D13" s="204"/>
      <c r="E13" s="204"/>
      <c r="F13" s="210"/>
    </row>
    <row r="14" spans="1:6" s="66" customFormat="1" ht="12" customHeight="1">
      <c r="A14" s="117"/>
      <c r="B14" s="115" t="s">
        <v>589</v>
      </c>
      <c r="C14" s="8" t="s">
        <v>652</v>
      </c>
      <c r="D14" s="425"/>
      <c r="E14" s="425"/>
      <c r="F14" s="265"/>
    </row>
    <row r="15" spans="1:6" s="67" customFormat="1" ht="12" customHeight="1">
      <c r="A15" s="114"/>
      <c r="B15" s="115" t="s">
        <v>590</v>
      </c>
      <c r="C15" s="8" t="s">
        <v>491</v>
      </c>
      <c r="D15" s="204"/>
      <c r="E15" s="204"/>
      <c r="F15" s="210"/>
    </row>
    <row r="16" spans="1:6" s="67" customFormat="1" ht="12" customHeight="1" thickBot="1">
      <c r="A16" s="118"/>
      <c r="B16" s="119" t="s">
        <v>598</v>
      </c>
      <c r="C16" s="7" t="s">
        <v>716</v>
      </c>
      <c r="D16" s="206"/>
      <c r="E16" s="206"/>
      <c r="F16" s="211"/>
    </row>
    <row r="17" spans="1:6" s="66" customFormat="1" ht="12" customHeight="1" thickBot="1">
      <c r="A17" s="99" t="s">
        <v>507</v>
      </c>
      <c r="B17" s="112"/>
      <c r="C17" s="113" t="s">
        <v>446</v>
      </c>
      <c r="D17" s="207">
        <f>SUM(D18+D20)</f>
        <v>0</v>
      </c>
      <c r="E17" s="207">
        <f>SUM(E18+E20)</f>
        <v>0</v>
      </c>
      <c r="F17" s="212">
        <f>SUM(F18+F20)</f>
        <v>0</v>
      </c>
    </row>
    <row r="18" spans="1:6" s="67" customFormat="1" ht="12" customHeight="1">
      <c r="A18" s="114"/>
      <c r="B18" s="115" t="s">
        <v>591</v>
      </c>
      <c r="C18" s="10" t="s">
        <v>488</v>
      </c>
      <c r="D18" s="204"/>
      <c r="E18" s="204"/>
      <c r="F18" s="210"/>
    </row>
    <row r="19" spans="1:6" s="67" customFormat="1" ht="12" customHeight="1">
      <c r="A19" s="114"/>
      <c r="B19" s="115" t="s">
        <v>592</v>
      </c>
      <c r="C19" s="8" t="s">
        <v>489</v>
      </c>
      <c r="D19" s="204"/>
      <c r="E19" s="204"/>
      <c r="F19" s="210"/>
    </row>
    <row r="20" spans="1:6" s="67" customFormat="1" ht="12" customHeight="1">
      <c r="A20" s="114"/>
      <c r="B20" s="115" t="s">
        <v>593</v>
      </c>
      <c r="C20" s="8" t="s">
        <v>490</v>
      </c>
      <c r="D20" s="204"/>
      <c r="E20" s="204"/>
      <c r="F20" s="210"/>
    </row>
    <row r="21" spans="1:6" s="67" customFormat="1" ht="12" customHeight="1" thickBot="1">
      <c r="A21" s="114"/>
      <c r="B21" s="115" t="s">
        <v>594</v>
      </c>
      <c r="C21" s="8" t="s">
        <v>489</v>
      </c>
      <c r="D21" s="204"/>
      <c r="E21" s="204"/>
      <c r="F21" s="210"/>
    </row>
    <row r="22" spans="1:6" s="67" customFormat="1" ht="12" customHeight="1" thickBot="1">
      <c r="A22" s="102" t="s">
        <v>508</v>
      </c>
      <c r="B22" s="72"/>
      <c r="C22" s="72" t="s">
        <v>492</v>
      </c>
      <c r="D22" s="207">
        <f>+D23+D24</f>
        <v>0</v>
      </c>
      <c r="E22" s="207">
        <f>+E23+E24</f>
        <v>0</v>
      </c>
      <c r="F22" s="212">
        <f>+F23+F24</f>
        <v>0</v>
      </c>
    </row>
    <row r="23" spans="1:6" s="66" customFormat="1" ht="12" customHeight="1">
      <c r="A23" s="258"/>
      <c r="B23" s="283" t="s">
        <v>565</v>
      </c>
      <c r="C23" s="76" t="s">
        <v>742</v>
      </c>
      <c r="D23" s="434"/>
      <c r="E23" s="434"/>
      <c r="F23" s="286"/>
    </row>
    <row r="24" spans="1:6" s="66" customFormat="1" ht="12" customHeight="1" thickBot="1">
      <c r="A24" s="281"/>
      <c r="B24" s="282" t="s">
        <v>566</v>
      </c>
      <c r="C24" s="77" t="s">
        <v>746</v>
      </c>
      <c r="D24" s="443"/>
      <c r="E24" s="443"/>
      <c r="F24" s="287"/>
    </row>
    <row r="25" spans="1:6" s="66" customFormat="1" ht="12" customHeight="1" thickBot="1">
      <c r="A25" s="102" t="s">
        <v>509</v>
      </c>
      <c r="B25" s="112"/>
      <c r="C25" s="72" t="s">
        <v>502</v>
      </c>
      <c r="D25" s="243"/>
      <c r="E25" s="243">
        <v>8161</v>
      </c>
      <c r="F25" s="242">
        <v>8161</v>
      </c>
    </row>
    <row r="26" spans="1:6" s="66" customFormat="1" ht="12" customHeight="1" thickBot="1">
      <c r="A26" s="99" t="s">
        <v>510</v>
      </c>
      <c r="B26" s="86"/>
      <c r="C26" s="72" t="s">
        <v>498</v>
      </c>
      <c r="D26" s="207">
        <f>+D8+D17+D22+D25</f>
        <v>0</v>
      </c>
      <c r="E26" s="207">
        <f>+E8+E17+E22+E25</f>
        <v>8480</v>
      </c>
      <c r="F26" s="212">
        <f>+F8+F17+F22+F25</f>
        <v>8480</v>
      </c>
    </row>
    <row r="27" spans="1:6" s="67" customFormat="1" ht="12" customHeight="1" thickBot="1">
      <c r="A27" s="278" t="s">
        <v>511</v>
      </c>
      <c r="B27" s="284"/>
      <c r="C27" s="280" t="s">
        <v>500</v>
      </c>
      <c r="D27" s="433">
        <f>+D28+D29</f>
        <v>0</v>
      </c>
      <c r="E27" s="433">
        <f>+E28+E29</f>
        <v>0</v>
      </c>
      <c r="F27" s="270">
        <f>+F28+F29</f>
        <v>0</v>
      </c>
    </row>
    <row r="28" spans="1:6" s="67" customFormat="1" ht="15" customHeight="1">
      <c r="A28" s="116"/>
      <c r="B28" s="84" t="s">
        <v>572</v>
      </c>
      <c r="C28" s="76" t="s">
        <v>836</v>
      </c>
      <c r="D28" s="434"/>
      <c r="E28" s="434"/>
      <c r="F28" s="286"/>
    </row>
    <row r="29" spans="1:6" s="67" customFormat="1" ht="15" customHeight="1" thickBot="1">
      <c r="A29" s="285"/>
      <c r="B29" s="85" t="s">
        <v>573</v>
      </c>
      <c r="C29" s="279" t="s">
        <v>493</v>
      </c>
      <c r="D29" s="62"/>
      <c r="E29" s="62"/>
      <c r="F29" s="63"/>
    </row>
    <row r="30" spans="1:6" ht="13.5" thickBot="1">
      <c r="A30" s="126" t="s">
        <v>512</v>
      </c>
      <c r="B30" s="276"/>
      <c r="C30" s="277" t="s">
        <v>501</v>
      </c>
      <c r="D30" s="243"/>
      <c r="E30" s="243"/>
      <c r="F30" s="242"/>
    </row>
    <row r="31" spans="1:6" s="56" customFormat="1" ht="16.5" customHeight="1" thickBot="1">
      <c r="A31" s="126" t="s">
        <v>513</v>
      </c>
      <c r="B31" s="127"/>
      <c r="C31" s="128" t="s">
        <v>499</v>
      </c>
      <c r="D31" s="437">
        <f>+D26+D27+D30</f>
        <v>0</v>
      </c>
      <c r="E31" s="437">
        <f>+E26+E27+E30</f>
        <v>8480</v>
      </c>
      <c r="F31" s="272">
        <f>+F26+F27+F30</f>
        <v>8480</v>
      </c>
    </row>
    <row r="32" spans="1:6" s="68" customFormat="1" ht="12" customHeight="1">
      <c r="A32" s="129"/>
      <c r="B32" s="129"/>
      <c r="C32" s="130"/>
      <c r="D32" s="268"/>
      <c r="E32" s="268"/>
      <c r="F32" s="268"/>
    </row>
    <row r="33" spans="1:6" ht="12" customHeight="1" thickBot="1">
      <c r="A33" s="131"/>
      <c r="B33" s="132"/>
      <c r="C33" s="132"/>
      <c r="D33" s="269"/>
      <c r="E33" s="269"/>
      <c r="F33" s="269"/>
    </row>
    <row r="34" spans="1:6" ht="12" customHeight="1" thickBot="1">
      <c r="A34" s="901" t="s">
        <v>548</v>
      </c>
      <c r="B34" s="902"/>
      <c r="C34" s="902"/>
      <c r="D34" s="902"/>
      <c r="E34" s="902"/>
      <c r="F34" s="903"/>
    </row>
    <row r="35" spans="1:6" ht="12" customHeight="1" thickBot="1">
      <c r="A35" s="102" t="s">
        <v>506</v>
      </c>
      <c r="B35" s="23"/>
      <c r="C35" s="72" t="s">
        <v>487</v>
      </c>
      <c r="D35" s="207">
        <f>SUM(D36:D40)</f>
        <v>0</v>
      </c>
      <c r="E35" s="207">
        <f>SUM(E36:E40)</f>
        <v>8480</v>
      </c>
      <c r="F35" s="212">
        <f>SUM(F36:F40)</f>
        <v>8346</v>
      </c>
    </row>
    <row r="36" spans="1:6" ht="12" customHeight="1">
      <c r="A36" s="133"/>
      <c r="B36" s="83" t="s">
        <v>585</v>
      </c>
      <c r="C36" s="10" t="s">
        <v>536</v>
      </c>
      <c r="D36" s="397"/>
      <c r="E36" s="397">
        <v>4451</v>
      </c>
      <c r="F36" s="59">
        <v>4451</v>
      </c>
    </row>
    <row r="37" spans="1:6" ht="12" customHeight="1">
      <c r="A37" s="134"/>
      <c r="B37" s="82" t="s">
        <v>586</v>
      </c>
      <c r="C37" s="8" t="s">
        <v>687</v>
      </c>
      <c r="D37" s="60"/>
      <c r="E37" s="60">
        <v>1206</v>
      </c>
      <c r="F37" s="61">
        <v>1206</v>
      </c>
    </row>
    <row r="38" spans="1:6" ht="12" customHeight="1">
      <c r="A38" s="134"/>
      <c r="B38" s="82" t="s">
        <v>587</v>
      </c>
      <c r="C38" s="8" t="s">
        <v>614</v>
      </c>
      <c r="D38" s="60"/>
      <c r="E38" s="60">
        <v>2708</v>
      </c>
      <c r="F38" s="61">
        <v>2574</v>
      </c>
    </row>
    <row r="39" spans="1:6" s="68" customFormat="1" ht="12" customHeight="1">
      <c r="A39" s="134"/>
      <c r="B39" s="82" t="s">
        <v>588</v>
      </c>
      <c r="C39" s="8" t="s">
        <v>688</v>
      </c>
      <c r="D39" s="60"/>
      <c r="E39" s="60">
        <v>115</v>
      </c>
      <c r="F39" s="61">
        <v>115</v>
      </c>
    </row>
    <row r="40" spans="1:6" ht="12" customHeight="1" thickBot="1">
      <c r="A40" s="134"/>
      <c r="B40" s="82" t="s">
        <v>597</v>
      </c>
      <c r="C40" s="8" t="s">
        <v>689</v>
      </c>
      <c r="D40" s="60"/>
      <c r="E40" s="60"/>
      <c r="F40" s="61"/>
    </row>
    <row r="41" spans="1:6" ht="12" customHeight="1" thickBot="1">
      <c r="A41" s="102" t="s">
        <v>507</v>
      </c>
      <c r="B41" s="23"/>
      <c r="C41" s="72" t="s">
        <v>447</v>
      </c>
      <c r="D41" s="207">
        <f>SUM(D42:D44)</f>
        <v>0</v>
      </c>
      <c r="E41" s="207">
        <f>SUM(E42:E44)</f>
        <v>0</v>
      </c>
      <c r="F41" s="212">
        <f>SUM(F42:F44)</f>
        <v>0</v>
      </c>
    </row>
    <row r="42" spans="1:6" ht="12" customHeight="1">
      <c r="A42" s="133"/>
      <c r="B42" s="83" t="s">
        <v>591</v>
      </c>
      <c r="C42" s="10" t="s">
        <v>770</v>
      </c>
      <c r="D42" s="397"/>
      <c r="E42" s="397"/>
      <c r="F42" s="59"/>
    </row>
    <row r="43" spans="1:6" ht="12" customHeight="1">
      <c r="A43" s="134"/>
      <c r="B43" s="82" t="s">
        <v>592</v>
      </c>
      <c r="C43" s="8" t="s">
        <v>691</v>
      </c>
      <c r="D43" s="60"/>
      <c r="E43" s="60"/>
      <c r="F43" s="61"/>
    </row>
    <row r="44" spans="1:6" ht="15" customHeight="1">
      <c r="A44" s="134"/>
      <c r="B44" s="82" t="s">
        <v>593</v>
      </c>
      <c r="C44" s="8" t="s">
        <v>549</v>
      </c>
      <c r="D44" s="60"/>
      <c r="E44" s="60"/>
      <c r="F44" s="61"/>
    </row>
    <row r="45" spans="1:6" ht="23.25" thickBot="1">
      <c r="A45" s="134"/>
      <c r="B45" s="82" t="s">
        <v>594</v>
      </c>
      <c r="C45" s="8" t="s">
        <v>494</v>
      </c>
      <c r="D45" s="60"/>
      <c r="E45" s="60"/>
      <c r="F45" s="61"/>
    </row>
    <row r="46" spans="1:6" ht="15" customHeight="1" thickBot="1">
      <c r="A46" s="102" t="s">
        <v>508</v>
      </c>
      <c r="B46" s="23"/>
      <c r="C46" s="23" t="s">
        <v>495</v>
      </c>
      <c r="D46" s="243"/>
      <c r="E46" s="243"/>
      <c r="F46" s="242"/>
    </row>
    <row r="47" spans="1:6" ht="14.25" customHeight="1" thickBot="1">
      <c r="A47" s="126" t="s">
        <v>509</v>
      </c>
      <c r="B47" s="276"/>
      <c r="C47" s="277" t="s">
        <v>497</v>
      </c>
      <c r="D47" s="243"/>
      <c r="E47" s="243"/>
      <c r="F47" s="242"/>
    </row>
    <row r="48" spans="1:6" ht="13.5" thickBot="1">
      <c r="A48" s="102" t="s">
        <v>510</v>
      </c>
      <c r="B48" s="123"/>
      <c r="C48" s="136" t="s">
        <v>496</v>
      </c>
      <c r="D48" s="437">
        <f>+D35+D41+D46+D47</f>
        <v>0</v>
      </c>
      <c r="E48" s="437">
        <f>+E35+E41+E46+E47</f>
        <v>8480</v>
      </c>
      <c r="F48" s="272">
        <f>+F35+F41+F46+F47</f>
        <v>8346</v>
      </c>
    </row>
    <row r="49" spans="1:6" ht="13.5" thickBot="1">
      <c r="A49" s="137"/>
      <c r="B49" s="138"/>
      <c r="C49" s="138"/>
      <c r="D49" s="273"/>
      <c r="E49" s="273"/>
      <c r="F49" s="273"/>
    </row>
    <row r="50" spans="1:6" ht="13.5" thickBot="1">
      <c r="A50" s="139" t="s">
        <v>722</v>
      </c>
      <c r="B50" s="140"/>
      <c r="C50" s="141"/>
      <c r="D50" s="441"/>
      <c r="E50" s="441">
        <v>7</v>
      </c>
      <c r="F50" s="70">
        <v>7</v>
      </c>
    </row>
    <row r="51" spans="1:6" ht="13.5" thickBot="1">
      <c r="A51" s="139" t="s">
        <v>723</v>
      </c>
      <c r="B51" s="140"/>
      <c r="C51" s="141"/>
      <c r="D51" s="441"/>
      <c r="E51" s="441"/>
      <c r="F51" s="70"/>
    </row>
  </sheetData>
  <sheetProtection sheet="1"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E8" sqref="E8"/>
    </sheetView>
  </sheetViews>
  <sheetFormatPr defaultColWidth="9.00390625" defaultRowHeight="12.75"/>
  <cols>
    <col min="1" max="1" width="7.00390625" style="635" customWidth="1"/>
    <col min="2" max="2" width="34.625" style="138" customWidth="1"/>
    <col min="3" max="7" width="11.875" style="138" customWidth="1"/>
    <col min="8" max="16384" width="9.375" style="138" customWidth="1"/>
  </cols>
  <sheetData>
    <row r="1" ht="14.25" thickBot="1">
      <c r="G1" s="216" t="s">
        <v>555</v>
      </c>
    </row>
    <row r="2" spans="1:7" ht="17.25" customHeight="1" thickBot="1">
      <c r="A2" s="924" t="s">
        <v>504</v>
      </c>
      <c r="B2" s="926" t="s">
        <v>439</v>
      </c>
      <c r="C2" s="926" t="s">
        <v>440</v>
      </c>
      <c r="D2" s="926" t="s">
        <v>441</v>
      </c>
      <c r="E2" s="920" t="s">
        <v>442</v>
      </c>
      <c r="F2" s="920"/>
      <c r="G2" s="921"/>
    </row>
    <row r="3" spans="1:7" s="636" customFormat="1" ht="57.75" customHeight="1" thickBot="1">
      <c r="A3" s="925"/>
      <c r="B3" s="927"/>
      <c r="C3" s="927"/>
      <c r="D3" s="927"/>
      <c r="E3" s="97" t="s">
        <v>538</v>
      </c>
      <c r="F3" s="97" t="s">
        <v>443</v>
      </c>
      <c r="G3" s="98" t="s">
        <v>444</v>
      </c>
    </row>
    <row r="4" spans="1:7" s="638" customFormat="1" ht="15" customHeight="1" thickBot="1">
      <c r="A4" s="99">
        <v>1</v>
      </c>
      <c r="B4" s="100">
        <v>2</v>
      </c>
      <c r="C4" s="100">
        <v>3</v>
      </c>
      <c r="D4" s="100">
        <v>4</v>
      </c>
      <c r="E4" s="100" t="s">
        <v>445</v>
      </c>
      <c r="F4" s="100">
        <v>6</v>
      </c>
      <c r="G4" s="637">
        <v>7</v>
      </c>
    </row>
    <row r="5" spans="1:7" ht="15" customHeight="1">
      <c r="A5" s="639" t="s">
        <v>506</v>
      </c>
      <c r="B5" s="640" t="s">
        <v>967</v>
      </c>
      <c r="C5" s="641"/>
      <c r="D5" s="641"/>
      <c r="E5" s="642">
        <v>19185</v>
      </c>
      <c r="F5" s="641">
        <v>15657</v>
      </c>
      <c r="G5" s="643">
        <v>3528</v>
      </c>
    </row>
    <row r="6" spans="1:7" ht="15" customHeight="1">
      <c r="A6" s="644" t="s">
        <v>507</v>
      </c>
      <c r="B6" s="645" t="s">
        <v>970</v>
      </c>
      <c r="C6" s="27"/>
      <c r="D6" s="27"/>
      <c r="E6" s="642">
        <v>16142</v>
      </c>
      <c r="F6" s="27">
        <v>16142</v>
      </c>
      <c r="G6" s="496"/>
    </row>
    <row r="7" spans="1:7" ht="15" customHeight="1">
      <c r="A7" s="644" t="s">
        <v>508</v>
      </c>
      <c r="B7" s="645" t="s">
        <v>969</v>
      </c>
      <c r="C7" s="27"/>
      <c r="D7" s="27"/>
      <c r="E7" s="642">
        <v>134</v>
      </c>
      <c r="F7" s="27">
        <v>134</v>
      </c>
      <c r="G7" s="496"/>
    </row>
    <row r="8" spans="1:7" ht="15" customHeight="1">
      <c r="A8" s="644" t="s">
        <v>509</v>
      </c>
      <c r="B8" s="645" t="s">
        <v>968</v>
      </c>
      <c r="C8" s="27"/>
      <c r="D8" s="27"/>
      <c r="E8" s="642">
        <v>39</v>
      </c>
      <c r="F8" s="27">
        <v>39</v>
      </c>
      <c r="G8" s="496"/>
    </row>
    <row r="9" spans="1:7" ht="15" customHeight="1">
      <c r="A9" s="644" t="s">
        <v>510</v>
      </c>
      <c r="B9" s="645"/>
      <c r="C9" s="27"/>
      <c r="D9" s="27"/>
      <c r="E9" s="642">
        <f aca="true" t="shared" si="0" ref="E9:E35">C9+D9</f>
        <v>0</v>
      </c>
      <c r="F9" s="27"/>
      <c r="G9" s="496"/>
    </row>
    <row r="10" spans="1:7" ht="15" customHeight="1">
      <c r="A10" s="644" t="s">
        <v>511</v>
      </c>
      <c r="B10" s="645"/>
      <c r="C10" s="27"/>
      <c r="D10" s="27"/>
      <c r="E10" s="642">
        <f t="shared" si="0"/>
        <v>0</v>
      </c>
      <c r="F10" s="27"/>
      <c r="G10" s="496"/>
    </row>
    <row r="11" spans="1:7" ht="15" customHeight="1">
      <c r="A11" s="644" t="s">
        <v>512</v>
      </c>
      <c r="B11" s="645"/>
      <c r="C11" s="27"/>
      <c r="D11" s="27"/>
      <c r="E11" s="642">
        <f t="shared" si="0"/>
        <v>0</v>
      </c>
      <c r="F11" s="27"/>
      <c r="G11" s="496"/>
    </row>
    <row r="12" spans="1:7" ht="15" customHeight="1">
      <c r="A12" s="644" t="s">
        <v>513</v>
      </c>
      <c r="B12" s="645"/>
      <c r="C12" s="27"/>
      <c r="D12" s="27"/>
      <c r="E12" s="642">
        <f t="shared" si="0"/>
        <v>0</v>
      </c>
      <c r="F12" s="27"/>
      <c r="G12" s="496"/>
    </row>
    <row r="13" spans="1:7" ht="15" customHeight="1">
      <c r="A13" s="644" t="s">
        <v>514</v>
      </c>
      <c r="B13" s="645"/>
      <c r="C13" s="27"/>
      <c r="D13" s="27"/>
      <c r="E13" s="642">
        <f t="shared" si="0"/>
        <v>0</v>
      </c>
      <c r="F13" s="27"/>
      <c r="G13" s="496"/>
    </row>
    <row r="14" spans="1:7" ht="15" customHeight="1">
      <c r="A14" s="644" t="s">
        <v>515</v>
      </c>
      <c r="B14" s="645"/>
      <c r="C14" s="27"/>
      <c r="D14" s="27"/>
      <c r="E14" s="642">
        <f t="shared" si="0"/>
        <v>0</v>
      </c>
      <c r="F14" s="27"/>
      <c r="G14" s="496"/>
    </row>
    <row r="15" spans="1:7" ht="15" customHeight="1">
      <c r="A15" s="644" t="s">
        <v>516</v>
      </c>
      <c r="B15" s="645"/>
      <c r="C15" s="27"/>
      <c r="D15" s="27"/>
      <c r="E15" s="642">
        <f t="shared" si="0"/>
        <v>0</v>
      </c>
      <c r="F15" s="27"/>
      <c r="G15" s="496"/>
    </row>
    <row r="16" spans="1:7" ht="15" customHeight="1">
      <c r="A16" s="644" t="s">
        <v>517</v>
      </c>
      <c r="B16" s="645"/>
      <c r="C16" s="27"/>
      <c r="D16" s="27"/>
      <c r="E16" s="642">
        <f t="shared" si="0"/>
        <v>0</v>
      </c>
      <c r="F16" s="27"/>
      <c r="G16" s="496"/>
    </row>
    <row r="17" spans="1:7" ht="15" customHeight="1">
      <c r="A17" s="644" t="s">
        <v>518</v>
      </c>
      <c r="B17" s="645"/>
      <c r="C17" s="27"/>
      <c r="D17" s="27"/>
      <c r="E17" s="642">
        <f t="shared" si="0"/>
        <v>0</v>
      </c>
      <c r="F17" s="27"/>
      <c r="G17" s="496"/>
    </row>
    <row r="18" spans="1:7" ht="15" customHeight="1">
      <c r="A18" s="644" t="s">
        <v>519</v>
      </c>
      <c r="B18" s="645"/>
      <c r="C18" s="27"/>
      <c r="D18" s="27"/>
      <c r="E18" s="642">
        <f t="shared" si="0"/>
        <v>0</v>
      </c>
      <c r="F18" s="27"/>
      <c r="G18" s="496"/>
    </row>
    <row r="19" spans="1:7" ht="15" customHeight="1">
      <c r="A19" s="644" t="s">
        <v>520</v>
      </c>
      <c r="B19" s="645"/>
      <c r="C19" s="27"/>
      <c r="D19" s="27"/>
      <c r="E19" s="642">
        <f t="shared" si="0"/>
        <v>0</v>
      </c>
      <c r="F19" s="27"/>
      <c r="G19" s="496"/>
    </row>
    <row r="20" spans="1:7" ht="15" customHeight="1">
      <c r="A20" s="644" t="s">
        <v>521</v>
      </c>
      <c r="B20" s="645"/>
      <c r="C20" s="27"/>
      <c r="D20" s="27"/>
      <c r="E20" s="642">
        <f t="shared" si="0"/>
        <v>0</v>
      </c>
      <c r="F20" s="27"/>
      <c r="G20" s="496"/>
    </row>
    <row r="21" spans="1:7" ht="15" customHeight="1">
      <c r="A21" s="644" t="s">
        <v>522</v>
      </c>
      <c r="B21" s="645"/>
      <c r="C21" s="27"/>
      <c r="D21" s="27"/>
      <c r="E21" s="642">
        <f t="shared" si="0"/>
        <v>0</v>
      </c>
      <c r="F21" s="27"/>
      <c r="G21" s="496"/>
    </row>
    <row r="22" spans="1:7" ht="15" customHeight="1">
      <c r="A22" s="644" t="s">
        <v>523</v>
      </c>
      <c r="B22" s="645"/>
      <c r="C22" s="27"/>
      <c r="D22" s="27"/>
      <c r="E22" s="642">
        <f t="shared" si="0"/>
        <v>0</v>
      </c>
      <c r="F22" s="27"/>
      <c r="G22" s="496"/>
    </row>
    <row r="23" spans="1:7" ht="15" customHeight="1">
      <c r="A23" s="644" t="s">
        <v>524</v>
      </c>
      <c r="B23" s="645"/>
      <c r="C23" s="27"/>
      <c r="D23" s="27"/>
      <c r="E23" s="642">
        <f t="shared" si="0"/>
        <v>0</v>
      </c>
      <c r="F23" s="27"/>
      <c r="G23" s="496"/>
    </row>
    <row r="24" spans="1:7" ht="15" customHeight="1">
      <c r="A24" s="644" t="s">
        <v>525</v>
      </c>
      <c r="B24" s="645"/>
      <c r="C24" s="27"/>
      <c r="D24" s="27"/>
      <c r="E24" s="642">
        <f t="shared" si="0"/>
        <v>0</v>
      </c>
      <c r="F24" s="27"/>
      <c r="G24" s="496"/>
    </row>
    <row r="25" spans="1:7" ht="15" customHeight="1">
      <c r="A25" s="644" t="s">
        <v>526</v>
      </c>
      <c r="B25" s="645"/>
      <c r="C25" s="27"/>
      <c r="D25" s="27"/>
      <c r="E25" s="642">
        <f t="shared" si="0"/>
        <v>0</v>
      </c>
      <c r="F25" s="27"/>
      <c r="G25" s="496"/>
    </row>
    <row r="26" spans="1:7" ht="15" customHeight="1">
      <c r="A26" s="644" t="s">
        <v>527</v>
      </c>
      <c r="B26" s="645"/>
      <c r="C26" s="27"/>
      <c r="D26" s="27"/>
      <c r="E26" s="642">
        <f t="shared" si="0"/>
        <v>0</v>
      </c>
      <c r="F26" s="27"/>
      <c r="G26" s="496"/>
    </row>
    <row r="27" spans="1:7" ht="15" customHeight="1">
      <c r="A27" s="644" t="s">
        <v>528</v>
      </c>
      <c r="B27" s="645"/>
      <c r="C27" s="27"/>
      <c r="D27" s="27"/>
      <c r="E27" s="642">
        <f t="shared" si="0"/>
        <v>0</v>
      </c>
      <c r="F27" s="27"/>
      <c r="G27" s="496"/>
    </row>
    <row r="28" spans="1:7" ht="15" customHeight="1">
      <c r="A28" s="644" t="s">
        <v>529</v>
      </c>
      <c r="B28" s="645"/>
      <c r="C28" s="27"/>
      <c r="D28" s="27"/>
      <c r="E28" s="642">
        <f t="shared" si="0"/>
        <v>0</v>
      </c>
      <c r="F28" s="27"/>
      <c r="G28" s="496"/>
    </row>
    <row r="29" spans="1:7" ht="15" customHeight="1">
      <c r="A29" s="644" t="s">
        <v>530</v>
      </c>
      <c r="B29" s="645"/>
      <c r="C29" s="27"/>
      <c r="D29" s="27"/>
      <c r="E29" s="642">
        <f t="shared" si="0"/>
        <v>0</v>
      </c>
      <c r="F29" s="27"/>
      <c r="G29" s="496"/>
    </row>
    <row r="30" spans="1:7" ht="15" customHeight="1">
      <c r="A30" s="644" t="s">
        <v>531</v>
      </c>
      <c r="B30" s="645"/>
      <c r="C30" s="27"/>
      <c r="D30" s="27"/>
      <c r="E30" s="642"/>
      <c r="F30" s="27"/>
      <c r="G30" s="496"/>
    </row>
    <row r="31" spans="1:7" ht="15" customHeight="1">
      <c r="A31" s="644" t="s">
        <v>532</v>
      </c>
      <c r="B31" s="645"/>
      <c r="C31" s="27"/>
      <c r="D31" s="27"/>
      <c r="E31" s="642">
        <f t="shared" si="0"/>
        <v>0</v>
      </c>
      <c r="F31" s="27"/>
      <c r="G31" s="496"/>
    </row>
    <row r="32" spans="1:7" ht="15" customHeight="1">
      <c r="A32" s="644" t="s">
        <v>533</v>
      </c>
      <c r="B32" s="645"/>
      <c r="C32" s="27"/>
      <c r="D32" s="27"/>
      <c r="E32" s="642">
        <f t="shared" si="0"/>
        <v>0</v>
      </c>
      <c r="F32" s="27"/>
      <c r="G32" s="496"/>
    </row>
    <row r="33" spans="1:7" ht="15" customHeight="1">
      <c r="A33" s="644" t="s">
        <v>534</v>
      </c>
      <c r="B33" s="645"/>
      <c r="C33" s="27"/>
      <c r="D33" s="27"/>
      <c r="E33" s="642">
        <f t="shared" si="0"/>
        <v>0</v>
      </c>
      <c r="F33" s="27"/>
      <c r="G33" s="496"/>
    </row>
    <row r="34" spans="1:7" ht="15" customHeight="1">
      <c r="A34" s="644" t="s">
        <v>605</v>
      </c>
      <c r="B34" s="645"/>
      <c r="C34" s="27"/>
      <c r="D34" s="27"/>
      <c r="E34" s="642">
        <f t="shared" si="0"/>
        <v>0</v>
      </c>
      <c r="F34" s="27"/>
      <c r="G34" s="496"/>
    </row>
    <row r="35" spans="1:7" ht="15" customHeight="1" thickBot="1">
      <c r="A35" s="644" t="s">
        <v>878</v>
      </c>
      <c r="B35" s="646"/>
      <c r="C35" s="28"/>
      <c r="D35" s="28"/>
      <c r="E35" s="642">
        <f t="shared" si="0"/>
        <v>0</v>
      </c>
      <c r="F35" s="28"/>
      <c r="G35" s="647"/>
    </row>
    <row r="36" spans="1:7" ht="15" customHeight="1" thickBot="1">
      <c r="A36" s="922" t="s">
        <v>539</v>
      </c>
      <c r="B36" s="923"/>
      <c r="C36" s="51">
        <f>SUM(C5:C35)</f>
        <v>0</v>
      </c>
      <c r="D36" s="51">
        <f>SUM(D5:D35)</f>
        <v>0</v>
      </c>
      <c r="E36" s="51">
        <f>SUM(E5:E35)</f>
        <v>35500</v>
      </c>
      <c r="F36" s="51">
        <f>SUM(F5:F35)</f>
        <v>31972</v>
      </c>
      <c r="G36" s="52">
        <f>SUM(G5:G35)</f>
        <v>3528</v>
      </c>
    </row>
  </sheetData>
  <sheetProtection/>
  <mergeCells count="6">
    <mergeCell ref="E2:G2"/>
    <mergeCell ref="A36:B36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10. melléklet a ……/2013. (……) önkormányzati rendelethez&amp;"Times New Roman CE,Dőlt"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D6" sqref="D6"/>
    </sheetView>
  </sheetViews>
  <sheetFormatPr defaultColWidth="9.00390625" defaultRowHeight="12.75"/>
  <cols>
    <col min="1" max="1" width="8.375" style="762" customWidth="1"/>
    <col min="2" max="2" width="45.375" style="763" customWidth="1"/>
    <col min="3" max="3" width="16.00390625" style="696" customWidth="1"/>
    <col min="4" max="4" width="14.00390625" style="696" customWidth="1"/>
    <col min="5" max="6" width="16.00390625" style="696" customWidth="1"/>
    <col min="7" max="7" width="14.625" style="696" customWidth="1"/>
    <col min="8" max="8" width="16.00390625" style="696" customWidth="1"/>
    <col min="9" max="16384" width="9.375" style="696" customWidth="1"/>
  </cols>
  <sheetData>
    <row r="1" spans="1:8" s="688" customFormat="1" ht="17.25" customHeight="1">
      <c r="A1" s="928" t="s">
        <v>35</v>
      </c>
      <c r="B1" s="928"/>
      <c r="C1" s="928"/>
      <c r="D1" s="928"/>
      <c r="E1" s="928"/>
      <c r="F1" s="928"/>
      <c r="G1" s="928"/>
      <c r="H1" s="928"/>
    </row>
    <row r="2" spans="1:8" s="688" customFormat="1" ht="15.75" customHeight="1">
      <c r="A2" s="929" t="s">
        <v>1299</v>
      </c>
      <c r="B2" s="929"/>
      <c r="C2" s="929"/>
      <c r="D2" s="929"/>
      <c r="E2" s="929"/>
      <c r="F2" s="929"/>
      <c r="G2" s="929"/>
      <c r="H2" s="929"/>
    </row>
    <row r="3" spans="1:8" s="688" customFormat="1" ht="18.75" customHeight="1" thickBot="1">
      <c r="A3" s="689" t="s">
        <v>34</v>
      </c>
      <c r="B3" s="690"/>
      <c r="C3" s="689"/>
      <c r="D3" s="689"/>
      <c r="E3" s="690"/>
      <c r="F3" s="690"/>
      <c r="G3" s="690"/>
      <c r="H3" s="691" t="s">
        <v>542</v>
      </c>
    </row>
    <row r="4" spans="1:8" ht="52.5" customHeight="1" thickBot="1" thickTop="1">
      <c r="A4" s="930" t="s">
        <v>1300</v>
      </c>
      <c r="B4" s="931"/>
      <c r="C4" s="692" t="s">
        <v>1301</v>
      </c>
      <c r="D4" s="693" t="s">
        <v>1302</v>
      </c>
      <c r="E4" s="694" t="s">
        <v>1303</v>
      </c>
      <c r="F4" s="693" t="s">
        <v>1304</v>
      </c>
      <c r="G4" s="693" t="s">
        <v>1302</v>
      </c>
      <c r="H4" s="695" t="s">
        <v>1305</v>
      </c>
    </row>
    <row r="5" spans="1:8" s="702" customFormat="1" ht="15.75" customHeight="1" thickBot="1">
      <c r="A5" s="697" t="s">
        <v>506</v>
      </c>
      <c r="B5" s="698" t="s">
        <v>1306</v>
      </c>
      <c r="C5" s="699">
        <f aca="true" t="shared" si="0" ref="C5:H5">SUM(C6:C9)</f>
        <v>968892</v>
      </c>
      <c r="D5" s="700">
        <f t="shared" si="0"/>
        <v>0</v>
      </c>
      <c r="E5" s="700">
        <f t="shared" si="0"/>
        <v>968892</v>
      </c>
      <c r="F5" s="700">
        <f t="shared" si="0"/>
        <v>1316354</v>
      </c>
      <c r="G5" s="700">
        <f t="shared" si="0"/>
        <v>0</v>
      </c>
      <c r="H5" s="701">
        <f t="shared" si="0"/>
        <v>1316354</v>
      </c>
    </row>
    <row r="6" spans="1:8" ht="12.75">
      <c r="A6" s="703" t="s">
        <v>507</v>
      </c>
      <c r="B6" s="704" t="s">
        <v>1307</v>
      </c>
      <c r="C6" s="705">
        <v>2952</v>
      </c>
      <c r="D6" s="706"/>
      <c r="E6" s="706">
        <v>2952</v>
      </c>
      <c r="F6" s="706">
        <v>2006</v>
      </c>
      <c r="G6" s="706"/>
      <c r="H6" s="707">
        <v>2006</v>
      </c>
    </row>
    <row r="7" spans="1:8" ht="12.75">
      <c r="A7" s="708" t="s">
        <v>508</v>
      </c>
      <c r="B7" s="709" t="s">
        <v>1308</v>
      </c>
      <c r="C7" s="710">
        <v>948785</v>
      </c>
      <c r="D7" s="711"/>
      <c r="E7" s="711">
        <v>948785</v>
      </c>
      <c r="F7" s="711">
        <v>805248</v>
      </c>
      <c r="G7" s="711"/>
      <c r="H7" s="712">
        <v>805248</v>
      </c>
    </row>
    <row r="8" spans="1:8" ht="12.75">
      <c r="A8" s="708" t="s">
        <v>509</v>
      </c>
      <c r="B8" s="709" t="s">
        <v>1239</v>
      </c>
      <c r="C8" s="713"/>
      <c r="D8" s="714"/>
      <c r="E8" s="714"/>
      <c r="F8" s="714">
        <v>38</v>
      </c>
      <c r="G8" s="714"/>
      <c r="H8" s="715">
        <v>38</v>
      </c>
    </row>
    <row r="9" spans="1:8" ht="13.5" thickBot="1">
      <c r="A9" s="708" t="s">
        <v>510</v>
      </c>
      <c r="B9" s="709" t="s">
        <v>1309</v>
      </c>
      <c r="C9" s="716">
        <v>17155</v>
      </c>
      <c r="D9" s="717"/>
      <c r="E9" s="717">
        <v>17155</v>
      </c>
      <c r="F9" s="717">
        <v>509062</v>
      </c>
      <c r="G9" s="717"/>
      <c r="H9" s="718">
        <v>509062</v>
      </c>
    </row>
    <row r="10" spans="1:8" s="722" customFormat="1" ht="15.75" customHeight="1" thickBot="1">
      <c r="A10" s="697" t="s">
        <v>511</v>
      </c>
      <c r="B10" s="698" t="s">
        <v>1310</v>
      </c>
      <c r="C10" s="719">
        <f>SUM(C11:C15)</f>
        <v>868014</v>
      </c>
      <c r="D10" s="720">
        <f>SUM(D11:D15)</f>
        <v>0</v>
      </c>
      <c r="E10" s="720">
        <f>SUM(E11:E15)</f>
        <v>868014</v>
      </c>
      <c r="F10" s="720">
        <f>SUM(F11:F15)</f>
        <v>464580</v>
      </c>
      <c r="G10" s="720"/>
      <c r="H10" s="721">
        <f>SUM(H11:H15)</f>
        <v>464580</v>
      </c>
    </row>
    <row r="11" spans="1:8" ht="12.75">
      <c r="A11" s="708" t="s">
        <v>512</v>
      </c>
      <c r="B11" s="709" t="s">
        <v>1311</v>
      </c>
      <c r="C11" s="723"/>
      <c r="D11" s="724"/>
      <c r="E11" s="725"/>
      <c r="F11" s="726"/>
      <c r="G11" s="726"/>
      <c r="H11" s="727"/>
    </row>
    <row r="12" spans="1:8" ht="12.75">
      <c r="A12" s="708" t="s">
        <v>513</v>
      </c>
      <c r="B12" s="709" t="s">
        <v>1312</v>
      </c>
      <c r="C12" s="713">
        <v>851542</v>
      </c>
      <c r="D12" s="714"/>
      <c r="E12" s="714">
        <v>851542</v>
      </c>
      <c r="F12" s="714">
        <v>415086</v>
      </c>
      <c r="G12" s="714"/>
      <c r="H12" s="715">
        <v>415086</v>
      </c>
    </row>
    <row r="13" spans="1:8" ht="12.75">
      <c r="A13" s="708" t="s">
        <v>514</v>
      </c>
      <c r="B13" s="728" t="s">
        <v>1313</v>
      </c>
      <c r="C13" s="729"/>
      <c r="D13" s="730"/>
      <c r="E13" s="730"/>
      <c r="F13" s="730"/>
      <c r="G13" s="730"/>
      <c r="H13" s="731"/>
    </row>
    <row r="14" spans="1:8" ht="12.75">
      <c r="A14" s="732" t="s">
        <v>515</v>
      </c>
      <c r="B14" s="709" t="s">
        <v>1314</v>
      </c>
      <c r="C14" s="713">
        <v>16472</v>
      </c>
      <c r="D14" s="714"/>
      <c r="E14" s="714">
        <v>16472</v>
      </c>
      <c r="F14" s="714">
        <v>35500</v>
      </c>
      <c r="G14" s="714"/>
      <c r="H14" s="715">
        <v>35500</v>
      </c>
    </row>
    <row r="15" spans="1:8" ht="13.5" thickBot="1">
      <c r="A15" s="708" t="s">
        <v>516</v>
      </c>
      <c r="B15" s="709" t="s">
        <v>1315</v>
      </c>
      <c r="C15" s="713"/>
      <c r="D15" s="714"/>
      <c r="E15" s="714"/>
      <c r="F15" s="714">
        <v>13994</v>
      </c>
      <c r="G15" s="714"/>
      <c r="H15" s="715">
        <v>13994</v>
      </c>
    </row>
    <row r="16" spans="1:8" s="734" customFormat="1" ht="27" customHeight="1" thickBot="1">
      <c r="A16" s="697" t="s">
        <v>517</v>
      </c>
      <c r="B16" s="733" t="s">
        <v>1316</v>
      </c>
      <c r="C16" s="719">
        <f>SUM(C5,C10)</f>
        <v>1836906</v>
      </c>
      <c r="D16" s="720">
        <f>SUM(D5,D10)</f>
        <v>0</v>
      </c>
      <c r="E16" s="720">
        <f>SUM(E5,E10)</f>
        <v>1836906</v>
      </c>
      <c r="F16" s="720">
        <f>SUM(F5,F10)</f>
        <v>1780934</v>
      </c>
      <c r="G16" s="720"/>
      <c r="H16" s="721">
        <f>SUM(H5,H10)</f>
        <v>1780934</v>
      </c>
    </row>
    <row r="17" spans="1:8" ht="50.25" customHeight="1" thickBot="1">
      <c r="A17" s="932" t="s">
        <v>1317</v>
      </c>
      <c r="B17" s="933"/>
      <c r="C17" s="735" t="s">
        <v>1301</v>
      </c>
      <c r="D17" s="736" t="s">
        <v>1302</v>
      </c>
      <c r="E17" s="737" t="s">
        <v>1303</v>
      </c>
      <c r="F17" s="736" t="s">
        <v>1304</v>
      </c>
      <c r="G17" s="736" t="s">
        <v>1302</v>
      </c>
      <c r="H17" s="738" t="s">
        <v>1305</v>
      </c>
    </row>
    <row r="18" spans="1:8" s="722" customFormat="1" ht="15.75" customHeight="1" thickBot="1">
      <c r="A18" s="739" t="s">
        <v>518</v>
      </c>
      <c r="B18" s="740" t="s">
        <v>1318</v>
      </c>
      <c r="C18" s="719">
        <f aca="true" t="shared" si="1" ref="C18:H18">SUM(C19:C21)</f>
        <v>1818359</v>
      </c>
      <c r="D18" s="720">
        <f t="shared" si="1"/>
        <v>0</v>
      </c>
      <c r="E18" s="720">
        <f t="shared" si="1"/>
        <v>1818359</v>
      </c>
      <c r="F18" s="720">
        <f t="shared" si="1"/>
        <v>1719460</v>
      </c>
      <c r="G18" s="720">
        <f t="shared" si="1"/>
        <v>0</v>
      </c>
      <c r="H18" s="721">
        <f t="shared" si="1"/>
        <v>1719460</v>
      </c>
    </row>
    <row r="19" spans="1:8" ht="12.75">
      <c r="A19" s="741" t="s">
        <v>519</v>
      </c>
      <c r="B19" s="709" t="s">
        <v>1319</v>
      </c>
      <c r="C19" s="723">
        <v>13307</v>
      </c>
      <c r="D19" s="726"/>
      <c r="E19" s="726">
        <v>13307</v>
      </c>
      <c r="F19" s="724">
        <v>12042</v>
      </c>
      <c r="G19" s="724"/>
      <c r="H19" s="742">
        <v>12042</v>
      </c>
    </row>
    <row r="20" spans="1:8" ht="12.75">
      <c r="A20" s="741" t="s">
        <v>520</v>
      </c>
      <c r="B20" s="709" t="s">
        <v>1320</v>
      </c>
      <c r="C20" s="743">
        <v>1805052</v>
      </c>
      <c r="D20" s="744"/>
      <c r="E20" s="744">
        <v>1805052</v>
      </c>
      <c r="F20" s="745">
        <v>1707418</v>
      </c>
      <c r="G20" s="745"/>
      <c r="H20" s="746">
        <v>1707418</v>
      </c>
    </row>
    <row r="21" spans="1:8" ht="13.5" thickBot="1">
      <c r="A21" s="747" t="s">
        <v>521</v>
      </c>
      <c r="B21" s="748" t="s">
        <v>1321</v>
      </c>
      <c r="C21" s="716"/>
      <c r="D21" s="717"/>
      <c r="E21" s="717"/>
      <c r="F21" s="749"/>
      <c r="G21" s="749"/>
      <c r="H21" s="750"/>
    </row>
    <row r="22" spans="1:8" s="722" customFormat="1" ht="15.75" customHeight="1" thickBot="1">
      <c r="A22" s="739" t="s">
        <v>522</v>
      </c>
      <c r="B22" s="740" t="s">
        <v>1322</v>
      </c>
      <c r="C22" s="719">
        <f>SUM(C23:C24)</f>
        <v>16472</v>
      </c>
      <c r="D22" s="720">
        <f>SUM(D23:D24)</f>
        <v>0</v>
      </c>
      <c r="E22" s="720">
        <f>SUM(E23:E24)</f>
        <v>16472</v>
      </c>
      <c r="F22" s="720">
        <f>SUM(F23:F24)</f>
        <v>49494</v>
      </c>
      <c r="G22" s="720"/>
      <c r="H22" s="721">
        <f>SUM(H23:H24)</f>
        <v>49494</v>
      </c>
    </row>
    <row r="23" spans="1:8" ht="12.75">
      <c r="A23" s="741" t="s">
        <v>523</v>
      </c>
      <c r="B23" s="709" t="s">
        <v>1323</v>
      </c>
      <c r="C23" s="723">
        <v>16472</v>
      </c>
      <c r="D23" s="724"/>
      <c r="E23" s="725">
        <v>16472</v>
      </c>
      <c r="F23" s="724">
        <v>49494</v>
      </c>
      <c r="G23" s="724"/>
      <c r="H23" s="742">
        <v>49494</v>
      </c>
    </row>
    <row r="24" spans="1:8" ht="13.5" thickBot="1">
      <c r="A24" s="741" t="s">
        <v>524</v>
      </c>
      <c r="B24" s="709" t="s">
        <v>1324</v>
      </c>
      <c r="C24" s="716"/>
      <c r="D24" s="749"/>
      <c r="E24" s="751"/>
      <c r="F24" s="749"/>
      <c r="G24" s="749"/>
      <c r="H24" s="750"/>
    </row>
    <row r="25" spans="1:8" s="722" customFormat="1" ht="15.75" customHeight="1" thickBot="1">
      <c r="A25" s="739" t="s">
        <v>525</v>
      </c>
      <c r="B25" s="698" t="s">
        <v>1325</v>
      </c>
      <c r="C25" s="719">
        <f>SUM(C26:C28)</f>
        <v>2075</v>
      </c>
      <c r="D25" s="720">
        <f>SUM(D26:D28)</f>
        <v>0</v>
      </c>
      <c r="E25" s="720">
        <f>SUM(E26:E28)</f>
        <v>2075</v>
      </c>
      <c r="F25" s="720">
        <f>SUM(F26:F28)</f>
        <v>11980</v>
      </c>
      <c r="G25" s="720"/>
      <c r="H25" s="721">
        <f>SUM(H26:H28)</f>
        <v>11980</v>
      </c>
    </row>
    <row r="26" spans="1:8" ht="12.75">
      <c r="A26" s="741" t="s">
        <v>526</v>
      </c>
      <c r="B26" s="709" t="s">
        <v>1326</v>
      </c>
      <c r="C26" s="723"/>
      <c r="D26" s="724"/>
      <c r="E26" s="725"/>
      <c r="F26" s="724"/>
      <c r="G26" s="724"/>
      <c r="H26" s="752"/>
    </row>
    <row r="27" spans="1:8" ht="12.75">
      <c r="A27" s="741" t="s">
        <v>527</v>
      </c>
      <c r="B27" s="709" t="s">
        <v>1327</v>
      </c>
      <c r="C27" s="713">
        <v>2075</v>
      </c>
      <c r="D27" s="753"/>
      <c r="E27" s="754">
        <v>2075</v>
      </c>
      <c r="F27" s="753">
        <v>11980</v>
      </c>
      <c r="G27" s="753"/>
      <c r="H27" s="755">
        <v>11980</v>
      </c>
    </row>
    <row r="28" spans="1:8" ht="13.5" thickBot="1">
      <c r="A28" s="741" t="s">
        <v>528</v>
      </c>
      <c r="B28" s="709" t="s">
        <v>1328</v>
      </c>
      <c r="C28" s="716"/>
      <c r="D28" s="749"/>
      <c r="E28" s="751"/>
      <c r="F28" s="749"/>
      <c r="G28" s="749"/>
      <c r="H28" s="750"/>
    </row>
    <row r="29" spans="1:8" s="761" customFormat="1" ht="24" customHeight="1" thickBot="1">
      <c r="A29" s="756" t="s">
        <v>529</v>
      </c>
      <c r="B29" s="757" t="s">
        <v>1329</v>
      </c>
      <c r="C29" s="758">
        <f>SUM(C18,C22,C25)</f>
        <v>1836906</v>
      </c>
      <c r="D29" s="759">
        <f>SUM(D18,D22,D25)</f>
        <v>0</v>
      </c>
      <c r="E29" s="759">
        <f>SUM(E18,E22,E25)</f>
        <v>1836906</v>
      </c>
      <c r="F29" s="759">
        <f>SUM(F18,F22,F25)</f>
        <v>1780934</v>
      </c>
      <c r="G29" s="759"/>
      <c r="H29" s="760">
        <f>SUM(H18,H22,H25)</f>
        <v>1780934</v>
      </c>
    </row>
    <row r="30" ht="13.5" thickTop="1">
      <c r="D30" s="764"/>
    </row>
    <row r="31" ht="12.75">
      <c r="D31" s="764"/>
    </row>
    <row r="32" ht="12.75">
      <c r="D32" s="764"/>
    </row>
    <row r="33" ht="12.75">
      <c r="D33" s="764"/>
    </row>
    <row r="34" ht="12.75">
      <c r="D34" s="764"/>
    </row>
    <row r="35" ht="12.75">
      <c r="D35" s="764"/>
    </row>
    <row r="36" ht="12.75">
      <c r="D36" s="764"/>
    </row>
    <row r="37" ht="12.75">
      <c r="D37" s="764"/>
    </row>
    <row r="38" ht="12.75">
      <c r="D38" s="764"/>
    </row>
    <row r="39" ht="12.75">
      <c r="D39" s="764"/>
    </row>
    <row r="40" ht="12.75">
      <c r="D40" s="764"/>
    </row>
    <row r="41" ht="12.75">
      <c r="D41" s="764"/>
    </row>
    <row r="42" ht="12.75">
      <c r="D42" s="764"/>
    </row>
    <row r="43" ht="12.75">
      <c r="D43" s="764"/>
    </row>
    <row r="44" ht="12.75">
      <c r="D44" s="764"/>
    </row>
    <row r="45" ht="12.75">
      <c r="D45" s="764"/>
    </row>
  </sheetData>
  <sheetProtection/>
  <mergeCells count="4">
    <mergeCell ref="A1:H1"/>
    <mergeCell ref="A2:H2"/>
    <mergeCell ref="A4:B4"/>
    <mergeCell ref="A17:B1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Header>&amp;R 11/a számú melléklet a ..../2014. (.......)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B23" sqref="B23"/>
    </sheetView>
  </sheetViews>
  <sheetFormatPr defaultColWidth="9.00390625" defaultRowHeight="12.75"/>
  <cols>
    <col min="1" max="1" width="5.875" style="765" bestFit="1" customWidth="1"/>
    <col min="2" max="2" width="52.375" style="765" customWidth="1"/>
    <col min="3" max="3" width="9.50390625" style="765" bestFit="1" customWidth="1"/>
    <col min="4" max="4" width="9.375" style="765" customWidth="1"/>
    <col min="5" max="5" width="10.125" style="765" bestFit="1" customWidth="1"/>
    <col min="6" max="16384" width="9.375" style="765" customWidth="1"/>
  </cols>
  <sheetData>
    <row r="1" spans="2:5" ht="12.75">
      <c r="B1" s="937" t="s">
        <v>706</v>
      </c>
      <c r="C1" s="937"/>
      <c r="D1" s="937"/>
      <c r="E1" s="937"/>
    </row>
    <row r="2" spans="1:5" ht="15">
      <c r="A2" s="934" t="s">
        <v>37</v>
      </c>
      <c r="B2" s="934"/>
      <c r="C2" s="934"/>
      <c r="D2" s="934"/>
      <c r="E2" s="934"/>
    </row>
    <row r="3" spans="1:5" ht="14.25">
      <c r="A3" s="935" t="s">
        <v>1330</v>
      </c>
      <c r="B3" s="935"/>
      <c r="C3" s="935"/>
      <c r="D3" s="935"/>
      <c r="E3" s="935"/>
    </row>
    <row r="4" spans="1:5" ht="14.25">
      <c r="A4" s="936" t="s">
        <v>36</v>
      </c>
      <c r="B4" s="936"/>
      <c r="C4" s="936"/>
      <c r="D4" s="936"/>
      <c r="E4" s="936"/>
    </row>
    <row r="5" spans="1:5" ht="14.25" thickBot="1">
      <c r="A5" s="938" t="s">
        <v>542</v>
      </c>
      <c r="B5" s="938"/>
      <c r="C5" s="938"/>
      <c r="D5" s="938"/>
      <c r="E5" s="938"/>
    </row>
    <row r="6" spans="1:5" ht="12.75">
      <c r="A6" s="939" t="s">
        <v>563</v>
      </c>
      <c r="B6" s="941" t="s">
        <v>556</v>
      </c>
      <c r="C6" s="766" t="s">
        <v>874</v>
      </c>
      <c r="D6" s="766" t="s">
        <v>875</v>
      </c>
      <c r="E6" s="943" t="s">
        <v>873</v>
      </c>
    </row>
    <row r="7" spans="1:5" ht="12.75">
      <c r="A7" s="940"/>
      <c r="B7" s="942"/>
      <c r="C7" s="945" t="s">
        <v>1332</v>
      </c>
      <c r="D7" s="946"/>
      <c r="E7" s="944"/>
    </row>
    <row r="8" spans="1:5" ht="13.5" thickBot="1">
      <c r="A8" s="767">
        <v>1</v>
      </c>
      <c r="B8" s="768">
        <v>2</v>
      </c>
      <c r="C8" s="768">
        <v>3</v>
      </c>
      <c r="D8" s="768">
        <v>4</v>
      </c>
      <c r="E8" s="769">
        <v>5</v>
      </c>
    </row>
    <row r="9" spans="1:5" ht="12.75">
      <c r="A9" s="770">
        <v>1</v>
      </c>
      <c r="B9" s="771" t="s">
        <v>557</v>
      </c>
      <c r="C9" s="772">
        <v>49054</v>
      </c>
      <c r="D9" s="772">
        <v>150703</v>
      </c>
      <c r="E9" s="773">
        <v>150703</v>
      </c>
    </row>
    <row r="10" spans="1:5" ht="12.75">
      <c r="A10" s="774">
        <v>2</v>
      </c>
      <c r="B10" s="775" t="s">
        <v>1333</v>
      </c>
      <c r="C10" s="776">
        <v>12372</v>
      </c>
      <c r="D10" s="776">
        <v>27911</v>
      </c>
      <c r="E10" s="777">
        <v>27911</v>
      </c>
    </row>
    <row r="11" spans="1:5" ht="12.75">
      <c r="A11" s="774">
        <v>3</v>
      </c>
      <c r="B11" s="775" t="s">
        <v>614</v>
      </c>
      <c r="C11" s="776">
        <v>48969</v>
      </c>
      <c r="D11" s="776">
        <v>109878</v>
      </c>
      <c r="E11" s="777">
        <v>67434</v>
      </c>
    </row>
    <row r="12" spans="1:5" ht="12.75">
      <c r="A12" s="774">
        <v>4</v>
      </c>
      <c r="B12" s="775" t="s">
        <v>1334</v>
      </c>
      <c r="C12" s="776">
        <v>1133</v>
      </c>
      <c r="D12" s="776">
        <v>1561</v>
      </c>
      <c r="E12" s="777">
        <v>1561</v>
      </c>
    </row>
    <row r="13" spans="1:5" ht="12.75">
      <c r="A13" s="774">
        <v>5</v>
      </c>
      <c r="B13" s="775" t="s">
        <v>1335</v>
      </c>
      <c r="C13" s="776">
        <v>4813</v>
      </c>
      <c r="D13" s="776">
        <v>5093</v>
      </c>
      <c r="E13" s="777">
        <v>5093</v>
      </c>
    </row>
    <row r="14" spans="1:5" ht="12.75">
      <c r="A14" s="774">
        <v>6</v>
      </c>
      <c r="B14" s="775" t="s">
        <v>688</v>
      </c>
      <c r="C14" s="776">
        <v>59311</v>
      </c>
      <c r="D14" s="776">
        <v>58487</v>
      </c>
      <c r="E14" s="777">
        <v>54965</v>
      </c>
    </row>
    <row r="15" spans="1:5" ht="12.75">
      <c r="A15" s="774">
        <v>7</v>
      </c>
      <c r="B15" s="775" t="s">
        <v>1336</v>
      </c>
      <c r="C15" s="776"/>
      <c r="D15" s="776"/>
      <c r="E15" s="777"/>
    </row>
    <row r="16" spans="1:5" ht="12.75">
      <c r="A16" s="778">
        <v>8</v>
      </c>
      <c r="B16" s="779" t="s">
        <v>1337</v>
      </c>
      <c r="C16" s="780">
        <v>4345</v>
      </c>
      <c r="D16" s="780">
        <v>65784</v>
      </c>
      <c r="E16" s="781">
        <v>62256</v>
      </c>
    </row>
    <row r="17" spans="1:5" ht="12.75">
      <c r="A17" s="774">
        <v>9</v>
      </c>
      <c r="B17" s="775" t="s">
        <v>1338</v>
      </c>
      <c r="C17" s="776"/>
      <c r="D17" s="776">
        <v>1030</v>
      </c>
      <c r="E17" s="777">
        <v>1030</v>
      </c>
    </row>
    <row r="18" spans="1:5" ht="12.75">
      <c r="A18" s="778">
        <v>10</v>
      </c>
      <c r="B18" s="775" t="s">
        <v>1339</v>
      </c>
      <c r="C18" s="776"/>
      <c r="D18" s="776"/>
      <c r="E18" s="777"/>
    </row>
    <row r="19" spans="1:5" ht="12.75">
      <c r="A19" s="774">
        <v>11</v>
      </c>
      <c r="B19" s="775" t="s">
        <v>0</v>
      </c>
      <c r="C19" s="776"/>
      <c r="D19" s="776"/>
      <c r="E19" s="777"/>
    </row>
    <row r="20" spans="1:5" ht="13.5" thickBot="1">
      <c r="A20" s="778">
        <v>12</v>
      </c>
      <c r="B20" s="775" t="s">
        <v>1</v>
      </c>
      <c r="C20" s="780"/>
      <c r="D20" s="780"/>
      <c r="E20" s="781"/>
    </row>
    <row r="21" spans="1:5" ht="13.5" thickBot="1">
      <c r="A21" s="782">
        <v>13</v>
      </c>
      <c r="B21" s="783" t="s">
        <v>2</v>
      </c>
      <c r="C21" s="784">
        <f>SUM(C9:C20)</f>
        <v>179997</v>
      </c>
      <c r="D21" s="784">
        <f>SUM(D9:D20)</f>
        <v>420447</v>
      </c>
      <c r="E21" s="785">
        <f>SUM(E9:E20)</f>
        <v>370953</v>
      </c>
    </row>
    <row r="22" spans="1:5" ht="12.75">
      <c r="A22" s="770">
        <v>14</v>
      </c>
      <c r="B22" s="771" t="s">
        <v>633</v>
      </c>
      <c r="C22" s="786"/>
      <c r="D22" s="786"/>
      <c r="E22" s="787"/>
    </row>
    <row r="23" spans="1:5" ht="12.75">
      <c r="A23" s="778">
        <v>15</v>
      </c>
      <c r="B23" s="779" t="s">
        <v>632</v>
      </c>
      <c r="C23" s="788"/>
      <c r="D23" s="788"/>
      <c r="E23" s="789"/>
    </row>
    <row r="24" spans="1:5" ht="12.75">
      <c r="A24" s="778">
        <v>16</v>
      </c>
      <c r="B24" s="779" t="s">
        <v>38</v>
      </c>
      <c r="C24" s="788"/>
      <c r="D24" s="788"/>
      <c r="E24" s="789"/>
    </row>
    <row r="25" spans="1:5" ht="12.75">
      <c r="A25" s="778">
        <v>17</v>
      </c>
      <c r="B25" s="779" t="s">
        <v>3</v>
      </c>
      <c r="C25" s="788"/>
      <c r="D25" s="788"/>
      <c r="E25" s="789"/>
    </row>
    <row r="26" spans="1:5" ht="12.75">
      <c r="A26" s="778">
        <v>18</v>
      </c>
      <c r="B26" s="779" t="s">
        <v>4</v>
      </c>
      <c r="C26" s="788"/>
      <c r="D26" s="788"/>
      <c r="E26" s="789"/>
    </row>
    <row r="27" spans="1:5" ht="13.5" thickBot="1">
      <c r="A27" s="856">
        <v>19</v>
      </c>
      <c r="B27" s="857" t="s">
        <v>39</v>
      </c>
      <c r="C27" s="858"/>
      <c r="D27" s="858"/>
      <c r="E27" s="859"/>
    </row>
    <row r="28" spans="1:5" ht="13.5" thickBot="1">
      <c r="A28" s="782">
        <v>20</v>
      </c>
      <c r="B28" s="783" t="s">
        <v>48</v>
      </c>
      <c r="C28" s="784">
        <f>SUM(C22:C26)</f>
        <v>0</v>
      </c>
      <c r="D28" s="784">
        <f>SUM(D22:D26)</f>
        <v>0</v>
      </c>
      <c r="E28" s="785">
        <f>SUM(E22:E26)</f>
        <v>0</v>
      </c>
    </row>
    <row r="29" spans="1:5" ht="13.5" thickBot="1">
      <c r="A29" s="782">
        <v>21</v>
      </c>
      <c r="B29" s="783" t="s">
        <v>49</v>
      </c>
      <c r="C29" s="784">
        <f>SUM(C21,C28)</f>
        <v>179997</v>
      </c>
      <c r="D29" s="784">
        <f>SUM(D21,D28)</f>
        <v>420447</v>
      </c>
      <c r="E29" s="785">
        <f>SUM(E21,E28)</f>
        <v>370953</v>
      </c>
    </row>
    <row r="30" spans="1:5" ht="12.75">
      <c r="A30" s="770">
        <v>22</v>
      </c>
      <c r="B30" s="771" t="s">
        <v>5</v>
      </c>
      <c r="C30" s="786"/>
      <c r="D30" s="786"/>
      <c r="E30" s="787"/>
    </row>
    <row r="31" spans="1:5" ht="13.5" thickBot="1">
      <c r="A31" s="778">
        <v>23</v>
      </c>
      <c r="B31" s="779" t="s">
        <v>6</v>
      </c>
      <c r="C31" s="790"/>
      <c r="D31" s="790"/>
      <c r="E31" s="789">
        <v>12571</v>
      </c>
    </row>
    <row r="32" spans="1:5" ht="13.5" thickBot="1">
      <c r="A32" s="782">
        <v>24</v>
      </c>
      <c r="B32" s="783" t="s">
        <v>50</v>
      </c>
      <c r="C32" s="784">
        <f>SUM(C29:C31)</f>
        <v>179997</v>
      </c>
      <c r="D32" s="784">
        <f>SUM(D29:D31)</f>
        <v>420447</v>
      </c>
      <c r="E32" s="785">
        <f>E29+E31</f>
        <v>383524</v>
      </c>
    </row>
    <row r="33" spans="1:5" ht="12.75">
      <c r="A33" s="770">
        <v>25</v>
      </c>
      <c r="B33" s="771" t="s">
        <v>545</v>
      </c>
      <c r="C33" s="786">
        <v>7368</v>
      </c>
      <c r="D33" s="786">
        <v>11955</v>
      </c>
      <c r="E33" s="787">
        <v>11955</v>
      </c>
    </row>
    <row r="34" spans="1:5" ht="12.75">
      <c r="A34" s="774">
        <v>26</v>
      </c>
      <c r="B34" s="775" t="s">
        <v>7</v>
      </c>
      <c r="C34" s="792">
        <v>26041</v>
      </c>
      <c r="D34" s="792">
        <v>173411</v>
      </c>
      <c r="E34" s="791">
        <v>173411</v>
      </c>
    </row>
    <row r="35" spans="1:5" ht="12.75">
      <c r="A35" s="774">
        <v>27</v>
      </c>
      <c r="B35" s="775" t="s">
        <v>8</v>
      </c>
      <c r="C35" s="792">
        <v>7363</v>
      </c>
      <c r="D35" s="792">
        <v>7613</v>
      </c>
      <c r="E35" s="791">
        <v>7613</v>
      </c>
    </row>
    <row r="36" spans="1:5" ht="12.75">
      <c r="A36" s="774">
        <v>28</v>
      </c>
      <c r="B36" s="775" t="s">
        <v>656</v>
      </c>
      <c r="C36" s="792">
        <v>17816</v>
      </c>
      <c r="D36" s="792">
        <v>21733</v>
      </c>
      <c r="E36" s="791">
        <v>21733</v>
      </c>
    </row>
    <row r="37" spans="1:5" ht="12.75">
      <c r="A37" s="774">
        <v>30</v>
      </c>
      <c r="B37" s="775" t="s">
        <v>9</v>
      </c>
      <c r="C37" s="792">
        <v>3748</v>
      </c>
      <c r="D37" s="792">
        <v>54255</v>
      </c>
      <c r="E37" s="791">
        <v>54255</v>
      </c>
    </row>
    <row r="38" spans="1:5" ht="12.75">
      <c r="A38" s="778">
        <v>31</v>
      </c>
      <c r="B38" s="775" t="s">
        <v>10</v>
      </c>
      <c r="C38" s="788">
        <v>90</v>
      </c>
      <c r="D38" s="788">
        <v>9271</v>
      </c>
      <c r="E38" s="789">
        <v>9271</v>
      </c>
    </row>
    <row r="39" spans="1:5" ht="12.75">
      <c r="A39" s="774">
        <v>32</v>
      </c>
      <c r="B39" s="775" t="s">
        <v>11</v>
      </c>
      <c r="C39" s="792">
        <v>101099</v>
      </c>
      <c r="D39" s="792">
        <v>125737</v>
      </c>
      <c r="E39" s="791">
        <v>125737</v>
      </c>
    </row>
    <row r="40" spans="1:5" ht="12.75">
      <c r="A40" s="778">
        <v>33</v>
      </c>
      <c r="B40" s="793" t="s">
        <v>12</v>
      </c>
      <c r="C40" s="788">
        <v>101099</v>
      </c>
      <c r="D40" s="788">
        <v>125737</v>
      </c>
      <c r="E40" s="789">
        <v>125737</v>
      </c>
    </row>
    <row r="41" spans="1:5" ht="12.75">
      <c r="A41" s="774">
        <v>34</v>
      </c>
      <c r="B41" s="771" t="s">
        <v>40</v>
      </c>
      <c r="C41" s="792"/>
      <c r="D41" s="792"/>
      <c r="E41" s="791"/>
    </row>
    <row r="42" spans="1:5" ht="13.5" thickBot="1">
      <c r="A42" s="778">
        <v>35</v>
      </c>
      <c r="B42" s="771" t="s">
        <v>13</v>
      </c>
      <c r="C42" s="788"/>
      <c r="D42" s="788"/>
      <c r="E42" s="789"/>
    </row>
    <row r="43" spans="1:5" ht="21.75" thickBot="1">
      <c r="A43" s="782">
        <v>36</v>
      </c>
      <c r="B43" s="783" t="s">
        <v>51</v>
      </c>
      <c r="C43" s="794">
        <f>SUM(C33:C39)</f>
        <v>163525</v>
      </c>
      <c r="D43" s="794">
        <f>SUM(D33:D36,D41,D37:D39)</f>
        <v>403975</v>
      </c>
      <c r="E43" s="795">
        <f>SUM(E33:E36,E41,E37:E39)</f>
        <v>403975</v>
      </c>
    </row>
    <row r="44" spans="1:5" ht="12.75">
      <c r="A44" s="770">
        <v>37</v>
      </c>
      <c r="B44" s="771" t="s">
        <v>14</v>
      </c>
      <c r="C44" s="786"/>
      <c r="D44" s="786"/>
      <c r="E44" s="787"/>
    </row>
    <row r="45" spans="1:5" ht="12.75">
      <c r="A45" s="778">
        <v>38</v>
      </c>
      <c r="B45" s="771" t="s">
        <v>15</v>
      </c>
      <c r="C45" s="792"/>
      <c r="D45" s="792"/>
      <c r="E45" s="791"/>
    </row>
    <row r="46" spans="1:5" ht="12.75">
      <c r="A46" s="856">
        <v>39</v>
      </c>
      <c r="B46" s="857" t="s">
        <v>41</v>
      </c>
      <c r="C46" s="786"/>
      <c r="D46" s="786"/>
      <c r="E46" s="787"/>
    </row>
    <row r="47" spans="1:5" ht="12.75">
      <c r="A47" s="770">
        <v>40</v>
      </c>
      <c r="B47" s="779" t="s">
        <v>16</v>
      </c>
      <c r="C47" s="786"/>
      <c r="D47" s="786"/>
      <c r="E47" s="787"/>
    </row>
    <row r="48" spans="1:8" ht="13.5" thickBot="1">
      <c r="A48" s="778">
        <v>41</v>
      </c>
      <c r="B48" s="779" t="s">
        <v>17</v>
      </c>
      <c r="C48" s="788"/>
      <c r="D48" s="788"/>
      <c r="E48" s="789"/>
      <c r="H48" s="796"/>
    </row>
    <row r="49" spans="1:5" ht="12.75">
      <c r="A49" s="797">
        <v>42</v>
      </c>
      <c r="B49" s="798" t="s">
        <v>52</v>
      </c>
      <c r="C49" s="799">
        <f>SUM(C44:C48)</f>
        <v>0</v>
      </c>
      <c r="D49" s="799">
        <f>SUM(D44:D48)</f>
        <v>0</v>
      </c>
      <c r="E49" s="800">
        <f>SUM(E44:E48)</f>
        <v>0</v>
      </c>
    </row>
    <row r="50" spans="1:5" ht="13.5" thickBot="1">
      <c r="A50" s="801">
        <v>43</v>
      </c>
      <c r="B50" s="802" t="s">
        <v>43</v>
      </c>
      <c r="C50" s="803">
        <f>SUM(C43,C49)</f>
        <v>163525</v>
      </c>
      <c r="D50" s="803">
        <f>SUM(D43,D49)</f>
        <v>403975</v>
      </c>
      <c r="E50" s="804">
        <f>SUM(E43,E49)</f>
        <v>403975</v>
      </c>
    </row>
    <row r="51" spans="1:5" ht="12.75">
      <c r="A51" s="770">
        <v>44</v>
      </c>
      <c r="B51" s="771" t="s">
        <v>18</v>
      </c>
      <c r="C51" s="786">
        <v>16472</v>
      </c>
      <c r="D51" s="786">
        <v>16472</v>
      </c>
      <c r="E51" s="787">
        <v>16472</v>
      </c>
    </row>
    <row r="52" spans="1:5" ht="13.5" thickBot="1">
      <c r="A52" s="778">
        <v>45</v>
      </c>
      <c r="B52" s="779" t="s">
        <v>19</v>
      </c>
      <c r="C52" s="805"/>
      <c r="D52" s="805"/>
      <c r="E52" s="789"/>
    </row>
    <row r="53" spans="1:5" ht="13.5" thickBot="1">
      <c r="A53" s="806">
        <v>46</v>
      </c>
      <c r="B53" s="807" t="s">
        <v>42</v>
      </c>
      <c r="C53" s="794">
        <f>SUM(C50:C52)</f>
        <v>179997</v>
      </c>
      <c r="D53" s="794">
        <f>SUM(D50:D52)</f>
        <v>420447</v>
      </c>
      <c r="E53" s="795">
        <f>SUM(E50:E52)</f>
        <v>420447</v>
      </c>
    </row>
    <row r="54" spans="1:5" ht="21.75" thickBot="1">
      <c r="A54" s="782">
        <v>47</v>
      </c>
      <c r="B54" s="783" t="s">
        <v>44</v>
      </c>
      <c r="C54" s="795">
        <f>C43-C21</f>
        <v>-16472</v>
      </c>
      <c r="D54" s="795">
        <f>D43-D21</f>
        <v>-16472</v>
      </c>
      <c r="E54" s="795">
        <f>E43-E21</f>
        <v>33022</v>
      </c>
    </row>
    <row r="55" spans="1:5" ht="32.25" thickBot="1">
      <c r="A55" s="808">
        <v>48</v>
      </c>
      <c r="B55" s="809" t="s">
        <v>45</v>
      </c>
      <c r="C55" s="810">
        <f>C54+C51-C30</f>
        <v>0</v>
      </c>
      <c r="D55" s="810">
        <f>D54+D51-D30</f>
        <v>0</v>
      </c>
      <c r="E55" s="810">
        <f>E54+E51-E30</f>
        <v>49494</v>
      </c>
    </row>
    <row r="56" spans="1:5" ht="13.5" thickBot="1">
      <c r="A56" s="808">
        <v>49</v>
      </c>
      <c r="B56" s="809" t="s">
        <v>46</v>
      </c>
      <c r="C56" s="811"/>
      <c r="D56" s="811"/>
      <c r="E56" s="810">
        <v>0</v>
      </c>
    </row>
    <row r="57" spans="1:5" ht="13.5" thickBot="1">
      <c r="A57" s="808">
        <v>50</v>
      </c>
      <c r="B57" s="809" t="s">
        <v>47</v>
      </c>
      <c r="C57" s="811"/>
      <c r="D57" s="811"/>
      <c r="E57" s="810">
        <f>SUM(E52,E31)</f>
        <v>12571</v>
      </c>
    </row>
  </sheetData>
  <mergeCells count="9">
    <mergeCell ref="A5:E5"/>
    <mergeCell ref="A6:A7"/>
    <mergeCell ref="B6:B7"/>
    <mergeCell ref="E6:E7"/>
    <mergeCell ref="C7:D7"/>
    <mergeCell ref="A2:E2"/>
    <mergeCell ref="A3:E3"/>
    <mergeCell ref="A4:E4"/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1" sqref="B1:H1"/>
    </sheetView>
  </sheetViews>
  <sheetFormatPr defaultColWidth="9.00390625" defaultRowHeight="12.75"/>
  <cols>
    <col min="1" max="1" width="12.625" style="765" customWidth="1"/>
    <col min="2" max="2" width="37.625" style="765" customWidth="1"/>
    <col min="3" max="3" width="12.50390625" style="765" bestFit="1" customWidth="1"/>
    <col min="4" max="4" width="10.125" style="765" bestFit="1" customWidth="1"/>
    <col min="5" max="5" width="15.875" style="765" bestFit="1" customWidth="1"/>
    <col min="6" max="7" width="13.50390625" style="765" customWidth="1"/>
    <col min="8" max="8" width="12.375" style="765" customWidth="1"/>
    <col min="9" max="16384" width="9.375" style="765" customWidth="1"/>
  </cols>
  <sheetData>
    <row r="1" spans="2:8" ht="12.75">
      <c r="B1" s="947" t="s">
        <v>707</v>
      </c>
      <c r="C1" s="948"/>
      <c r="D1" s="948"/>
      <c r="E1" s="948"/>
      <c r="F1" s="948"/>
      <c r="G1" s="948"/>
      <c r="H1" s="948"/>
    </row>
    <row r="2" spans="2:8" ht="12.75">
      <c r="B2" s="864"/>
      <c r="C2" s="865"/>
      <c r="D2" s="865"/>
      <c r="E2" s="865"/>
      <c r="F2" s="865"/>
      <c r="G2" s="865"/>
      <c r="H2" s="865"/>
    </row>
    <row r="3" spans="1:9" ht="15.75">
      <c r="A3" s="928" t="s">
        <v>1298</v>
      </c>
      <c r="B3" s="928"/>
      <c r="C3" s="928"/>
      <c r="D3" s="928"/>
      <c r="E3" s="928"/>
      <c r="F3" s="928"/>
      <c r="G3" s="928"/>
      <c r="H3" s="950"/>
      <c r="I3" s="950"/>
    </row>
    <row r="4" spans="1:8" ht="15.75">
      <c r="A4" s="951" t="s">
        <v>20</v>
      </c>
      <c r="B4" s="951"/>
      <c r="C4" s="951"/>
      <c r="D4" s="951"/>
      <c r="E4" s="951"/>
      <c r="F4" s="951"/>
      <c r="G4" s="951"/>
      <c r="H4" s="812"/>
    </row>
    <row r="5" spans="1:8" ht="15.75">
      <c r="A5" s="952" t="s">
        <v>1331</v>
      </c>
      <c r="B5" s="952"/>
      <c r="C5" s="952"/>
      <c r="D5" s="952"/>
      <c r="E5" s="952"/>
      <c r="F5" s="952"/>
      <c r="G5" s="952"/>
      <c r="H5" s="813"/>
    </row>
    <row r="6" spans="1:8" ht="14.25" thickBot="1">
      <c r="A6" s="949" t="s">
        <v>542</v>
      </c>
      <c r="B6" s="949"/>
      <c r="C6" s="949"/>
      <c r="D6" s="949"/>
      <c r="E6" s="949"/>
      <c r="F6" s="949"/>
      <c r="G6" s="949"/>
      <c r="H6" s="949"/>
    </row>
    <row r="7" spans="1:8" ht="61.5" thickBot="1" thickTop="1">
      <c r="A7" s="814" t="s">
        <v>504</v>
      </c>
      <c r="B7" s="815" t="s">
        <v>556</v>
      </c>
      <c r="C7" s="816" t="s">
        <v>1301</v>
      </c>
      <c r="D7" s="816" t="s">
        <v>1302</v>
      </c>
      <c r="E7" s="817" t="s">
        <v>1303</v>
      </c>
      <c r="F7" s="816" t="s">
        <v>1304</v>
      </c>
      <c r="G7" s="816" t="s">
        <v>1302</v>
      </c>
      <c r="H7" s="818" t="s">
        <v>1305</v>
      </c>
    </row>
    <row r="8" spans="1:8" ht="12.75">
      <c r="A8" s="819">
        <v>1</v>
      </c>
      <c r="B8" s="820" t="s">
        <v>21</v>
      </c>
      <c r="C8" s="821">
        <v>16472</v>
      </c>
      <c r="D8" s="821"/>
      <c r="E8" s="821">
        <v>16472</v>
      </c>
      <c r="F8" s="822">
        <v>35500</v>
      </c>
      <c r="G8" s="823"/>
      <c r="H8" s="824">
        <v>35500</v>
      </c>
    </row>
    <row r="9" spans="1:8" ht="22.5">
      <c r="A9" s="825">
        <v>2</v>
      </c>
      <c r="B9" s="826" t="s">
        <v>22</v>
      </c>
      <c r="C9" s="827"/>
      <c r="D9" s="827"/>
      <c r="E9" s="827"/>
      <c r="F9" s="828">
        <v>13994</v>
      </c>
      <c r="G9" s="829"/>
      <c r="H9" s="830">
        <v>13994</v>
      </c>
    </row>
    <row r="10" spans="1:8" ht="22.5">
      <c r="A10" s="825">
        <v>3</v>
      </c>
      <c r="B10" s="826" t="s">
        <v>23</v>
      </c>
      <c r="C10" s="827">
        <v>-6859</v>
      </c>
      <c r="D10" s="827"/>
      <c r="E10" s="827">
        <v>-6859</v>
      </c>
      <c r="F10" s="828"/>
      <c r="G10" s="829"/>
      <c r="H10" s="830"/>
    </row>
    <row r="11" spans="1:8" ht="23.25" thickBot="1">
      <c r="A11" s="831">
        <v>4</v>
      </c>
      <c r="B11" s="832" t="s">
        <v>24</v>
      </c>
      <c r="C11" s="833"/>
      <c r="D11" s="833"/>
      <c r="E11" s="833"/>
      <c r="F11" s="834"/>
      <c r="G11" s="835"/>
      <c r="H11" s="836"/>
    </row>
    <row r="12" spans="1:8" ht="21.75" thickBot="1">
      <c r="A12" s="837">
        <v>5</v>
      </c>
      <c r="B12" s="838" t="s">
        <v>25</v>
      </c>
      <c r="C12" s="839">
        <f>SUM(C8:C11)</f>
        <v>9613</v>
      </c>
      <c r="D12" s="839"/>
      <c r="E12" s="839">
        <f>SUM(E8:E11)</f>
        <v>9613</v>
      </c>
      <c r="F12" s="839">
        <f>SUM(F8:F11)</f>
        <v>49494</v>
      </c>
      <c r="G12" s="839"/>
      <c r="H12" s="840">
        <f>SUM(H8:H11)</f>
        <v>49494</v>
      </c>
    </row>
    <row r="13" spans="1:8" ht="12.75">
      <c r="A13" s="841">
        <v>6</v>
      </c>
      <c r="B13" s="842" t="s">
        <v>26</v>
      </c>
      <c r="C13" s="843"/>
      <c r="D13" s="844"/>
      <c r="E13" s="843"/>
      <c r="F13" s="845"/>
      <c r="G13" s="844"/>
      <c r="H13" s="846"/>
    </row>
    <row r="14" spans="1:8" ht="12.75">
      <c r="A14" s="825">
        <v>7</v>
      </c>
      <c r="B14" s="826" t="s">
        <v>27</v>
      </c>
      <c r="C14" s="827">
        <v>-198</v>
      </c>
      <c r="D14" s="827"/>
      <c r="E14" s="827">
        <v>-198</v>
      </c>
      <c r="F14" s="828">
        <v>-306</v>
      </c>
      <c r="G14" s="829"/>
      <c r="H14" s="830">
        <v>-306</v>
      </c>
    </row>
    <row r="15" spans="1:8" ht="33.75">
      <c r="A15" s="825">
        <v>8</v>
      </c>
      <c r="B15" s="847" t="s">
        <v>28</v>
      </c>
      <c r="C15" s="827"/>
      <c r="D15" s="829"/>
      <c r="E15" s="827"/>
      <c r="F15" s="828"/>
      <c r="G15" s="829"/>
      <c r="H15" s="830"/>
    </row>
    <row r="16" spans="1:8" ht="23.25" thickBot="1">
      <c r="A16" s="831">
        <v>9</v>
      </c>
      <c r="B16" s="832" t="s">
        <v>29</v>
      </c>
      <c r="C16" s="833"/>
      <c r="D16" s="835"/>
      <c r="E16" s="833"/>
      <c r="F16" s="834"/>
      <c r="G16" s="835"/>
      <c r="H16" s="836"/>
    </row>
    <row r="17" spans="1:8" ht="21.75" thickBot="1">
      <c r="A17" s="837">
        <v>10</v>
      </c>
      <c r="B17" s="838" t="s">
        <v>30</v>
      </c>
      <c r="C17" s="700">
        <f>SUM(C12:C16)</f>
        <v>9415</v>
      </c>
      <c r="D17" s="700"/>
      <c r="E17" s="700">
        <f>SUM(E12:E16)</f>
        <v>9415</v>
      </c>
      <c r="F17" s="700">
        <f>SUM(F12:F16)</f>
        <v>49188</v>
      </c>
      <c r="G17" s="700"/>
      <c r="H17" s="848">
        <f>SUM(H12:H16)</f>
        <v>49188</v>
      </c>
    </row>
    <row r="18" spans="1:8" ht="33.75">
      <c r="A18" s="841">
        <v>11</v>
      </c>
      <c r="B18" s="849" t="s">
        <v>31</v>
      </c>
      <c r="C18" s="843"/>
      <c r="D18" s="844"/>
      <c r="E18" s="843"/>
      <c r="F18" s="845"/>
      <c r="G18" s="844"/>
      <c r="H18" s="846"/>
    </row>
    <row r="19" spans="1:8" ht="22.5">
      <c r="A19" s="825">
        <v>12</v>
      </c>
      <c r="B19" s="826" t="s">
        <v>32</v>
      </c>
      <c r="C19" s="827">
        <v>9415</v>
      </c>
      <c r="D19" s="829"/>
      <c r="E19" s="827">
        <v>9415</v>
      </c>
      <c r="F19" s="828">
        <v>49188</v>
      </c>
      <c r="G19" s="829"/>
      <c r="H19" s="830">
        <v>49188</v>
      </c>
    </row>
    <row r="20" spans="1:8" ht="13.5" thickBot="1">
      <c r="A20" s="850">
        <v>13</v>
      </c>
      <c r="B20" s="851" t="s">
        <v>33</v>
      </c>
      <c r="C20" s="852"/>
      <c r="D20" s="853"/>
      <c r="E20" s="852"/>
      <c r="F20" s="854"/>
      <c r="G20" s="853"/>
      <c r="H20" s="855"/>
    </row>
  </sheetData>
  <mergeCells count="6">
    <mergeCell ref="B1:H1"/>
    <mergeCell ref="A6:H6"/>
    <mergeCell ref="A3:G3"/>
    <mergeCell ref="H3:I3"/>
    <mergeCell ref="A4:G4"/>
    <mergeCell ref="A5:G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F12" sqref="F12"/>
    </sheetView>
  </sheetViews>
  <sheetFormatPr defaultColWidth="9.00390625" defaultRowHeight="12.75"/>
  <cols>
    <col min="1" max="1" width="6.875" style="38" customWidth="1"/>
    <col min="2" max="2" width="36.00390625" style="37" customWidth="1"/>
    <col min="3" max="3" width="17.00390625" style="37" customWidth="1"/>
    <col min="4" max="9" width="12.875" style="37" customWidth="1"/>
    <col min="10" max="10" width="13.875" style="37" customWidth="1"/>
    <col min="11" max="16384" width="9.375" style="37" customWidth="1"/>
  </cols>
  <sheetData>
    <row r="1" spans="1:10" ht="14.25" thickBot="1">
      <c r="A1" s="450"/>
      <c r="B1" s="451"/>
      <c r="C1" s="451"/>
      <c r="D1" s="451"/>
      <c r="E1" s="451"/>
      <c r="F1" s="451"/>
      <c r="G1" s="451"/>
      <c r="H1" s="451"/>
      <c r="I1" s="451"/>
      <c r="J1" s="452" t="s">
        <v>555</v>
      </c>
    </row>
    <row r="2" spans="1:10" s="456" customFormat="1" ht="26.25" customHeight="1">
      <c r="A2" s="957" t="s">
        <v>563</v>
      </c>
      <c r="B2" s="953" t="s">
        <v>896</v>
      </c>
      <c r="C2" s="953" t="s">
        <v>897</v>
      </c>
      <c r="D2" s="953" t="s">
        <v>898</v>
      </c>
      <c r="E2" s="953" t="s">
        <v>426</v>
      </c>
      <c r="F2" s="453" t="s">
        <v>899</v>
      </c>
      <c r="G2" s="454"/>
      <c r="H2" s="454"/>
      <c r="I2" s="455"/>
      <c r="J2" s="955" t="s">
        <v>900</v>
      </c>
    </row>
    <row r="3" spans="1:10" s="460" customFormat="1" ht="32.25" customHeight="1" thickBot="1">
      <c r="A3" s="958"/>
      <c r="B3" s="959"/>
      <c r="C3" s="959"/>
      <c r="D3" s="954"/>
      <c r="E3" s="954"/>
      <c r="F3" s="457" t="s">
        <v>901</v>
      </c>
      <c r="G3" s="458" t="s">
        <v>902</v>
      </c>
      <c r="H3" s="458" t="s">
        <v>427</v>
      </c>
      <c r="I3" s="459" t="s">
        <v>428</v>
      </c>
      <c r="J3" s="956"/>
    </row>
    <row r="4" spans="1:10" s="465" customFormat="1" ht="13.5" customHeight="1" thickBot="1">
      <c r="A4" s="461">
        <v>1</v>
      </c>
      <c r="B4" s="462">
        <v>2</v>
      </c>
      <c r="C4" s="463">
        <v>3</v>
      </c>
      <c r="D4" s="463">
        <v>4</v>
      </c>
      <c r="E4" s="463">
        <v>5</v>
      </c>
      <c r="F4" s="463">
        <v>6</v>
      </c>
      <c r="G4" s="463">
        <v>7</v>
      </c>
      <c r="H4" s="463">
        <v>8</v>
      </c>
      <c r="I4" s="463">
        <v>9</v>
      </c>
      <c r="J4" s="464" t="s">
        <v>903</v>
      </c>
    </row>
    <row r="5" spans="1:10" ht="33.75" customHeight="1">
      <c r="A5" s="466" t="s">
        <v>506</v>
      </c>
      <c r="B5" s="467" t="s">
        <v>904</v>
      </c>
      <c r="C5" s="468"/>
      <c r="D5" s="469">
        <f aca="true" t="shared" si="0" ref="D5:I5">SUM(D6:D7)</f>
        <v>0</v>
      </c>
      <c r="E5" s="469">
        <f t="shared" si="0"/>
        <v>0</v>
      </c>
      <c r="F5" s="469">
        <f t="shared" si="0"/>
        <v>0</v>
      </c>
      <c r="G5" s="469">
        <f t="shared" si="0"/>
        <v>0</v>
      </c>
      <c r="H5" s="469">
        <f t="shared" si="0"/>
        <v>0</v>
      </c>
      <c r="I5" s="470">
        <f t="shared" si="0"/>
        <v>0</v>
      </c>
      <c r="J5" s="471">
        <f aca="true" t="shared" si="1" ref="J5:J17">SUM(F5:I5)</f>
        <v>0</v>
      </c>
    </row>
    <row r="6" spans="1:10" ht="21" customHeight="1">
      <c r="A6" s="472" t="s">
        <v>507</v>
      </c>
      <c r="B6" s="473" t="s">
        <v>905</v>
      </c>
      <c r="C6" s="474"/>
      <c r="D6" s="27"/>
      <c r="E6" s="27"/>
      <c r="F6" s="27"/>
      <c r="G6" s="27"/>
      <c r="H6" s="27"/>
      <c r="I6" s="319"/>
      <c r="J6" s="475">
        <f t="shared" si="1"/>
        <v>0</v>
      </c>
    </row>
    <row r="7" spans="1:10" ht="21" customHeight="1">
      <c r="A7" s="472" t="s">
        <v>508</v>
      </c>
      <c r="B7" s="473" t="s">
        <v>905</v>
      </c>
      <c r="C7" s="474"/>
      <c r="D7" s="27"/>
      <c r="E7" s="27"/>
      <c r="F7" s="27"/>
      <c r="G7" s="27"/>
      <c r="H7" s="27"/>
      <c r="I7" s="319"/>
      <c r="J7" s="475">
        <f t="shared" si="1"/>
        <v>0</v>
      </c>
    </row>
    <row r="8" spans="1:10" ht="36" customHeight="1">
      <c r="A8" s="472" t="s">
        <v>509</v>
      </c>
      <c r="B8" s="476" t="s">
        <v>906</v>
      </c>
      <c r="C8" s="477"/>
      <c r="D8" s="478">
        <f aca="true" t="shared" si="2" ref="D8:I8">SUM(D9:D10)</f>
        <v>0</v>
      </c>
      <c r="E8" s="478">
        <f t="shared" si="2"/>
        <v>0</v>
      </c>
      <c r="F8" s="478">
        <f t="shared" si="2"/>
        <v>0</v>
      </c>
      <c r="G8" s="478">
        <f t="shared" si="2"/>
        <v>0</v>
      </c>
      <c r="H8" s="478">
        <f t="shared" si="2"/>
        <v>0</v>
      </c>
      <c r="I8" s="479">
        <f t="shared" si="2"/>
        <v>0</v>
      </c>
      <c r="J8" s="480">
        <f t="shared" si="1"/>
        <v>0</v>
      </c>
    </row>
    <row r="9" spans="1:10" ht="21" customHeight="1">
      <c r="A9" s="472" t="s">
        <v>510</v>
      </c>
      <c r="B9" s="473" t="s">
        <v>905</v>
      </c>
      <c r="C9" s="474"/>
      <c r="D9" s="27"/>
      <c r="E9" s="27"/>
      <c r="F9" s="27"/>
      <c r="G9" s="27"/>
      <c r="H9" s="27"/>
      <c r="I9" s="319"/>
      <c r="J9" s="475">
        <f t="shared" si="1"/>
        <v>0</v>
      </c>
    </row>
    <row r="10" spans="1:10" ht="18" customHeight="1">
      <c r="A10" s="472" t="s">
        <v>511</v>
      </c>
      <c r="B10" s="473"/>
      <c r="C10" s="474"/>
      <c r="D10" s="27"/>
      <c r="E10" s="27"/>
      <c r="F10" s="27"/>
      <c r="G10" s="27"/>
      <c r="H10" s="27"/>
      <c r="I10" s="319"/>
      <c r="J10" s="475">
        <f t="shared" si="1"/>
        <v>0</v>
      </c>
    </row>
    <row r="11" spans="1:10" ht="21" customHeight="1">
      <c r="A11" s="472" t="s">
        <v>512</v>
      </c>
      <c r="B11" s="481" t="s">
        <v>907</v>
      </c>
      <c r="C11" s="477"/>
      <c r="D11" s="478">
        <v>65784</v>
      </c>
      <c r="E11" s="478">
        <v>62256</v>
      </c>
      <c r="F11" s="478">
        <v>3528</v>
      </c>
      <c r="G11" s="478">
        <f>SUM(G12:G12)</f>
        <v>0</v>
      </c>
      <c r="H11" s="478">
        <f>SUM(H12:H12)</f>
        <v>0</v>
      </c>
      <c r="I11" s="479">
        <f>SUM(I12:I12)</f>
        <v>0</v>
      </c>
      <c r="J11" s="480">
        <f t="shared" si="1"/>
        <v>3528</v>
      </c>
    </row>
    <row r="12" spans="1:10" ht="21" customHeight="1">
      <c r="A12" s="472" t="s">
        <v>513</v>
      </c>
      <c r="B12" s="473" t="s">
        <v>905</v>
      </c>
      <c r="C12" s="474"/>
      <c r="D12" s="27"/>
      <c r="E12" s="27"/>
      <c r="F12" s="27"/>
      <c r="G12" s="27"/>
      <c r="H12" s="27"/>
      <c r="I12" s="319"/>
      <c r="J12" s="475">
        <f t="shared" si="1"/>
        <v>0</v>
      </c>
    </row>
    <row r="13" spans="1:10" ht="21" customHeight="1">
      <c r="A13" s="472" t="s">
        <v>514</v>
      </c>
      <c r="B13" s="481" t="s">
        <v>908</v>
      </c>
      <c r="C13" s="477"/>
      <c r="D13" s="478">
        <f aca="true" t="shared" si="3" ref="D13:I13">SUM(D14:D14)</f>
        <v>0</v>
      </c>
      <c r="E13" s="478">
        <f t="shared" si="3"/>
        <v>0</v>
      </c>
      <c r="F13" s="478">
        <f t="shared" si="3"/>
        <v>0</v>
      </c>
      <c r="G13" s="478">
        <f t="shared" si="3"/>
        <v>0</v>
      </c>
      <c r="H13" s="478">
        <f t="shared" si="3"/>
        <v>0</v>
      </c>
      <c r="I13" s="479">
        <f t="shared" si="3"/>
        <v>0</v>
      </c>
      <c r="J13" s="480">
        <f t="shared" si="1"/>
        <v>0</v>
      </c>
    </row>
    <row r="14" spans="1:10" ht="21" customHeight="1">
      <c r="A14" s="472" t="s">
        <v>515</v>
      </c>
      <c r="B14" s="473" t="s">
        <v>905</v>
      </c>
      <c r="C14" s="474"/>
      <c r="D14" s="27"/>
      <c r="E14" s="27"/>
      <c r="F14" s="27"/>
      <c r="G14" s="27"/>
      <c r="H14" s="27"/>
      <c r="I14" s="319"/>
      <c r="J14" s="475">
        <f t="shared" si="1"/>
        <v>0</v>
      </c>
    </row>
    <row r="15" spans="1:10" ht="21" customHeight="1">
      <c r="A15" s="482" t="s">
        <v>516</v>
      </c>
      <c r="B15" s="483" t="s">
        <v>909</v>
      </c>
      <c r="C15" s="484"/>
      <c r="D15" s="485">
        <f aca="true" t="shared" si="4" ref="D15:I15">SUM(D16:D17)</f>
        <v>0</v>
      </c>
      <c r="E15" s="485">
        <f t="shared" si="4"/>
        <v>0</v>
      </c>
      <c r="F15" s="485">
        <f t="shared" si="4"/>
        <v>0</v>
      </c>
      <c r="G15" s="485">
        <f t="shared" si="4"/>
        <v>0</v>
      </c>
      <c r="H15" s="485">
        <f t="shared" si="4"/>
        <v>0</v>
      </c>
      <c r="I15" s="486">
        <f t="shared" si="4"/>
        <v>0</v>
      </c>
      <c r="J15" s="480">
        <f t="shared" si="1"/>
        <v>0</v>
      </c>
    </row>
    <row r="16" spans="1:10" ht="21" customHeight="1">
      <c r="A16" s="482" t="s">
        <v>517</v>
      </c>
      <c r="B16" s="473" t="s">
        <v>905</v>
      </c>
      <c r="C16" s="474"/>
      <c r="D16" s="27"/>
      <c r="E16" s="27"/>
      <c r="F16" s="27"/>
      <c r="G16" s="27"/>
      <c r="H16" s="27"/>
      <c r="I16" s="319"/>
      <c r="J16" s="475">
        <f t="shared" si="1"/>
        <v>0</v>
      </c>
    </row>
    <row r="17" spans="1:10" ht="21" customHeight="1" thickBot="1">
      <c r="A17" s="482" t="s">
        <v>518</v>
      </c>
      <c r="B17" s="473" t="s">
        <v>905</v>
      </c>
      <c r="C17" s="487"/>
      <c r="D17" s="488"/>
      <c r="E17" s="488"/>
      <c r="F17" s="488"/>
      <c r="G17" s="488"/>
      <c r="H17" s="488"/>
      <c r="I17" s="489"/>
      <c r="J17" s="475">
        <f t="shared" si="1"/>
        <v>0</v>
      </c>
    </row>
    <row r="18" spans="1:10" ht="21" customHeight="1" thickBot="1">
      <c r="A18" s="490" t="s">
        <v>519</v>
      </c>
      <c r="B18" s="491" t="s">
        <v>910</v>
      </c>
      <c r="C18" s="492"/>
      <c r="D18" s="493">
        <f aca="true" t="shared" si="5" ref="D18:J18">D5+D8+D11+D13+D15</f>
        <v>65784</v>
      </c>
      <c r="E18" s="493">
        <f t="shared" si="5"/>
        <v>62256</v>
      </c>
      <c r="F18" s="493">
        <f t="shared" si="5"/>
        <v>3528</v>
      </c>
      <c r="G18" s="493">
        <f t="shared" si="5"/>
        <v>0</v>
      </c>
      <c r="H18" s="493">
        <f t="shared" si="5"/>
        <v>0</v>
      </c>
      <c r="I18" s="494">
        <f t="shared" si="5"/>
        <v>0</v>
      </c>
      <c r="J18" s="495">
        <f t="shared" si="5"/>
        <v>3528</v>
      </c>
    </row>
  </sheetData>
  <sheetProtection/>
  <mergeCells count="6">
    <mergeCell ref="E2:E3"/>
    <mergeCell ref="J2:J3"/>
    <mergeCell ref="A2:A3"/>
    <mergeCell ref="B2:B3"/>
    <mergeCell ref="C2:C3"/>
    <mergeCell ref="D2:D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dőlt"&amp;11 12. melléklet  a ......../2014. (........)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4"/>
  <sheetViews>
    <sheetView zoomScale="120" zoomScaleNormal="120" zoomScaleSheetLayoutView="130" workbookViewId="0" topLeftCell="A1">
      <selection activeCell="E124" sqref="E124"/>
    </sheetView>
  </sheetViews>
  <sheetFormatPr defaultColWidth="9.00390625" defaultRowHeight="12.75"/>
  <cols>
    <col min="1" max="1" width="9.50390625" style="301" customWidth="1"/>
    <col min="2" max="2" width="60.875" style="301" customWidth="1"/>
    <col min="3" max="5" width="15.875" style="302" customWidth="1"/>
    <col min="6" max="16384" width="9.375" style="34" customWidth="1"/>
  </cols>
  <sheetData>
    <row r="1" spans="1:5" ht="15.75" customHeight="1">
      <c r="A1" s="866" t="s">
        <v>503</v>
      </c>
      <c r="B1" s="866"/>
      <c r="C1" s="866"/>
      <c r="D1" s="866"/>
      <c r="E1" s="866"/>
    </row>
    <row r="2" spans="1:5" ht="15.75" customHeight="1" thickBot="1">
      <c r="A2" s="311" t="s">
        <v>627</v>
      </c>
      <c r="B2" s="311"/>
      <c r="C2" s="199"/>
      <c r="D2" s="199"/>
      <c r="E2" s="199" t="s">
        <v>788</v>
      </c>
    </row>
    <row r="3" spans="1:5" ht="37.5" customHeight="1">
      <c r="A3" s="867" t="s">
        <v>563</v>
      </c>
      <c r="B3" s="869" t="s">
        <v>505</v>
      </c>
      <c r="C3" s="871" t="s">
        <v>448</v>
      </c>
      <c r="D3" s="871"/>
      <c r="E3" s="872"/>
    </row>
    <row r="4" spans="1:5" s="35" customFormat="1" ht="12" customHeight="1" thickBot="1">
      <c r="A4" s="868"/>
      <c r="B4" s="870"/>
      <c r="C4" s="314" t="s">
        <v>865</v>
      </c>
      <c r="D4" s="314" t="s">
        <v>872</v>
      </c>
      <c r="E4" s="315" t="s">
        <v>873</v>
      </c>
    </row>
    <row r="5" spans="1:5" s="1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506</v>
      </c>
      <c r="B6" s="23" t="s">
        <v>639</v>
      </c>
      <c r="C6" s="366">
        <f>+C7+C12+C21</f>
        <v>19025</v>
      </c>
      <c r="D6" s="366">
        <f>+D7+D12+D21</f>
        <v>26758</v>
      </c>
      <c r="E6" s="178">
        <f>+E7+E12+E21</f>
        <v>26758</v>
      </c>
    </row>
    <row r="7" spans="1:5" s="1" customFormat="1" ht="12" customHeight="1" thickBot="1">
      <c r="A7" s="22" t="s">
        <v>507</v>
      </c>
      <c r="B7" s="160" t="s">
        <v>851</v>
      </c>
      <c r="C7" s="367">
        <f>+C8+C9+C10+C11</f>
        <v>15616</v>
      </c>
      <c r="D7" s="367">
        <f>+D8+D9+D10+D11</f>
        <v>19530</v>
      </c>
      <c r="E7" s="179">
        <f>+E8+E9+E10+E11</f>
        <v>19530</v>
      </c>
    </row>
    <row r="8" spans="1:5" s="1" customFormat="1" ht="12" customHeight="1">
      <c r="A8" s="15" t="s">
        <v>591</v>
      </c>
      <c r="B8" s="288" t="s">
        <v>546</v>
      </c>
      <c r="C8" s="368">
        <v>13880</v>
      </c>
      <c r="D8" s="368">
        <v>18541</v>
      </c>
      <c r="E8" s="181">
        <v>18541</v>
      </c>
    </row>
    <row r="9" spans="1:5" s="1" customFormat="1" ht="12" customHeight="1">
      <c r="A9" s="15" t="s">
        <v>592</v>
      </c>
      <c r="B9" s="174" t="s">
        <v>564</v>
      </c>
      <c r="C9" s="368"/>
      <c r="D9" s="368"/>
      <c r="E9" s="181"/>
    </row>
    <row r="10" spans="1:5" s="1" customFormat="1" ht="12" customHeight="1">
      <c r="A10" s="15" t="s">
        <v>593</v>
      </c>
      <c r="B10" s="174" t="s">
        <v>640</v>
      </c>
      <c r="C10" s="368">
        <v>1150</v>
      </c>
      <c r="D10" s="368">
        <v>543</v>
      </c>
      <c r="E10" s="181">
        <v>543</v>
      </c>
    </row>
    <row r="11" spans="1:5" s="1" customFormat="1" ht="12" customHeight="1" thickBot="1">
      <c r="A11" s="15" t="s">
        <v>594</v>
      </c>
      <c r="B11" s="289" t="s">
        <v>641</v>
      </c>
      <c r="C11" s="368">
        <v>586</v>
      </c>
      <c r="D11" s="368">
        <v>446</v>
      </c>
      <c r="E11" s="181">
        <v>446</v>
      </c>
    </row>
    <row r="12" spans="1:5" s="1" customFormat="1" ht="12" customHeight="1" thickBot="1">
      <c r="A12" s="22" t="s">
        <v>508</v>
      </c>
      <c r="B12" s="23" t="s">
        <v>642</v>
      </c>
      <c r="C12" s="367">
        <f>+C13+C14+C15+C16+C17+C18+C19+C20</f>
        <v>1209</v>
      </c>
      <c r="D12" s="367">
        <f>+D13+D14+D15+D16+D17+D18+D19+D20</f>
        <v>5025</v>
      </c>
      <c r="E12" s="179">
        <f>+E13+E14+E15+E16+E17+E18+E19+E20</f>
        <v>5025</v>
      </c>
    </row>
    <row r="13" spans="1:5" s="1" customFormat="1" ht="12" customHeight="1">
      <c r="A13" s="19" t="s">
        <v>565</v>
      </c>
      <c r="B13" s="11" t="s">
        <v>647</v>
      </c>
      <c r="C13" s="369"/>
      <c r="D13" s="369"/>
      <c r="E13" s="180"/>
    </row>
    <row r="14" spans="1:5" s="1" customFormat="1" ht="12" customHeight="1">
      <c r="A14" s="15" t="s">
        <v>566</v>
      </c>
      <c r="B14" s="8" t="s">
        <v>648</v>
      </c>
      <c r="C14" s="368"/>
      <c r="D14" s="368">
        <v>2272</v>
      </c>
      <c r="E14" s="181">
        <v>2272</v>
      </c>
    </row>
    <row r="15" spans="1:5" s="1" customFormat="1" ht="12" customHeight="1">
      <c r="A15" s="15" t="s">
        <v>567</v>
      </c>
      <c r="B15" s="8" t="s">
        <v>649</v>
      </c>
      <c r="C15" s="368"/>
      <c r="D15" s="368">
        <v>111</v>
      </c>
      <c r="E15" s="181">
        <v>111</v>
      </c>
    </row>
    <row r="16" spans="1:5" s="1" customFormat="1" ht="12" customHeight="1">
      <c r="A16" s="15" t="s">
        <v>568</v>
      </c>
      <c r="B16" s="8" t="s">
        <v>650</v>
      </c>
      <c r="C16" s="368">
        <v>683</v>
      </c>
      <c r="D16" s="368">
        <v>969</v>
      </c>
      <c r="E16" s="181">
        <v>969</v>
      </c>
    </row>
    <row r="17" spans="1:5" s="1" customFormat="1" ht="12" customHeight="1">
      <c r="A17" s="14" t="s">
        <v>643</v>
      </c>
      <c r="B17" s="7" t="s">
        <v>651</v>
      </c>
      <c r="C17" s="370"/>
      <c r="D17" s="370"/>
      <c r="E17" s="182"/>
    </row>
    <row r="18" spans="1:5" s="1" customFormat="1" ht="12" customHeight="1">
      <c r="A18" s="15" t="s">
        <v>644</v>
      </c>
      <c r="B18" s="8" t="s">
        <v>734</v>
      </c>
      <c r="C18" s="368">
        <v>526</v>
      </c>
      <c r="D18" s="368">
        <v>251</v>
      </c>
      <c r="E18" s="181">
        <v>251</v>
      </c>
    </row>
    <row r="19" spans="1:5" s="1" customFormat="1" ht="12" customHeight="1">
      <c r="A19" s="15" t="s">
        <v>645</v>
      </c>
      <c r="B19" s="8" t="s">
        <v>653</v>
      </c>
      <c r="C19" s="368"/>
      <c r="D19" s="368">
        <v>12</v>
      </c>
      <c r="E19" s="181">
        <v>12</v>
      </c>
    </row>
    <row r="20" spans="1:5" s="1" customFormat="1" ht="12" customHeight="1" thickBot="1">
      <c r="A20" s="16" t="s">
        <v>646</v>
      </c>
      <c r="B20" s="9" t="s">
        <v>654</v>
      </c>
      <c r="C20" s="371"/>
      <c r="D20" s="371">
        <v>1410</v>
      </c>
      <c r="E20" s="183">
        <v>1410</v>
      </c>
    </row>
    <row r="21" spans="1:5" s="1" customFormat="1" ht="12" customHeight="1" thickBot="1">
      <c r="A21" s="22" t="s">
        <v>655</v>
      </c>
      <c r="B21" s="23" t="s">
        <v>735</v>
      </c>
      <c r="C21" s="372">
        <v>2200</v>
      </c>
      <c r="D21" s="372">
        <v>2203</v>
      </c>
      <c r="E21" s="184">
        <v>2203</v>
      </c>
    </row>
    <row r="22" spans="1:5" s="1" customFormat="1" ht="12" customHeight="1" thickBot="1">
      <c r="A22" s="22" t="s">
        <v>510</v>
      </c>
      <c r="B22" s="23" t="s">
        <v>657</v>
      </c>
      <c r="C22" s="367">
        <f>+C23+C24+C25+C26+C27+C28+C29+C30</f>
        <v>101099</v>
      </c>
      <c r="D22" s="367">
        <f>+D23+D24+D25+D26+D27+D28+D29+D30</f>
        <v>125737</v>
      </c>
      <c r="E22" s="179">
        <f>+E23+E24+E25+E26+E27+E28+E29+E30</f>
        <v>125737</v>
      </c>
    </row>
    <row r="23" spans="1:5" s="1" customFormat="1" ht="12" customHeight="1">
      <c r="A23" s="17" t="s">
        <v>569</v>
      </c>
      <c r="B23" s="10" t="s">
        <v>670</v>
      </c>
      <c r="C23" s="373">
        <v>52822</v>
      </c>
      <c r="D23" s="373">
        <v>55285</v>
      </c>
      <c r="E23" s="185">
        <v>55285</v>
      </c>
    </row>
    <row r="24" spans="1:5" s="1" customFormat="1" ht="12" customHeight="1">
      <c r="A24" s="15" t="s">
        <v>570</v>
      </c>
      <c r="B24" s="8" t="s">
        <v>671</v>
      </c>
      <c r="C24" s="368">
        <v>44210</v>
      </c>
      <c r="D24" s="368">
        <v>35580</v>
      </c>
      <c r="E24" s="181">
        <v>35580</v>
      </c>
    </row>
    <row r="25" spans="1:5" s="1" customFormat="1" ht="12" customHeight="1">
      <c r="A25" s="15" t="s">
        <v>571</v>
      </c>
      <c r="B25" s="8" t="s">
        <v>672</v>
      </c>
      <c r="C25" s="368"/>
      <c r="D25" s="368">
        <v>4549</v>
      </c>
      <c r="E25" s="181">
        <v>4549</v>
      </c>
    </row>
    <row r="26" spans="1:5" s="1" customFormat="1" ht="12" customHeight="1">
      <c r="A26" s="18" t="s">
        <v>658</v>
      </c>
      <c r="B26" s="8" t="s">
        <v>574</v>
      </c>
      <c r="C26" s="374">
        <v>4067</v>
      </c>
      <c r="D26" s="374">
        <v>21000</v>
      </c>
      <c r="E26" s="186">
        <v>21000</v>
      </c>
    </row>
    <row r="27" spans="1:5" s="1" customFormat="1" ht="12" customHeight="1">
      <c r="A27" s="18" t="s">
        <v>659</v>
      </c>
      <c r="B27" s="8" t="s">
        <v>673</v>
      </c>
      <c r="C27" s="374"/>
      <c r="D27" s="374"/>
      <c r="E27" s="186"/>
    </row>
    <row r="28" spans="1:5" s="1" customFormat="1" ht="12" customHeight="1">
      <c r="A28" s="15" t="s">
        <v>660</v>
      </c>
      <c r="B28" s="8" t="s">
        <v>674</v>
      </c>
      <c r="C28" s="368"/>
      <c r="D28" s="368"/>
      <c r="E28" s="181"/>
    </row>
    <row r="29" spans="1:5" s="1" customFormat="1" ht="12" customHeight="1">
      <c r="A29" s="15" t="s">
        <v>661</v>
      </c>
      <c r="B29" s="8" t="s">
        <v>736</v>
      </c>
      <c r="C29" s="375"/>
      <c r="D29" s="375"/>
      <c r="E29" s="187"/>
    </row>
    <row r="30" spans="1:5" s="1" customFormat="1" ht="12" customHeight="1" thickBot="1">
      <c r="A30" s="15" t="s">
        <v>662</v>
      </c>
      <c r="B30" s="13" t="s">
        <v>676</v>
      </c>
      <c r="C30" s="375"/>
      <c r="D30" s="375">
        <v>9323</v>
      </c>
      <c r="E30" s="187">
        <v>9323</v>
      </c>
    </row>
    <row r="31" spans="1:5" s="1" customFormat="1" ht="12" customHeight="1" thickBot="1">
      <c r="A31" s="153" t="s">
        <v>511</v>
      </c>
      <c r="B31" s="23" t="s">
        <v>852</v>
      </c>
      <c r="C31" s="367">
        <f>+C32+C38</f>
        <v>4764</v>
      </c>
      <c r="D31" s="367">
        <f>+D32+D38</f>
        <v>201016</v>
      </c>
      <c r="E31" s="179">
        <f>+E32+E38</f>
        <v>201016</v>
      </c>
    </row>
    <row r="32" spans="1:5" s="1" customFormat="1" ht="12" customHeight="1">
      <c r="A32" s="154" t="s">
        <v>572</v>
      </c>
      <c r="B32" s="290" t="s">
        <v>853</v>
      </c>
      <c r="C32" s="376">
        <f>+C33+C34+C35+C36+C37</f>
        <v>4764</v>
      </c>
      <c r="D32" s="376">
        <f>+D33+D34+D35+D36+D37</f>
        <v>150764</v>
      </c>
      <c r="E32" s="191">
        <f>+E33+E34+E35+E36+E37</f>
        <v>150764</v>
      </c>
    </row>
    <row r="33" spans="1:5" s="1" customFormat="1" ht="12" customHeight="1">
      <c r="A33" s="155" t="s">
        <v>575</v>
      </c>
      <c r="B33" s="161" t="s">
        <v>737</v>
      </c>
      <c r="C33" s="375">
        <v>2905</v>
      </c>
      <c r="D33" s="375">
        <v>2837</v>
      </c>
      <c r="E33" s="187">
        <v>2837</v>
      </c>
    </row>
    <row r="34" spans="1:5" s="1" customFormat="1" ht="12" customHeight="1">
      <c r="A34" s="155" t="s">
        <v>576</v>
      </c>
      <c r="B34" s="161" t="s">
        <v>738</v>
      </c>
      <c r="C34" s="375"/>
      <c r="D34" s="375">
        <v>8304</v>
      </c>
      <c r="E34" s="187">
        <v>8304</v>
      </c>
    </row>
    <row r="35" spans="1:5" s="1" customFormat="1" ht="12" customHeight="1">
      <c r="A35" s="155" t="s">
        <v>577</v>
      </c>
      <c r="B35" s="161" t="s">
        <v>820</v>
      </c>
      <c r="C35" s="375">
        <v>1859</v>
      </c>
      <c r="D35" s="375">
        <v>136123</v>
      </c>
      <c r="E35" s="187">
        <v>136123</v>
      </c>
    </row>
    <row r="36" spans="1:5" s="1" customFormat="1" ht="12" customHeight="1">
      <c r="A36" s="155" t="s">
        <v>578</v>
      </c>
      <c r="B36" s="161" t="s">
        <v>740</v>
      </c>
      <c r="C36" s="375"/>
      <c r="D36" s="375"/>
      <c r="E36" s="187"/>
    </row>
    <row r="37" spans="1:5" s="1" customFormat="1" ht="12" customHeight="1">
      <c r="A37" s="155" t="s">
        <v>677</v>
      </c>
      <c r="B37" s="161" t="s">
        <v>854</v>
      </c>
      <c r="C37" s="375"/>
      <c r="D37" s="375">
        <v>3500</v>
      </c>
      <c r="E37" s="187">
        <v>3500</v>
      </c>
    </row>
    <row r="38" spans="1:5" s="1" customFormat="1" ht="12" customHeight="1">
      <c r="A38" s="155" t="s">
        <v>573</v>
      </c>
      <c r="B38" s="162" t="s">
        <v>855</v>
      </c>
      <c r="C38" s="377">
        <f>+C39+C40+C41+C42+C43</f>
        <v>0</v>
      </c>
      <c r="D38" s="377">
        <f>+D39+D40+D41+D42+D43</f>
        <v>50252</v>
      </c>
      <c r="E38" s="192">
        <f>+E39+E40+E41+E42+E43</f>
        <v>50252</v>
      </c>
    </row>
    <row r="39" spans="1:5" s="1" customFormat="1" ht="12" customHeight="1">
      <c r="A39" s="155" t="s">
        <v>581</v>
      </c>
      <c r="B39" s="161" t="s">
        <v>737</v>
      </c>
      <c r="C39" s="375"/>
      <c r="D39" s="375"/>
      <c r="E39" s="187"/>
    </row>
    <row r="40" spans="1:5" s="1" customFormat="1" ht="12" customHeight="1">
      <c r="A40" s="155" t="s">
        <v>582</v>
      </c>
      <c r="B40" s="161" t="s">
        <v>738</v>
      </c>
      <c r="C40" s="375"/>
      <c r="D40" s="375"/>
      <c r="E40" s="187"/>
    </row>
    <row r="41" spans="1:5" s="1" customFormat="1" ht="12" customHeight="1">
      <c r="A41" s="155" t="s">
        <v>583</v>
      </c>
      <c r="B41" s="161" t="s">
        <v>820</v>
      </c>
      <c r="C41" s="375"/>
      <c r="D41" s="375">
        <v>43919</v>
      </c>
      <c r="E41" s="187">
        <v>43919</v>
      </c>
    </row>
    <row r="42" spans="1:5" s="1" customFormat="1" ht="12" customHeight="1">
      <c r="A42" s="155" t="s">
        <v>584</v>
      </c>
      <c r="B42" s="163" t="s">
        <v>740</v>
      </c>
      <c r="C42" s="375"/>
      <c r="D42" s="375">
        <v>6333</v>
      </c>
      <c r="E42" s="187">
        <v>6333</v>
      </c>
    </row>
    <row r="43" spans="1:5" s="1" customFormat="1" ht="12" customHeight="1" thickBot="1">
      <c r="A43" s="156" t="s">
        <v>678</v>
      </c>
      <c r="B43" s="164" t="s">
        <v>856</v>
      </c>
      <c r="C43" s="378"/>
      <c r="D43" s="378"/>
      <c r="E43" s="379"/>
    </row>
    <row r="44" spans="1:5" s="1" customFormat="1" ht="12" customHeight="1" thickBot="1">
      <c r="A44" s="22" t="s">
        <v>679</v>
      </c>
      <c r="B44" s="291" t="s">
        <v>741</v>
      </c>
      <c r="C44" s="367">
        <f>+C45+C46</f>
        <v>0</v>
      </c>
      <c r="D44" s="367">
        <f>+D45+D46</f>
        <v>9521</v>
      </c>
      <c r="E44" s="179">
        <f>+E45+E46</f>
        <v>9521</v>
      </c>
    </row>
    <row r="45" spans="1:5" s="1" customFormat="1" ht="12" customHeight="1">
      <c r="A45" s="17" t="s">
        <v>579</v>
      </c>
      <c r="B45" s="174" t="s">
        <v>742</v>
      </c>
      <c r="C45" s="373"/>
      <c r="D45" s="373">
        <v>250</v>
      </c>
      <c r="E45" s="185">
        <v>250</v>
      </c>
    </row>
    <row r="46" spans="1:5" s="1" customFormat="1" ht="12" customHeight="1" thickBot="1">
      <c r="A46" s="14" t="s">
        <v>580</v>
      </c>
      <c r="B46" s="169" t="s">
        <v>746</v>
      </c>
      <c r="C46" s="370"/>
      <c r="D46" s="370">
        <v>9271</v>
      </c>
      <c r="E46" s="182">
        <v>9271</v>
      </c>
    </row>
    <row r="47" spans="1:5" s="1" customFormat="1" ht="12" customHeight="1" thickBot="1">
      <c r="A47" s="22" t="s">
        <v>513</v>
      </c>
      <c r="B47" s="291" t="s">
        <v>745</v>
      </c>
      <c r="C47" s="367">
        <f>+C48+C49+C50</f>
        <v>200</v>
      </c>
      <c r="D47" s="367">
        <f>+D48+D49+D50</f>
        <v>25</v>
      </c>
      <c r="E47" s="179">
        <f>+E48+E49+E50</f>
        <v>25</v>
      </c>
    </row>
    <row r="48" spans="1:5" s="1" customFormat="1" ht="12" customHeight="1">
      <c r="A48" s="17" t="s">
        <v>682</v>
      </c>
      <c r="B48" s="174" t="s">
        <v>680</v>
      </c>
      <c r="C48" s="380"/>
      <c r="D48" s="380"/>
      <c r="E48" s="381"/>
    </row>
    <row r="49" spans="1:5" s="1" customFormat="1" ht="12" customHeight="1">
      <c r="A49" s="15" t="s">
        <v>683</v>
      </c>
      <c r="B49" s="161" t="s">
        <v>681</v>
      </c>
      <c r="C49" s="375"/>
      <c r="D49" s="375"/>
      <c r="E49" s="187"/>
    </row>
    <row r="50" spans="1:5" s="1" customFormat="1" ht="17.25" customHeight="1" thickBot="1">
      <c r="A50" s="14" t="s">
        <v>789</v>
      </c>
      <c r="B50" s="169" t="s">
        <v>1173</v>
      </c>
      <c r="C50" s="382">
        <v>200</v>
      </c>
      <c r="D50" s="382">
        <v>25</v>
      </c>
      <c r="E50" s="383">
        <v>25</v>
      </c>
    </row>
    <row r="51" spans="1:5" s="1" customFormat="1" ht="12" customHeight="1" thickBot="1">
      <c r="A51" s="22" t="s">
        <v>684</v>
      </c>
      <c r="B51" s="292" t="s">
        <v>744</v>
      </c>
      <c r="C51" s="384"/>
      <c r="D51" s="384"/>
      <c r="E51" s="188"/>
    </row>
    <row r="52" spans="1:5" s="1" customFormat="1" ht="12" customHeight="1" thickBot="1">
      <c r="A52" s="22" t="s">
        <v>515</v>
      </c>
      <c r="B52" s="26" t="s">
        <v>685</v>
      </c>
      <c r="C52" s="385">
        <f>+C7+C12+C21+C22+C31+C44+C47+C51</f>
        <v>125088</v>
      </c>
      <c r="D52" s="385">
        <f>+D7+D12+D21+D22+D31+D44+D47+D51</f>
        <v>363057</v>
      </c>
      <c r="E52" s="189">
        <f>+E7+E12+E21+E22+E31+E44+E47+E51</f>
        <v>363057</v>
      </c>
    </row>
    <row r="53" spans="1:5" s="1" customFormat="1" ht="12" customHeight="1" thickBot="1">
      <c r="A53" s="165" t="s">
        <v>516</v>
      </c>
      <c r="B53" s="160" t="s">
        <v>747</v>
      </c>
      <c r="C53" s="386">
        <f>+C54+C60</f>
        <v>16472</v>
      </c>
      <c r="D53" s="386">
        <f>+D54+D60</f>
        <v>16472</v>
      </c>
      <c r="E53" s="190">
        <f>+E54+E60</f>
        <v>16472</v>
      </c>
    </row>
    <row r="54" spans="1:5" s="1" customFormat="1" ht="12" customHeight="1">
      <c r="A54" s="293" t="s">
        <v>623</v>
      </c>
      <c r="B54" s="290" t="s">
        <v>818</v>
      </c>
      <c r="C54" s="375">
        <f>+C55+C56+C57+C58+C59</f>
        <v>16472</v>
      </c>
      <c r="D54" s="375">
        <f>+D55+D56+D57+D58+D59</f>
        <v>16472</v>
      </c>
      <c r="E54" s="187">
        <f>+E55+E56+E57+E58+E59</f>
        <v>16472</v>
      </c>
    </row>
    <row r="55" spans="1:5" s="1" customFormat="1" ht="12" customHeight="1">
      <c r="A55" s="166" t="s">
        <v>759</v>
      </c>
      <c r="B55" s="161" t="s">
        <v>748</v>
      </c>
      <c r="C55" s="375">
        <v>16472</v>
      </c>
      <c r="D55" s="375">
        <v>16472</v>
      </c>
      <c r="E55" s="187">
        <v>16472</v>
      </c>
    </row>
    <row r="56" spans="1:5" s="1" customFormat="1" ht="12" customHeight="1">
      <c r="A56" s="166" t="s">
        <v>760</v>
      </c>
      <c r="B56" s="161" t="s">
        <v>749</v>
      </c>
      <c r="C56" s="375"/>
      <c r="D56" s="375"/>
      <c r="E56" s="187"/>
    </row>
    <row r="57" spans="1:5" s="1" customFormat="1" ht="12" customHeight="1">
      <c r="A57" s="166" t="s">
        <v>761</v>
      </c>
      <c r="B57" s="161" t="s">
        <v>750</v>
      </c>
      <c r="C57" s="375"/>
      <c r="D57" s="375"/>
      <c r="E57" s="187"/>
    </row>
    <row r="58" spans="1:5" s="1" customFormat="1" ht="12" customHeight="1">
      <c r="A58" s="166" t="s">
        <v>762</v>
      </c>
      <c r="B58" s="161" t="s">
        <v>751</v>
      </c>
      <c r="C58" s="375"/>
      <c r="D58" s="375"/>
      <c r="E58" s="187"/>
    </row>
    <row r="59" spans="1:5" s="1" customFormat="1" ht="12" customHeight="1">
      <c r="A59" s="166" t="s">
        <v>763</v>
      </c>
      <c r="B59" s="161" t="s">
        <v>752</v>
      </c>
      <c r="C59" s="375"/>
      <c r="D59" s="375"/>
      <c r="E59" s="187"/>
    </row>
    <row r="60" spans="1:5" s="1" customFormat="1" ht="12" customHeight="1">
      <c r="A60" s="167" t="s">
        <v>624</v>
      </c>
      <c r="B60" s="162" t="s">
        <v>817</v>
      </c>
      <c r="C60" s="375">
        <f>+C61+C62+C63+C64+C65</f>
        <v>0</v>
      </c>
      <c r="D60" s="375">
        <f>+D61+D62+D63+D64+D65</f>
        <v>0</v>
      </c>
      <c r="E60" s="187">
        <f>+E61+E62+E63+E64+E65</f>
        <v>0</v>
      </c>
    </row>
    <row r="61" spans="1:5" s="1" customFormat="1" ht="12" customHeight="1">
      <c r="A61" s="166" t="s">
        <v>764</v>
      </c>
      <c r="B61" s="161" t="s">
        <v>753</v>
      </c>
      <c r="C61" s="375"/>
      <c r="D61" s="375"/>
      <c r="E61" s="187"/>
    </row>
    <row r="62" spans="1:5" s="1" customFormat="1" ht="12" customHeight="1">
      <c r="A62" s="166" t="s">
        <v>765</v>
      </c>
      <c r="B62" s="161" t="s">
        <v>754</v>
      </c>
      <c r="C62" s="375"/>
      <c r="D62" s="375"/>
      <c r="E62" s="187"/>
    </row>
    <row r="63" spans="1:5" s="1" customFormat="1" ht="12" customHeight="1">
      <c r="A63" s="166" t="s">
        <v>766</v>
      </c>
      <c r="B63" s="161" t="s">
        <v>755</v>
      </c>
      <c r="C63" s="375"/>
      <c r="D63" s="375"/>
      <c r="E63" s="187"/>
    </row>
    <row r="64" spans="1:5" s="1" customFormat="1" ht="12" customHeight="1">
      <c r="A64" s="166" t="s">
        <v>767</v>
      </c>
      <c r="B64" s="161" t="s">
        <v>756</v>
      </c>
      <c r="C64" s="375"/>
      <c r="D64" s="375"/>
      <c r="E64" s="187"/>
    </row>
    <row r="65" spans="1:5" s="1" customFormat="1" ht="12" customHeight="1" thickBot="1">
      <c r="A65" s="168" t="s">
        <v>768</v>
      </c>
      <c r="B65" s="169" t="s">
        <v>757</v>
      </c>
      <c r="C65" s="375"/>
      <c r="D65" s="375"/>
      <c r="E65" s="187"/>
    </row>
    <row r="66" spans="1:5" s="1" customFormat="1" ht="24.75" customHeight="1" thickBot="1">
      <c r="A66" s="170" t="s">
        <v>517</v>
      </c>
      <c r="B66" s="294" t="s">
        <v>815</v>
      </c>
      <c r="C66" s="386">
        <f>+C52+C53</f>
        <v>141560</v>
      </c>
      <c r="D66" s="386">
        <f>+D52+D53</f>
        <v>379529</v>
      </c>
      <c r="E66" s="190">
        <f>+E52+E53</f>
        <v>379529</v>
      </c>
    </row>
    <row r="67" spans="1:5" s="1" customFormat="1" ht="12" customHeight="1" thickBot="1">
      <c r="A67" s="171" t="s">
        <v>518</v>
      </c>
      <c r="B67" s="295" t="s">
        <v>758</v>
      </c>
      <c r="C67" s="388"/>
      <c r="D67" s="388"/>
      <c r="E67" s="200"/>
    </row>
    <row r="68" spans="1:5" s="1" customFormat="1" ht="12.75" customHeight="1" thickBot="1">
      <c r="A68" s="170" t="s">
        <v>519</v>
      </c>
      <c r="B68" s="294" t="s">
        <v>816</v>
      </c>
      <c r="C68" s="389">
        <f>+C66+C67</f>
        <v>141560</v>
      </c>
      <c r="D68" s="389">
        <f>+D66+D67</f>
        <v>379529</v>
      </c>
      <c r="E68" s="201">
        <f>+E66+E67</f>
        <v>379529</v>
      </c>
    </row>
    <row r="69" spans="1:5" ht="16.5" customHeight="1">
      <c r="A69" s="5"/>
      <c r="B69" s="6"/>
      <c r="C69" s="194"/>
      <c r="D69" s="194"/>
      <c r="E69" s="194"/>
    </row>
    <row r="70" spans="1:5" s="202" customFormat="1" ht="16.5" customHeight="1">
      <c r="A70" s="866" t="s">
        <v>535</v>
      </c>
      <c r="B70" s="866"/>
      <c r="C70" s="866"/>
      <c r="D70" s="866"/>
      <c r="E70" s="866"/>
    </row>
    <row r="71" spans="1:5" ht="37.5" customHeight="1" thickBot="1">
      <c r="A71" s="312" t="s">
        <v>628</v>
      </c>
      <c r="B71" s="312"/>
      <c r="C71" s="75"/>
      <c r="D71" s="75"/>
      <c r="E71" s="75" t="s">
        <v>788</v>
      </c>
    </row>
    <row r="72" spans="1:5" s="35" customFormat="1" ht="12" customHeight="1">
      <c r="A72" s="867" t="s">
        <v>563</v>
      </c>
      <c r="B72" s="869" t="s">
        <v>864</v>
      </c>
      <c r="C72" s="871" t="s">
        <v>448</v>
      </c>
      <c r="D72" s="871"/>
      <c r="E72" s="872"/>
    </row>
    <row r="73" spans="1:5" ht="12" customHeight="1" thickBot="1">
      <c r="A73" s="868"/>
      <c r="B73" s="870"/>
      <c r="C73" s="314" t="s">
        <v>865</v>
      </c>
      <c r="D73" s="314" t="s">
        <v>872</v>
      </c>
      <c r="E73" s="315" t="s">
        <v>873</v>
      </c>
    </row>
    <row r="74" spans="1:5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506</v>
      </c>
      <c r="B75" s="30" t="s">
        <v>686</v>
      </c>
      <c r="C75" s="366">
        <f>+C76+C77+C78+C79+C80</f>
        <v>107864</v>
      </c>
      <c r="D75" s="366">
        <f>+D76+D77+D78+D79+D80</f>
        <v>272422</v>
      </c>
      <c r="E75" s="178">
        <f>+E76+E77+E78+E79+E80</f>
        <v>244021</v>
      </c>
    </row>
    <row r="76" spans="1:5" ht="12" customHeight="1">
      <c r="A76" s="19" t="s">
        <v>585</v>
      </c>
      <c r="B76" s="11" t="s">
        <v>536</v>
      </c>
      <c r="C76" s="369">
        <v>18504</v>
      </c>
      <c r="D76" s="369">
        <v>119061</v>
      </c>
      <c r="E76" s="180">
        <v>119061</v>
      </c>
    </row>
    <row r="77" spans="1:5" ht="12" customHeight="1">
      <c r="A77" s="15" t="s">
        <v>586</v>
      </c>
      <c r="B77" s="8" t="s">
        <v>687</v>
      </c>
      <c r="C77" s="368">
        <v>4692</v>
      </c>
      <c r="D77" s="368">
        <v>18925</v>
      </c>
      <c r="E77" s="181">
        <v>18925</v>
      </c>
    </row>
    <row r="78" spans="1:5" ht="12" customHeight="1">
      <c r="A78" s="15" t="s">
        <v>587</v>
      </c>
      <c r="B78" s="8" t="s">
        <v>614</v>
      </c>
      <c r="C78" s="374">
        <v>26020</v>
      </c>
      <c r="D78" s="374">
        <v>73333</v>
      </c>
      <c r="E78" s="186">
        <v>48454</v>
      </c>
    </row>
    <row r="79" spans="1:5" ht="12" customHeight="1">
      <c r="A79" s="15" t="s">
        <v>588</v>
      </c>
      <c r="B79" s="12" t="s">
        <v>688</v>
      </c>
      <c r="C79" s="374"/>
      <c r="D79" s="374">
        <v>58090</v>
      </c>
      <c r="E79" s="186">
        <v>54568</v>
      </c>
    </row>
    <row r="80" spans="1:5" ht="12" customHeight="1">
      <c r="A80" s="15" t="s">
        <v>597</v>
      </c>
      <c r="B80" s="21" t="s">
        <v>689</v>
      </c>
      <c r="C80" s="374">
        <v>58648</v>
      </c>
      <c r="D80" s="374">
        <v>3013</v>
      </c>
      <c r="E80" s="186">
        <v>3013</v>
      </c>
    </row>
    <row r="81" spans="1:5" ht="12" customHeight="1">
      <c r="A81" s="15" t="s">
        <v>589</v>
      </c>
      <c r="B81" s="8" t="s">
        <v>710</v>
      </c>
      <c r="C81" s="374"/>
      <c r="D81" s="374"/>
      <c r="E81" s="186"/>
    </row>
    <row r="82" spans="1:5" ht="12" customHeight="1">
      <c r="A82" s="15" t="s">
        <v>590</v>
      </c>
      <c r="B82" s="78" t="s">
        <v>711</v>
      </c>
      <c r="C82" s="374">
        <v>57241</v>
      </c>
      <c r="D82" s="374"/>
      <c r="E82" s="186"/>
    </row>
    <row r="83" spans="1:5" ht="12" customHeight="1">
      <c r="A83" s="15" t="s">
        <v>598</v>
      </c>
      <c r="B83" s="78" t="s">
        <v>769</v>
      </c>
      <c r="C83" s="374">
        <v>400</v>
      </c>
      <c r="D83" s="374">
        <v>583</v>
      </c>
      <c r="E83" s="186">
        <v>583</v>
      </c>
    </row>
    <row r="84" spans="1:5" ht="12" customHeight="1">
      <c r="A84" s="15" t="s">
        <v>599</v>
      </c>
      <c r="B84" s="79" t="s">
        <v>712</v>
      </c>
      <c r="C84" s="374">
        <v>1007</v>
      </c>
      <c r="D84" s="374">
        <v>2430</v>
      </c>
      <c r="E84" s="186">
        <v>2430</v>
      </c>
    </row>
    <row r="85" spans="1:5" ht="12" customHeight="1">
      <c r="A85" s="14" t="s">
        <v>600</v>
      </c>
      <c r="B85" s="80" t="s">
        <v>713</v>
      </c>
      <c r="C85" s="374"/>
      <c r="D85" s="374"/>
      <c r="E85" s="186"/>
    </row>
    <row r="86" spans="1:5" ht="12" customHeight="1">
      <c r="A86" s="15" t="s">
        <v>601</v>
      </c>
      <c r="B86" s="80" t="s">
        <v>714</v>
      </c>
      <c r="C86" s="374"/>
      <c r="D86" s="374"/>
      <c r="E86" s="186"/>
    </row>
    <row r="87" spans="1:5" ht="12" customHeight="1" thickBot="1">
      <c r="A87" s="20" t="s">
        <v>603</v>
      </c>
      <c r="B87" s="81" t="s">
        <v>715</v>
      </c>
      <c r="C87" s="390"/>
      <c r="D87" s="390"/>
      <c r="E87" s="195"/>
    </row>
    <row r="88" spans="1:5" ht="12" customHeight="1" thickBot="1">
      <c r="A88" s="22" t="s">
        <v>507</v>
      </c>
      <c r="B88" s="29" t="s">
        <v>790</v>
      </c>
      <c r="C88" s="367">
        <f>+C89+C90+C91</f>
        <v>4345</v>
      </c>
      <c r="D88" s="367">
        <f>+D89+D90+D91</f>
        <v>66496</v>
      </c>
      <c r="E88" s="179">
        <f>+E89+E90+E91</f>
        <v>62968</v>
      </c>
    </row>
    <row r="89" spans="1:5" ht="12" customHeight="1">
      <c r="A89" s="17" t="s">
        <v>591</v>
      </c>
      <c r="B89" s="8" t="s">
        <v>770</v>
      </c>
      <c r="C89" s="373">
        <v>4345</v>
      </c>
      <c r="D89" s="373">
        <v>65466</v>
      </c>
      <c r="E89" s="185">
        <v>61938</v>
      </c>
    </row>
    <row r="90" spans="1:5" ht="12" customHeight="1">
      <c r="A90" s="17" t="s">
        <v>592</v>
      </c>
      <c r="B90" s="13" t="s">
        <v>691</v>
      </c>
      <c r="C90" s="368"/>
      <c r="D90" s="368"/>
      <c r="E90" s="181"/>
    </row>
    <row r="91" spans="1:5" ht="12" customHeight="1">
      <c r="A91" s="17" t="s">
        <v>593</v>
      </c>
      <c r="B91" s="161" t="s">
        <v>791</v>
      </c>
      <c r="C91" s="368"/>
      <c r="D91" s="368">
        <v>1030</v>
      </c>
      <c r="E91" s="181">
        <v>1030</v>
      </c>
    </row>
    <row r="92" spans="1:5" ht="22.5">
      <c r="A92" s="17" t="s">
        <v>594</v>
      </c>
      <c r="B92" s="161" t="s">
        <v>857</v>
      </c>
      <c r="C92" s="368"/>
      <c r="D92" s="368">
        <v>992</v>
      </c>
      <c r="E92" s="181">
        <v>992</v>
      </c>
    </row>
    <row r="93" spans="1:5" ht="12" customHeight="1">
      <c r="A93" s="17" t="s">
        <v>595</v>
      </c>
      <c r="B93" s="161" t="s">
        <v>792</v>
      </c>
      <c r="C93" s="368"/>
      <c r="D93" s="368"/>
      <c r="E93" s="181"/>
    </row>
    <row r="94" spans="1:5" ht="12" customHeight="1">
      <c r="A94" s="17" t="s">
        <v>602</v>
      </c>
      <c r="B94" s="161" t="s">
        <v>793</v>
      </c>
      <c r="C94" s="368"/>
      <c r="D94" s="368">
        <v>38</v>
      </c>
      <c r="E94" s="181">
        <v>38</v>
      </c>
    </row>
    <row r="95" spans="1:5" ht="12" customHeight="1">
      <c r="A95" s="17" t="s">
        <v>604</v>
      </c>
      <c r="B95" s="296" t="s">
        <v>773</v>
      </c>
      <c r="C95" s="368"/>
      <c r="D95" s="368"/>
      <c r="E95" s="181"/>
    </row>
    <row r="96" spans="1:5" ht="24" customHeight="1">
      <c r="A96" s="17" t="s">
        <v>692</v>
      </c>
      <c r="B96" s="296" t="s">
        <v>774</v>
      </c>
      <c r="C96" s="368"/>
      <c r="D96" s="368"/>
      <c r="E96" s="181"/>
    </row>
    <row r="97" spans="1:5" ht="21.75" customHeight="1">
      <c r="A97" s="17" t="s">
        <v>693</v>
      </c>
      <c r="B97" s="296" t="s">
        <v>772</v>
      </c>
      <c r="C97" s="368"/>
      <c r="D97" s="368"/>
      <c r="E97" s="181"/>
    </row>
    <row r="98" spans="1:5" ht="23.25" customHeight="1" thickBot="1">
      <c r="A98" s="14" t="s">
        <v>694</v>
      </c>
      <c r="B98" s="297" t="s">
        <v>877</v>
      </c>
      <c r="C98" s="374"/>
      <c r="D98" s="374"/>
      <c r="E98" s="186"/>
    </row>
    <row r="99" spans="1:5" ht="12" customHeight="1" thickBot="1">
      <c r="A99" s="22" t="s">
        <v>508</v>
      </c>
      <c r="B99" s="72" t="s">
        <v>794</v>
      </c>
      <c r="C99" s="367">
        <f>+C100+C101</f>
        <v>400</v>
      </c>
      <c r="D99" s="367">
        <f>+D100+D101</f>
        <v>0</v>
      </c>
      <c r="E99" s="179">
        <f>+E100+E101</f>
        <v>0</v>
      </c>
    </row>
    <row r="100" spans="1:5" s="159" customFormat="1" ht="12" customHeight="1">
      <c r="A100" s="17" t="s">
        <v>565</v>
      </c>
      <c r="B100" s="10" t="s">
        <v>550</v>
      </c>
      <c r="C100" s="373">
        <v>400</v>
      </c>
      <c r="D100" s="373"/>
      <c r="E100" s="185"/>
    </row>
    <row r="101" spans="1:5" ht="12" customHeight="1" thickBot="1">
      <c r="A101" s="18" t="s">
        <v>566</v>
      </c>
      <c r="B101" s="13" t="s">
        <v>551</v>
      </c>
      <c r="C101" s="374"/>
      <c r="D101" s="374"/>
      <c r="E101" s="186"/>
    </row>
    <row r="102" spans="1:5" ht="12" customHeight="1" thickBot="1">
      <c r="A102" s="165" t="s">
        <v>509</v>
      </c>
      <c r="B102" s="160" t="s">
        <v>775</v>
      </c>
      <c r="C102" s="391"/>
      <c r="D102" s="391"/>
      <c r="E102" s="392"/>
    </row>
    <row r="103" spans="1:5" ht="12" customHeight="1" thickBot="1">
      <c r="A103" s="157" t="s">
        <v>510</v>
      </c>
      <c r="B103" s="158" t="s">
        <v>631</v>
      </c>
      <c r="C103" s="366">
        <f>+C75+C88+C99+C102</f>
        <v>112609</v>
      </c>
      <c r="D103" s="366">
        <f>+D75+D88+D99+D102</f>
        <v>338918</v>
      </c>
      <c r="E103" s="178">
        <f>+E75+E88+E99+E102</f>
        <v>306989</v>
      </c>
    </row>
    <row r="104" spans="1:5" ht="12" customHeight="1" thickBot="1">
      <c r="A104" s="165" t="s">
        <v>511</v>
      </c>
      <c r="B104" s="160" t="s">
        <v>858</v>
      </c>
      <c r="C104" s="367">
        <f>+C105+C113</f>
        <v>0</v>
      </c>
      <c r="D104" s="367">
        <f>+D105+D113</f>
        <v>0</v>
      </c>
      <c r="E104" s="179">
        <f>+E105+E113</f>
        <v>0</v>
      </c>
    </row>
    <row r="105" spans="1:5" ht="12" customHeight="1" thickBot="1">
      <c r="A105" s="172" t="s">
        <v>572</v>
      </c>
      <c r="B105" s="298" t="s">
        <v>436</v>
      </c>
      <c r="C105" s="367">
        <f>+C106+C107+C108+C109+C110+C111+C112</f>
        <v>0</v>
      </c>
      <c r="D105" s="367">
        <f>+D106+D107+D108+D109+D110+D111+D112</f>
        <v>0</v>
      </c>
      <c r="E105" s="179">
        <f>+E106+E107+E108+E109+E110+E111+E112</f>
        <v>0</v>
      </c>
    </row>
    <row r="106" spans="1:5" ht="12" customHeight="1">
      <c r="A106" s="173" t="s">
        <v>575</v>
      </c>
      <c r="B106" s="174" t="s">
        <v>776</v>
      </c>
      <c r="C106" s="375"/>
      <c r="D106" s="375"/>
      <c r="E106" s="187"/>
    </row>
    <row r="107" spans="1:5" ht="12" customHeight="1">
      <c r="A107" s="166" t="s">
        <v>576</v>
      </c>
      <c r="B107" s="161" t="s">
        <v>777</v>
      </c>
      <c r="C107" s="375"/>
      <c r="D107" s="375"/>
      <c r="E107" s="187"/>
    </row>
    <row r="108" spans="1:5" ht="12" customHeight="1">
      <c r="A108" s="166" t="s">
        <v>577</v>
      </c>
      <c r="B108" s="161" t="s">
        <v>778</v>
      </c>
      <c r="C108" s="375"/>
      <c r="D108" s="375"/>
      <c r="E108" s="187"/>
    </row>
    <row r="109" spans="1:5" ht="12" customHeight="1">
      <c r="A109" s="166" t="s">
        <v>578</v>
      </c>
      <c r="B109" s="161" t="s">
        <v>779</v>
      </c>
      <c r="C109" s="375"/>
      <c r="D109" s="375"/>
      <c r="E109" s="187"/>
    </row>
    <row r="110" spans="1:5" ht="12" customHeight="1">
      <c r="A110" s="166" t="s">
        <v>677</v>
      </c>
      <c r="B110" s="161" t="s">
        <v>780</v>
      </c>
      <c r="C110" s="375"/>
      <c r="D110" s="375"/>
      <c r="E110" s="187"/>
    </row>
    <row r="111" spans="1:5" ht="12" customHeight="1">
      <c r="A111" s="166" t="s">
        <v>695</v>
      </c>
      <c r="B111" s="161" t="s">
        <v>781</v>
      </c>
      <c r="C111" s="375"/>
      <c r="D111" s="375"/>
      <c r="E111" s="187"/>
    </row>
    <row r="112" spans="1:5" ht="12" customHeight="1" thickBot="1">
      <c r="A112" s="175" t="s">
        <v>696</v>
      </c>
      <c r="B112" s="176" t="s">
        <v>782</v>
      </c>
      <c r="C112" s="375"/>
      <c r="D112" s="375"/>
      <c r="E112" s="187"/>
    </row>
    <row r="113" spans="1:5" ht="12" customHeight="1" thickBot="1">
      <c r="A113" s="172" t="s">
        <v>573</v>
      </c>
      <c r="B113" s="298" t="s">
        <v>437</v>
      </c>
      <c r="C113" s="367">
        <f>+C114+C115+C116+C117+C118+C119+C120+C121</f>
        <v>0</v>
      </c>
      <c r="D113" s="367">
        <f>+D114+D115+D116+D117+D118+D119+D120+D121</f>
        <v>0</v>
      </c>
      <c r="E113" s="179">
        <f>+E114+E115+E116+E117+E118+E119+E120+E121</f>
        <v>0</v>
      </c>
    </row>
    <row r="114" spans="1:5" ht="12" customHeight="1">
      <c r="A114" s="173" t="s">
        <v>581</v>
      </c>
      <c r="B114" s="174" t="s">
        <v>776</v>
      </c>
      <c r="C114" s="375"/>
      <c r="D114" s="375"/>
      <c r="E114" s="187"/>
    </row>
    <row r="115" spans="1:5" ht="12" customHeight="1">
      <c r="A115" s="166" t="s">
        <v>582</v>
      </c>
      <c r="B115" s="161" t="s">
        <v>783</v>
      </c>
      <c r="C115" s="375"/>
      <c r="D115" s="375"/>
      <c r="E115" s="187"/>
    </row>
    <row r="116" spans="1:5" ht="12" customHeight="1">
      <c r="A116" s="166" t="s">
        <v>583</v>
      </c>
      <c r="B116" s="161" t="s">
        <v>778</v>
      </c>
      <c r="C116" s="375"/>
      <c r="D116" s="375"/>
      <c r="E116" s="187"/>
    </row>
    <row r="117" spans="1:5" ht="12" customHeight="1">
      <c r="A117" s="166" t="s">
        <v>584</v>
      </c>
      <c r="B117" s="161" t="s">
        <v>779</v>
      </c>
      <c r="C117" s="375"/>
      <c r="D117" s="375"/>
      <c r="E117" s="187"/>
    </row>
    <row r="118" spans="1:5" ht="12" customHeight="1">
      <c r="A118" s="166" t="s">
        <v>678</v>
      </c>
      <c r="B118" s="161" t="s">
        <v>780</v>
      </c>
      <c r="C118" s="375"/>
      <c r="D118" s="375"/>
      <c r="E118" s="187"/>
    </row>
    <row r="119" spans="1:5" ht="12" customHeight="1">
      <c r="A119" s="166" t="s">
        <v>697</v>
      </c>
      <c r="B119" s="161" t="s">
        <v>784</v>
      </c>
      <c r="C119" s="375"/>
      <c r="D119" s="375"/>
      <c r="E119" s="187"/>
    </row>
    <row r="120" spans="1:5" ht="12" customHeight="1">
      <c r="A120" s="166" t="s">
        <v>698</v>
      </c>
      <c r="B120" s="161" t="s">
        <v>782</v>
      </c>
      <c r="C120" s="375"/>
      <c r="D120" s="375"/>
      <c r="E120" s="187"/>
    </row>
    <row r="121" spans="1:9" ht="15" customHeight="1" thickBot="1">
      <c r="A121" s="175" t="s">
        <v>699</v>
      </c>
      <c r="B121" s="176" t="s">
        <v>859</v>
      </c>
      <c r="C121" s="375"/>
      <c r="D121" s="375"/>
      <c r="E121" s="187"/>
      <c r="F121" s="36"/>
      <c r="G121" s="73"/>
      <c r="H121" s="73"/>
      <c r="I121" s="73"/>
    </row>
    <row r="122" spans="1:5" s="1" customFormat="1" ht="22.5" customHeight="1" thickBot="1">
      <c r="A122" s="165" t="s">
        <v>512</v>
      </c>
      <c r="B122" s="294" t="s">
        <v>785</v>
      </c>
      <c r="C122" s="393">
        <f>+C103+C104</f>
        <v>112609</v>
      </c>
      <c r="D122" s="393">
        <f>+D103+D104</f>
        <v>338918</v>
      </c>
      <c r="E122" s="196">
        <f>+E103+E104</f>
        <v>306989</v>
      </c>
    </row>
    <row r="123" spans="1:5" ht="13.5" customHeight="1" thickBot="1">
      <c r="A123" s="165" t="s">
        <v>513</v>
      </c>
      <c r="B123" s="294" t="s">
        <v>786</v>
      </c>
      <c r="C123" s="394"/>
      <c r="D123" s="394"/>
      <c r="E123" s="197">
        <v>12571</v>
      </c>
    </row>
    <row r="124" spans="1:5" ht="16.5" thickBot="1">
      <c r="A124" s="177" t="s">
        <v>514</v>
      </c>
      <c r="B124" s="295" t="s">
        <v>787</v>
      </c>
      <c r="C124" s="386">
        <f>+C122+C123</f>
        <v>112609</v>
      </c>
      <c r="D124" s="386">
        <f>+D122+D123</f>
        <v>338918</v>
      </c>
      <c r="E124" s="190">
        <f>+E122+E123</f>
        <v>319560</v>
      </c>
    </row>
    <row r="125" spans="1:5" ht="15" customHeight="1">
      <c r="A125" s="299"/>
      <c r="B125" s="299"/>
      <c r="C125" s="300"/>
      <c r="D125" s="300"/>
      <c r="E125" s="300"/>
    </row>
    <row r="126" spans="1:5" ht="13.5" customHeight="1">
      <c r="A126" s="313" t="s">
        <v>634</v>
      </c>
      <c r="B126" s="313"/>
      <c r="C126" s="313"/>
      <c r="D126" s="313"/>
      <c r="E126" s="313"/>
    </row>
    <row r="127" spans="1:5" ht="15" customHeight="1" thickBot="1">
      <c r="A127" s="311" t="s">
        <v>629</v>
      </c>
      <c r="B127" s="311"/>
      <c r="C127" s="199"/>
      <c r="D127" s="199"/>
      <c r="E127" s="199" t="s">
        <v>788</v>
      </c>
    </row>
    <row r="128" spans="1:5" ht="21.75" thickBot="1">
      <c r="A128" s="22">
        <v>1</v>
      </c>
      <c r="B128" s="29" t="s">
        <v>709</v>
      </c>
      <c r="C128" s="198">
        <f>+C52-C103</f>
        <v>12479</v>
      </c>
      <c r="D128" s="198">
        <f>+D52-D103</f>
        <v>24139</v>
      </c>
      <c r="E128" s="179">
        <f>+E52-E103</f>
        <v>56068</v>
      </c>
    </row>
    <row r="129" spans="1:5" ht="15.75">
      <c r="A129" s="34"/>
      <c r="B129" s="34"/>
      <c r="C129" s="34"/>
      <c r="D129" s="34"/>
      <c r="E129" s="34"/>
    </row>
    <row r="130" spans="1:5" ht="15.75">
      <c r="A130" s="34"/>
      <c r="B130" s="34"/>
      <c r="C130" s="34"/>
      <c r="D130" s="34"/>
      <c r="E130" s="34"/>
    </row>
    <row r="131" spans="1:5" ht="15.75">
      <c r="A131" s="34"/>
      <c r="B131" s="34"/>
      <c r="C131" s="34"/>
      <c r="D131" s="34"/>
      <c r="E131" s="34"/>
    </row>
    <row r="132" spans="1:5" ht="15.75">
      <c r="A132" s="34"/>
      <c r="B132" s="34"/>
      <c r="C132" s="34"/>
      <c r="D132" s="34"/>
      <c r="E132" s="34"/>
    </row>
    <row r="133" spans="1:5" ht="15.75">
      <c r="A133" s="34"/>
      <c r="B133" s="34"/>
      <c r="C133" s="34"/>
      <c r="D133" s="34"/>
      <c r="E133" s="34"/>
    </row>
    <row r="134" spans="1:5" ht="15.75">
      <c r="A134" s="34"/>
      <c r="B134" s="34"/>
      <c r="C134" s="34"/>
      <c r="D134" s="34"/>
      <c r="E134" s="34"/>
    </row>
    <row r="135" spans="1:5" ht="15.75">
      <c r="A135" s="34"/>
      <c r="B135" s="34"/>
      <c r="C135" s="34"/>
      <c r="D135" s="34"/>
      <c r="E135" s="34"/>
    </row>
    <row r="136" spans="1:5" ht="15.75">
      <c r="A136" s="34"/>
      <c r="B136" s="34"/>
      <c r="C136" s="34"/>
      <c r="D136" s="34"/>
      <c r="E136" s="34"/>
    </row>
    <row r="137" spans="1:5" ht="15.75">
      <c r="A137" s="34"/>
      <c r="B137" s="34"/>
      <c r="C137" s="34"/>
      <c r="D137" s="34"/>
      <c r="E137" s="34"/>
    </row>
    <row r="138" spans="1:5" ht="15.75">
      <c r="A138" s="34"/>
      <c r="B138" s="34"/>
      <c r="C138" s="34"/>
      <c r="D138" s="34"/>
      <c r="E138" s="34"/>
    </row>
    <row r="139" spans="1:5" ht="15.75">
      <c r="A139" s="34"/>
      <c r="B139" s="34"/>
      <c r="C139" s="34"/>
      <c r="D139" s="34"/>
      <c r="E139" s="34"/>
    </row>
    <row r="140" spans="1:5" ht="15.75">
      <c r="A140" s="34"/>
      <c r="B140" s="34"/>
      <c r="C140" s="34"/>
      <c r="D140" s="34"/>
      <c r="E140" s="34"/>
    </row>
    <row r="141" spans="1:5" ht="15.75">
      <c r="A141" s="34"/>
      <c r="B141" s="34"/>
      <c r="C141" s="34"/>
      <c r="D141" s="34"/>
      <c r="E141" s="34"/>
    </row>
    <row r="142" spans="1:5" ht="15.75">
      <c r="A142" s="34"/>
      <c r="B142" s="34"/>
      <c r="C142" s="34"/>
      <c r="D142" s="34"/>
      <c r="E142" s="34"/>
    </row>
    <row r="143" spans="1:5" ht="15.75">
      <c r="A143" s="34"/>
      <c r="B143" s="34"/>
      <c r="C143" s="34"/>
      <c r="D143" s="34"/>
      <c r="E143" s="34"/>
    </row>
    <row r="144" spans="1:5" ht="15.75">
      <c r="A144" s="34"/>
      <c r="B144" s="34"/>
      <c r="C144" s="34"/>
      <c r="D144" s="34"/>
      <c r="E144" s="34"/>
    </row>
  </sheetData>
  <sheetProtection/>
  <mergeCells count="8">
    <mergeCell ref="A70:E70"/>
    <mergeCell ref="A72:A73"/>
    <mergeCell ref="B72:B73"/>
    <mergeCell ref="C72:E72"/>
    <mergeCell ref="A1:E1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Tiszaszőlős Községi Önkormányzat
2013. ÉVI ZÁRSZÁMADÁS
KÖTELEZŐ FELADATAINAK MÉRLEGE &amp;10
&amp;R&amp;"Times New Roman CE,Félkövér dőlt"&amp;11 1.2. melléklet a ....../2014. (......) önkormányzati rendelethez</oddHeader>
  </headerFooter>
  <rowBreaks count="1" manualBreakCount="1">
    <brk id="6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6"/>
  <sheetViews>
    <sheetView workbookViewId="0" topLeftCell="A1">
      <selection activeCell="C41" sqref="C41"/>
    </sheetView>
  </sheetViews>
  <sheetFormatPr defaultColWidth="9.00390625" defaultRowHeight="12.75"/>
  <cols>
    <col min="1" max="1" width="6.625" style="41" customWidth="1"/>
    <col min="2" max="2" width="32.875" style="41" customWidth="1"/>
    <col min="3" max="3" width="20.875" style="41" customWidth="1"/>
    <col min="4" max="4" width="12.875" style="41" customWidth="1"/>
    <col min="5" max="16384" width="9.375" style="41" customWidth="1"/>
  </cols>
  <sheetData>
    <row r="1" spans="3:4" ht="14.25" thickBot="1">
      <c r="C1" s="515"/>
      <c r="D1" s="515" t="s">
        <v>911</v>
      </c>
    </row>
    <row r="2" spans="1:4" ht="42.75" customHeight="1" thickBot="1">
      <c r="A2" s="516" t="s">
        <v>563</v>
      </c>
      <c r="B2" s="517" t="s">
        <v>973</v>
      </c>
      <c r="C2" s="517" t="s">
        <v>974</v>
      </c>
      <c r="D2" s="518" t="s">
        <v>975</v>
      </c>
    </row>
    <row r="3" spans="1:4" ht="15.75" customHeight="1">
      <c r="A3" s="519" t="s">
        <v>506</v>
      </c>
      <c r="B3" s="520" t="s">
        <v>664</v>
      </c>
      <c r="C3" s="520"/>
      <c r="D3" s="521">
        <v>250</v>
      </c>
    </row>
    <row r="4" spans="1:4" ht="15.75" customHeight="1">
      <c r="A4" s="522" t="s">
        <v>507</v>
      </c>
      <c r="B4" s="523" t="s">
        <v>665</v>
      </c>
      <c r="C4" s="523"/>
      <c r="D4" s="524">
        <v>200</v>
      </c>
    </row>
    <row r="5" spans="1:4" ht="15.75" customHeight="1">
      <c r="A5" s="522" t="s">
        <v>508</v>
      </c>
      <c r="B5" s="523" t="s">
        <v>666</v>
      </c>
      <c r="C5" s="523"/>
      <c r="D5" s="524">
        <v>50</v>
      </c>
    </row>
    <row r="6" spans="1:4" ht="15.75" customHeight="1">
      <c r="A6" s="522" t="s">
        <v>509</v>
      </c>
      <c r="B6" s="523" t="s">
        <v>667</v>
      </c>
      <c r="C6" s="523"/>
      <c r="D6" s="524">
        <v>5</v>
      </c>
    </row>
    <row r="7" spans="1:4" ht="15.75" customHeight="1">
      <c r="A7" s="522" t="s">
        <v>510</v>
      </c>
      <c r="B7" s="523" t="s">
        <v>668</v>
      </c>
      <c r="C7" s="523"/>
      <c r="D7" s="524">
        <v>10</v>
      </c>
    </row>
    <row r="8" spans="1:4" ht="15.75" customHeight="1">
      <c r="A8" s="522" t="s">
        <v>511</v>
      </c>
      <c r="B8" s="523" t="s">
        <v>669</v>
      </c>
      <c r="C8" s="523"/>
      <c r="D8" s="524">
        <v>10</v>
      </c>
    </row>
    <row r="9" spans="1:4" ht="15.75" customHeight="1">
      <c r="A9" s="522" t="s">
        <v>512</v>
      </c>
      <c r="B9" s="523"/>
      <c r="C9" s="523"/>
      <c r="D9" s="524"/>
    </row>
    <row r="10" spans="1:4" ht="15.75" customHeight="1">
      <c r="A10" s="522" t="s">
        <v>513</v>
      </c>
      <c r="B10" s="523"/>
      <c r="C10" s="523"/>
      <c r="D10" s="524"/>
    </row>
    <row r="11" spans="1:4" ht="15.75" customHeight="1">
      <c r="A11" s="522" t="s">
        <v>514</v>
      </c>
      <c r="B11" s="523"/>
      <c r="C11" s="523"/>
      <c r="D11" s="524"/>
    </row>
    <row r="12" spans="1:4" ht="15.75" customHeight="1">
      <c r="A12" s="522" t="s">
        <v>515</v>
      </c>
      <c r="B12" s="523"/>
      <c r="C12" s="523"/>
      <c r="D12" s="524"/>
    </row>
    <row r="13" spans="1:4" ht="15.75" customHeight="1">
      <c r="A13" s="522" t="s">
        <v>516</v>
      </c>
      <c r="B13" s="523"/>
      <c r="C13" s="523"/>
      <c r="D13" s="524"/>
    </row>
    <row r="14" spans="1:4" ht="15.75" customHeight="1">
      <c r="A14" s="522" t="s">
        <v>517</v>
      </c>
      <c r="B14" s="523"/>
      <c r="C14" s="523"/>
      <c r="D14" s="524"/>
    </row>
    <row r="15" spans="1:4" ht="15.75" customHeight="1">
      <c r="A15" s="522" t="s">
        <v>518</v>
      </c>
      <c r="B15" s="523"/>
      <c r="C15" s="523"/>
      <c r="D15" s="524"/>
    </row>
    <row r="16" spans="1:4" ht="15.75" customHeight="1">
      <c r="A16" s="522" t="s">
        <v>519</v>
      </c>
      <c r="B16" s="523"/>
      <c r="C16" s="523"/>
      <c r="D16" s="524"/>
    </row>
    <row r="17" spans="1:4" ht="15.75" customHeight="1">
      <c r="A17" s="522" t="s">
        <v>520</v>
      </c>
      <c r="B17" s="523"/>
      <c r="C17" s="523"/>
      <c r="D17" s="524"/>
    </row>
    <row r="18" spans="1:4" ht="15.75" customHeight="1">
      <c r="A18" s="522" t="s">
        <v>521</v>
      </c>
      <c r="B18" s="523"/>
      <c r="C18" s="523"/>
      <c r="D18" s="524"/>
    </row>
    <row r="19" spans="1:4" ht="15.75" customHeight="1">
      <c r="A19" s="522" t="s">
        <v>522</v>
      </c>
      <c r="B19" s="523"/>
      <c r="C19" s="523"/>
      <c r="D19" s="524"/>
    </row>
    <row r="20" spans="1:4" ht="15.75" customHeight="1">
      <c r="A20" s="522" t="s">
        <v>523</v>
      </c>
      <c r="B20" s="523"/>
      <c r="C20" s="523"/>
      <c r="D20" s="524"/>
    </row>
    <row r="21" spans="1:4" ht="15.75" customHeight="1">
      <c r="A21" s="522" t="s">
        <v>524</v>
      </c>
      <c r="B21" s="523"/>
      <c r="C21" s="523"/>
      <c r="D21" s="524"/>
    </row>
    <row r="22" spans="1:4" ht="15.75" customHeight="1">
      <c r="A22" s="522" t="s">
        <v>525</v>
      </c>
      <c r="B22" s="523"/>
      <c r="C22" s="523"/>
      <c r="D22" s="524"/>
    </row>
    <row r="23" spans="1:4" ht="15.75" customHeight="1">
      <c r="A23" s="522" t="s">
        <v>526</v>
      </c>
      <c r="B23" s="523"/>
      <c r="C23" s="523"/>
      <c r="D23" s="524"/>
    </row>
    <row r="24" spans="1:4" ht="15.75" customHeight="1">
      <c r="A24" s="522" t="s">
        <v>527</v>
      </c>
      <c r="B24" s="523"/>
      <c r="C24" s="523"/>
      <c r="D24" s="524"/>
    </row>
    <row r="25" spans="1:4" ht="15.75" customHeight="1">
      <c r="A25" s="522" t="s">
        <v>528</v>
      </c>
      <c r="B25" s="523"/>
      <c r="C25" s="523"/>
      <c r="D25" s="524"/>
    </row>
    <row r="26" spans="1:4" ht="15.75" customHeight="1">
      <c r="A26" s="522" t="s">
        <v>529</v>
      </c>
      <c r="B26" s="523"/>
      <c r="C26" s="523"/>
      <c r="D26" s="524"/>
    </row>
    <row r="27" spans="1:4" ht="15.75" customHeight="1">
      <c r="A27" s="522" t="s">
        <v>530</v>
      </c>
      <c r="B27" s="523"/>
      <c r="C27" s="523"/>
      <c r="D27" s="524"/>
    </row>
    <row r="28" spans="1:4" ht="15.75" customHeight="1">
      <c r="A28" s="522" t="s">
        <v>531</v>
      </c>
      <c r="B28" s="523"/>
      <c r="C28" s="523"/>
      <c r="D28" s="524"/>
    </row>
    <row r="29" spans="1:4" ht="15.75" customHeight="1">
      <c r="A29" s="522" t="s">
        <v>532</v>
      </c>
      <c r="B29" s="523"/>
      <c r="C29" s="523"/>
      <c r="D29" s="524"/>
    </row>
    <row r="30" spans="1:4" ht="15.75" customHeight="1">
      <c r="A30" s="522" t="s">
        <v>533</v>
      </c>
      <c r="B30" s="523"/>
      <c r="C30" s="523"/>
      <c r="D30" s="524"/>
    </row>
    <row r="31" spans="1:4" ht="15.75" customHeight="1">
      <c r="A31" s="522" t="s">
        <v>534</v>
      </c>
      <c r="B31" s="523"/>
      <c r="C31" s="523"/>
      <c r="D31" s="524"/>
    </row>
    <row r="32" spans="1:4" ht="15.75" customHeight="1">
      <c r="A32" s="522" t="s">
        <v>605</v>
      </c>
      <c r="B32" s="523"/>
      <c r="C32" s="523"/>
      <c r="D32" s="524"/>
    </row>
    <row r="33" spans="1:4" ht="15.75" customHeight="1">
      <c r="A33" s="522" t="s">
        <v>878</v>
      </c>
      <c r="B33" s="523"/>
      <c r="C33" s="523"/>
      <c r="D33" s="524"/>
    </row>
    <row r="34" spans="1:4" ht="15.75" customHeight="1">
      <c r="A34" s="522" t="s">
        <v>976</v>
      </c>
      <c r="B34" s="523"/>
      <c r="C34" s="523"/>
      <c r="D34" s="524"/>
    </row>
    <row r="35" spans="1:4" ht="15.75" customHeight="1" thickBot="1">
      <c r="A35" s="525" t="s">
        <v>977</v>
      </c>
      <c r="B35" s="526"/>
      <c r="C35" s="526"/>
      <c r="D35" s="527"/>
    </row>
    <row r="36" spans="1:4" ht="15.75" customHeight="1" thickBot="1">
      <c r="A36" s="960" t="s">
        <v>539</v>
      </c>
      <c r="B36" s="961"/>
      <c r="C36" s="528"/>
      <c r="D36" s="529">
        <f>SUM(D3:D35)</f>
        <v>525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2013. évi céljelleggel juttatott támogatások felhasználásáról&amp;R&amp;"Times New Roman CE,Félkövér dőlt"&amp;11 13. melléklet a ......../2014. (........)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D63" sqref="D63"/>
    </sheetView>
  </sheetViews>
  <sheetFormatPr defaultColWidth="9.00390625" defaultRowHeight="12.75"/>
  <cols>
    <col min="1" max="1" width="77.125" style="1014" customWidth="1"/>
    <col min="2" max="2" width="4.875" style="1015" customWidth="1"/>
    <col min="3" max="3" width="13.00390625" style="1013" customWidth="1"/>
    <col min="4" max="4" width="12.50390625" style="1013" customWidth="1"/>
    <col min="5" max="5" width="12.375" style="1013" customWidth="1"/>
    <col min="6" max="16384" width="9.375" style="1013" customWidth="1"/>
  </cols>
  <sheetData>
    <row r="1" spans="1:5" ht="12.75">
      <c r="A1" s="1012" t="s">
        <v>267</v>
      </c>
      <c r="B1" s="1012"/>
      <c r="C1" s="1012"/>
      <c r="D1" s="1012"/>
      <c r="E1" s="1012"/>
    </row>
    <row r="2" spans="4:5" ht="14.25" thickBot="1">
      <c r="D2" s="1016" t="s">
        <v>911</v>
      </c>
      <c r="E2" s="1016"/>
    </row>
    <row r="3" spans="1:5" s="1022" customFormat="1" ht="29.25" customHeight="1">
      <c r="A3" s="1017" t="s">
        <v>979</v>
      </c>
      <c r="B3" s="1018" t="s">
        <v>980</v>
      </c>
      <c r="C3" s="1019" t="s">
        <v>268</v>
      </c>
      <c r="D3" s="1020" t="s">
        <v>269</v>
      </c>
      <c r="E3" s="1021" t="s">
        <v>270</v>
      </c>
    </row>
    <row r="4" spans="1:5" s="1028" customFormat="1" ht="14.25" thickBot="1">
      <c r="A4" s="1023"/>
      <c r="B4" s="1024"/>
      <c r="C4" s="1025" t="s">
        <v>984</v>
      </c>
      <c r="D4" s="1026"/>
      <c r="E4" s="1027" t="s">
        <v>271</v>
      </c>
    </row>
    <row r="5" spans="1:5" s="1033" customFormat="1" ht="12.75" customHeight="1" thickBot="1">
      <c r="A5" s="1029" t="s">
        <v>257</v>
      </c>
      <c r="B5" s="1030" t="s">
        <v>258</v>
      </c>
      <c r="C5" s="1031" t="s">
        <v>259</v>
      </c>
      <c r="D5" s="1030" t="s">
        <v>272</v>
      </c>
      <c r="E5" s="1032" t="s">
        <v>273</v>
      </c>
    </row>
    <row r="6" spans="1:5" s="1033" customFormat="1" ht="12.75" customHeight="1">
      <c r="A6" s="1034" t="s">
        <v>274</v>
      </c>
      <c r="B6" s="1035" t="s">
        <v>540</v>
      </c>
      <c r="C6" s="1036"/>
      <c r="D6" s="1037"/>
      <c r="E6" s="1038"/>
    </row>
    <row r="7" spans="1:5" s="1033" customFormat="1" ht="12.75" customHeight="1">
      <c r="A7" s="1039" t="s">
        <v>275</v>
      </c>
      <c r="B7" s="1040" t="s">
        <v>276</v>
      </c>
      <c r="C7" s="1041"/>
      <c r="D7" s="1042"/>
      <c r="E7" s="1043"/>
    </row>
    <row r="8" spans="1:5" ht="12.75" customHeight="1">
      <c r="A8" s="1044" t="s">
        <v>277</v>
      </c>
      <c r="B8" s="1045">
        <v>3</v>
      </c>
      <c r="C8" s="1041">
        <v>1784</v>
      </c>
      <c r="D8" s="1042"/>
      <c r="E8" s="1043">
        <f>D8/C8*100</f>
        <v>0</v>
      </c>
    </row>
    <row r="9" spans="1:5" ht="12.75">
      <c r="A9" s="1039" t="s">
        <v>278</v>
      </c>
      <c r="B9" s="1046">
        <v>4</v>
      </c>
      <c r="C9" s="1041">
        <v>1168</v>
      </c>
      <c r="D9" s="1042">
        <v>2006</v>
      </c>
      <c r="E9" s="1043">
        <f>D9/C9*100</f>
        <v>171.74657534246575</v>
      </c>
    </row>
    <row r="10" spans="1:5" ht="12.75">
      <c r="A10" s="1039" t="s">
        <v>279</v>
      </c>
      <c r="B10" s="1046">
        <v>5</v>
      </c>
      <c r="C10" s="1041"/>
      <c r="D10" s="1042"/>
      <c r="E10" s="1043"/>
    </row>
    <row r="11" spans="1:5" ht="12.75" customHeight="1" thickBot="1">
      <c r="A11" s="1039" t="s">
        <v>280</v>
      </c>
      <c r="B11" s="1046">
        <v>6</v>
      </c>
      <c r="C11" s="1047"/>
      <c r="D11" s="1048"/>
      <c r="E11" s="1049"/>
    </row>
    <row r="12" spans="1:5" ht="13.5" customHeight="1" thickBot="1">
      <c r="A12" s="1050" t="s">
        <v>281</v>
      </c>
      <c r="B12" s="1046">
        <v>7</v>
      </c>
      <c r="C12" s="1051">
        <f>SUM(C6:C11)</f>
        <v>2952</v>
      </c>
      <c r="D12" s="1051">
        <f>SUM(D6:D11)</f>
        <v>2006</v>
      </c>
      <c r="E12" s="1052">
        <f>D12/C12*100</f>
        <v>67.95392953929539</v>
      </c>
    </row>
    <row r="13" spans="1:5" ht="12.75">
      <c r="A13" s="1053" t="s">
        <v>282</v>
      </c>
      <c r="B13" s="1046">
        <v>8</v>
      </c>
      <c r="C13" s="1041">
        <v>918430</v>
      </c>
      <c r="D13" s="1042">
        <v>728281</v>
      </c>
      <c r="E13" s="1054">
        <f>D13/C13*100</f>
        <v>79.29629911914898</v>
      </c>
    </row>
    <row r="14" spans="1:5" ht="12.75">
      <c r="A14" s="1053" t="s">
        <v>283</v>
      </c>
      <c r="B14" s="1046">
        <v>9</v>
      </c>
      <c r="C14" s="1041">
        <v>11027</v>
      </c>
      <c r="D14" s="1042">
        <v>14162</v>
      </c>
      <c r="E14" s="1055">
        <f>D14/C14*100</f>
        <v>128.4302167407273</v>
      </c>
    </row>
    <row r="15" spans="1:5" ht="12.75">
      <c r="A15" s="1053" t="s">
        <v>284</v>
      </c>
      <c r="B15" s="1046">
        <v>10</v>
      </c>
      <c r="C15" s="1041">
        <v>4718</v>
      </c>
      <c r="D15" s="1042">
        <v>3601</v>
      </c>
      <c r="E15" s="1056"/>
    </row>
    <row r="16" spans="1:5" ht="12.75">
      <c r="A16" s="1053" t="s">
        <v>285</v>
      </c>
      <c r="B16" s="1046">
        <v>11</v>
      </c>
      <c r="C16" s="1041"/>
      <c r="D16" s="1042"/>
      <c r="E16" s="1056"/>
    </row>
    <row r="17" spans="1:5" ht="12.75">
      <c r="A17" s="1053" t="s">
        <v>394</v>
      </c>
      <c r="B17" s="1046">
        <v>12</v>
      </c>
      <c r="C17" s="1041">
        <v>14610</v>
      </c>
      <c r="D17" s="1042">
        <v>59204</v>
      </c>
      <c r="E17" s="1056">
        <f>D17/C17*100</f>
        <v>405.22929500342235</v>
      </c>
    </row>
    <row r="18" spans="1:5" ht="12.75">
      <c r="A18" s="1053" t="s">
        <v>286</v>
      </c>
      <c r="B18" s="1057">
        <v>13</v>
      </c>
      <c r="C18" s="1041"/>
      <c r="D18" s="1042"/>
      <c r="E18" s="1056"/>
    </row>
    <row r="19" spans="1:5" ht="12.75">
      <c r="A19" s="1053" t="s">
        <v>287</v>
      </c>
      <c r="B19" s="1046">
        <v>14</v>
      </c>
      <c r="C19" s="1041"/>
      <c r="D19" s="1042"/>
      <c r="E19" s="1056"/>
    </row>
    <row r="20" spans="1:5" ht="13.5" thickBot="1">
      <c r="A20" s="1053" t="s">
        <v>288</v>
      </c>
      <c r="B20" s="1046">
        <v>15</v>
      </c>
      <c r="C20" s="1041"/>
      <c r="D20" s="1042"/>
      <c r="E20" s="1058"/>
    </row>
    <row r="21" spans="1:5" ht="13.5" thickBot="1">
      <c r="A21" s="1059" t="s">
        <v>289</v>
      </c>
      <c r="B21" s="1046">
        <v>16</v>
      </c>
      <c r="C21" s="1060">
        <f>SUM(C13:C20)</f>
        <v>948785</v>
      </c>
      <c r="D21" s="1060">
        <f>SUM(D13:D20)</f>
        <v>805248</v>
      </c>
      <c r="E21" s="1052">
        <f>D21/C21*100</f>
        <v>84.87149354174022</v>
      </c>
    </row>
    <row r="22" spans="1:5" ht="12.75">
      <c r="A22" s="1053" t="s">
        <v>290</v>
      </c>
      <c r="B22" s="1046">
        <v>17</v>
      </c>
      <c r="C22" s="1041"/>
      <c r="D22" s="1042">
        <v>38</v>
      </c>
      <c r="E22" s="1054"/>
    </row>
    <row r="23" spans="1:5" ht="12.75">
      <c r="A23" s="1053" t="s">
        <v>291</v>
      </c>
      <c r="B23" s="1046">
        <v>18</v>
      </c>
      <c r="C23" s="1041"/>
      <c r="D23" s="1042"/>
      <c r="E23" s="1056"/>
    </row>
    <row r="24" spans="1:5" ht="12.75">
      <c r="A24" s="1053" t="s">
        <v>292</v>
      </c>
      <c r="B24" s="1046">
        <v>19</v>
      </c>
      <c r="C24" s="1041"/>
      <c r="D24" s="1042"/>
      <c r="E24" s="1056"/>
    </row>
    <row r="25" spans="1:5" ht="12.75">
      <c r="A25" s="1053" t="s">
        <v>293</v>
      </c>
      <c r="B25" s="1046">
        <v>20</v>
      </c>
      <c r="C25" s="1041"/>
      <c r="D25" s="1042"/>
      <c r="E25" s="1056"/>
    </row>
    <row r="26" spans="1:5" ht="12.75">
      <c r="A26" s="1053" t="s">
        <v>294</v>
      </c>
      <c r="B26" s="1046">
        <v>21</v>
      </c>
      <c r="C26" s="1041"/>
      <c r="D26" s="1042"/>
      <c r="E26" s="1056"/>
    </row>
    <row r="27" spans="1:5" ht="13.5" thickBot="1">
      <c r="A27" s="1053" t="s">
        <v>295</v>
      </c>
      <c r="B27" s="1046">
        <v>22</v>
      </c>
      <c r="C27" s="1041"/>
      <c r="D27" s="1042"/>
      <c r="E27" s="1058"/>
    </row>
    <row r="28" spans="1:5" s="1061" customFormat="1" ht="13.5" thickBot="1">
      <c r="A28" s="1050" t="s">
        <v>296</v>
      </c>
      <c r="B28" s="1046">
        <v>23</v>
      </c>
      <c r="C28" s="1051">
        <f>SUM(C22:C27)</f>
        <v>0</v>
      </c>
      <c r="D28" s="1051">
        <f>SUM(D22:D27)</f>
        <v>38</v>
      </c>
      <c r="E28" s="1054"/>
    </row>
    <row r="29" spans="1:5" s="1061" customFormat="1" ht="12.75">
      <c r="A29" s="1053" t="s">
        <v>297</v>
      </c>
      <c r="B29" s="1046">
        <v>24</v>
      </c>
      <c r="C29" s="1041">
        <v>17155</v>
      </c>
      <c r="D29" s="1042">
        <v>333413</v>
      </c>
      <c r="E29" s="1054">
        <f>D29/C29*100</f>
        <v>1943.5324978140486</v>
      </c>
    </row>
    <row r="30" spans="1:5" s="1061" customFormat="1" ht="12.75">
      <c r="A30" s="1053" t="s">
        <v>298</v>
      </c>
      <c r="B30" s="1046">
        <v>25</v>
      </c>
      <c r="C30" s="1041"/>
      <c r="D30" s="1042"/>
      <c r="E30" s="1056"/>
    </row>
    <row r="31" spans="1:5" s="1061" customFormat="1" ht="12.75">
      <c r="A31" s="1053" t="s">
        <v>299</v>
      </c>
      <c r="B31" s="1046">
        <v>26</v>
      </c>
      <c r="C31" s="1041"/>
      <c r="D31" s="1042">
        <v>175649</v>
      </c>
      <c r="E31" s="1056"/>
    </row>
    <row r="32" spans="1:5" s="1061" customFormat="1" ht="12.75">
      <c r="A32" s="1053" t="s">
        <v>300</v>
      </c>
      <c r="B32" s="1046">
        <v>27</v>
      </c>
      <c r="C32" s="1041"/>
      <c r="D32" s="1042"/>
      <c r="E32" s="1056"/>
    </row>
    <row r="33" spans="1:5" s="1061" customFormat="1" ht="17.25" customHeight="1" thickBot="1">
      <c r="A33" s="1053" t="s">
        <v>301</v>
      </c>
      <c r="B33" s="1046">
        <v>28</v>
      </c>
      <c r="C33" s="1041"/>
      <c r="D33" s="1042"/>
      <c r="E33" s="1058"/>
    </row>
    <row r="34" spans="1:5" s="1061" customFormat="1" ht="14.25" customHeight="1" thickBot="1">
      <c r="A34" s="1062" t="s">
        <v>302</v>
      </c>
      <c r="B34" s="1057">
        <v>29</v>
      </c>
      <c r="C34" s="1063">
        <f>SUM(C29:C33)</f>
        <v>17155</v>
      </c>
      <c r="D34" s="1063">
        <f>SUM(D29:D33)</f>
        <v>509062</v>
      </c>
      <c r="E34" s="1054">
        <f>D34/C34*100</f>
        <v>2967.4264062955403</v>
      </c>
    </row>
    <row r="35" spans="1:5" ht="17.25" customHeight="1" thickBot="1">
      <c r="A35" s="1064" t="s">
        <v>303</v>
      </c>
      <c r="B35" s="1065">
        <v>30</v>
      </c>
      <c r="C35" s="1066">
        <f>SUM(C12,C21,C28,C34)</f>
        <v>968892</v>
      </c>
      <c r="D35" s="1066">
        <f>SUM(D12,D21,D28,D34)</f>
        <v>1316354</v>
      </c>
      <c r="E35" s="1054">
        <f>D35/C35*100</f>
        <v>135.86178851719285</v>
      </c>
    </row>
    <row r="36" spans="1:5" ht="12.75">
      <c r="A36" s="1067" t="s">
        <v>304</v>
      </c>
      <c r="B36" s="1045">
        <v>31</v>
      </c>
      <c r="C36" s="1047"/>
      <c r="D36" s="1048"/>
      <c r="E36" s="1054"/>
    </row>
    <row r="37" spans="1:5" ht="12.75">
      <c r="A37" s="1053" t="s">
        <v>305</v>
      </c>
      <c r="B37" s="1046">
        <v>32</v>
      </c>
      <c r="C37" s="1041"/>
      <c r="D37" s="1042"/>
      <c r="E37" s="1056"/>
    </row>
    <row r="38" spans="1:5" ht="12.75" customHeight="1">
      <c r="A38" s="1053" t="s">
        <v>306</v>
      </c>
      <c r="B38" s="1046">
        <v>33</v>
      </c>
      <c r="C38" s="1041"/>
      <c r="D38" s="1042"/>
      <c r="E38" s="1056"/>
    </row>
    <row r="39" spans="1:5" ht="12.75">
      <c r="A39" s="1053" t="s">
        <v>307</v>
      </c>
      <c r="B39" s="1046">
        <v>34</v>
      </c>
      <c r="C39" s="1041"/>
      <c r="D39" s="1042"/>
      <c r="E39" s="1056"/>
    </row>
    <row r="40" spans="1:5" ht="24.75" customHeight="1">
      <c r="A40" s="1053" t="s">
        <v>308</v>
      </c>
      <c r="B40" s="1046">
        <v>35</v>
      </c>
      <c r="C40" s="1041"/>
      <c r="D40" s="1042"/>
      <c r="E40" s="1056"/>
    </row>
    <row r="41" spans="1:5" ht="13.5" thickBot="1">
      <c r="A41" s="1053" t="s">
        <v>309</v>
      </c>
      <c r="B41" s="1046">
        <v>36</v>
      </c>
      <c r="C41" s="1041"/>
      <c r="D41" s="1042"/>
      <c r="E41" s="1058"/>
    </row>
    <row r="42" spans="1:5" ht="13.5" thickBot="1">
      <c r="A42" s="1050" t="s">
        <v>310</v>
      </c>
      <c r="B42" s="1046">
        <v>37</v>
      </c>
      <c r="C42" s="1051"/>
      <c r="D42" s="1068"/>
      <c r="E42" s="1054"/>
    </row>
    <row r="43" spans="1:5" ht="12.75">
      <c r="A43" s="1053" t="s">
        <v>311</v>
      </c>
      <c r="B43" s="1046">
        <v>38</v>
      </c>
      <c r="C43" s="1041">
        <v>182</v>
      </c>
      <c r="D43" s="1042"/>
      <c r="E43" s="1054">
        <f>D43/C43*100</f>
        <v>0</v>
      </c>
    </row>
    <row r="44" spans="1:5" ht="12.75">
      <c r="A44" s="1053" t="s">
        <v>312</v>
      </c>
      <c r="B44" s="1046">
        <v>39</v>
      </c>
      <c r="C44" s="1041">
        <v>4014</v>
      </c>
      <c r="D44" s="1042">
        <v>2410</v>
      </c>
      <c r="E44" s="1056">
        <f>D44/C44*100</f>
        <v>60.039860488290984</v>
      </c>
    </row>
    <row r="45" spans="1:5" ht="12.75">
      <c r="A45" s="1053" t="s">
        <v>313</v>
      </c>
      <c r="B45" s="1046">
        <v>40</v>
      </c>
      <c r="C45" s="1041"/>
      <c r="D45" s="1042"/>
      <c r="E45" s="1056"/>
    </row>
    <row r="46" spans="1:5" ht="12.75">
      <c r="A46" s="1053" t="s">
        <v>314</v>
      </c>
      <c r="B46" s="1046">
        <v>41</v>
      </c>
      <c r="C46" s="1041">
        <v>847346</v>
      </c>
      <c r="D46" s="1042">
        <v>412676</v>
      </c>
      <c r="E46" s="1056">
        <f>D46/C46*100</f>
        <v>48.70218305155155</v>
      </c>
    </row>
    <row r="47" spans="1:5" ht="22.5">
      <c r="A47" s="1039" t="s">
        <v>315</v>
      </c>
      <c r="B47" s="1046">
        <v>42</v>
      </c>
      <c r="C47" s="1041"/>
      <c r="D47" s="1042"/>
      <c r="E47" s="1056"/>
    </row>
    <row r="48" spans="1:5" ht="22.5">
      <c r="A48" s="1039" t="s">
        <v>316</v>
      </c>
      <c r="B48" s="1046">
        <v>43</v>
      </c>
      <c r="C48" s="1041"/>
      <c r="D48" s="1042"/>
      <c r="E48" s="1056"/>
    </row>
    <row r="49" spans="1:5" ht="12.75">
      <c r="A49" s="1039" t="s">
        <v>317</v>
      </c>
      <c r="B49" s="1046">
        <v>44</v>
      </c>
      <c r="C49" s="1041"/>
      <c r="D49" s="1042"/>
      <c r="E49" s="1056"/>
    </row>
    <row r="50" spans="1:5" ht="12.75">
      <c r="A50" s="1039" t="s">
        <v>318</v>
      </c>
      <c r="B50" s="1046">
        <v>45</v>
      </c>
      <c r="C50" s="1041"/>
      <c r="D50" s="1042"/>
      <c r="E50" s="1056"/>
    </row>
    <row r="51" spans="1:5" ht="13.5" thickBot="1">
      <c r="A51" s="1039" t="s">
        <v>319</v>
      </c>
      <c r="B51" s="1046">
        <v>46</v>
      </c>
      <c r="C51" s="1041"/>
      <c r="D51" s="1042"/>
      <c r="E51" s="1058"/>
    </row>
    <row r="52" spans="1:5" ht="13.5" thickBot="1">
      <c r="A52" s="1050" t="s">
        <v>320</v>
      </c>
      <c r="B52" s="1046">
        <v>47</v>
      </c>
      <c r="C52" s="1051">
        <f>SUM(C43:C51)</f>
        <v>851542</v>
      </c>
      <c r="D52" s="1051">
        <f>SUM(D43:D51)</f>
        <v>415086</v>
      </c>
      <c r="E52" s="1054">
        <f>D52/C52*100</f>
        <v>48.74521749954788</v>
      </c>
    </row>
    <row r="53" spans="1:5" ht="12.75">
      <c r="A53" s="1053" t="s">
        <v>321</v>
      </c>
      <c r="B53" s="1046">
        <v>48</v>
      </c>
      <c r="C53" s="1041"/>
      <c r="D53" s="1042"/>
      <c r="E53" s="1054"/>
    </row>
    <row r="54" spans="1:5" ht="23.25" thickBot="1">
      <c r="A54" s="1053" t="s">
        <v>322</v>
      </c>
      <c r="B54" s="1046">
        <v>49</v>
      </c>
      <c r="C54" s="1041"/>
      <c r="D54" s="1042"/>
      <c r="E54" s="1058"/>
    </row>
    <row r="55" spans="1:5" ht="13.5" thickBot="1">
      <c r="A55" s="1050" t="s">
        <v>323</v>
      </c>
      <c r="B55" s="1046">
        <v>50</v>
      </c>
      <c r="C55" s="1051"/>
      <c r="D55" s="1068"/>
      <c r="E55" s="1054"/>
    </row>
    <row r="56" spans="1:5" ht="12.75">
      <c r="A56" s="1053" t="s">
        <v>324</v>
      </c>
      <c r="B56" s="1046">
        <v>51</v>
      </c>
      <c r="C56" s="1041">
        <v>120</v>
      </c>
      <c r="D56" s="1042">
        <v>295</v>
      </c>
      <c r="E56" s="1054">
        <f>D56/C56*100</f>
        <v>245.83333333333334</v>
      </c>
    </row>
    <row r="57" spans="1:5" ht="12.75">
      <c r="A57" s="1053" t="s">
        <v>325</v>
      </c>
      <c r="B57" s="1046">
        <v>52</v>
      </c>
      <c r="C57" s="1041">
        <v>16352</v>
      </c>
      <c r="D57" s="1042">
        <v>35205</v>
      </c>
      <c r="E57" s="1056">
        <f>D57/C57*100</f>
        <v>215.2947651663405</v>
      </c>
    </row>
    <row r="58" spans="1:5" ht="12.75">
      <c r="A58" s="1053" t="s">
        <v>326</v>
      </c>
      <c r="B58" s="1046">
        <v>53</v>
      </c>
      <c r="C58" s="1041"/>
      <c r="D58" s="1042"/>
      <c r="E58" s="1056"/>
    </row>
    <row r="59" spans="1:5" ht="13.5" thickBot="1">
      <c r="A59" s="1053" t="s">
        <v>327</v>
      </c>
      <c r="B59" s="1046">
        <v>54</v>
      </c>
      <c r="C59" s="1041"/>
      <c r="D59" s="1042"/>
      <c r="E59" s="1058"/>
    </row>
    <row r="60" spans="1:5" ht="13.5" thickBot="1">
      <c r="A60" s="1050" t="s">
        <v>328</v>
      </c>
      <c r="B60" s="1046">
        <v>55</v>
      </c>
      <c r="C60" s="1051">
        <f>SUM(C56:C59)</f>
        <v>16472</v>
      </c>
      <c r="D60" s="1051">
        <f>SUM(D56:D59)</f>
        <v>35500</v>
      </c>
      <c r="E60" s="1054">
        <f>D60/C60*100</f>
        <v>215.51724137931038</v>
      </c>
    </row>
    <row r="61" spans="1:5" ht="12.75">
      <c r="A61" s="1053" t="s">
        <v>329</v>
      </c>
      <c r="B61" s="1046">
        <v>56</v>
      </c>
      <c r="C61" s="1041"/>
      <c r="D61" s="1042"/>
      <c r="E61" s="1054"/>
    </row>
    <row r="62" spans="1:5" ht="12.75" customHeight="1">
      <c r="A62" s="1053" t="s">
        <v>330</v>
      </c>
      <c r="B62" s="1046">
        <v>57</v>
      </c>
      <c r="C62" s="1041"/>
      <c r="D62" s="1042">
        <v>13994</v>
      </c>
      <c r="E62" s="1056"/>
    </row>
    <row r="63" spans="1:5" ht="12.75" customHeight="1">
      <c r="A63" s="1053" t="s">
        <v>331</v>
      </c>
      <c r="B63" s="1046">
        <v>58</v>
      </c>
      <c r="C63" s="1041"/>
      <c r="D63" s="1042"/>
      <c r="E63" s="1056"/>
    </row>
    <row r="64" spans="1:5" ht="14.25" customHeight="1" thickBot="1">
      <c r="A64" s="1053" t="s">
        <v>332</v>
      </c>
      <c r="B64" s="1046">
        <v>59</v>
      </c>
      <c r="C64" s="1041"/>
      <c r="D64" s="1042"/>
      <c r="E64" s="1058"/>
    </row>
    <row r="65" spans="1:5" ht="15.75" customHeight="1" thickBot="1">
      <c r="A65" s="1050" t="s">
        <v>333</v>
      </c>
      <c r="B65" s="1046">
        <v>60</v>
      </c>
      <c r="C65" s="1063">
        <f>SUM(C61:C64)</f>
        <v>0</v>
      </c>
      <c r="D65" s="1063">
        <f>SUM(D61:D64)</f>
        <v>13994</v>
      </c>
      <c r="E65" s="1054"/>
    </row>
    <row r="66" spans="1:5" ht="18" customHeight="1" thickBot="1">
      <c r="A66" s="1069" t="s">
        <v>334</v>
      </c>
      <c r="B66" s="1046">
        <v>61</v>
      </c>
      <c r="C66" s="1066">
        <f>SUM(C42,C52,C55,C60,C65)</f>
        <v>868014</v>
      </c>
      <c r="D66" s="1066">
        <f>SUM(D42,D52,D55,D60,D65)</f>
        <v>464580</v>
      </c>
      <c r="E66" s="1054">
        <f>D66/C66*100</f>
        <v>53.52217821371544</v>
      </c>
    </row>
    <row r="67" spans="1:5" ht="18.75" customHeight="1" thickBot="1">
      <c r="A67" s="1070" t="s">
        <v>335</v>
      </c>
      <c r="B67" s="1071">
        <v>62</v>
      </c>
      <c r="C67" s="1066">
        <f>SUM(C35,C66)</f>
        <v>1836906</v>
      </c>
      <c r="D67" s="1066">
        <f>SUM(D35,D66)</f>
        <v>1780934</v>
      </c>
      <c r="E67" s="1072">
        <f>D67/C67*100</f>
        <v>96.95291974657387</v>
      </c>
    </row>
  </sheetData>
  <sheetProtection/>
  <mergeCells count="4">
    <mergeCell ref="A3:A4"/>
    <mergeCell ref="B3:B4"/>
    <mergeCell ref="D2:E2"/>
    <mergeCell ref="A1:E1"/>
  </mergeCells>
  <printOptions horizontalCentered="1"/>
  <pageMargins left="0.7874015748031497" right="0.7874015748031497" top="0.4724409448818898" bottom="0.4724409448818898" header="0.1968503937007874" footer="0.6692913385826772"/>
  <pageSetup horizontalDpi="300" verticalDpi="300" orientation="portrait" paperSize="9" scale="80" r:id="rId1"/>
  <headerFooter alignWithMargins="0">
    <oddHeader>&amp;R
&amp;"Times New Roman CE,Félkövér dőlt"&amp;11 14/a. sz. melléklet a ...../2014. (.....) önkormányzati rendelethez&amp;"Times New Roman CE,Normál"&amp;10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49">
      <selection activeCell="D44" sqref="D44"/>
    </sheetView>
  </sheetViews>
  <sheetFormatPr defaultColWidth="9.00390625" defaultRowHeight="12.75"/>
  <cols>
    <col min="1" max="1" width="72.50390625" style="1014" customWidth="1"/>
    <col min="2" max="2" width="4.875" style="1015" customWidth="1"/>
    <col min="3" max="3" width="10.375" style="1013" customWidth="1"/>
    <col min="4" max="4" width="11.375" style="1013" customWidth="1"/>
    <col min="5" max="5" width="11.875" style="1095" customWidth="1"/>
    <col min="6" max="16384" width="9.375" style="1013" customWidth="1"/>
  </cols>
  <sheetData>
    <row r="1" spans="1:5" ht="12.75">
      <c r="A1" s="1012" t="s">
        <v>267</v>
      </c>
      <c r="B1" s="1012"/>
      <c r="C1" s="1012"/>
      <c r="D1" s="1012"/>
      <c r="E1" s="1012"/>
    </row>
    <row r="2" spans="4:5" ht="14.25" thickBot="1">
      <c r="D2" s="1016" t="s">
        <v>911</v>
      </c>
      <c r="E2" s="1016"/>
    </row>
    <row r="3" spans="1:5" s="1073" customFormat="1" ht="37.5" customHeight="1">
      <c r="A3" s="1017" t="s">
        <v>255</v>
      </c>
      <c r="B3" s="1018" t="s">
        <v>980</v>
      </c>
      <c r="C3" s="1019" t="s">
        <v>336</v>
      </c>
      <c r="D3" s="1020" t="s">
        <v>269</v>
      </c>
      <c r="E3" s="1021" t="s">
        <v>270</v>
      </c>
    </row>
    <row r="4" spans="1:5" s="1073" customFormat="1" ht="12.75" customHeight="1" thickBot="1">
      <c r="A4" s="1023"/>
      <c r="B4" s="1024"/>
      <c r="C4" s="1025" t="s">
        <v>984</v>
      </c>
      <c r="D4" s="1026"/>
      <c r="E4" s="1027" t="s">
        <v>271</v>
      </c>
    </row>
    <row r="5" spans="1:5" s="1074" customFormat="1" ht="13.5" thickBot="1">
      <c r="A5" s="1029" t="s">
        <v>257</v>
      </c>
      <c r="B5" s="1031" t="s">
        <v>258</v>
      </c>
      <c r="C5" s="1031" t="s">
        <v>259</v>
      </c>
      <c r="D5" s="1030" t="s">
        <v>272</v>
      </c>
      <c r="E5" s="1032" t="s">
        <v>273</v>
      </c>
    </row>
    <row r="6" spans="1:5" ht="12.75" customHeight="1">
      <c r="A6" s="1034" t="s">
        <v>337</v>
      </c>
      <c r="B6" s="1075">
        <v>63</v>
      </c>
      <c r="C6" s="1076">
        <v>13307</v>
      </c>
      <c r="D6" s="1076">
        <v>12042</v>
      </c>
      <c r="E6" s="1038">
        <f>D6/C6*100</f>
        <v>90.4937251070865</v>
      </c>
    </row>
    <row r="7" spans="1:5" ht="12.75">
      <c r="A7" s="1039" t="s">
        <v>338</v>
      </c>
      <c r="B7" s="1077">
        <v>64</v>
      </c>
      <c r="C7" s="1078">
        <v>1805052</v>
      </c>
      <c r="D7" s="1078">
        <v>1707418</v>
      </c>
      <c r="E7" s="1043">
        <f>D7/C7*100</f>
        <v>94.59106995255539</v>
      </c>
    </row>
    <row r="8" spans="1:5" ht="13.5" thickBot="1">
      <c r="A8" s="1079" t="s">
        <v>339</v>
      </c>
      <c r="B8" s="1057">
        <v>65</v>
      </c>
      <c r="C8" s="1078"/>
      <c r="D8" s="1078"/>
      <c r="E8" s="1049"/>
    </row>
    <row r="9" spans="1:5" ht="12.75" customHeight="1" thickBot="1">
      <c r="A9" s="1080" t="s">
        <v>340</v>
      </c>
      <c r="B9" s="1081">
        <v>66</v>
      </c>
      <c r="C9" s="1082">
        <f>SUM(C6:C8)</f>
        <v>1818359</v>
      </c>
      <c r="D9" s="1082">
        <f>SUM(D6:D8)</f>
        <v>1719460</v>
      </c>
      <c r="E9" s="1038">
        <f>D9/C9*100</f>
        <v>94.56108502226458</v>
      </c>
    </row>
    <row r="10" spans="1:5" ht="14.25" customHeight="1">
      <c r="A10" s="1044" t="s">
        <v>395</v>
      </c>
      <c r="B10" s="1083">
        <v>67</v>
      </c>
      <c r="C10" s="1084">
        <v>16472</v>
      </c>
      <c r="D10" s="1084">
        <v>49494</v>
      </c>
      <c r="E10" s="1038">
        <f>D10/C10*100</f>
        <v>300.4735308402137</v>
      </c>
    </row>
    <row r="11" spans="1:5" ht="12.75">
      <c r="A11" s="1039" t="s">
        <v>341</v>
      </c>
      <c r="B11" s="1077">
        <v>68</v>
      </c>
      <c r="C11" s="1048">
        <v>9613</v>
      </c>
      <c r="D11" s="1048">
        <v>49494</v>
      </c>
      <c r="E11" s="1043">
        <f>D11/C11*100</f>
        <v>514.8652865910746</v>
      </c>
    </row>
    <row r="12" spans="1:5" ht="12.75">
      <c r="A12" s="1039" t="s">
        <v>342</v>
      </c>
      <c r="B12" s="1057">
        <v>69</v>
      </c>
      <c r="C12" s="1048">
        <v>6859</v>
      </c>
      <c r="D12" s="1048"/>
      <c r="E12" s="1043">
        <f>D12/C12*100</f>
        <v>0</v>
      </c>
    </row>
    <row r="13" spans="1:5" ht="12.75">
      <c r="A13" s="1053" t="s">
        <v>343</v>
      </c>
      <c r="B13" s="1077">
        <v>70</v>
      </c>
      <c r="C13" s="1042"/>
      <c r="D13" s="1042"/>
      <c r="E13" s="1043"/>
    </row>
    <row r="14" spans="1:5" ht="12.75">
      <c r="A14" s="1053" t="s">
        <v>344</v>
      </c>
      <c r="B14" s="1057">
        <v>71</v>
      </c>
      <c r="C14" s="1042"/>
      <c r="D14" s="1042"/>
      <c r="E14" s="1043"/>
    </row>
    <row r="15" spans="1:5" ht="14.25" customHeight="1">
      <c r="A15" s="1053" t="s">
        <v>345</v>
      </c>
      <c r="B15" s="1077">
        <v>72</v>
      </c>
      <c r="C15" s="1042"/>
      <c r="D15" s="1042"/>
      <c r="E15" s="1043"/>
    </row>
    <row r="16" spans="1:5" ht="15.75" customHeight="1" thickBot="1">
      <c r="A16" s="1085" t="s">
        <v>346</v>
      </c>
      <c r="B16" s="1057">
        <v>73</v>
      </c>
      <c r="C16" s="1078"/>
      <c r="D16" s="1078"/>
      <c r="E16" s="1049"/>
    </row>
    <row r="17" spans="1:5" s="1061" customFormat="1" ht="13.5" thickBot="1">
      <c r="A17" s="1086" t="s">
        <v>347</v>
      </c>
      <c r="B17" s="1081">
        <v>74</v>
      </c>
      <c r="C17" s="1060">
        <f>SUM(C10,C13:C16)</f>
        <v>16472</v>
      </c>
      <c r="D17" s="1060">
        <f>SUM(D10,D13:D16)</f>
        <v>49494</v>
      </c>
      <c r="E17" s="1038">
        <f>D17/C17*100</f>
        <v>300.4735308402137</v>
      </c>
    </row>
    <row r="18" spans="1:5" s="1061" customFormat="1" ht="12.75">
      <c r="A18" s="1067" t="s">
        <v>396</v>
      </c>
      <c r="B18" s="1083">
        <v>75</v>
      </c>
      <c r="C18" s="1084"/>
      <c r="D18" s="1084"/>
      <c r="E18" s="1038"/>
    </row>
    <row r="19" spans="1:5" ht="12.75">
      <c r="A19" s="1053" t="s">
        <v>348</v>
      </c>
      <c r="B19" s="1077">
        <v>76</v>
      </c>
      <c r="C19" s="1048"/>
      <c r="D19" s="1048"/>
      <c r="E19" s="1043"/>
    </row>
    <row r="20" spans="1:5" ht="12.75">
      <c r="A20" s="1053" t="s">
        <v>349</v>
      </c>
      <c r="B20" s="1057">
        <v>77</v>
      </c>
      <c r="C20" s="1048"/>
      <c r="D20" s="1048"/>
      <c r="E20" s="1043"/>
    </row>
    <row r="21" spans="1:5" ht="12.75">
      <c r="A21" s="1053" t="s">
        <v>350</v>
      </c>
      <c r="B21" s="1077">
        <v>78</v>
      </c>
      <c r="C21" s="1042"/>
      <c r="D21" s="1042"/>
      <c r="E21" s="1043"/>
    </row>
    <row r="22" spans="1:5" ht="12.75">
      <c r="A22" s="1053" t="s">
        <v>351</v>
      </c>
      <c r="B22" s="1057">
        <v>79</v>
      </c>
      <c r="C22" s="1042"/>
      <c r="D22" s="1042"/>
      <c r="E22" s="1043"/>
    </row>
    <row r="23" spans="1:5" ht="13.5" thickBot="1">
      <c r="A23" s="1085" t="s">
        <v>352</v>
      </c>
      <c r="B23" s="1087">
        <v>80</v>
      </c>
      <c r="C23" s="1078"/>
      <c r="D23" s="1078"/>
      <c r="E23" s="1049"/>
    </row>
    <row r="24" spans="1:5" ht="13.5" thickBot="1">
      <c r="A24" s="1086" t="s">
        <v>353</v>
      </c>
      <c r="B24" s="1081">
        <v>81</v>
      </c>
      <c r="C24" s="1060"/>
      <c r="D24" s="1060"/>
      <c r="E24" s="1038"/>
    </row>
    <row r="25" spans="1:5" ht="13.5" thickBot="1">
      <c r="A25" s="1064" t="s">
        <v>354</v>
      </c>
      <c r="B25" s="1081">
        <v>82</v>
      </c>
      <c r="C25" s="1082">
        <f>SUM(C17,C24)</f>
        <v>16472</v>
      </c>
      <c r="D25" s="1082">
        <f>SUM(D17,D24)</f>
        <v>49494</v>
      </c>
      <c r="E25" s="1038">
        <f>D25/C25*100</f>
        <v>300.4735308402137</v>
      </c>
    </row>
    <row r="26" spans="1:5" ht="12.75">
      <c r="A26" s="1067" t="s">
        <v>355</v>
      </c>
      <c r="B26" s="1083">
        <v>83</v>
      </c>
      <c r="C26" s="1048"/>
      <c r="D26" s="1048"/>
      <c r="E26" s="1038"/>
    </row>
    <row r="27" spans="1:5" ht="12.75">
      <c r="A27" s="1053" t="s">
        <v>356</v>
      </c>
      <c r="B27" s="1077">
        <v>84</v>
      </c>
      <c r="C27" s="1042"/>
      <c r="D27" s="1042"/>
      <c r="E27" s="1043"/>
    </row>
    <row r="28" spans="1:5" ht="12.75">
      <c r="A28" s="1053" t="s">
        <v>357</v>
      </c>
      <c r="B28" s="1057">
        <v>85</v>
      </c>
      <c r="C28" s="1042"/>
      <c r="D28" s="1042"/>
      <c r="E28" s="1043"/>
    </row>
    <row r="29" spans="1:5" ht="12.75">
      <c r="A29" s="1053" t="s">
        <v>358</v>
      </c>
      <c r="B29" s="1077">
        <v>86</v>
      </c>
      <c r="C29" s="1042"/>
      <c r="D29" s="1042"/>
      <c r="E29" s="1043"/>
    </row>
    <row r="30" spans="1:5" ht="12.75" customHeight="1">
      <c r="A30" s="1053" t="s">
        <v>359</v>
      </c>
      <c r="B30" s="1057">
        <v>87</v>
      </c>
      <c r="C30" s="1042"/>
      <c r="D30" s="1042"/>
      <c r="E30" s="1043"/>
    </row>
    <row r="31" spans="1:5" ht="12.75" customHeight="1" thickBot="1">
      <c r="A31" s="1085" t="s">
        <v>360</v>
      </c>
      <c r="B31" s="1087">
        <v>88</v>
      </c>
      <c r="C31" s="1078"/>
      <c r="D31" s="1078"/>
      <c r="E31" s="1049"/>
    </row>
    <row r="32" spans="1:5" ht="12.75" customHeight="1" thickBot="1">
      <c r="A32" s="1086" t="s">
        <v>361</v>
      </c>
      <c r="B32" s="1081">
        <v>89</v>
      </c>
      <c r="C32" s="1060">
        <f>SUM(C26:C31)</f>
        <v>0</v>
      </c>
      <c r="D32" s="1060">
        <f>SUM(D26:D31)</f>
        <v>0</v>
      </c>
      <c r="E32" s="1038"/>
    </row>
    <row r="33" spans="1:5" ht="12.75" customHeight="1">
      <c r="A33" s="1067" t="s">
        <v>362</v>
      </c>
      <c r="B33" s="1088">
        <v>90</v>
      </c>
      <c r="C33" s="1048"/>
      <c r="D33" s="1048"/>
      <c r="E33" s="1038"/>
    </row>
    <row r="34" spans="1:5" ht="12.75" customHeight="1">
      <c r="A34" s="1053" t="s">
        <v>363</v>
      </c>
      <c r="B34" s="1057">
        <v>91</v>
      </c>
      <c r="C34" s="1042"/>
      <c r="D34" s="1042"/>
      <c r="E34" s="1043"/>
    </row>
    <row r="35" spans="1:5" ht="12.75" customHeight="1">
      <c r="A35" s="1053" t="s">
        <v>397</v>
      </c>
      <c r="B35" s="1077">
        <v>92</v>
      </c>
      <c r="C35" s="1089">
        <v>122</v>
      </c>
      <c r="D35" s="1089">
        <v>910</v>
      </c>
      <c r="E35" s="1043">
        <f>D35/C35*100</f>
        <v>745.9016393442622</v>
      </c>
    </row>
    <row r="36" spans="1:5" ht="12.75" customHeight="1">
      <c r="A36" s="1053" t="s">
        <v>364</v>
      </c>
      <c r="B36" s="1057">
        <v>93</v>
      </c>
      <c r="C36" s="1042">
        <v>122</v>
      </c>
      <c r="D36" s="1042">
        <v>910</v>
      </c>
      <c r="E36" s="1043">
        <f>D36/C36*100</f>
        <v>745.9016393442622</v>
      </c>
    </row>
    <row r="37" spans="1:5" ht="12.75" customHeight="1">
      <c r="A37" s="1053" t="s">
        <v>365</v>
      </c>
      <c r="B37" s="1077">
        <v>94</v>
      </c>
      <c r="C37" s="1042"/>
      <c r="D37" s="1042"/>
      <c r="E37" s="1043"/>
    </row>
    <row r="38" spans="1:5" ht="19.5" customHeight="1">
      <c r="A38" s="1053" t="s">
        <v>366</v>
      </c>
      <c r="B38" s="1057">
        <v>95</v>
      </c>
      <c r="C38" s="1090">
        <v>1953</v>
      </c>
      <c r="D38" s="1090">
        <v>11070</v>
      </c>
      <c r="E38" s="1043">
        <f>D38/C38*100</f>
        <v>566.8202764976958</v>
      </c>
    </row>
    <row r="39" spans="1:5" ht="12.75" customHeight="1">
      <c r="A39" s="1053" t="s">
        <v>367</v>
      </c>
      <c r="B39" s="1077">
        <v>96</v>
      </c>
      <c r="C39" s="1078"/>
      <c r="D39" s="1078"/>
      <c r="E39" s="1043"/>
    </row>
    <row r="40" spans="1:5" ht="16.5" customHeight="1">
      <c r="A40" s="1053" t="s">
        <v>368</v>
      </c>
      <c r="B40" s="1057">
        <v>97</v>
      </c>
      <c r="C40" s="1078"/>
      <c r="D40" s="1078"/>
      <c r="E40" s="1043"/>
    </row>
    <row r="41" spans="1:5" ht="18.75" customHeight="1">
      <c r="A41" s="1053" t="s">
        <v>369</v>
      </c>
      <c r="B41" s="1077">
        <v>98</v>
      </c>
      <c r="C41" s="1042">
        <v>5</v>
      </c>
      <c r="D41" s="1042">
        <v>2</v>
      </c>
      <c r="E41" s="1043">
        <f>D41/C41*100</f>
        <v>40</v>
      </c>
    </row>
    <row r="42" spans="1:5" ht="18" customHeight="1">
      <c r="A42" s="1053" t="s">
        <v>370</v>
      </c>
      <c r="B42" s="1057">
        <v>99</v>
      </c>
      <c r="C42" s="1042">
        <v>1220</v>
      </c>
      <c r="D42" s="1042"/>
      <c r="E42" s="1043">
        <f>D42/C42*100</f>
        <v>0</v>
      </c>
    </row>
    <row r="43" spans="1:5" ht="12.75" customHeight="1">
      <c r="A43" s="1053" t="s">
        <v>371</v>
      </c>
      <c r="B43" s="1077">
        <v>100</v>
      </c>
      <c r="C43" s="1042">
        <v>728</v>
      </c>
      <c r="D43" s="1042">
        <v>1797</v>
      </c>
      <c r="E43" s="1043">
        <f>D43/C43*100</f>
        <v>246.84065934065936</v>
      </c>
    </row>
    <row r="44" spans="1:5" ht="16.5" customHeight="1">
      <c r="A44" s="1053" t="s">
        <v>372</v>
      </c>
      <c r="B44" s="1057">
        <v>101</v>
      </c>
      <c r="C44" s="1042"/>
      <c r="D44" s="1042"/>
      <c r="E44" s="1043"/>
    </row>
    <row r="45" spans="1:5" ht="16.5" customHeight="1">
      <c r="A45" s="1053" t="s">
        <v>373</v>
      </c>
      <c r="B45" s="1077">
        <v>102</v>
      </c>
      <c r="C45" s="1042"/>
      <c r="D45" s="1042"/>
      <c r="E45" s="1043"/>
    </row>
    <row r="46" spans="1:5" ht="16.5" customHeight="1">
      <c r="A46" s="1053" t="s">
        <v>374</v>
      </c>
      <c r="B46" s="1057">
        <v>103</v>
      </c>
      <c r="C46" s="1042"/>
      <c r="D46" s="1042"/>
      <c r="E46" s="1043"/>
    </row>
    <row r="47" spans="1:5" ht="24.75" customHeight="1">
      <c r="A47" s="1053" t="s">
        <v>375</v>
      </c>
      <c r="B47" s="1077">
        <v>104</v>
      </c>
      <c r="C47" s="1042"/>
      <c r="D47" s="1042"/>
      <c r="E47" s="1043"/>
    </row>
    <row r="48" spans="1:5" ht="22.5">
      <c r="A48" s="1053" t="s">
        <v>376</v>
      </c>
      <c r="B48" s="1057">
        <v>105</v>
      </c>
      <c r="C48" s="1042"/>
      <c r="D48" s="1042"/>
      <c r="E48" s="1043"/>
    </row>
    <row r="49" spans="1:5" ht="25.5" customHeight="1">
      <c r="A49" s="1053" t="s">
        <v>377</v>
      </c>
      <c r="B49" s="1077">
        <v>106</v>
      </c>
      <c r="C49" s="1042"/>
      <c r="D49" s="1042"/>
      <c r="E49" s="1043"/>
    </row>
    <row r="50" spans="1:5" ht="22.5">
      <c r="A50" s="1053" t="s">
        <v>378</v>
      </c>
      <c r="B50" s="1057">
        <v>107</v>
      </c>
      <c r="C50" s="1042"/>
      <c r="D50" s="1042"/>
      <c r="E50" s="1043"/>
    </row>
    <row r="51" spans="1:5" ht="19.5" customHeight="1">
      <c r="A51" s="1091" t="s">
        <v>379</v>
      </c>
      <c r="B51" s="1077">
        <v>108</v>
      </c>
      <c r="C51" s="1042"/>
      <c r="D51" s="1042"/>
      <c r="E51" s="1043"/>
    </row>
    <row r="52" spans="1:5" ht="15.75" customHeight="1">
      <c r="A52" s="1053" t="s">
        <v>380</v>
      </c>
      <c r="B52" s="1057">
        <v>109</v>
      </c>
      <c r="C52" s="1042"/>
      <c r="D52" s="1042"/>
      <c r="E52" s="1043"/>
    </row>
    <row r="53" spans="1:5" ht="12" customHeight="1">
      <c r="A53" s="1092" t="s">
        <v>381</v>
      </c>
      <c r="B53" s="1077">
        <v>110</v>
      </c>
      <c r="C53" s="1042"/>
      <c r="D53" s="1042"/>
      <c r="E53" s="1043"/>
    </row>
    <row r="54" spans="1:5" ht="12" customHeight="1">
      <c r="A54" s="1092" t="s">
        <v>382</v>
      </c>
      <c r="B54" s="1057">
        <v>111</v>
      </c>
      <c r="C54" s="1042"/>
      <c r="D54" s="1042"/>
      <c r="E54" s="1043"/>
    </row>
    <row r="55" spans="1:5" ht="12" customHeight="1" thickBot="1">
      <c r="A55" s="1093" t="s">
        <v>383</v>
      </c>
      <c r="B55" s="1087">
        <v>112</v>
      </c>
      <c r="C55" s="1078"/>
      <c r="D55" s="1078"/>
      <c r="E55" s="1049"/>
    </row>
    <row r="56" spans="1:5" ht="12.75" customHeight="1" thickBot="1">
      <c r="A56" s="1086" t="s">
        <v>384</v>
      </c>
      <c r="B56" s="1081">
        <v>113</v>
      </c>
      <c r="C56" s="1060">
        <f>SUM(C33,C34,C35,C38)</f>
        <v>2075</v>
      </c>
      <c r="D56" s="1060">
        <f>SUM(D33,D34,D35,D38)</f>
        <v>11980</v>
      </c>
      <c r="E56" s="1038">
        <f>D56/C56*100</f>
        <v>577.3493975903614</v>
      </c>
    </row>
    <row r="57" spans="1:5" ht="12.75">
      <c r="A57" s="1067" t="s">
        <v>385</v>
      </c>
      <c r="B57" s="1088">
        <v>114</v>
      </c>
      <c r="C57" s="1048"/>
      <c r="D57" s="1048"/>
      <c r="E57" s="1038"/>
    </row>
    <row r="58" spans="1:5" ht="17.25" customHeight="1">
      <c r="A58" s="1053" t="s">
        <v>386</v>
      </c>
      <c r="B58" s="1057">
        <v>115</v>
      </c>
      <c r="C58" s="1042"/>
      <c r="D58" s="1042"/>
      <c r="E58" s="1043"/>
    </row>
    <row r="59" spans="1:5" ht="12.75">
      <c r="A59" s="1053" t="s">
        <v>387</v>
      </c>
      <c r="B59" s="1077">
        <v>116</v>
      </c>
      <c r="C59" s="1042"/>
      <c r="D59" s="1042"/>
      <c r="E59" s="1043"/>
    </row>
    <row r="60" spans="1:5" ht="12.75">
      <c r="A60" s="1039" t="s">
        <v>388</v>
      </c>
      <c r="B60" s="1057">
        <v>117</v>
      </c>
      <c r="C60" s="1042"/>
      <c r="D60" s="1042"/>
      <c r="E60" s="1043"/>
    </row>
    <row r="61" spans="1:5" ht="12.75">
      <c r="A61" s="1053" t="s">
        <v>389</v>
      </c>
      <c r="B61" s="1077">
        <v>118</v>
      </c>
      <c r="C61" s="1078"/>
      <c r="D61" s="1078"/>
      <c r="E61" s="1043"/>
    </row>
    <row r="62" spans="1:5" ht="13.5" thickBot="1">
      <c r="A62" s="1085" t="s">
        <v>390</v>
      </c>
      <c r="B62" s="1057">
        <v>119</v>
      </c>
      <c r="C62" s="1078"/>
      <c r="D62" s="1078"/>
      <c r="E62" s="1049"/>
    </row>
    <row r="63" spans="1:5" ht="13.5" thickBot="1">
      <c r="A63" s="1086" t="s">
        <v>391</v>
      </c>
      <c r="B63" s="1081">
        <v>120</v>
      </c>
      <c r="C63" s="1060"/>
      <c r="D63" s="1060"/>
      <c r="E63" s="1038"/>
    </row>
    <row r="64" spans="1:5" ht="13.5" thickBot="1">
      <c r="A64" s="1064" t="s">
        <v>392</v>
      </c>
      <c r="B64" s="1081">
        <v>121</v>
      </c>
      <c r="C64" s="1082">
        <f>SUM(C32,C56,C63)</f>
        <v>2075</v>
      </c>
      <c r="D64" s="1082">
        <f>SUM(D32,D56,D63)</f>
        <v>11980</v>
      </c>
      <c r="E64" s="1038">
        <f>D64/C64*100</f>
        <v>577.3493975903614</v>
      </c>
    </row>
    <row r="65" spans="1:5" ht="13.5" thickBot="1">
      <c r="A65" s="1080" t="s">
        <v>393</v>
      </c>
      <c r="B65" s="1081">
        <v>122</v>
      </c>
      <c r="C65" s="1082">
        <f>SUM(C9,C25,C64)</f>
        <v>1836906</v>
      </c>
      <c r="D65" s="1082">
        <f>SUM(D9,D25,D64)</f>
        <v>1780934</v>
      </c>
      <c r="E65" s="1094">
        <f>D65/C65*100</f>
        <v>96.95291974657387</v>
      </c>
    </row>
  </sheetData>
  <sheetProtection/>
  <mergeCells count="4">
    <mergeCell ref="A3:A4"/>
    <mergeCell ref="B3:B4"/>
    <mergeCell ref="D2:E2"/>
    <mergeCell ref="A1:E1"/>
  </mergeCells>
  <printOptions horizontalCentered="1"/>
  <pageMargins left="0.7874015748031497" right="0.7874015748031497" top="0.4724409448818898" bottom="0.4724409448818898" header="0.1968503937007874" footer="0.7874015748031497"/>
  <pageSetup horizontalDpi="300" verticalDpi="300" orientation="portrait" paperSize="9" scale="77" r:id="rId1"/>
  <headerFooter alignWithMargins="0">
    <oddHeader>&amp;R
&amp;"Times New Roman CE,Félkövér dőlt"&amp;11 14/b. sz. melléklet a ....../2014. (.....)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273"/>
  <sheetViews>
    <sheetView zoomScaleSheetLayoutView="120" workbookViewId="0" topLeftCell="A1">
      <selection activeCell="D267" sqref="D267"/>
    </sheetView>
  </sheetViews>
  <sheetFormatPr defaultColWidth="12.00390625" defaultRowHeight="12.75"/>
  <cols>
    <col min="1" max="1" width="67.125" style="530" customWidth="1"/>
    <col min="2" max="2" width="6.125" style="530" customWidth="1"/>
    <col min="3" max="4" width="12.125" style="530" customWidth="1"/>
    <col min="5" max="5" width="12.125" style="581" customWidth="1"/>
    <col min="6" max="16384" width="12.00390625" style="530" customWidth="1"/>
  </cols>
  <sheetData>
    <row r="1" spans="1:5" ht="49.5" customHeight="1">
      <c r="A1" s="963" t="s">
        <v>430</v>
      </c>
      <c r="B1" s="964"/>
      <c r="C1" s="964"/>
      <c r="D1" s="964"/>
      <c r="E1" s="964"/>
    </row>
    <row r="2" spans="3:5" ht="16.5" thickBot="1">
      <c r="C2" s="965" t="s">
        <v>978</v>
      </c>
      <c r="D2" s="965"/>
      <c r="E2" s="965"/>
    </row>
    <row r="3" spans="1:5" ht="15.75" customHeight="1">
      <c r="A3" s="966" t="s">
        <v>979</v>
      </c>
      <c r="B3" s="969" t="s">
        <v>980</v>
      </c>
      <c r="C3" s="972" t="s">
        <v>981</v>
      </c>
      <c r="D3" s="972" t="s">
        <v>982</v>
      </c>
      <c r="E3" s="974" t="s">
        <v>983</v>
      </c>
    </row>
    <row r="4" spans="1:5" ht="11.25" customHeight="1">
      <c r="A4" s="967"/>
      <c r="B4" s="970"/>
      <c r="C4" s="973"/>
      <c r="D4" s="973"/>
      <c r="E4" s="975"/>
    </row>
    <row r="5" spans="1:5" ht="15.75">
      <c r="A5" s="968"/>
      <c r="B5" s="971"/>
      <c r="C5" s="976" t="s">
        <v>984</v>
      </c>
      <c r="D5" s="976"/>
      <c r="E5" s="977"/>
    </row>
    <row r="6" spans="1:5" s="534" customFormat="1" ht="16.5" thickBot="1">
      <c r="A6" s="531">
        <v>1</v>
      </c>
      <c r="B6" s="532">
        <v>2</v>
      </c>
      <c r="C6" s="532">
        <v>3</v>
      </c>
      <c r="D6" s="532">
        <v>4</v>
      </c>
      <c r="E6" s="533">
        <v>5</v>
      </c>
    </row>
    <row r="7" spans="1:5" s="539" customFormat="1" ht="15.75">
      <c r="A7" s="535" t="s">
        <v>985</v>
      </c>
      <c r="B7" s="536" t="s">
        <v>986</v>
      </c>
      <c r="C7" s="537">
        <f>C8+C15+C18+C19+C20</f>
        <v>0</v>
      </c>
      <c r="D7" s="537">
        <f>D8+D15+D18+D19+D20</f>
        <v>2006</v>
      </c>
      <c r="E7" s="538"/>
    </row>
    <row r="8" spans="1:5" s="539" customFormat="1" ht="16.5" customHeight="1">
      <c r="A8" s="540" t="s">
        <v>987</v>
      </c>
      <c r="B8" s="541" t="s">
        <v>988</v>
      </c>
      <c r="C8" s="542">
        <f>C9+C12</f>
        <v>0</v>
      </c>
      <c r="D8" s="542">
        <f>D9+D12</f>
        <v>2006</v>
      </c>
      <c r="E8" s="543"/>
    </row>
    <row r="9" spans="1:5" s="539" customFormat="1" ht="15.75">
      <c r="A9" s="544" t="s">
        <v>989</v>
      </c>
      <c r="B9" s="541" t="s">
        <v>990</v>
      </c>
      <c r="C9" s="545">
        <f>SUM(C10:C11)</f>
        <v>0</v>
      </c>
      <c r="D9" s="545">
        <f>SUM(D10:D11)</f>
        <v>0</v>
      </c>
      <c r="E9" s="546"/>
    </row>
    <row r="10" spans="1:5" s="539" customFormat="1" ht="15.75">
      <c r="A10" s="547" t="s">
        <v>991</v>
      </c>
      <c r="B10" s="541" t="s">
        <v>992</v>
      </c>
      <c r="C10" s="548"/>
      <c r="D10" s="548"/>
      <c r="E10" s="546"/>
    </row>
    <row r="11" spans="1:5" s="539" customFormat="1" ht="15.75">
      <c r="A11" s="547" t="s">
        <v>993</v>
      </c>
      <c r="B11" s="541" t="s">
        <v>994</v>
      </c>
      <c r="C11" s="548"/>
      <c r="D11" s="548"/>
      <c r="E11" s="546"/>
    </row>
    <row r="12" spans="1:5" s="539" customFormat="1" ht="15.75">
      <c r="A12" s="544" t="s">
        <v>995</v>
      </c>
      <c r="B12" s="541" t="s">
        <v>996</v>
      </c>
      <c r="C12" s="545">
        <f>SUM(C13:C14)</f>
        <v>0</v>
      </c>
      <c r="D12" s="545">
        <f>SUM(D13:D14)</f>
        <v>2006</v>
      </c>
      <c r="E12" s="546"/>
    </row>
    <row r="13" spans="1:5" s="539" customFormat="1" ht="15.75">
      <c r="A13" s="547" t="s">
        <v>997</v>
      </c>
      <c r="B13" s="541" t="s">
        <v>998</v>
      </c>
      <c r="C13" s="548"/>
      <c r="D13" s="548">
        <v>2006</v>
      </c>
      <c r="E13" s="546"/>
    </row>
    <row r="14" spans="1:5" s="539" customFormat="1" ht="15.75">
      <c r="A14" s="547" t="s">
        <v>999</v>
      </c>
      <c r="B14" s="541" t="s">
        <v>1000</v>
      </c>
      <c r="C14" s="548"/>
      <c r="D14" s="548"/>
      <c r="E14" s="546"/>
    </row>
    <row r="15" spans="1:5" s="539" customFormat="1" ht="15.75">
      <c r="A15" s="540" t="s">
        <v>1001</v>
      </c>
      <c r="B15" s="541" t="s">
        <v>1002</v>
      </c>
      <c r="C15" s="545">
        <f>SUM(C16:C17)</f>
        <v>0</v>
      </c>
      <c r="D15" s="545">
        <f>SUM(D16:D17)</f>
        <v>0</v>
      </c>
      <c r="E15" s="546"/>
    </row>
    <row r="16" spans="1:5" s="539" customFormat="1" ht="15.75">
      <c r="A16" s="547" t="s">
        <v>1003</v>
      </c>
      <c r="B16" s="541" t="s">
        <v>515</v>
      </c>
      <c r="C16" s="548"/>
      <c r="D16" s="548"/>
      <c r="E16" s="546"/>
    </row>
    <row r="17" spans="1:5" s="539" customFormat="1" ht="15.75">
      <c r="A17" s="547" t="s">
        <v>1004</v>
      </c>
      <c r="B17" s="541" t="s">
        <v>516</v>
      </c>
      <c r="C17" s="548"/>
      <c r="D17" s="548"/>
      <c r="E17" s="546"/>
    </row>
    <row r="18" spans="1:5" s="539" customFormat="1" ht="15.75">
      <c r="A18" s="540" t="s">
        <v>1005</v>
      </c>
      <c r="B18" s="541" t="s">
        <v>517</v>
      </c>
      <c r="C18" s="548"/>
      <c r="D18" s="548"/>
      <c r="E18" s="546"/>
    </row>
    <row r="19" spans="1:5" s="539" customFormat="1" ht="15.75">
      <c r="A19" s="540" t="s">
        <v>1006</v>
      </c>
      <c r="B19" s="541" t="s">
        <v>518</v>
      </c>
      <c r="C19" s="548"/>
      <c r="D19" s="549"/>
      <c r="E19" s="546"/>
    </row>
    <row r="20" spans="1:5" s="539" customFormat="1" ht="15.75">
      <c r="A20" s="540" t="s">
        <v>1007</v>
      </c>
      <c r="B20" s="541" t="s">
        <v>519</v>
      </c>
      <c r="C20" s="549"/>
      <c r="D20" s="548"/>
      <c r="E20" s="546"/>
    </row>
    <row r="21" spans="1:5" s="539" customFormat="1" ht="15.75">
      <c r="A21" s="550" t="s">
        <v>1008</v>
      </c>
      <c r="B21" s="541" t="s">
        <v>520</v>
      </c>
      <c r="C21" s="551">
        <f>C22+C92+C112+C131</f>
        <v>0</v>
      </c>
      <c r="D21" s="551">
        <f>D22+D92+D112+D131</f>
        <v>805248</v>
      </c>
      <c r="E21" s="552">
        <f>E22+E92+E112+E131</f>
        <v>0</v>
      </c>
    </row>
    <row r="22" spans="1:5" s="539" customFormat="1" ht="15.75">
      <c r="A22" s="550" t="s">
        <v>1009</v>
      </c>
      <c r="B22" s="541" t="s">
        <v>521</v>
      </c>
      <c r="C22" s="551">
        <f>C23+C79+C90+C91</f>
        <v>0</v>
      </c>
      <c r="D22" s="551">
        <f>D23+D79+D90+D91</f>
        <v>787485</v>
      </c>
      <c r="E22" s="552">
        <f>E23+E79+E90+E91</f>
        <v>0</v>
      </c>
    </row>
    <row r="23" spans="1:5" s="539" customFormat="1" ht="15.75">
      <c r="A23" s="540" t="s">
        <v>1010</v>
      </c>
      <c r="B23" s="541" t="s">
        <v>522</v>
      </c>
      <c r="C23" s="553">
        <f>C24+C44</f>
        <v>0</v>
      </c>
      <c r="D23" s="553">
        <f>D24+D44</f>
        <v>787485</v>
      </c>
      <c r="E23" s="554">
        <f>E24+E44</f>
        <v>0</v>
      </c>
    </row>
    <row r="24" spans="1:5" s="539" customFormat="1" ht="22.5">
      <c r="A24" s="544" t="s">
        <v>1011</v>
      </c>
      <c r="B24" s="541" t="s">
        <v>523</v>
      </c>
      <c r="C24" s="545">
        <f>C25+C28+C31+C34+C37+C40+C43</f>
        <v>0</v>
      </c>
      <c r="D24" s="545">
        <f>D25+D28+D31+D34+D37+D40+D43</f>
        <v>0</v>
      </c>
      <c r="E24" s="555">
        <f>E25+E28+E31+E34+E37+E40+E43</f>
        <v>0</v>
      </c>
    </row>
    <row r="25" spans="1:5" s="539" customFormat="1" ht="15.75">
      <c r="A25" s="556" t="s">
        <v>1012</v>
      </c>
      <c r="B25" s="541" t="s">
        <v>524</v>
      </c>
      <c r="C25" s="545">
        <f>SUM(C26:C27)</f>
        <v>0</v>
      </c>
      <c r="D25" s="545">
        <f>SUM(D26:D27)</f>
        <v>0</v>
      </c>
      <c r="E25" s="555">
        <f>SUM(E26:E27)</f>
        <v>0</v>
      </c>
    </row>
    <row r="26" spans="1:5" s="539" customFormat="1" ht="15.75">
      <c r="A26" s="557" t="s">
        <v>1013</v>
      </c>
      <c r="B26" s="541" t="s">
        <v>525</v>
      </c>
      <c r="C26" s="548"/>
      <c r="D26" s="548"/>
      <c r="E26" s="558"/>
    </row>
    <row r="27" spans="1:5" s="539" customFormat="1" ht="15.75">
      <c r="A27" s="557" t="s">
        <v>1014</v>
      </c>
      <c r="B27" s="541" t="s">
        <v>526</v>
      </c>
      <c r="C27" s="548"/>
      <c r="D27" s="549"/>
      <c r="E27" s="558"/>
    </row>
    <row r="28" spans="1:5" s="539" customFormat="1" ht="15.75">
      <c r="A28" s="556" t="s">
        <v>1015</v>
      </c>
      <c r="B28" s="541" t="s">
        <v>527</v>
      </c>
      <c r="C28" s="545">
        <f>SUM(C29:C30)</f>
        <v>0</v>
      </c>
      <c r="D28" s="545">
        <f>SUM(D29:D30)</f>
        <v>0</v>
      </c>
      <c r="E28" s="555">
        <f>SUM(E29:E30)</f>
        <v>0</v>
      </c>
    </row>
    <row r="29" spans="1:5" s="539" customFormat="1" ht="15.75">
      <c r="A29" s="557" t="s">
        <v>1016</v>
      </c>
      <c r="B29" s="541" t="s">
        <v>528</v>
      </c>
      <c r="C29" s="548"/>
      <c r="D29" s="548"/>
      <c r="E29" s="558"/>
    </row>
    <row r="30" spans="1:5" s="539" customFormat="1" ht="15.75">
      <c r="A30" s="557" t="s">
        <v>1017</v>
      </c>
      <c r="B30" s="541" t="s">
        <v>529</v>
      </c>
      <c r="C30" s="548"/>
      <c r="D30" s="549"/>
      <c r="E30" s="558"/>
    </row>
    <row r="31" spans="1:5" s="539" customFormat="1" ht="15.75">
      <c r="A31" s="556" t="s">
        <v>1018</v>
      </c>
      <c r="B31" s="541" t="s">
        <v>530</v>
      </c>
      <c r="C31" s="545">
        <f>SUM(C32:C33)</f>
        <v>0</v>
      </c>
      <c r="D31" s="545">
        <f>SUM(D32:D33)</f>
        <v>0</v>
      </c>
      <c r="E31" s="555">
        <f>SUM(E32:E33)</f>
        <v>0</v>
      </c>
    </row>
    <row r="32" spans="1:5" s="539" customFormat="1" ht="15.75">
      <c r="A32" s="557" t="s">
        <v>1019</v>
      </c>
      <c r="B32" s="541" t="s">
        <v>531</v>
      </c>
      <c r="C32" s="548"/>
      <c r="D32" s="548"/>
      <c r="E32" s="558"/>
    </row>
    <row r="33" spans="1:5" s="539" customFormat="1" ht="15.75">
      <c r="A33" s="559" t="s">
        <v>1020</v>
      </c>
      <c r="B33" s="541" t="s">
        <v>532</v>
      </c>
      <c r="C33" s="548"/>
      <c r="D33" s="549"/>
      <c r="E33" s="558"/>
    </row>
    <row r="34" spans="1:5" s="539" customFormat="1" ht="15.75">
      <c r="A34" s="556" t="s">
        <v>1021</v>
      </c>
      <c r="B34" s="541" t="s">
        <v>533</v>
      </c>
      <c r="C34" s="545">
        <f>SUM(C35:C36)</f>
        <v>0</v>
      </c>
      <c r="D34" s="545">
        <f>SUM(D35:D36)</f>
        <v>0</v>
      </c>
      <c r="E34" s="555">
        <f>SUM(E35:E36)</f>
        <v>0</v>
      </c>
    </row>
    <row r="35" spans="1:5" s="539" customFormat="1" ht="15.75">
      <c r="A35" s="557" t="s">
        <v>1022</v>
      </c>
      <c r="B35" s="541" t="s">
        <v>534</v>
      </c>
      <c r="C35" s="548"/>
      <c r="D35" s="548"/>
      <c r="E35" s="558"/>
    </row>
    <row r="36" spans="1:5" s="539" customFormat="1" ht="15.75">
      <c r="A36" s="559" t="s">
        <v>1023</v>
      </c>
      <c r="B36" s="541" t="s">
        <v>605</v>
      </c>
      <c r="C36" s="548"/>
      <c r="D36" s="549"/>
      <c r="E36" s="558"/>
    </row>
    <row r="37" spans="1:5" s="539" customFormat="1" ht="15.75">
      <c r="A37" s="556" t="s">
        <v>1024</v>
      </c>
      <c r="B37" s="541" t="s">
        <v>878</v>
      </c>
      <c r="C37" s="545">
        <f>SUM(C38:C39)</f>
        <v>0</v>
      </c>
      <c r="D37" s="545">
        <f>SUM(D38:D39)</f>
        <v>0</v>
      </c>
      <c r="E37" s="555">
        <f>SUM(E38:E39)</f>
        <v>0</v>
      </c>
    </row>
    <row r="38" spans="1:5" s="539" customFormat="1" ht="15.75">
      <c r="A38" s="557" t="s">
        <v>1025</v>
      </c>
      <c r="B38" s="541" t="s">
        <v>976</v>
      </c>
      <c r="C38" s="548"/>
      <c r="D38" s="548"/>
      <c r="E38" s="558"/>
    </row>
    <row r="39" spans="1:5" s="539" customFormat="1" ht="15.75">
      <c r="A39" s="559" t="s">
        <v>1026</v>
      </c>
      <c r="B39" s="541" t="s">
        <v>977</v>
      </c>
      <c r="C39" s="548"/>
      <c r="D39" s="549"/>
      <c r="E39" s="558"/>
    </row>
    <row r="40" spans="1:5" s="539" customFormat="1" ht="15.75">
      <c r="A40" s="556" t="s">
        <v>1027</v>
      </c>
      <c r="B40" s="541" t="s">
        <v>1028</v>
      </c>
      <c r="C40" s="545">
        <f>SUM(C41:C42)</f>
        <v>0</v>
      </c>
      <c r="D40" s="545">
        <f>SUM(D41:D42)</f>
        <v>0</v>
      </c>
      <c r="E40" s="555">
        <f>SUM(E41:E42)</f>
        <v>0</v>
      </c>
    </row>
    <row r="41" spans="1:5" s="539" customFormat="1" ht="15.75">
      <c r="A41" s="557" t="s">
        <v>1029</v>
      </c>
      <c r="B41" s="541" t="s">
        <v>1030</v>
      </c>
      <c r="C41" s="548"/>
      <c r="D41" s="548"/>
      <c r="E41" s="558"/>
    </row>
    <row r="42" spans="1:5" s="539" customFormat="1" ht="15.75">
      <c r="A42" s="559" t="s">
        <v>1031</v>
      </c>
      <c r="B42" s="541" t="s">
        <v>1032</v>
      </c>
      <c r="C42" s="548"/>
      <c r="D42" s="549"/>
      <c r="E42" s="558"/>
    </row>
    <row r="43" spans="1:5" s="539" customFormat="1" ht="15.75">
      <c r="A43" s="556" t="s">
        <v>1033</v>
      </c>
      <c r="B43" s="541" t="s">
        <v>1034</v>
      </c>
      <c r="C43" s="549"/>
      <c r="D43" s="548"/>
      <c r="E43" s="546"/>
    </row>
    <row r="44" spans="1:5" s="539" customFormat="1" ht="22.5">
      <c r="A44" s="544" t="s">
        <v>1035</v>
      </c>
      <c r="B44" s="541" t="s">
        <v>1036</v>
      </c>
      <c r="C44" s="545">
        <f>C45+C48+C51+C54+C57+C60+C63+C66+C69+C72+C75+C78</f>
        <v>0</v>
      </c>
      <c r="D44" s="545">
        <v>787485</v>
      </c>
      <c r="E44" s="555">
        <f>E45+E48+E51+E54+E57+E60+E63+E66+E69+E72+E75+E78</f>
        <v>0</v>
      </c>
    </row>
    <row r="45" spans="1:5" s="539" customFormat="1" ht="15.75">
      <c r="A45" s="556" t="s">
        <v>1037</v>
      </c>
      <c r="B45" s="541" t="s">
        <v>1038</v>
      </c>
      <c r="C45" s="545">
        <f>SUM(C46:C47)</f>
        <v>0</v>
      </c>
      <c r="D45" s="545">
        <f>SUM(D46:D47)</f>
        <v>0</v>
      </c>
      <c r="E45" s="555">
        <f>SUM(E46:E47)</f>
        <v>0</v>
      </c>
    </row>
    <row r="46" spans="1:5" s="539" customFormat="1" ht="15.75">
      <c r="A46" s="557" t="s">
        <v>1039</v>
      </c>
      <c r="B46" s="541" t="s">
        <v>1040</v>
      </c>
      <c r="C46" s="548"/>
      <c r="D46" s="548"/>
      <c r="E46" s="558"/>
    </row>
    <row r="47" spans="1:5" s="539" customFormat="1" ht="15.75">
      <c r="A47" s="559" t="s">
        <v>1041</v>
      </c>
      <c r="B47" s="541" t="s">
        <v>1042</v>
      </c>
      <c r="C47" s="548"/>
      <c r="D47" s="549"/>
      <c r="E47" s="558"/>
    </row>
    <row r="48" spans="1:5" s="539" customFormat="1" ht="15.75">
      <c r="A48" s="556" t="s">
        <v>1043</v>
      </c>
      <c r="B48" s="541" t="s">
        <v>1044</v>
      </c>
      <c r="C48" s="545">
        <f>SUM(C49:C50)</f>
        <v>0</v>
      </c>
      <c r="D48" s="545">
        <f>SUM(D49:D50)</f>
        <v>0</v>
      </c>
      <c r="E48" s="555">
        <f>SUM(E49:E50)</f>
        <v>0</v>
      </c>
    </row>
    <row r="49" spans="1:5" s="539" customFormat="1" ht="15.75">
      <c r="A49" s="557" t="s">
        <v>1045</v>
      </c>
      <c r="B49" s="541" t="s">
        <v>1046</v>
      </c>
      <c r="C49" s="548"/>
      <c r="D49" s="548"/>
      <c r="E49" s="558"/>
    </row>
    <row r="50" spans="1:5" s="539" customFormat="1" ht="15.75">
      <c r="A50" s="559" t="s">
        <v>1047</v>
      </c>
      <c r="B50" s="541" t="s">
        <v>1048</v>
      </c>
      <c r="C50" s="548"/>
      <c r="D50" s="549"/>
      <c r="E50" s="558"/>
    </row>
    <row r="51" spans="1:5" s="539" customFormat="1" ht="15.75">
      <c r="A51" s="556" t="s">
        <v>1049</v>
      </c>
      <c r="B51" s="541" t="s">
        <v>1050</v>
      </c>
      <c r="C51" s="545">
        <f>SUM(C52:C53)</f>
        <v>0</v>
      </c>
      <c r="D51" s="545">
        <f>SUM(D52:D53)</f>
        <v>0</v>
      </c>
      <c r="E51" s="555">
        <f>SUM(E52:E53)</f>
        <v>0</v>
      </c>
    </row>
    <row r="52" spans="1:5" s="539" customFormat="1" ht="15.75">
      <c r="A52" s="557" t="s">
        <v>1051</v>
      </c>
      <c r="B52" s="541" t="s">
        <v>1052</v>
      </c>
      <c r="C52" s="548"/>
      <c r="D52" s="548"/>
      <c r="E52" s="558"/>
    </row>
    <row r="53" spans="1:5" s="539" customFormat="1" ht="15.75">
      <c r="A53" s="559" t="s">
        <v>1053</v>
      </c>
      <c r="B53" s="541" t="s">
        <v>1054</v>
      </c>
      <c r="C53" s="548"/>
      <c r="D53" s="549"/>
      <c r="E53" s="558"/>
    </row>
    <row r="54" spans="1:5" s="539" customFormat="1" ht="15.75">
      <c r="A54" s="556" t="s">
        <v>1055</v>
      </c>
      <c r="B54" s="541" t="s">
        <v>1056</v>
      </c>
      <c r="C54" s="545">
        <f>SUM(C55:C56)</f>
        <v>0</v>
      </c>
      <c r="D54" s="545">
        <f>SUM(D55:D56)</f>
        <v>0</v>
      </c>
      <c r="E54" s="555">
        <f>SUM(E55:E56)</f>
        <v>0</v>
      </c>
    </row>
    <row r="55" spans="1:5" s="539" customFormat="1" ht="15.75">
      <c r="A55" s="557" t="s">
        <v>1057</v>
      </c>
      <c r="B55" s="541" t="s">
        <v>1058</v>
      </c>
      <c r="C55" s="548"/>
      <c r="D55" s="548"/>
      <c r="E55" s="558"/>
    </row>
    <row r="56" spans="1:5" s="539" customFormat="1" ht="15.75">
      <c r="A56" s="559" t="s">
        <v>1059</v>
      </c>
      <c r="B56" s="541" t="s">
        <v>1060</v>
      </c>
      <c r="C56" s="548"/>
      <c r="D56" s="549"/>
      <c r="E56" s="558"/>
    </row>
    <row r="57" spans="1:5" s="539" customFormat="1" ht="15.75">
      <c r="A57" s="556" t="s">
        <v>1061</v>
      </c>
      <c r="B57" s="541" t="s">
        <v>1062</v>
      </c>
      <c r="C57" s="545">
        <f>SUM(C58:C59)</f>
        <v>0</v>
      </c>
      <c r="D57" s="545">
        <f>SUM(D58:D59)</f>
        <v>0</v>
      </c>
      <c r="E57" s="555">
        <f>SUM(E58:E59)</f>
        <v>0</v>
      </c>
    </row>
    <row r="58" spans="1:5" s="539" customFormat="1" ht="15.75">
      <c r="A58" s="557" t="s">
        <v>1063</v>
      </c>
      <c r="B58" s="541" t="s">
        <v>1064</v>
      </c>
      <c r="C58" s="548"/>
      <c r="D58" s="548"/>
      <c r="E58" s="558"/>
    </row>
    <row r="59" spans="1:5" s="539" customFormat="1" ht="15.75">
      <c r="A59" s="559" t="s">
        <v>1065</v>
      </c>
      <c r="B59" s="541" t="s">
        <v>1066</v>
      </c>
      <c r="C59" s="548"/>
      <c r="D59" s="549"/>
      <c r="E59" s="558"/>
    </row>
    <row r="60" spans="1:5" s="539" customFormat="1" ht="15.75">
      <c r="A60" s="556" t="s">
        <v>1067</v>
      </c>
      <c r="B60" s="541" t="s">
        <v>1068</v>
      </c>
      <c r="C60" s="545">
        <f>SUM(C61:C62)</f>
        <v>0</v>
      </c>
      <c r="D60" s="545">
        <f>SUM(D61:D62)</f>
        <v>0</v>
      </c>
      <c r="E60" s="555">
        <f>SUM(E61:E62)</f>
        <v>0</v>
      </c>
    </row>
    <row r="61" spans="1:5" s="539" customFormat="1" ht="15.75">
      <c r="A61" s="557" t="s">
        <v>1069</v>
      </c>
      <c r="B61" s="541" t="s">
        <v>1070</v>
      </c>
      <c r="C61" s="548"/>
      <c r="D61" s="548"/>
      <c r="E61" s="558"/>
    </row>
    <row r="62" spans="1:5" s="539" customFormat="1" ht="15.75">
      <c r="A62" s="559" t="s">
        <v>1071</v>
      </c>
      <c r="B62" s="541" t="s">
        <v>1072</v>
      </c>
      <c r="C62" s="548"/>
      <c r="D62" s="549"/>
      <c r="E62" s="558"/>
    </row>
    <row r="63" spans="1:5" s="539" customFormat="1" ht="15.75">
      <c r="A63" s="556" t="s">
        <v>1073</v>
      </c>
      <c r="B63" s="541" t="s">
        <v>1074</v>
      </c>
      <c r="C63" s="545">
        <f>SUM(C64:C65)</f>
        <v>0</v>
      </c>
      <c r="D63" s="545">
        <f>SUM(D64:D65)</f>
        <v>0</v>
      </c>
      <c r="E63" s="555">
        <f>SUM(E64:E65)</f>
        <v>0</v>
      </c>
    </row>
    <row r="64" spans="1:5" s="539" customFormat="1" ht="15.75">
      <c r="A64" s="557" t="s">
        <v>1075</v>
      </c>
      <c r="B64" s="541" t="s">
        <v>1076</v>
      </c>
      <c r="C64" s="548"/>
      <c r="D64" s="548"/>
      <c r="E64" s="558"/>
    </row>
    <row r="65" spans="1:5" s="539" customFormat="1" ht="15.75">
      <c r="A65" s="559" t="s">
        <v>1077</v>
      </c>
      <c r="B65" s="541" t="s">
        <v>1078</v>
      </c>
      <c r="C65" s="548"/>
      <c r="D65" s="549"/>
      <c r="E65" s="558"/>
    </row>
    <row r="66" spans="1:5" s="539" customFormat="1" ht="15.75">
      <c r="A66" s="556" t="s">
        <v>1079</v>
      </c>
      <c r="B66" s="541" t="s">
        <v>1080</v>
      </c>
      <c r="C66" s="545">
        <f>SUM(C67:C68)</f>
        <v>0</v>
      </c>
      <c r="D66" s="545">
        <f>SUM(D67:D68)</f>
        <v>0</v>
      </c>
      <c r="E66" s="555">
        <f>SUM(E67:E68)</f>
        <v>0</v>
      </c>
    </row>
    <row r="67" spans="1:5" s="539" customFormat="1" ht="15.75">
      <c r="A67" s="557" t="s">
        <v>1081</v>
      </c>
      <c r="B67" s="541" t="s">
        <v>1082</v>
      </c>
      <c r="C67" s="548"/>
      <c r="D67" s="548"/>
      <c r="E67" s="558"/>
    </row>
    <row r="68" spans="1:5" s="539" customFormat="1" ht="15.75">
      <c r="A68" s="559" t="s">
        <v>1083</v>
      </c>
      <c r="B68" s="541" t="s">
        <v>1084</v>
      </c>
      <c r="C68" s="548"/>
      <c r="D68" s="549"/>
      <c r="E68" s="558"/>
    </row>
    <row r="69" spans="1:5" s="539" customFormat="1" ht="15.75">
      <c r="A69" s="556" t="s">
        <v>1085</v>
      </c>
      <c r="B69" s="541" t="s">
        <v>1086</v>
      </c>
      <c r="C69" s="545">
        <f>SUM(C70:C71)</f>
        <v>0</v>
      </c>
      <c r="D69" s="545">
        <f>SUM(D70:D71)</f>
        <v>0</v>
      </c>
      <c r="E69" s="555">
        <f>SUM(E70:E71)</f>
        <v>0</v>
      </c>
    </row>
    <row r="70" spans="1:5" s="539" customFormat="1" ht="15.75">
      <c r="A70" s="557" t="s">
        <v>1087</v>
      </c>
      <c r="B70" s="541" t="s">
        <v>1088</v>
      </c>
      <c r="C70" s="548"/>
      <c r="D70" s="548"/>
      <c r="E70" s="558"/>
    </row>
    <row r="71" spans="1:5" s="539" customFormat="1" ht="15.75">
      <c r="A71" s="559" t="s">
        <v>1089</v>
      </c>
      <c r="B71" s="541" t="s">
        <v>1090</v>
      </c>
      <c r="C71" s="548"/>
      <c r="D71" s="549"/>
      <c r="E71" s="558"/>
    </row>
    <row r="72" spans="1:5" s="539" customFormat="1" ht="15.75">
      <c r="A72" s="556" t="s">
        <v>1091</v>
      </c>
      <c r="B72" s="541" t="s">
        <v>1092</v>
      </c>
      <c r="C72" s="545">
        <f>SUM(C73:C74)</f>
        <v>0</v>
      </c>
      <c r="D72" s="545">
        <f>SUM(D73:D74)</f>
        <v>0</v>
      </c>
      <c r="E72" s="555">
        <f>SUM(E73:E74)</f>
        <v>0</v>
      </c>
    </row>
    <row r="73" spans="1:5" s="539" customFormat="1" ht="15.75">
      <c r="A73" s="557" t="s">
        <v>1093</v>
      </c>
      <c r="B73" s="541" t="s">
        <v>1094</v>
      </c>
      <c r="C73" s="548"/>
      <c r="D73" s="548"/>
      <c r="E73" s="558"/>
    </row>
    <row r="74" spans="1:5" s="539" customFormat="1" ht="15.75">
      <c r="A74" s="559" t="s">
        <v>1095</v>
      </c>
      <c r="B74" s="541" t="s">
        <v>1096</v>
      </c>
      <c r="C74" s="548"/>
      <c r="D74" s="549"/>
      <c r="E74" s="558"/>
    </row>
    <row r="75" spans="1:5" s="539" customFormat="1" ht="15.75">
      <c r="A75" s="556" t="s">
        <v>1097</v>
      </c>
      <c r="B75" s="541" t="s">
        <v>1098</v>
      </c>
      <c r="C75" s="545">
        <f>SUM(C76:C77)</f>
        <v>0</v>
      </c>
      <c r="D75" s="545">
        <f>SUM(D76:D77)</f>
        <v>0</v>
      </c>
      <c r="E75" s="555">
        <f>SUM(E76:E77)</f>
        <v>0</v>
      </c>
    </row>
    <row r="76" spans="1:5" s="539" customFormat="1" ht="15.75">
      <c r="A76" s="557" t="s">
        <v>1110</v>
      </c>
      <c r="B76" s="541" t="s">
        <v>1111</v>
      </c>
      <c r="C76" s="548"/>
      <c r="D76" s="548"/>
      <c r="E76" s="558"/>
    </row>
    <row r="77" spans="1:5" s="539" customFormat="1" ht="15.75">
      <c r="A77" s="559" t="s">
        <v>1112</v>
      </c>
      <c r="B77" s="541" t="s">
        <v>1113</v>
      </c>
      <c r="C77" s="548"/>
      <c r="D77" s="549"/>
      <c r="E77" s="558"/>
    </row>
    <row r="78" spans="1:5" s="539" customFormat="1" ht="15.75">
      <c r="A78" s="556" t="s">
        <v>1114</v>
      </c>
      <c r="B78" s="541" t="s">
        <v>1115</v>
      </c>
      <c r="C78" s="549"/>
      <c r="D78" s="548">
        <v>59204</v>
      </c>
      <c r="E78" s="546"/>
    </row>
    <row r="79" spans="1:5" s="539" customFormat="1" ht="15.75">
      <c r="A79" s="540" t="s">
        <v>1116</v>
      </c>
      <c r="B79" s="541" t="s">
        <v>1117</v>
      </c>
      <c r="C79" s="553">
        <f>C80+C83+C86+C89</f>
        <v>0</v>
      </c>
      <c r="D79" s="553">
        <f>D80+D83+D86+D89</f>
        <v>0</v>
      </c>
      <c r="E79" s="553">
        <f>E80+E83+E86+E89</f>
        <v>0</v>
      </c>
    </row>
    <row r="80" spans="1:5" s="539" customFormat="1" ht="15.75">
      <c r="A80" s="556" t="s">
        <v>1118</v>
      </c>
      <c r="B80" s="541" t="s">
        <v>1119</v>
      </c>
      <c r="C80" s="545">
        <f>SUM(C81:C82)</f>
        <v>0</v>
      </c>
      <c r="D80" s="545">
        <f>SUM(D81:D82)</f>
        <v>0</v>
      </c>
      <c r="E80" s="555">
        <f>SUM(E81:E82)</f>
        <v>0</v>
      </c>
    </row>
    <row r="81" spans="1:5" s="539" customFormat="1" ht="15.75">
      <c r="A81" s="557" t="s">
        <v>1120</v>
      </c>
      <c r="B81" s="541" t="s">
        <v>1121</v>
      </c>
      <c r="C81" s="548"/>
      <c r="D81" s="548"/>
      <c r="E81" s="558"/>
    </row>
    <row r="82" spans="1:5" s="539" customFormat="1" ht="15.75">
      <c r="A82" s="559" t="s">
        <v>1122</v>
      </c>
      <c r="B82" s="541" t="s">
        <v>1123</v>
      </c>
      <c r="C82" s="548"/>
      <c r="D82" s="549"/>
      <c r="E82" s="558"/>
    </row>
    <row r="83" spans="1:5" s="539" customFormat="1" ht="15.75">
      <c r="A83" s="556" t="s">
        <v>1124</v>
      </c>
      <c r="B83" s="541" t="s">
        <v>1125</v>
      </c>
      <c r="C83" s="545">
        <f>SUM(C84:C85)</f>
        <v>0</v>
      </c>
      <c r="D83" s="545">
        <f>SUM(D84:D85)</f>
        <v>0</v>
      </c>
      <c r="E83" s="555">
        <f>SUM(E84:E85)</f>
        <v>0</v>
      </c>
    </row>
    <row r="84" spans="1:5" s="539" customFormat="1" ht="15.75">
      <c r="A84" s="557" t="s">
        <v>1126</v>
      </c>
      <c r="B84" s="541" t="s">
        <v>1127</v>
      </c>
      <c r="C84" s="548"/>
      <c r="D84" s="548"/>
      <c r="E84" s="558"/>
    </row>
    <row r="85" spans="1:5" s="539" customFormat="1" ht="15.75">
      <c r="A85" s="559" t="s">
        <v>1128</v>
      </c>
      <c r="B85" s="541" t="s">
        <v>1129</v>
      </c>
      <c r="C85" s="548"/>
      <c r="D85" s="549"/>
      <c r="E85" s="558"/>
    </row>
    <row r="86" spans="1:5" s="539" customFormat="1" ht="15.75">
      <c r="A86" s="556" t="s">
        <v>1130</v>
      </c>
      <c r="B86" s="541" t="s">
        <v>1131</v>
      </c>
      <c r="C86" s="545">
        <f>SUM(C87:C88)</f>
        <v>0</v>
      </c>
      <c r="D86" s="545">
        <f>SUM(D87:D88)</f>
        <v>0</v>
      </c>
      <c r="E86" s="555">
        <f>SUM(E87:E88)</f>
        <v>0</v>
      </c>
    </row>
    <row r="87" spans="1:5" s="539" customFormat="1" ht="15.75">
      <c r="A87" s="557" t="s">
        <v>1132</v>
      </c>
      <c r="B87" s="541" t="s">
        <v>1133</v>
      </c>
      <c r="C87" s="548"/>
      <c r="D87" s="548"/>
      <c r="E87" s="558"/>
    </row>
    <row r="88" spans="1:5" s="539" customFormat="1" ht="15.75">
      <c r="A88" s="559" t="s">
        <v>1134</v>
      </c>
      <c r="B88" s="541" t="s">
        <v>1135</v>
      </c>
      <c r="C88" s="548"/>
      <c r="D88" s="549"/>
      <c r="E88" s="558"/>
    </row>
    <row r="89" spans="1:5" s="539" customFormat="1" ht="15.75">
      <c r="A89" s="556" t="s">
        <v>1136</v>
      </c>
      <c r="B89" s="541" t="s">
        <v>1137</v>
      </c>
      <c r="C89" s="549"/>
      <c r="D89" s="548"/>
      <c r="E89" s="546"/>
    </row>
    <row r="90" spans="1:5" s="539" customFormat="1" ht="15.75">
      <c r="A90" s="540" t="s">
        <v>1138</v>
      </c>
      <c r="B90" s="541" t="s">
        <v>1139</v>
      </c>
      <c r="C90" s="560"/>
      <c r="D90" s="561"/>
      <c r="E90" s="562"/>
    </row>
    <row r="91" spans="1:5" s="539" customFormat="1" ht="15.75">
      <c r="A91" s="540" t="s">
        <v>1140</v>
      </c>
      <c r="B91" s="541" t="s">
        <v>1141</v>
      </c>
      <c r="C91" s="560"/>
      <c r="D91" s="561"/>
      <c r="E91" s="562"/>
    </row>
    <row r="92" spans="1:5" s="539" customFormat="1" ht="15.75">
      <c r="A92" s="540" t="s">
        <v>1142</v>
      </c>
      <c r="B92" s="541" t="s">
        <v>1143</v>
      </c>
      <c r="C92" s="551">
        <f>C93+C104+C109+C110+C111</f>
        <v>0</v>
      </c>
      <c r="D92" s="551">
        <f>D93+D104+D109+D110+D111</f>
        <v>14162</v>
      </c>
      <c r="E92" s="552">
        <f>E93+E104+E109+E110+E111</f>
        <v>0</v>
      </c>
    </row>
    <row r="93" spans="1:5" s="539" customFormat="1" ht="15.75">
      <c r="A93" s="540" t="s">
        <v>1144</v>
      </c>
      <c r="B93" s="541" t="s">
        <v>1145</v>
      </c>
      <c r="C93" s="553">
        <f>C94+C99</f>
        <v>0</v>
      </c>
      <c r="D93" s="553">
        <f>D94+D99</f>
        <v>14162</v>
      </c>
      <c r="E93" s="554">
        <f>E94+E99</f>
        <v>0</v>
      </c>
    </row>
    <row r="94" spans="1:5" s="539" customFormat="1" ht="15.75">
      <c r="A94" s="544" t="s">
        <v>1146</v>
      </c>
      <c r="B94" s="541" t="s">
        <v>1147</v>
      </c>
      <c r="C94" s="545">
        <f>C95+C98</f>
        <v>0</v>
      </c>
      <c r="D94" s="545">
        <f>D95+D98</f>
        <v>0</v>
      </c>
      <c r="E94" s="546"/>
    </row>
    <row r="95" spans="1:5" s="539" customFormat="1" ht="22.5">
      <c r="A95" s="556" t="s">
        <v>1148</v>
      </c>
      <c r="B95" s="541" t="s">
        <v>1149</v>
      </c>
      <c r="C95" s="545">
        <f>SUM(C96:C97)</f>
        <v>0</v>
      </c>
      <c r="D95" s="545">
        <f>SUM(D96:D97)</f>
        <v>0</v>
      </c>
      <c r="E95" s="546"/>
    </row>
    <row r="96" spans="1:5" s="539" customFormat="1" ht="20.25" customHeight="1">
      <c r="A96" s="557" t="s">
        <v>1150</v>
      </c>
      <c r="B96" s="541" t="s">
        <v>1151</v>
      </c>
      <c r="C96" s="548"/>
      <c r="D96" s="548"/>
      <c r="E96" s="546"/>
    </row>
    <row r="97" spans="1:5" s="539" customFormat="1" ht="15.75">
      <c r="A97" s="559" t="s">
        <v>1152</v>
      </c>
      <c r="B97" s="541" t="s">
        <v>1153</v>
      </c>
      <c r="C97" s="548"/>
      <c r="D97" s="549"/>
      <c r="E97" s="546"/>
    </row>
    <row r="98" spans="1:5" s="539" customFormat="1" ht="15.75">
      <c r="A98" s="556" t="s">
        <v>1154</v>
      </c>
      <c r="B98" s="541" t="s">
        <v>1155</v>
      </c>
      <c r="C98" s="549"/>
      <c r="D98" s="548"/>
      <c r="E98" s="546"/>
    </row>
    <row r="99" spans="1:5" s="539" customFormat="1" ht="15.75">
      <c r="A99" s="544" t="s">
        <v>1156</v>
      </c>
      <c r="B99" s="541" t="s">
        <v>1157</v>
      </c>
      <c r="C99" s="545">
        <f>C100+C103</f>
        <v>0</v>
      </c>
      <c r="D99" s="545">
        <v>14162</v>
      </c>
      <c r="E99" s="546"/>
    </row>
    <row r="100" spans="1:5" s="539" customFormat="1" ht="15.75" customHeight="1">
      <c r="A100" s="556" t="s">
        <v>1158</v>
      </c>
      <c r="B100" s="541" t="s">
        <v>1159</v>
      </c>
      <c r="C100" s="545">
        <f>SUM(C101:C102)</f>
        <v>0</v>
      </c>
      <c r="D100" s="545">
        <f>SUM(D101:D102)</f>
        <v>0</v>
      </c>
      <c r="E100" s="546"/>
    </row>
    <row r="101" spans="1:5" s="539" customFormat="1" ht="15.75">
      <c r="A101" s="557" t="s">
        <v>1160</v>
      </c>
      <c r="B101" s="541" t="s">
        <v>1161</v>
      </c>
      <c r="C101" s="548"/>
      <c r="D101" s="548"/>
      <c r="E101" s="546"/>
    </row>
    <row r="102" spans="1:5" s="539" customFormat="1" ht="15.75">
      <c r="A102" s="559" t="s">
        <v>1162</v>
      </c>
      <c r="B102" s="541" t="s">
        <v>1163</v>
      </c>
      <c r="C102" s="548"/>
      <c r="D102" s="549"/>
      <c r="E102" s="546"/>
    </row>
    <row r="103" spans="1:5" s="539" customFormat="1" ht="15.75">
      <c r="A103" s="556" t="s">
        <v>1164</v>
      </c>
      <c r="B103" s="541" t="s">
        <v>1165</v>
      </c>
      <c r="C103" s="549"/>
      <c r="D103" s="548"/>
      <c r="E103" s="546"/>
    </row>
    <row r="104" spans="1:5" s="539" customFormat="1" ht="15.75">
      <c r="A104" s="540" t="s">
        <v>1166</v>
      </c>
      <c r="B104" s="541" t="s">
        <v>1167</v>
      </c>
      <c r="C104" s="553">
        <f>C105+C108</f>
        <v>0</v>
      </c>
      <c r="D104" s="553">
        <f>D105+D108</f>
        <v>0</v>
      </c>
      <c r="E104" s="562"/>
    </row>
    <row r="105" spans="1:5" s="539" customFormat="1" ht="15.75">
      <c r="A105" s="563" t="s">
        <v>1168</v>
      </c>
      <c r="B105" s="541" t="s">
        <v>1169</v>
      </c>
      <c r="C105" s="545">
        <f>SUM(C106:C107)</f>
        <v>0</v>
      </c>
      <c r="D105" s="545">
        <f>SUM(D106:D107)</f>
        <v>0</v>
      </c>
      <c r="E105" s="546"/>
    </row>
    <row r="106" spans="1:5" s="539" customFormat="1" ht="15.75">
      <c r="A106" s="557" t="s">
        <v>1170</v>
      </c>
      <c r="B106" s="541" t="s">
        <v>1171</v>
      </c>
      <c r="C106" s="548"/>
      <c r="D106" s="548"/>
      <c r="E106" s="546"/>
    </row>
    <row r="107" spans="1:5" s="539" customFormat="1" ht="15.75">
      <c r="A107" s="559" t="s">
        <v>1172</v>
      </c>
      <c r="B107" s="541" t="s">
        <v>1176</v>
      </c>
      <c r="C107" s="548"/>
      <c r="D107" s="549"/>
      <c r="E107" s="546"/>
    </row>
    <row r="108" spans="1:5" s="539" customFormat="1" ht="15.75">
      <c r="A108" s="563" t="s">
        <v>1177</v>
      </c>
      <c r="B108" s="541" t="s">
        <v>1178</v>
      </c>
      <c r="C108" s="549"/>
      <c r="D108" s="548"/>
      <c r="E108" s="546"/>
    </row>
    <row r="109" spans="1:5" s="539" customFormat="1" ht="15.75">
      <c r="A109" s="540" t="s">
        <v>1179</v>
      </c>
      <c r="B109" s="541" t="s">
        <v>1180</v>
      </c>
      <c r="C109" s="561"/>
      <c r="D109" s="561"/>
      <c r="E109" s="562"/>
    </row>
    <row r="110" spans="1:5" s="539" customFormat="1" ht="15.75">
      <c r="A110" s="540" t="s">
        <v>1181</v>
      </c>
      <c r="B110" s="541" t="s">
        <v>1182</v>
      </c>
      <c r="C110" s="560"/>
      <c r="D110" s="561"/>
      <c r="E110" s="562"/>
    </row>
    <row r="111" spans="1:5" s="539" customFormat="1" ht="15.75">
      <c r="A111" s="540" t="s">
        <v>1183</v>
      </c>
      <c r="B111" s="541" t="s">
        <v>1184</v>
      </c>
      <c r="C111" s="560"/>
      <c r="D111" s="561"/>
      <c r="E111" s="562"/>
    </row>
    <row r="112" spans="1:5" s="539" customFormat="1" ht="15.75">
      <c r="A112" s="540" t="s">
        <v>1185</v>
      </c>
      <c r="B112" s="541" t="s">
        <v>1186</v>
      </c>
      <c r="C112" s="551">
        <f>C113+C124+C128+C129+C130</f>
        <v>0</v>
      </c>
      <c r="D112" s="551">
        <f>D113+D124+D128+D129+D130</f>
        <v>3601</v>
      </c>
      <c r="E112" s="543"/>
    </row>
    <row r="113" spans="1:5" s="539" customFormat="1" ht="15.75">
      <c r="A113" s="540" t="s">
        <v>1187</v>
      </c>
      <c r="B113" s="541" t="s">
        <v>1188</v>
      </c>
      <c r="C113" s="553">
        <f>C114+C119</f>
        <v>0</v>
      </c>
      <c r="D113" s="553">
        <f>D114+D119</f>
        <v>3601</v>
      </c>
      <c r="E113" s="546"/>
    </row>
    <row r="114" spans="1:5" s="539" customFormat="1" ht="15.75">
      <c r="A114" s="544" t="s">
        <v>1189</v>
      </c>
      <c r="B114" s="541" t="s">
        <v>1190</v>
      </c>
      <c r="C114" s="545">
        <f>C115+C118</f>
        <v>0</v>
      </c>
      <c r="D114" s="545">
        <f>D115+D118</f>
        <v>0</v>
      </c>
      <c r="E114" s="546"/>
    </row>
    <row r="115" spans="1:5" s="539" customFormat="1" ht="15.75">
      <c r="A115" s="556" t="s">
        <v>1191</v>
      </c>
      <c r="B115" s="541" t="s">
        <v>1192</v>
      </c>
      <c r="C115" s="545">
        <f>SUM(C116:C117)</f>
        <v>0</v>
      </c>
      <c r="D115" s="545">
        <f>SUM(D116:D117)</f>
        <v>0</v>
      </c>
      <c r="E115" s="546"/>
    </row>
    <row r="116" spans="1:5" s="539" customFormat="1" ht="15.75">
      <c r="A116" s="557" t="s">
        <v>1193</v>
      </c>
      <c r="B116" s="541" t="s">
        <v>1194</v>
      </c>
      <c r="C116" s="548"/>
      <c r="D116" s="548"/>
      <c r="E116" s="546"/>
    </row>
    <row r="117" spans="1:5" s="539" customFormat="1" ht="15.75">
      <c r="A117" s="559" t="s">
        <v>1195</v>
      </c>
      <c r="B117" s="541" t="s">
        <v>1196</v>
      </c>
      <c r="C117" s="548"/>
      <c r="D117" s="549"/>
      <c r="E117" s="546"/>
    </row>
    <row r="118" spans="1:5" s="539" customFormat="1" ht="15.75">
      <c r="A118" s="556" t="s">
        <v>1197</v>
      </c>
      <c r="B118" s="541" t="s">
        <v>1198</v>
      </c>
      <c r="C118" s="549"/>
      <c r="D118" s="548"/>
      <c r="E118" s="546"/>
    </row>
    <row r="119" spans="1:5" s="539" customFormat="1" ht="15.75">
      <c r="A119" s="544" t="s">
        <v>1199</v>
      </c>
      <c r="B119" s="541" t="s">
        <v>1200</v>
      </c>
      <c r="C119" s="545">
        <f>C120+C123</f>
        <v>0</v>
      </c>
      <c r="D119" s="545">
        <v>3601</v>
      </c>
      <c r="E119" s="546"/>
    </row>
    <row r="120" spans="1:5" s="539" customFormat="1" ht="15.75">
      <c r="A120" s="556" t="s">
        <v>1201</v>
      </c>
      <c r="B120" s="541" t="s">
        <v>1202</v>
      </c>
      <c r="C120" s="545">
        <f>SUM(C121:C122)</f>
        <v>0</v>
      </c>
      <c r="D120" s="545">
        <f>SUM(D121:D122)</f>
        <v>0</v>
      </c>
      <c r="E120" s="546"/>
    </row>
    <row r="121" spans="1:5" s="539" customFormat="1" ht="15.75">
      <c r="A121" s="557" t="s">
        <v>1203</v>
      </c>
      <c r="B121" s="541" t="s">
        <v>1204</v>
      </c>
      <c r="C121" s="548"/>
      <c r="D121" s="548"/>
      <c r="E121" s="546"/>
    </row>
    <row r="122" spans="1:5" s="539" customFormat="1" ht="15.75">
      <c r="A122" s="559" t="s">
        <v>1205</v>
      </c>
      <c r="B122" s="541" t="s">
        <v>1206</v>
      </c>
      <c r="C122" s="548"/>
      <c r="D122" s="549"/>
      <c r="E122" s="546"/>
    </row>
    <row r="123" spans="1:5" s="539" customFormat="1" ht="15.75">
      <c r="A123" s="556" t="s">
        <v>1207</v>
      </c>
      <c r="B123" s="541" t="s">
        <v>1208</v>
      </c>
      <c r="C123" s="549"/>
      <c r="D123" s="548"/>
      <c r="E123" s="546"/>
    </row>
    <row r="124" spans="1:5" s="539" customFormat="1" ht="15.75">
      <c r="A124" s="540" t="s">
        <v>1209</v>
      </c>
      <c r="B124" s="541" t="s">
        <v>1210</v>
      </c>
      <c r="C124" s="553">
        <f>C125+C128</f>
        <v>0</v>
      </c>
      <c r="D124" s="553">
        <f>D125+D128</f>
        <v>0</v>
      </c>
      <c r="E124" s="562"/>
    </row>
    <row r="125" spans="1:5" s="539" customFormat="1" ht="15.75">
      <c r="A125" s="556" t="s">
        <v>1211</v>
      </c>
      <c r="B125" s="541" t="s">
        <v>1212</v>
      </c>
      <c r="C125" s="545">
        <f>SUM(C126:C127)</f>
        <v>0</v>
      </c>
      <c r="D125" s="545">
        <f>SUM(D126:D127)</f>
        <v>0</v>
      </c>
      <c r="E125" s="546"/>
    </row>
    <row r="126" spans="1:5" s="539" customFormat="1" ht="15.75">
      <c r="A126" s="557" t="s">
        <v>1213</v>
      </c>
      <c r="B126" s="541" t="s">
        <v>1214</v>
      </c>
      <c r="C126" s="548"/>
      <c r="D126" s="548"/>
      <c r="E126" s="546"/>
    </row>
    <row r="127" spans="1:5" s="539" customFormat="1" ht="15.75">
      <c r="A127" s="559" t="s">
        <v>1215</v>
      </c>
      <c r="B127" s="541" t="s">
        <v>1216</v>
      </c>
      <c r="C127" s="548"/>
      <c r="D127" s="549"/>
      <c r="E127" s="546"/>
    </row>
    <row r="128" spans="1:5" s="539" customFormat="1" ht="15.75">
      <c r="A128" s="556" t="s">
        <v>1217</v>
      </c>
      <c r="B128" s="541" t="s">
        <v>1218</v>
      </c>
      <c r="C128" s="549"/>
      <c r="D128" s="548"/>
      <c r="E128" s="546"/>
    </row>
    <row r="129" spans="1:5" s="539" customFormat="1" ht="15.75">
      <c r="A129" s="540" t="s">
        <v>1219</v>
      </c>
      <c r="B129" s="541" t="s">
        <v>1220</v>
      </c>
      <c r="C129" s="560"/>
      <c r="D129" s="561"/>
      <c r="E129" s="562"/>
    </row>
    <row r="130" spans="1:5" s="539" customFormat="1" ht="15.75">
      <c r="A130" s="540" t="s">
        <v>1221</v>
      </c>
      <c r="B130" s="541" t="s">
        <v>1222</v>
      </c>
      <c r="C130" s="560"/>
      <c r="D130" s="561"/>
      <c r="E130" s="562"/>
    </row>
    <row r="131" spans="1:5" s="539" customFormat="1" ht="15.75">
      <c r="A131" s="540" t="s">
        <v>1223</v>
      </c>
      <c r="B131" s="541" t="s">
        <v>1224</v>
      </c>
      <c r="C131" s="553">
        <f>C132+C137+C138</f>
        <v>0</v>
      </c>
      <c r="D131" s="553">
        <f>D132+D137+D138</f>
        <v>0</v>
      </c>
      <c r="E131" s="562"/>
    </row>
    <row r="132" spans="1:5" s="539" customFormat="1" ht="15.75">
      <c r="A132" s="540" t="s">
        <v>1225</v>
      </c>
      <c r="B132" s="541" t="s">
        <v>1226</v>
      </c>
      <c r="C132" s="553">
        <f>C133+C136</f>
        <v>0</v>
      </c>
      <c r="D132" s="553">
        <f>D133+D136</f>
        <v>0</v>
      </c>
      <c r="E132" s="562"/>
    </row>
    <row r="133" spans="1:5" s="539" customFormat="1" ht="15.75">
      <c r="A133" s="563" t="s">
        <v>1227</v>
      </c>
      <c r="B133" s="541" t="s">
        <v>1228</v>
      </c>
      <c r="C133" s="545">
        <f>SUM(C134:C135)</f>
        <v>0</v>
      </c>
      <c r="D133" s="545">
        <f>SUM(D134:D135)</f>
        <v>0</v>
      </c>
      <c r="E133" s="546"/>
    </row>
    <row r="134" spans="1:5" s="539" customFormat="1" ht="15.75">
      <c r="A134" s="557" t="s">
        <v>1229</v>
      </c>
      <c r="B134" s="541" t="s">
        <v>1230</v>
      </c>
      <c r="C134" s="548"/>
      <c r="D134" s="548"/>
      <c r="E134" s="546"/>
    </row>
    <row r="135" spans="1:5" s="539" customFormat="1" ht="15.75">
      <c r="A135" s="559" t="s">
        <v>1231</v>
      </c>
      <c r="B135" s="541" t="s">
        <v>1232</v>
      </c>
      <c r="C135" s="548"/>
      <c r="D135" s="549"/>
      <c r="E135" s="546"/>
    </row>
    <row r="136" spans="1:5" s="539" customFormat="1" ht="15.75">
      <c r="A136" s="563" t="s">
        <v>1233</v>
      </c>
      <c r="B136" s="541" t="s">
        <v>1234</v>
      </c>
      <c r="C136" s="549"/>
      <c r="D136" s="548"/>
      <c r="E136" s="546"/>
    </row>
    <row r="137" spans="1:5" s="539" customFormat="1" ht="15.75">
      <c r="A137" s="540" t="s">
        <v>1235</v>
      </c>
      <c r="B137" s="541" t="s">
        <v>1236</v>
      </c>
      <c r="C137" s="560"/>
      <c r="D137" s="561"/>
      <c r="E137" s="562"/>
    </row>
    <row r="138" spans="1:5" s="539" customFormat="1" ht="15.75">
      <c r="A138" s="540" t="s">
        <v>1237</v>
      </c>
      <c r="B138" s="541" t="s">
        <v>1238</v>
      </c>
      <c r="C138" s="560"/>
      <c r="D138" s="561"/>
      <c r="E138" s="562"/>
    </row>
    <row r="139" spans="1:5" s="539" customFormat="1" ht="15.75">
      <c r="A139" s="550" t="s">
        <v>1239</v>
      </c>
      <c r="B139" s="541" t="s">
        <v>1240</v>
      </c>
      <c r="C139" s="549"/>
      <c r="D139" s="564">
        <f>D140</f>
        <v>38</v>
      </c>
      <c r="E139" s="546"/>
    </row>
    <row r="140" spans="1:5" s="539" customFormat="1" ht="15.75">
      <c r="A140" s="540" t="s">
        <v>1241</v>
      </c>
      <c r="B140" s="541" t="s">
        <v>1242</v>
      </c>
      <c r="C140" s="560"/>
      <c r="D140" s="561">
        <f>D141+D143+D144+D149</f>
        <v>38</v>
      </c>
      <c r="E140" s="562"/>
    </row>
    <row r="141" spans="1:5" s="539" customFormat="1" ht="15.75">
      <c r="A141" s="540" t="s">
        <v>1243</v>
      </c>
      <c r="B141" s="541" t="s">
        <v>1244</v>
      </c>
      <c r="C141" s="560"/>
      <c r="D141" s="561">
        <f>SUM(D142)</f>
        <v>38</v>
      </c>
      <c r="E141" s="562"/>
    </row>
    <row r="142" spans="1:5" s="539" customFormat="1" ht="15.75">
      <c r="A142" s="556" t="s">
        <v>1245</v>
      </c>
      <c r="B142" s="541" t="s">
        <v>1246</v>
      </c>
      <c r="C142" s="549"/>
      <c r="D142" s="548">
        <v>38</v>
      </c>
      <c r="E142" s="546"/>
    </row>
    <row r="143" spans="1:5" s="539" customFormat="1" ht="15.75">
      <c r="A143" s="540" t="s">
        <v>1247</v>
      </c>
      <c r="B143" s="541" t="s">
        <v>1248</v>
      </c>
      <c r="C143" s="560"/>
      <c r="D143" s="561"/>
      <c r="E143" s="562"/>
    </row>
    <row r="144" spans="1:5" s="539" customFormat="1" ht="15.75">
      <c r="A144" s="540" t="s">
        <v>1249</v>
      </c>
      <c r="B144" s="541" t="s">
        <v>1250</v>
      </c>
      <c r="C144" s="560"/>
      <c r="D144" s="561">
        <f>SUM(D145:D148)</f>
        <v>0</v>
      </c>
      <c r="E144" s="562"/>
    </row>
    <row r="145" spans="1:5" s="539" customFormat="1" ht="15.75">
      <c r="A145" s="556" t="s">
        <v>1251</v>
      </c>
      <c r="B145" s="541" t="s">
        <v>1252</v>
      </c>
      <c r="C145" s="549"/>
      <c r="D145" s="548"/>
      <c r="E145" s="546"/>
    </row>
    <row r="146" spans="1:5" s="539" customFormat="1" ht="15.75">
      <c r="A146" s="556" t="s">
        <v>1253</v>
      </c>
      <c r="B146" s="541" t="s">
        <v>1254</v>
      </c>
      <c r="C146" s="549"/>
      <c r="D146" s="548"/>
      <c r="E146" s="546"/>
    </row>
    <row r="147" spans="1:5" s="539" customFormat="1" ht="15.75">
      <c r="A147" s="556" t="s">
        <v>1255</v>
      </c>
      <c r="B147" s="541" t="s">
        <v>1256</v>
      </c>
      <c r="C147" s="549"/>
      <c r="D147" s="548"/>
      <c r="E147" s="546"/>
    </row>
    <row r="148" spans="1:5" s="539" customFormat="1" ht="15.75">
      <c r="A148" s="556" t="s">
        <v>1257</v>
      </c>
      <c r="B148" s="541" t="s">
        <v>1258</v>
      </c>
      <c r="C148" s="549"/>
      <c r="D148" s="548"/>
      <c r="E148" s="546"/>
    </row>
    <row r="149" spans="1:5" s="539" customFormat="1" ht="15.75">
      <c r="A149" s="540" t="s">
        <v>1259</v>
      </c>
      <c r="B149" s="541" t="s">
        <v>1260</v>
      </c>
      <c r="C149" s="560"/>
      <c r="D149" s="561"/>
      <c r="E149" s="562"/>
    </row>
    <row r="150" spans="1:5" s="539" customFormat="1" ht="23.25" customHeight="1">
      <c r="A150" s="550" t="s">
        <v>1261</v>
      </c>
      <c r="B150" s="541" t="s">
        <v>1262</v>
      </c>
      <c r="C150" s="551">
        <f>C151+C170</f>
        <v>0</v>
      </c>
      <c r="D150" s="551">
        <f>D151+D170</f>
        <v>509062</v>
      </c>
      <c r="E150" s="552">
        <f>E151+E170</f>
        <v>0</v>
      </c>
    </row>
    <row r="151" spans="1:5" s="539" customFormat="1" ht="33" customHeight="1">
      <c r="A151" s="540" t="s">
        <v>1263</v>
      </c>
      <c r="B151" s="541" t="s">
        <v>1264</v>
      </c>
      <c r="C151" s="553">
        <f>C152+C159+C166</f>
        <v>0</v>
      </c>
      <c r="D151" s="553">
        <f>D152+D159+D166</f>
        <v>509062</v>
      </c>
      <c r="E151" s="554">
        <f>E152+E159+E166</f>
        <v>0</v>
      </c>
    </row>
    <row r="152" spans="1:5" s="539" customFormat="1" ht="15.75">
      <c r="A152" s="565" t="s">
        <v>1265</v>
      </c>
      <c r="B152" s="541" t="s">
        <v>1266</v>
      </c>
      <c r="C152" s="545">
        <f>C153+C156</f>
        <v>0</v>
      </c>
      <c r="D152" s="545">
        <f>D153+D156</f>
        <v>509062</v>
      </c>
      <c r="E152" s="555">
        <f>E153+E156</f>
        <v>0</v>
      </c>
    </row>
    <row r="153" spans="1:5" s="539" customFormat="1" ht="21" customHeight="1">
      <c r="A153" s="556" t="s">
        <v>1267</v>
      </c>
      <c r="B153" s="541" t="s">
        <v>1268</v>
      </c>
      <c r="C153" s="545">
        <f>C154+C155</f>
        <v>0</v>
      </c>
      <c r="D153" s="545">
        <f>D154+D155</f>
        <v>0</v>
      </c>
      <c r="E153" s="555">
        <f>E154+E155</f>
        <v>0</v>
      </c>
    </row>
    <row r="154" spans="1:5" s="539" customFormat="1" ht="22.5">
      <c r="A154" s="557" t="s">
        <v>1269</v>
      </c>
      <c r="B154" s="541" t="s">
        <v>1270</v>
      </c>
      <c r="C154" s="548"/>
      <c r="D154" s="548"/>
      <c r="E154" s="558"/>
    </row>
    <row r="155" spans="1:5" s="539" customFormat="1" ht="15.75">
      <c r="A155" s="559" t="s">
        <v>1271</v>
      </c>
      <c r="B155" s="541" t="s">
        <v>1272</v>
      </c>
      <c r="C155" s="548"/>
      <c r="D155" s="549"/>
      <c r="E155" s="558"/>
    </row>
    <row r="156" spans="1:5" s="539" customFormat="1" ht="22.5" customHeight="1">
      <c r="A156" s="556" t="s">
        <v>1273</v>
      </c>
      <c r="B156" s="541" t="s">
        <v>1274</v>
      </c>
      <c r="C156" s="545">
        <f>C157+C158</f>
        <v>0</v>
      </c>
      <c r="D156" s="545">
        <f>D157+D158</f>
        <v>509062</v>
      </c>
      <c r="E156" s="555">
        <f>E157+E158</f>
        <v>0</v>
      </c>
    </row>
    <row r="157" spans="1:5" s="539" customFormat="1" ht="22.5">
      <c r="A157" s="557" t="s">
        <v>1275</v>
      </c>
      <c r="B157" s="541" t="s">
        <v>1276</v>
      </c>
      <c r="C157" s="548"/>
      <c r="D157" s="548">
        <v>509062</v>
      </c>
      <c r="E157" s="558"/>
    </row>
    <row r="158" spans="1:5" s="539" customFormat="1" ht="15.75">
      <c r="A158" s="559" t="s">
        <v>1271</v>
      </c>
      <c r="B158" s="541" t="s">
        <v>1277</v>
      </c>
      <c r="C158" s="548"/>
      <c r="D158" s="566"/>
      <c r="E158" s="558"/>
    </row>
    <row r="159" spans="1:5" s="539" customFormat="1" ht="26.25" customHeight="1">
      <c r="A159" s="565" t="s">
        <v>1278</v>
      </c>
      <c r="B159" s="541" t="s">
        <v>1279</v>
      </c>
      <c r="C159" s="545">
        <f>C160+C163</f>
        <v>0</v>
      </c>
      <c r="D159" s="545">
        <f>D160+D163</f>
        <v>0</v>
      </c>
      <c r="E159" s="546"/>
    </row>
    <row r="160" spans="1:5" s="539" customFormat="1" ht="24.75" customHeight="1">
      <c r="A160" s="556" t="s">
        <v>1280</v>
      </c>
      <c r="B160" s="541" t="s">
        <v>1281</v>
      </c>
      <c r="C160" s="545">
        <f>C161+C162</f>
        <v>0</v>
      </c>
      <c r="D160" s="545">
        <f>D161+D162</f>
        <v>0</v>
      </c>
      <c r="E160" s="546"/>
    </row>
    <row r="161" spans="1:5" s="539" customFormat="1" ht="15.75" customHeight="1">
      <c r="A161" s="557" t="s">
        <v>1282</v>
      </c>
      <c r="B161" s="541" t="s">
        <v>1283</v>
      </c>
      <c r="C161" s="548"/>
      <c r="D161" s="548"/>
      <c r="E161" s="546"/>
    </row>
    <row r="162" spans="1:5" s="539" customFormat="1" ht="15.75" customHeight="1">
      <c r="A162" s="559" t="s">
        <v>1284</v>
      </c>
      <c r="B162" s="541" t="s">
        <v>1285</v>
      </c>
      <c r="C162" s="548"/>
      <c r="D162" s="549"/>
      <c r="E162" s="546"/>
    </row>
    <row r="163" spans="1:5" s="539" customFormat="1" ht="24.75" customHeight="1">
      <c r="A163" s="556" t="s">
        <v>1286</v>
      </c>
      <c r="B163" s="541" t="s">
        <v>1287</v>
      </c>
      <c r="C163" s="545">
        <f>C164+C165</f>
        <v>0</v>
      </c>
      <c r="D163" s="545">
        <f>D164+D165</f>
        <v>0</v>
      </c>
      <c r="E163" s="546"/>
    </row>
    <row r="164" spans="1:5" s="539" customFormat="1" ht="16.5" customHeight="1">
      <c r="A164" s="557" t="s">
        <v>1288</v>
      </c>
      <c r="B164" s="541" t="s">
        <v>1289</v>
      </c>
      <c r="C164" s="548"/>
      <c r="D164" s="548"/>
      <c r="E164" s="546"/>
    </row>
    <row r="165" spans="1:5" s="539" customFormat="1" ht="15.75">
      <c r="A165" s="559" t="s">
        <v>1290</v>
      </c>
      <c r="B165" s="541" t="s">
        <v>1291</v>
      </c>
      <c r="C165" s="548"/>
      <c r="D165" s="566"/>
      <c r="E165" s="546"/>
    </row>
    <row r="166" spans="1:5" s="539" customFormat="1" ht="15.75">
      <c r="A166" s="565" t="s">
        <v>1292</v>
      </c>
      <c r="B166" s="541" t="s">
        <v>1293</v>
      </c>
      <c r="C166" s="545">
        <f>C167+C170</f>
        <v>0</v>
      </c>
      <c r="D166" s="545">
        <f>D167+D170</f>
        <v>0</v>
      </c>
      <c r="E166" s="546"/>
    </row>
    <row r="167" spans="1:5" s="539" customFormat="1" ht="22.5">
      <c r="A167" s="556" t="s">
        <v>1294</v>
      </c>
      <c r="B167" s="541" t="s">
        <v>1295</v>
      </c>
      <c r="C167" s="545">
        <f>C168+C169</f>
        <v>0</v>
      </c>
      <c r="D167" s="545">
        <f>D168+D169</f>
        <v>0</v>
      </c>
      <c r="E167" s="546"/>
    </row>
    <row r="168" spans="1:5" s="539" customFormat="1" ht="15.75">
      <c r="A168" s="557" t="s">
        <v>1296</v>
      </c>
      <c r="B168" s="541" t="s">
        <v>1297</v>
      </c>
      <c r="C168" s="548"/>
      <c r="D168" s="548"/>
      <c r="E168" s="546"/>
    </row>
    <row r="169" spans="1:5" s="539" customFormat="1" ht="15.75">
      <c r="A169" s="559" t="s">
        <v>53</v>
      </c>
      <c r="B169" s="541" t="s">
        <v>54</v>
      </c>
      <c r="C169" s="548"/>
      <c r="D169" s="549"/>
      <c r="E169" s="546"/>
    </row>
    <row r="170" spans="1:5" s="539" customFormat="1" ht="24.75" customHeight="1">
      <c r="A170" s="567" t="s">
        <v>55</v>
      </c>
      <c r="B170" s="541" t="s">
        <v>56</v>
      </c>
      <c r="C170" s="553">
        <f>C171+C174+C177+C180</f>
        <v>0</v>
      </c>
      <c r="D170" s="553">
        <f>D171+D174+D177+D180</f>
        <v>0</v>
      </c>
      <c r="E170" s="554">
        <f>E171+E174+E177+E180</f>
        <v>0</v>
      </c>
    </row>
    <row r="171" spans="1:5" s="539" customFormat="1" ht="22.5">
      <c r="A171" s="565" t="s">
        <v>57</v>
      </c>
      <c r="B171" s="541" t="s">
        <v>58</v>
      </c>
      <c r="C171" s="545">
        <f>C172+C173</f>
        <v>0</v>
      </c>
      <c r="D171" s="545">
        <f>D172+D173</f>
        <v>0</v>
      </c>
      <c r="E171" s="555">
        <f>E172+E173</f>
        <v>0</v>
      </c>
    </row>
    <row r="172" spans="1:5" s="539" customFormat="1" ht="15.75">
      <c r="A172" s="557" t="s">
        <v>59</v>
      </c>
      <c r="B172" s="541" t="s">
        <v>60</v>
      </c>
      <c r="C172" s="548"/>
      <c r="D172" s="548"/>
      <c r="E172" s="558"/>
    </row>
    <row r="173" spans="1:5" s="539" customFormat="1" ht="15.75">
      <c r="A173" s="559" t="s">
        <v>61</v>
      </c>
      <c r="B173" s="541" t="s">
        <v>62</v>
      </c>
      <c r="C173" s="548"/>
      <c r="D173" s="549"/>
      <c r="E173" s="558"/>
    </row>
    <row r="174" spans="1:5" s="539" customFormat="1" ht="15.75">
      <c r="A174" s="565" t="s">
        <v>63</v>
      </c>
      <c r="B174" s="541" t="s">
        <v>64</v>
      </c>
      <c r="C174" s="545">
        <f>C175+C176</f>
        <v>0</v>
      </c>
      <c r="D174" s="545">
        <f>D175+D176</f>
        <v>0</v>
      </c>
      <c r="E174" s="546"/>
    </row>
    <row r="175" spans="1:5" s="539" customFormat="1" ht="15.75">
      <c r="A175" s="557" t="s">
        <v>65</v>
      </c>
      <c r="B175" s="541" t="s">
        <v>66</v>
      </c>
      <c r="C175" s="548"/>
      <c r="D175" s="548"/>
      <c r="E175" s="546"/>
    </row>
    <row r="176" spans="1:5" s="539" customFormat="1" ht="15.75">
      <c r="A176" s="559" t="s">
        <v>67</v>
      </c>
      <c r="B176" s="541" t="s">
        <v>68</v>
      </c>
      <c r="C176" s="548"/>
      <c r="D176" s="566"/>
      <c r="E176" s="546"/>
    </row>
    <row r="177" spans="1:5" s="539" customFormat="1" ht="15.75">
      <c r="A177" s="565" t="s">
        <v>69</v>
      </c>
      <c r="B177" s="541" t="s">
        <v>70</v>
      </c>
      <c r="C177" s="545">
        <f>C178+C179</f>
        <v>0</v>
      </c>
      <c r="D177" s="545">
        <f>D178+D179</f>
        <v>0</v>
      </c>
      <c r="E177" s="546"/>
    </row>
    <row r="178" spans="1:5" s="539" customFormat="1" ht="15.75">
      <c r="A178" s="557" t="s">
        <v>71</v>
      </c>
      <c r="B178" s="541" t="s">
        <v>72</v>
      </c>
      <c r="C178" s="548"/>
      <c r="D178" s="548"/>
      <c r="E178" s="546"/>
    </row>
    <row r="179" spans="1:5" s="539" customFormat="1" ht="15.75">
      <c r="A179" s="559" t="s">
        <v>73</v>
      </c>
      <c r="B179" s="541" t="s">
        <v>74</v>
      </c>
      <c r="C179" s="548"/>
      <c r="D179" s="549"/>
      <c r="E179" s="546"/>
    </row>
    <row r="180" spans="1:5" s="539" customFormat="1" ht="15.75">
      <c r="A180" s="565" t="s">
        <v>75</v>
      </c>
      <c r="B180" s="541" t="s">
        <v>76</v>
      </c>
      <c r="C180" s="545">
        <f>C181+C182</f>
        <v>0</v>
      </c>
      <c r="D180" s="545">
        <f>D181+D182</f>
        <v>0</v>
      </c>
      <c r="E180" s="546"/>
    </row>
    <row r="181" spans="1:5" s="539" customFormat="1" ht="15.75">
      <c r="A181" s="557" t="s">
        <v>77</v>
      </c>
      <c r="B181" s="541" t="s">
        <v>78</v>
      </c>
      <c r="C181" s="548"/>
      <c r="D181" s="548"/>
      <c r="E181" s="546"/>
    </row>
    <row r="182" spans="1:5" s="539" customFormat="1" ht="15.75">
      <c r="A182" s="559" t="s">
        <v>79</v>
      </c>
      <c r="B182" s="541" t="s">
        <v>80</v>
      </c>
      <c r="C182" s="548"/>
      <c r="D182" s="549"/>
      <c r="E182" s="546"/>
    </row>
    <row r="183" spans="1:5" s="539" customFormat="1" ht="15.75" customHeight="1">
      <c r="A183" s="550" t="s">
        <v>81</v>
      </c>
      <c r="B183" s="541" t="s">
        <v>82</v>
      </c>
      <c r="C183" s="551">
        <f>C7+C21+C139+C150</f>
        <v>0</v>
      </c>
      <c r="D183" s="551">
        <f>D7+D21+D139+D150</f>
        <v>1316354</v>
      </c>
      <c r="E183" s="552">
        <f>E7+E21+E139+E150</f>
        <v>0</v>
      </c>
    </row>
    <row r="184" spans="1:5" s="539" customFormat="1" ht="15.75">
      <c r="A184" s="550" t="s">
        <v>83</v>
      </c>
      <c r="B184" s="541" t="s">
        <v>84</v>
      </c>
      <c r="C184" s="549"/>
      <c r="D184" s="551">
        <f>D185+D193+D203</f>
        <v>0</v>
      </c>
      <c r="E184" s="552">
        <f>E185+E193+E203</f>
        <v>0</v>
      </c>
    </row>
    <row r="185" spans="1:5" s="539" customFormat="1" ht="15.75">
      <c r="A185" s="540" t="s">
        <v>85</v>
      </c>
      <c r="B185" s="541" t="s">
        <v>86</v>
      </c>
      <c r="C185" s="560"/>
      <c r="D185" s="553">
        <f>SUM(D186:D192)</f>
        <v>0</v>
      </c>
      <c r="E185" s="562"/>
    </row>
    <row r="186" spans="1:5" s="539" customFormat="1" ht="15.75">
      <c r="A186" s="556" t="s">
        <v>87</v>
      </c>
      <c r="B186" s="541" t="s">
        <v>88</v>
      </c>
      <c r="C186" s="549"/>
      <c r="D186" s="548"/>
      <c r="E186" s="546"/>
    </row>
    <row r="187" spans="1:5" s="539" customFormat="1" ht="15.75">
      <c r="A187" s="556" t="s">
        <v>89</v>
      </c>
      <c r="B187" s="541" t="s">
        <v>90</v>
      </c>
      <c r="C187" s="549"/>
      <c r="D187" s="548"/>
      <c r="E187" s="546"/>
    </row>
    <row r="188" spans="1:5" s="539" customFormat="1" ht="15.75">
      <c r="A188" s="556" t="s">
        <v>91</v>
      </c>
      <c r="B188" s="541" t="s">
        <v>92</v>
      </c>
      <c r="C188" s="549"/>
      <c r="D188" s="548"/>
      <c r="E188" s="546"/>
    </row>
    <row r="189" spans="1:5" s="539" customFormat="1" ht="15.75">
      <c r="A189" s="556" t="s">
        <v>93</v>
      </c>
      <c r="B189" s="541" t="s">
        <v>94</v>
      </c>
      <c r="C189" s="549"/>
      <c r="D189" s="548"/>
      <c r="E189" s="546"/>
    </row>
    <row r="190" spans="1:5" s="539" customFormat="1" ht="15.75">
      <c r="A190" s="556" t="s">
        <v>95</v>
      </c>
      <c r="B190" s="541" t="s">
        <v>96</v>
      </c>
      <c r="C190" s="549"/>
      <c r="D190" s="548"/>
      <c r="E190" s="546"/>
    </row>
    <row r="191" spans="1:5" s="539" customFormat="1" ht="15.75">
      <c r="A191" s="568" t="s">
        <v>97</v>
      </c>
      <c r="B191" s="541" t="s">
        <v>98</v>
      </c>
      <c r="C191" s="549"/>
      <c r="D191" s="548"/>
      <c r="E191" s="546"/>
    </row>
    <row r="192" spans="1:5" s="539" customFormat="1" ht="15.75">
      <c r="A192" s="556" t="s">
        <v>99</v>
      </c>
      <c r="B192" s="541" t="s">
        <v>100</v>
      </c>
      <c r="C192" s="549"/>
      <c r="D192" s="548"/>
      <c r="E192" s="546"/>
    </row>
    <row r="193" spans="1:5" s="539" customFormat="1" ht="15.75">
      <c r="A193" s="540" t="s">
        <v>101</v>
      </c>
      <c r="B193" s="541" t="s">
        <v>102</v>
      </c>
      <c r="C193" s="560"/>
      <c r="D193" s="553">
        <f>SUM(D194:D197)+D198</f>
        <v>0</v>
      </c>
      <c r="E193" s="554">
        <f>SUM(E194:E197)+E198</f>
        <v>0</v>
      </c>
    </row>
    <row r="194" spans="1:5" s="539" customFormat="1" ht="15.75">
      <c r="A194" s="556" t="s">
        <v>103</v>
      </c>
      <c r="B194" s="541" t="s">
        <v>104</v>
      </c>
      <c r="C194" s="549"/>
      <c r="D194" s="548"/>
      <c r="E194" s="546"/>
    </row>
    <row r="195" spans="1:5" s="539" customFormat="1" ht="15.75">
      <c r="A195" s="556" t="s">
        <v>105</v>
      </c>
      <c r="B195" s="541" t="s">
        <v>106</v>
      </c>
      <c r="C195" s="549"/>
      <c r="D195" s="548"/>
      <c r="E195" s="546"/>
    </row>
    <row r="196" spans="1:5" s="539" customFormat="1" ht="15.75">
      <c r="A196" s="556" t="s">
        <v>107</v>
      </c>
      <c r="B196" s="541" t="s">
        <v>108</v>
      </c>
      <c r="C196" s="549"/>
      <c r="D196" s="548"/>
      <c r="E196" s="546"/>
    </row>
    <row r="197" spans="1:5" s="539" customFormat="1" ht="15.75">
      <c r="A197" s="556" t="s">
        <v>109</v>
      </c>
      <c r="B197" s="541" t="s">
        <v>110</v>
      </c>
      <c r="C197" s="549"/>
      <c r="D197" s="548"/>
      <c r="E197" s="546"/>
    </row>
    <row r="198" spans="1:5" s="539" customFormat="1" ht="15.75">
      <c r="A198" s="556" t="s">
        <v>111</v>
      </c>
      <c r="B198" s="541" t="s">
        <v>112</v>
      </c>
      <c r="C198" s="549"/>
      <c r="D198" s="545">
        <f>SUM(D199:D202)</f>
        <v>0</v>
      </c>
      <c r="E198" s="555">
        <f>SUM(E199:E202)</f>
        <v>0</v>
      </c>
    </row>
    <row r="199" spans="1:5" s="539" customFormat="1" ht="15.75">
      <c r="A199" s="557" t="s">
        <v>113</v>
      </c>
      <c r="B199" s="541" t="s">
        <v>114</v>
      </c>
      <c r="C199" s="549"/>
      <c r="D199" s="548"/>
      <c r="E199" s="558"/>
    </row>
    <row r="200" spans="1:5" s="539" customFormat="1" ht="15.75">
      <c r="A200" s="557" t="s">
        <v>115</v>
      </c>
      <c r="B200" s="541" t="s">
        <v>116</v>
      </c>
      <c r="C200" s="549"/>
      <c r="D200" s="548"/>
      <c r="E200" s="546"/>
    </row>
    <row r="201" spans="1:5" s="539" customFormat="1" ht="15.75">
      <c r="A201" s="557" t="s">
        <v>117</v>
      </c>
      <c r="B201" s="541" t="s">
        <v>118</v>
      </c>
      <c r="C201" s="549"/>
      <c r="D201" s="548"/>
      <c r="E201" s="546"/>
    </row>
    <row r="202" spans="1:5" s="539" customFormat="1" ht="15.75">
      <c r="A202" s="557" t="s">
        <v>119</v>
      </c>
      <c r="B202" s="541" t="s">
        <v>120</v>
      </c>
      <c r="C202" s="549"/>
      <c r="D202" s="548"/>
      <c r="E202" s="546"/>
    </row>
    <row r="203" spans="1:5" s="539" customFormat="1" ht="15.75">
      <c r="A203" s="540" t="s">
        <v>121</v>
      </c>
      <c r="B203" s="541" t="s">
        <v>122</v>
      </c>
      <c r="C203" s="560"/>
      <c r="D203" s="553">
        <f>SUM(D204:D206)</f>
        <v>0</v>
      </c>
      <c r="E203" s="562"/>
    </row>
    <row r="204" spans="1:5" s="539" customFormat="1" ht="15.75">
      <c r="A204" s="556" t="s">
        <v>123</v>
      </c>
      <c r="B204" s="541" t="s">
        <v>124</v>
      </c>
      <c r="C204" s="549"/>
      <c r="D204" s="548"/>
      <c r="E204" s="546"/>
    </row>
    <row r="205" spans="1:5" s="539" customFormat="1" ht="15.75">
      <c r="A205" s="556" t="s">
        <v>125</v>
      </c>
      <c r="B205" s="541" t="s">
        <v>126</v>
      </c>
      <c r="C205" s="549"/>
      <c r="D205" s="548"/>
      <c r="E205" s="546"/>
    </row>
    <row r="206" spans="1:5" s="539" customFormat="1" ht="15.75">
      <c r="A206" s="556" t="s">
        <v>127</v>
      </c>
      <c r="B206" s="541" t="s">
        <v>128</v>
      </c>
      <c r="C206" s="549"/>
      <c r="D206" s="548"/>
      <c r="E206" s="546"/>
    </row>
    <row r="207" spans="1:5" s="539" customFormat="1" ht="15.75">
      <c r="A207" s="550" t="s">
        <v>129</v>
      </c>
      <c r="B207" s="541" t="s">
        <v>130</v>
      </c>
      <c r="C207" s="549"/>
      <c r="D207" s="551">
        <f>D208+D209+D214+D227+D228+D229</f>
        <v>415086</v>
      </c>
      <c r="E207" s="546"/>
    </row>
    <row r="208" spans="1:5" s="539" customFormat="1" ht="15.75">
      <c r="A208" s="540" t="s">
        <v>131</v>
      </c>
      <c r="B208" s="541" t="s">
        <v>132</v>
      </c>
      <c r="C208" s="560"/>
      <c r="D208" s="561"/>
      <c r="E208" s="562"/>
    </row>
    <row r="209" spans="1:5" s="539" customFormat="1" ht="15.75">
      <c r="A209" s="540" t="s">
        <v>133</v>
      </c>
      <c r="B209" s="541" t="s">
        <v>134</v>
      </c>
      <c r="C209" s="560"/>
      <c r="D209" s="553">
        <f>SUM(D210:D213)</f>
        <v>2410</v>
      </c>
      <c r="E209" s="562"/>
    </row>
    <row r="210" spans="1:5" s="539" customFormat="1" ht="15.75">
      <c r="A210" s="556" t="s">
        <v>135</v>
      </c>
      <c r="B210" s="541" t="s">
        <v>136</v>
      </c>
      <c r="C210" s="549"/>
      <c r="D210" s="548">
        <v>2410</v>
      </c>
      <c r="E210" s="546"/>
    </row>
    <row r="211" spans="1:5" s="539" customFormat="1" ht="15.75">
      <c r="A211" s="556" t="s">
        <v>137</v>
      </c>
      <c r="B211" s="541" t="s">
        <v>138</v>
      </c>
      <c r="C211" s="549"/>
      <c r="D211" s="548"/>
      <c r="E211" s="546"/>
    </row>
    <row r="212" spans="1:5" s="539" customFormat="1" ht="15.75">
      <c r="A212" s="556" t="s">
        <v>139</v>
      </c>
      <c r="B212" s="541" t="s">
        <v>140</v>
      </c>
      <c r="C212" s="549" t="s">
        <v>141</v>
      </c>
      <c r="D212" s="548"/>
      <c r="E212" s="546"/>
    </row>
    <row r="213" spans="1:5" s="539" customFormat="1" ht="15.75">
      <c r="A213" s="556" t="s">
        <v>142</v>
      </c>
      <c r="B213" s="541" t="s">
        <v>143</v>
      </c>
      <c r="C213" s="549"/>
      <c r="D213" s="548"/>
      <c r="E213" s="546"/>
    </row>
    <row r="214" spans="1:5" s="539" customFormat="1" ht="15.75">
      <c r="A214" s="540" t="s">
        <v>144</v>
      </c>
      <c r="B214" s="541" t="s">
        <v>145</v>
      </c>
      <c r="C214" s="560"/>
      <c r="D214" s="553">
        <f>D215+D221</f>
        <v>0</v>
      </c>
      <c r="E214" s="562"/>
    </row>
    <row r="215" spans="1:5" s="539" customFormat="1" ht="15.75">
      <c r="A215" s="556" t="s">
        <v>146</v>
      </c>
      <c r="B215" s="541" t="s">
        <v>147</v>
      </c>
      <c r="C215" s="549"/>
      <c r="D215" s="545">
        <f>SUM(D216:D220)</f>
        <v>0</v>
      </c>
      <c r="E215" s="546"/>
    </row>
    <row r="216" spans="1:5" s="539" customFormat="1" ht="15.75">
      <c r="A216" s="557" t="s">
        <v>148</v>
      </c>
      <c r="B216" s="541" t="s">
        <v>149</v>
      </c>
      <c r="C216" s="549"/>
      <c r="D216" s="548"/>
      <c r="E216" s="546"/>
    </row>
    <row r="217" spans="1:5" s="539" customFormat="1" ht="15.75">
      <c r="A217" s="557" t="s">
        <v>150</v>
      </c>
      <c r="B217" s="541" t="s">
        <v>151</v>
      </c>
      <c r="C217" s="549"/>
      <c r="D217" s="548"/>
      <c r="E217" s="546"/>
    </row>
    <row r="218" spans="1:5" s="539" customFormat="1" ht="15.75">
      <c r="A218" s="557" t="s">
        <v>152</v>
      </c>
      <c r="B218" s="541" t="s">
        <v>153</v>
      </c>
      <c r="C218" s="549"/>
      <c r="D218" s="548"/>
      <c r="E218" s="546"/>
    </row>
    <row r="219" spans="1:5" s="539" customFormat="1" ht="15.75">
      <c r="A219" s="557" t="s">
        <v>154</v>
      </c>
      <c r="B219" s="541" t="s">
        <v>155</v>
      </c>
      <c r="C219" s="549"/>
      <c r="D219" s="548"/>
      <c r="E219" s="546"/>
    </row>
    <row r="220" spans="1:5" s="539" customFormat="1" ht="15.75">
      <c r="A220" s="557" t="s">
        <v>156</v>
      </c>
      <c r="B220" s="541" t="s">
        <v>157</v>
      </c>
      <c r="C220" s="549"/>
      <c r="D220" s="548"/>
      <c r="E220" s="546"/>
    </row>
    <row r="221" spans="1:5" s="539" customFormat="1" ht="15.75">
      <c r="A221" s="556" t="s">
        <v>158</v>
      </c>
      <c r="B221" s="541" t="s">
        <v>159</v>
      </c>
      <c r="C221" s="549"/>
      <c r="D221" s="545">
        <f>SUM(D222:D226)</f>
        <v>0</v>
      </c>
      <c r="E221" s="546"/>
    </row>
    <row r="222" spans="1:5" s="539" customFormat="1" ht="15.75">
      <c r="A222" s="557" t="s">
        <v>160</v>
      </c>
      <c r="B222" s="541" t="s">
        <v>161</v>
      </c>
      <c r="C222" s="549"/>
      <c r="D222" s="548"/>
      <c r="E222" s="546"/>
    </row>
    <row r="223" spans="1:5" s="539" customFormat="1" ht="15.75">
      <c r="A223" s="557" t="s">
        <v>162</v>
      </c>
      <c r="B223" s="541" t="s">
        <v>163</v>
      </c>
      <c r="C223" s="549"/>
      <c r="D223" s="548"/>
      <c r="E223" s="546"/>
    </row>
    <row r="224" spans="1:5" s="539" customFormat="1" ht="15.75">
      <c r="A224" s="557" t="s">
        <v>164</v>
      </c>
      <c r="B224" s="541" t="s">
        <v>165</v>
      </c>
      <c r="C224" s="549"/>
      <c r="D224" s="548"/>
      <c r="E224" s="546"/>
    </row>
    <row r="225" spans="1:5" s="539" customFormat="1" ht="15.75">
      <c r="A225" s="557" t="s">
        <v>166</v>
      </c>
      <c r="B225" s="541" t="s">
        <v>167</v>
      </c>
      <c r="C225" s="549"/>
      <c r="D225" s="548"/>
      <c r="E225" s="546"/>
    </row>
    <row r="226" spans="1:5" s="539" customFormat="1" ht="15.75">
      <c r="A226" s="557" t="s">
        <v>168</v>
      </c>
      <c r="B226" s="541" t="s">
        <v>169</v>
      </c>
      <c r="C226" s="549"/>
      <c r="D226" s="548"/>
      <c r="E226" s="546"/>
    </row>
    <row r="227" spans="1:5" s="539" customFormat="1" ht="15.75">
      <c r="A227" s="540" t="s">
        <v>170</v>
      </c>
      <c r="B227" s="541" t="s">
        <v>171</v>
      </c>
      <c r="C227" s="560"/>
      <c r="D227" s="561"/>
      <c r="E227" s="562"/>
    </row>
    <row r="228" spans="1:5" s="539" customFormat="1" ht="15.75">
      <c r="A228" s="540" t="s">
        <v>172</v>
      </c>
      <c r="B228" s="541" t="s">
        <v>173</v>
      </c>
      <c r="C228" s="560"/>
      <c r="D228" s="561"/>
      <c r="E228" s="562"/>
    </row>
    <row r="229" spans="1:5" s="539" customFormat="1" ht="15.75">
      <c r="A229" s="540" t="s">
        <v>174</v>
      </c>
      <c r="B229" s="541" t="s">
        <v>175</v>
      </c>
      <c r="C229" s="560"/>
      <c r="D229" s="553">
        <v>412676</v>
      </c>
      <c r="E229" s="562"/>
    </row>
    <row r="230" spans="1:5" s="539" customFormat="1" ht="15.75">
      <c r="A230" s="556" t="s">
        <v>176</v>
      </c>
      <c r="B230" s="541" t="s">
        <v>177</v>
      </c>
      <c r="C230" s="549"/>
      <c r="D230" s="548"/>
      <c r="E230" s="546"/>
    </row>
    <row r="231" spans="1:5" s="539" customFormat="1" ht="15.75">
      <c r="A231" s="556" t="s">
        <v>178</v>
      </c>
      <c r="B231" s="541" t="s">
        <v>179</v>
      </c>
      <c r="C231" s="549"/>
      <c r="D231" s="548"/>
      <c r="E231" s="546"/>
    </row>
    <row r="232" spans="1:5" s="539" customFormat="1" ht="33" customHeight="1" hidden="1">
      <c r="A232" s="556" t="s">
        <v>180</v>
      </c>
      <c r="B232" s="541" t="s">
        <v>181</v>
      </c>
      <c r="C232" s="545"/>
      <c r="D232" s="545"/>
      <c r="E232" s="555"/>
    </row>
    <row r="233" spans="1:5" s="539" customFormat="1" ht="15.75" hidden="1">
      <c r="A233" s="556" t="s">
        <v>182</v>
      </c>
      <c r="B233" s="541" t="s">
        <v>183</v>
      </c>
      <c r="C233" s="545"/>
      <c r="D233" s="545"/>
      <c r="E233" s="555"/>
    </row>
    <row r="234" spans="1:5" s="539" customFormat="1" ht="15.75">
      <c r="A234" s="550" t="s">
        <v>184</v>
      </c>
      <c r="B234" s="541" t="s">
        <v>185</v>
      </c>
      <c r="C234" s="549"/>
      <c r="D234" s="551">
        <f>SUM(D235:D239)</f>
        <v>0</v>
      </c>
      <c r="E234" s="546"/>
    </row>
    <row r="235" spans="1:5" s="539" customFormat="1" ht="15.75">
      <c r="A235" s="540" t="s">
        <v>186</v>
      </c>
      <c r="B235" s="541" t="s">
        <v>187</v>
      </c>
      <c r="C235" s="560"/>
      <c r="D235" s="561"/>
      <c r="E235" s="562"/>
    </row>
    <row r="236" spans="1:5" s="539" customFormat="1" ht="15.75">
      <c r="A236" s="540" t="s">
        <v>188</v>
      </c>
      <c r="B236" s="541" t="s">
        <v>189</v>
      </c>
      <c r="C236" s="560"/>
      <c r="D236" s="561"/>
      <c r="E236" s="562"/>
    </row>
    <row r="237" spans="1:5" s="539" customFormat="1" ht="15.75">
      <c r="A237" s="540" t="s">
        <v>190</v>
      </c>
      <c r="B237" s="541" t="s">
        <v>191</v>
      </c>
      <c r="C237" s="560"/>
      <c r="D237" s="561"/>
      <c r="E237" s="562"/>
    </row>
    <row r="238" spans="1:5" s="539" customFormat="1" ht="15.75">
      <c r="A238" s="540" t="s">
        <v>192</v>
      </c>
      <c r="B238" s="541" t="s">
        <v>193</v>
      </c>
      <c r="C238" s="560"/>
      <c r="D238" s="561"/>
      <c r="E238" s="562"/>
    </row>
    <row r="239" spans="1:5" s="539" customFormat="1" ht="15.75">
      <c r="A239" s="540" t="s">
        <v>194</v>
      </c>
      <c r="B239" s="541" t="s">
        <v>195</v>
      </c>
      <c r="C239" s="560"/>
      <c r="D239" s="561"/>
      <c r="E239" s="562"/>
    </row>
    <row r="240" spans="1:5" s="539" customFormat="1" ht="15.75">
      <c r="A240" s="550" t="s">
        <v>196</v>
      </c>
      <c r="B240" s="541" t="s">
        <v>197</v>
      </c>
      <c r="C240" s="549"/>
      <c r="D240" s="551">
        <v>35500</v>
      </c>
      <c r="E240" s="546"/>
    </row>
    <row r="241" spans="1:5" s="539" customFormat="1" ht="15.75">
      <c r="A241" s="540" t="s">
        <v>198</v>
      </c>
      <c r="B241" s="541" t="s">
        <v>199</v>
      </c>
      <c r="C241" s="560"/>
      <c r="D241" s="553">
        <f>D242+D245+D246+D247</f>
        <v>295</v>
      </c>
      <c r="E241" s="562"/>
    </row>
    <row r="242" spans="1:5" s="539" customFormat="1" ht="15.75">
      <c r="A242" s="544" t="s">
        <v>200</v>
      </c>
      <c r="B242" s="541" t="s">
        <v>201</v>
      </c>
      <c r="C242" s="549"/>
      <c r="D242" s="545">
        <f>SUM(D243:D244)</f>
        <v>295</v>
      </c>
      <c r="E242" s="546"/>
    </row>
    <row r="243" spans="1:5" s="539" customFormat="1" ht="15.75">
      <c r="A243" s="556" t="s">
        <v>202</v>
      </c>
      <c r="B243" s="541" t="s">
        <v>203</v>
      </c>
      <c r="C243" s="549"/>
      <c r="D243" s="548">
        <v>295</v>
      </c>
      <c r="E243" s="546"/>
    </row>
    <row r="244" spans="1:5" s="539" customFormat="1" ht="15.75">
      <c r="A244" s="556" t="s">
        <v>204</v>
      </c>
      <c r="B244" s="541" t="s">
        <v>205</v>
      </c>
      <c r="C244" s="549"/>
      <c r="D244" s="548"/>
      <c r="E244" s="546"/>
    </row>
    <row r="245" spans="1:5" s="539" customFormat="1" ht="15.75">
      <c r="A245" s="544" t="s">
        <v>206</v>
      </c>
      <c r="B245" s="541" t="s">
        <v>207</v>
      </c>
      <c r="C245" s="549"/>
      <c r="D245" s="548"/>
      <c r="E245" s="546"/>
    </row>
    <row r="246" spans="1:5" s="539" customFormat="1" ht="15.75">
      <c r="A246" s="544" t="s">
        <v>208</v>
      </c>
      <c r="B246" s="541" t="s">
        <v>209</v>
      </c>
      <c r="C246" s="549"/>
      <c r="D246" s="548"/>
      <c r="E246" s="546"/>
    </row>
    <row r="247" spans="1:5" s="539" customFormat="1" ht="15.75">
      <c r="A247" s="544" t="s">
        <v>210</v>
      </c>
      <c r="B247" s="541" t="s">
        <v>211</v>
      </c>
      <c r="C247" s="549"/>
      <c r="D247" s="548"/>
      <c r="E247" s="546"/>
    </row>
    <row r="248" spans="1:5" s="539" customFormat="1" ht="15.75">
      <c r="A248" s="540" t="s">
        <v>212</v>
      </c>
      <c r="B248" s="541" t="s">
        <v>213</v>
      </c>
      <c r="C248" s="560"/>
      <c r="D248" s="553">
        <f>SUM(D249:D256)</f>
        <v>35205</v>
      </c>
      <c r="E248" s="562"/>
    </row>
    <row r="249" spans="1:5" s="539" customFormat="1" ht="15.75">
      <c r="A249" s="544" t="s">
        <v>214</v>
      </c>
      <c r="B249" s="541" t="s">
        <v>215</v>
      </c>
      <c r="C249" s="549"/>
      <c r="D249" s="548">
        <v>35205</v>
      </c>
      <c r="E249" s="546"/>
    </row>
    <row r="250" spans="1:5" s="539" customFormat="1" ht="15.75">
      <c r="A250" s="544" t="s">
        <v>216</v>
      </c>
      <c r="B250" s="541" t="s">
        <v>217</v>
      </c>
      <c r="C250" s="549"/>
      <c r="D250" s="548"/>
      <c r="E250" s="546"/>
    </row>
    <row r="251" spans="1:5" s="539" customFormat="1" ht="15.75">
      <c r="A251" s="544" t="s">
        <v>218</v>
      </c>
      <c r="B251" s="541" t="s">
        <v>219</v>
      </c>
      <c r="C251" s="549"/>
      <c r="D251" s="548"/>
      <c r="E251" s="546"/>
    </row>
    <row r="252" spans="1:5" s="539" customFormat="1" ht="15.75">
      <c r="A252" s="544" t="s">
        <v>220</v>
      </c>
      <c r="B252" s="541" t="s">
        <v>221</v>
      </c>
      <c r="C252" s="549"/>
      <c r="D252" s="548"/>
      <c r="E252" s="546"/>
    </row>
    <row r="253" spans="1:5" s="539" customFormat="1" ht="15.75">
      <c r="A253" s="544" t="s">
        <v>222</v>
      </c>
      <c r="B253" s="541" t="s">
        <v>223</v>
      </c>
      <c r="C253" s="549"/>
      <c r="D253" s="548"/>
      <c r="E253" s="546"/>
    </row>
    <row r="254" spans="1:5" s="539" customFormat="1" ht="15.75">
      <c r="A254" s="544" t="s">
        <v>224</v>
      </c>
      <c r="B254" s="541" t="s">
        <v>225</v>
      </c>
      <c r="C254" s="549"/>
      <c r="D254" s="548"/>
      <c r="E254" s="546"/>
    </row>
    <row r="255" spans="1:5" s="539" customFormat="1" ht="15.75">
      <c r="A255" s="544" t="s">
        <v>226</v>
      </c>
      <c r="B255" s="541" t="s">
        <v>227</v>
      </c>
      <c r="C255" s="549"/>
      <c r="D255" s="548"/>
      <c r="E255" s="546"/>
    </row>
    <row r="256" spans="1:5" s="539" customFormat="1" ht="15.75">
      <c r="A256" s="544" t="s">
        <v>228</v>
      </c>
      <c r="B256" s="541" t="s">
        <v>229</v>
      </c>
      <c r="C256" s="549"/>
      <c r="D256" s="548"/>
      <c r="E256" s="546"/>
    </row>
    <row r="257" spans="1:5" s="539" customFormat="1" ht="15.75">
      <c r="A257" s="540" t="s">
        <v>230</v>
      </c>
      <c r="B257" s="541" t="s">
        <v>231</v>
      </c>
      <c r="C257" s="560"/>
      <c r="D257" s="569">
        <f>SUM(D258:D266)</f>
        <v>13994</v>
      </c>
      <c r="E257" s="562"/>
    </row>
    <row r="258" spans="1:5" s="539" customFormat="1" ht="15.75">
      <c r="A258" s="544" t="s">
        <v>232</v>
      </c>
      <c r="B258" s="541" t="s">
        <v>233</v>
      </c>
      <c r="C258" s="549"/>
      <c r="D258" s="548"/>
      <c r="E258" s="546"/>
    </row>
    <row r="259" spans="1:5" s="539" customFormat="1" ht="22.5">
      <c r="A259" s="544" t="s">
        <v>234</v>
      </c>
      <c r="B259" s="541" t="s">
        <v>235</v>
      </c>
      <c r="C259" s="549"/>
      <c r="D259" s="548"/>
      <c r="E259" s="546"/>
    </row>
    <row r="260" spans="1:5" s="539" customFormat="1" ht="15.75">
      <c r="A260" s="544" t="s">
        <v>236</v>
      </c>
      <c r="B260" s="541" t="s">
        <v>237</v>
      </c>
      <c r="C260" s="549"/>
      <c r="D260" s="548"/>
      <c r="E260" s="546"/>
    </row>
    <row r="261" spans="1:5" s="539" customFormat="1" ht="15.75">
      <c r="A261" s="544" t="s">
        <v>238</v>
      </c>
      <c r="B261" s="541" t="s">
        <v>239</v>
      </c>
      <c r="C261" s="549"/>
      <c r="D261" s="548"/>
      <c r="E261" s="546"/>
    </row>
    <row r="262" spans="1:5" s="539" customFormat="1" ht="15.75">
      <c r="A262" s="544" t="s">
        <v>240</v>
      </c>
      <c r="B262" s="541" t="s">
        <v>241</v>
      </c>
      <c r="C262" s="549"/>
      <c r="D262" s="548"/>
      <c r="E262" s="546"/>
    </row>
    <row r="263" spans="1:5" s="539" customFormat="1" ht="15.75">
      <c r="A263" s="544" t="s">
        <v>242</v>
      </c>
      <c r="B263" s="541" t="s">
        <v>243</v>
      </c>
      <c r="C263" s="549"/>
      <c r="D263" s="548"/>
      <c r="E263" s="546"/>
    </row>
    <row r="264" spans="1:5" s="539" customFormat="1" ht="22.5">
      <c r="A264" s="544" t="s">
        <v>244</v>
      </c>
      <c r="B264" s="541" t="s">
        <v>245</v>
      </c>
      <c r="C264" s="549"/>
      <c r="D264" s="548"/>
      <c r="E264" s="546"/>
    </row>
    <row r="265" spans="1:5" s="539" customFormat="1" ht="15.75">
      <c r="A265" s="544" t="s">
        <v>246</v>
      </c>
      <c r="B265" s="541" t="s">
        <v>247</v>
      </c>
      <c r="C265" s="549"/>
      <c r="D265" s="548"/>
      <c r="E265" s="546"/>
    </row>
    <row r="266" spans="1:5" s="539" customFormat="1" ht="15.75">
      <c r="A266" s="540" t="s">
        <v>248</v>
      </c>
      <c r="B266" s="541" t="s">
        <v>249</v>
      </c>
      <c r="C266" s="560"/>
      <c r="D266" s="561">
        <v>13994</v>
      </c>
      <c r="E266" s="562"/>
    </row>
    <row r="267" spans="1:5" s="539" customFormat="1" ht="15.75">
      <c r="A267" s="550" t="s">
        <v>250</v>
      </c>
      <c r="B267" s="541" t="s">
        <v>251</v>
      </c>
      <c r="C267" s="570"/>
      <c r="D267" s="551">
        <f>D184+D207+D234+D240+D266</f>
        <v>464580</v>
      </c>
      <c r="E267" s="543"/>
    </row>
    <row r="268" spans="1:5" s="539" customFormat="1" ht="16.5" thickBot="1">
      <c r="A268" s="571" t="s">
        <v>252</v>
      </c>
      <c r="B268" s="572" t="s">
        <v>253</v>
      </c>
      <c r="C268" s="573"/>
      <c r="D268" s="574">
        <f>D183+D267</f>
        <v>1780934</v>
      </c>
      <c r="E268" s="575"/>
    </row>
    <row r="269" spans="1:5" ht="15.75">
      <c r="A269" s="576"/>
      <c r="B269" s="577"/>
      <c r="C269" s="578"/>
      <c r="D269" s="578"/>
      <c r="E269" s="579"/>
    </row>
    <row r="270" spans="1:5" ht="15.75">
      <c r="A270" s="580"/>
      <c r="B270" s="577"/>
      <c r="C270" s="578"/>
      <c r="D270" s="578"/>
      <c r="E270" s="579"/>
    </row>
    <row r="271" spans="1:5" ht="15.75">
      <c r="A271" s="577"/>
      <c r="B271" s="577"/>
      <c r="C271" s="578"/>
      <c r="D271" s="578"/>
      <c r="E271" s="579"/>
    </row>
    <row r="272" spans="1:5" ht="15.75">
      <c r="A272" s="962"/>
      <c r="B272" s="962"/>
      <c r="C272" s="962"/>
      <c r="D272" s="962"/>
      <c r="E272" s="962"/>
    </row>
    <row r="273" spans="1:5" ht="15.75">
      <c r="A273" s="962"/>
      <c r="B273" s="962"/>
      <c r="C273" s="962"/>
      <c r="D273" s="962"/>
      <c r="E273" s="962"/>
    </row>
  </sheetData>
  <sheetProtection/>
  <mergeCells count="10">
    <mergeCell ref="A272:E272"/>
    <mergeCell ref="A273:E2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dőlt"Tiszaszőlős Községi Önkormányzat&amp;R&amp;"Times New Roman,Félkövér dőlt"15/a. melléklet a ...../2014. (……) önkormányzati rendelethez</oddHead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40"/>
  <sheetViews>
    <sheetView workbookViewId="0" topLeftCell="A1">
      <selection activeCell="F22" sqref="F22"/>
    </sheetView>
  </sheetViews>
  <sheetFormatPr defaultColWidth="9.00390625" defaultRowHeight="12.75"/>
  <cols>
    <col min="1" max="1" width="71.125" style="583" customWidth="1"/>
    <col min="2" max="2" width="6.125" style="609" customWidth="1"/>
    <col min="3" max="3" width="18.00390625" style="582" customWidth="1"/>
    <col min="4" max="16384" width="9.375" style="582" customWidth="1"/>
  </cols>
  <sheetData>
    <row r="1" spans="1:3" ht="32.25" customHeight="1">
      <c r="A1" s="979" t="s">
        <v>254</v>
      </c>
      <c r="B1" s="979"/>
      <c r="C1" s="979"/>
    </row>
    <row r="2" spans="1:3" ht="15.75">
      <c r="A2" s="980" t="s">
        <v>431</v>
      </c>
      <c r="B2" s="980"/>
      <c r="C2" s="980"/>
    </row>
    <row r="4" spans="2:3" ht="13.5" thickBot="1">
      <c r="B4" s="981" t="s">
        <v>978</v>
      </c>
      <c r="C4" s="981"/>
    </row>
    <row r="5" spans="1:3" s="584" customFormat="1" ht="31.5" customHeight="1">
      <c r="A5" s="982" t="s">
        <v>255</v>
      </c>
      <c r="B5" s="984" t="s">
        <v>980</v>
      </c>
      <c r="C5" s="986" t="s">
        <v>256</v>
      </c>
    </row>
    <row r="6" spans="1:3" s="584" customFormat="1" ht="12.75">
      <c r="A6" s="983"/>
      <c r="B6" s="985"/>
      <c r="C6" s="987"/>
    </row>
    <row r="7" spans="1:3" s="588" customFormat="1" ht="13.5" thickBot="1">
      <c r="A7" s="585" t="s">
        <v>257</v>
      </c>
      <c r="B7" s="586" t="s">
        <v>258</v>
      </c>
      <c r="C7" s="587" t="s">
        <v>259</v>
      </c>
    </row>
    <row r="8" spans="1:3" ht="15.75" customHeight="1">
      <c r="A8" s="589" t="s">
        <v>260</v>
      </c>
      <c r="B8" s="590" t="s">
        <v>986</v>
      </c>
      <c r="C8" s="591">
        <v>12042</v>
      </c>
    </row>
    <row r="9" spans="1:3" ht="15.75" customHeight="1">
      <c r="A9" s="592" t="s">
        <v>261</v>
      </c>
      <c r="B9" s="593" t="s">
        <v>988</v>
      </c>
      <c r="C9" s="594">
        <v>1707418</v>
      </c>
    </row>
    <row r="10" spans="1:3" ht="15.75" customHeight="1">
      <c r="A10" s="592" t="s">
        <v>262</v>
      </c>
      <c r="B10" s="593" t="s">
        <v>990</v>
      </c>
      <c r="C10" s="594"/>
    </row>
    <row r="11" spans="1:3" ht="15.75" customHeight="1">
      <c r="A11" s="595" t="s">
        <v>263</v>
      </c>
      <c r="B11" s="593" t="s">
        <v>992</v>
      </c>
      <c r="C11" s="596">
        <f>SUM(C8:C10)</f>
        <v>1719460</v>
      </c>
    </row>
    <row r="12" spans="1:3" ht="15.75" customHeight="1">
      <c r="A12" s="595" t="s">
        <v>264</v>
      </c>
      <c r="B12" s="593" t="s">
        <v>994</v>
      </c>
      <c r="C12" s="596">
        <f>SUM(C13:C14)</f>
        <v>49494</v>
      </c>
    </row>
    <row r="13" spans="1:3" ht="15.75" customHeight="1">
      <c r="A13" s="592" t="s">
        <v>265</v>
      </c>
      <c r="B13" s="593" t="s">
        <v>996</v>
      </c>
      <c r="C13" s="594">
        <v>49494</v>
      </c>
    </row>
    <row r="14" spans="1:3" ht="15.75" customHeight="1">
      <c r="A14" s="592" t="s">
        <v>266</v>
      </c>
      <c r="B14" s="593" t="s">
        <v>998</v>
      </c>
      <c r="C14" s="594"/>
    </row>
    <row r="15" spans="1:3" ht="15.75" customHeight="1">
      <c r="A15" s="595" t="s">
        <v>399</v>
      </c>
      <c r="B15" s="593" t="s">
        <v>1000</v>
      </c>
      <c r="C15" s="596">
        <f>SUM(C16:C17)</f>
        <v>0</v>
      </c>
    </row>
    <row r="16" spans="1:3" s="597" customFormat="1" ht="15.75" customHeight="1">
      <c r="A16" s="592" t="s">
        <v>400</v>
      </c>
      <c r="B16" s="593" t="s">
        <v>1002</v>
      </c>
      <c r="C16" s="594"/>
    </row>
    <row r="17" spans="1:3" ht="15.75" customHeight="1">
      <c r="A17" s="592" t="s">
        <v>401</v>
      </c>
      <c r="B17" s="593" t="s">
        <v>515</v>
      </c>
      <c r="C17" s="594"/>
    </row>
    <row r="18" spans="1:3" ht="15.75" customHeight="1">
      <c r="A18" s="598" t="s">
        <v>402</v>
      </c>
      <c r="B18" s="593" t="s">
        <v>516</v>
      </c>
      <c r="C18" s="596">
        <f>C12+C15</f>
        <v>49494</v>
      </c>
    </row>
    <row r="19" spans="1:3" ht="15.75" customHeight="1">
      <c r="A19" s="599" t="s">
        <v>403</v>
      </c>
      <c r="B19" s="593" t="s">
        <v>517</v>
      </c>
      <c r="C19" s="600">
        <f>SUM(C20:C23)</f>
        <v>0</v>
      </c>
    </row>
    <row r="20" spans="1:3" ht="15.75" customHeight="1">
      <c r="A20" s="592" t="s">
        <v>404</v>
      </c>
      <c r="B20" s="593" t="s">
        <v>518</v>
      </c>
      <c r="C20" s="594"/>
    </row>
    <row r="21" spans="1:3" ht="15.75" customHeight="1">
      <c r="A21" s="592" t="s">
        <v>405</v>
      </c>
      <c r="B21" s="593" t="s">
        <v>519</v>
      </c>
      <c r="C21" s="594"/>
    </row>
    <row r="22" spans="1:3" ht="15.75" customHeight="1">
      <c r="A22" s="592" t="s">
        <v>406</v>
      </c>
      <c r="B22" s="593" t="s">
        <v>520</v>
      </c>
      <c r="C22" s="594"/>
    </row>
    <row r="23" spans="1:3" ht="15.75" customHeight="1">
      <c r="A23" s="592" t="s">
        <v>407</v>
      </c>
      <c r="B23" s="593" t="s">
        <v>521</v>
      </c>
      <c r="C23" s="594"/>
    </row>
    <row r="24" spans="1:3" ht="15.75" customHeight="1">
      <c r="A24" s="599" t="s">
        <v>408</v>
      </c>
      <c r="B24" s="593" t="s">
        <v>522</v>
      </c>
      <c r="C24" s="600">
        <f>C25+C26+C27+C28</f>
        <v>11980</v>
      </c>
    </row>
    <row r="25" spans="1:3" ht="15.75" customHeight="1">
      <c r="A25" s="592" t="s">
        <v>409</v>
      </c>
      <c r="B25" s="593" t="s">
        <v>523</v>
      </c>
      <c r="C25" s="594"/>
    </row>
    <row r="26" spans="1:3" ht="15.75" customHeight="1">
      <c r="A26" s="592" t="s">
        <v>410</v>
      </c>
      <c r="B26" s="593" t="s">
        <v>524</v>
      </c>
      <c r="C26" s="594"/>
    </row>
    <row r="27" spans="1:3" ht="15.75" customHeight="1">
      <c r="A27" s="592" t="s">
        <v>411</v>
      </c>
      <c r="B27" s="593" t="s">
        <v>525</v>
      </c>
      <c r="C27" s="594">
        <v>910</v>
      </c>
    </row>
    <row r="28" spans="1:3" ht="15.75" customHeight="1">
      <c r="A28" s="592" t="s">
        <v>412</v>
      </c>
      <c r="B28" s="593" t="s">
        <v>526</v>
      </c>
      <c r="C28" s="601">
        <f>SUM(C29:C32)</f>
        <v>11070</v>
      </c>
    </row>
    <row r="29" spans="1:3" ht="15.75" customHeight="1">
      <c r="A29" s="602" t="s">
        <v>413</v>
      </c>
      <c r="B29" s="593" t="s">
        <v>527</v>
      </c>
      <c r="C29" s="594">
        <v>1797</v>
      </c>
    </row>
    <row r="30" spans="1:3" ht="15.75" customHeight="1">
      <c r="A30" s="603" t="s">
        <v>414</v>
      </c>
      <c r="B30" s="593" t="s">
        <v>528</v>
      </c>
      <c r="C30" s="594"/>
    </row>
    <row r="31" spans="1:3" ht="15.75" customHeight="1">
      <c r="A31" s="603" t="s">
        <v>415</v>
      </c>
      <c r="B31" s="593" t="s">
        <v>529</v>
      </c>
      <c r="C31" s="594"/>
    </row>
    <row r="32" spans="1:3" ht="15.75" customHeight="1">
      <c r="A32" s="603" t="s">
        <v>416</v>
      </c>
      <c r="B32" s="593" t="s">
        <v>530</v>
      </c>
      <c r="C32" s="594">
        <v>9273</v>
      </c>
    </row>
    <row r="33" spans="1:3" ht="15.75" customHeight="1">
      <c r="A33" s="599" t="s">
        <v>417</v>
      </c>
      <c r="B33" s="593" t="s">
        <v>531</v>
      </c>
      <c r="C33" s="604"/>
    </row>
    <row r="34" spans="1:3" ht="15.75" customHeight="1">
      <c r="A34" s="598" t="s">
        <v>418</v>
      </c>
      <c r="B34" s="593" t="s">
        <v>532</v>
      </c>
      <c r="C34" s="596">
        <f>C19+C24+C33</f>
        <v>11980</v>
      </c>
    </row>
    <row r="35" spans="1:3" ht="15.75" customHeight="1" thickBot="1">
      <c r="A35" s="605" t="s">
        <v>419</v>
      </c>
      <c r="B35" s="606" t="s">
        <v>533</v>
      </c>
      <c r="C35" s="607">
        <f>C11+C18+C34</f>
        <v>1780934</v>
      </c>
    </row>
    <row r="36" spans="1:5" ht="15.75">
      <c r="A36" s="576"/>
      <c r="B36" s="577"/>
      <c r="C36" s="578"/>
      <c r="D36" s="578"/>
      <c r="E36" s="578"/>
    </row>
    <row r="37" spans="1:5" ht="15.75">
      <c r="A37" s="576"/>
      <c r="B37" s="577"/>
      <c r="C37" s="578"/>
      <c r="D37" s="578"/>
      <c r="E37" s="578"/>
    </row>
    <row r="38" spans="1:5" ht="15.75">
      <c r="A38" s="577"/>
      <c r="B38" s="577"/>
      <c r="C38" s="578"/>
      <c r="D38" s="578"/>
      <c r="E38" s="578"/>
    </row>
    <row r="39" spans="1:5" ht="15.75">
      <c r="A39" s="978"/>
      <c r="B39" s="978"/>
      <c r="C39" s="978"/>
      <c r="D39" s="608"/>
      <c r="E39" s="608"/>
    </row>
    <row r="40" spans="1:5" ht="15.75">
      <c r="A40" s="978"/>
      <c r="B40" s="978"/>
      <c r="C40" s="978"/>
      <c r="D40" s="608"/>
      <c r="E40" s="608"/>
    </row>
  </sheetData>
  <sheetProtection sheet="1" objects="1" scenarios="1"/>
  <mergeCells count="8">
    <mergeCell ref="A39:C39"/>
    <mergeCell ref="A40:C40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dőlt"Tiszaszőlős Községi Önkormányzat&amp;R&amp;"Times New Roman CE,Félkövér dőlt"15/b. melléklet  a ……/2014. (……)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C13" sqref="C13"/>
    </sheetView>
  </sheetViews>
  <sheetFormatPr defaultColWidth="9.00390625" defaultRowHeight="12.75"/>
  <cols>
    <col min="1" max="1" width="5.50390625" style="41" customWidth="1"/>
    <col min="2" max="2" width="39.375" style="41" customWidth="1"/>
    <col min="3" max="8" width="13.875" style="41" customWidth="1"/>
    <col min="9" max="9" width="15.125" style="41" customWidth="1"/>
    <col min="10" max="16384" width="9.375" style="41" customWidth="1"/>
  </cols>
  <sheetData>
    <row r="1" spans="1:9" ht="34.5" customHeight="1">
      <c r="A1" s="998" t="s">
        <v>429</v>
      </c>
      <c r="B1" s="999"/>
      <c r="C1" s="999"/>
      <c r="D1" s="999"/>
      <c r="E1" s="999"/>
      <c r="F1" s="999"/>
      <c r="G1" s="999"/>
      <c r="H1" s="999"/>
      <c r="I1" s="999"/>
    </row>
    <row r="2" spans="8:9" ht="14.25" thickBot="1">
      <c r="H2" s="1000" t="s">
        <v>911</v>
      </c>
      <c r="I2" s="1000"/>
    </row>
    <row r="3" spans="1:9" ht="13.5" thickBot="1">
      <c r="A3" s="1001" t="s">
        <v>504</v>
      </c>
      <c r="B3" s="1003" t="s">
        <v>912</v>
      </c>
      <c r="C3" s="1005" t="s">
        <v>913</v>
      </c>
      <c r="D3" s="1007" t="s">
        <v>914</v>
      </c>
      <c r="E3" s="1008"/>
      <c r="F3" s="1008"/>
      <c r="G3" s="1008"/>
      <c r="H3" s="1008"/>
      <c r="I3" s="1009" t="s">
        <v>915</v>
      </c>
    </row>
    <row r="4" spans="1:9" s="58" customFormat="1" ht="42" customHeight="1" thickBot="1">
      <c r="A4" s="1002"/>
      <c r="B4" s="1004"/>
      <c r="C4" s="1006"/>
      <c r="D4" s="497" t="s">
        <v>916</v>
      </c>
      <c r="E4" s="497" t="s">
        <v>917</v>
      </c>
      <c r="F4" s="497" t="s">
        <v>918</v>
      </c>
      <c r="G4" s="498" t="s">
        <v>919</v>
      </c>
      <c r="H4" s="498" t="s">
        <v>923</v>
      </c>
      <c r="I4" s="1010"/>
    </row>
    <row r="5" spans="1:9" s="58" customFormat="1" ht="12" customHeight="1" thickBot="1">
      <c r="A5" s="499">
        <v>1</v>
      </c>
      <c r="B5" s="500">
        <v>2</v>
      </c>
      <c r="C5" s="500">
        <v>3</v>
      </c>
      <c r="D5" s="500">
        <v>4</v>
      </c>
      <c r="E5" s="500">
        <v>5</v>
      </c>
      <c r="F5" s="500">
        <v>6</v>
      </c>
      <c r="G5" s="500">
        <v>7</v>
      </c>
      <c r="H5" s="500" t="s">
        <v>924</v>
      </c>
      <c r="I5" s="501" t="s">
        <v>925</v>
      </c>
    </row>
    <row r="6" spans="1:9" s="58" customFormat="1" ht="18" customHeight="1">
      <c r="A6" s="988" t="s">
        <v>926</v>
      </c>
      <c r="B6" s="989"/>
      <c r="C6" s="989"/>
      <c r="D6" s="989"/>
      <c r="E6" s="989"/>
      <c r="F6" s="989"/>
      <c r="G6" s="989"/>
      <c r="H6" s="989"/>
      <c r="I6" s="990"/>
    </row>
    <row r="7" spans="1:9" ht="15.75" customHeight="1">
      <c r="A7" s="147" t="s">
        <v>506</v>
      </c>
      <c r="B7" s="101" t="s">
        <v>927</v>
      </c>
      <c r="C7" s="502"/>
      <c r="D7" s="89"/>
      <c r="E7" s="89"/>
      <c r="F7" s="89"/>
      <c r="G7" s="503"/>
      <c r="H7" s="504">
        <f aca="true" t="shared" si="0" ref="H7:H13">SUM(D7:G7)</f>
        <v>0</v>
      </c>
      <c r="I7" s="148">
        <f aca="true" t="shared" si="1" ref="I7:I13">C7+H7</f>
        <v>0</v>
      </c>
    </row>
    <row r="8" spans="1:9" ht="22.5">
      <c r="A8" s="147" t="s">
        <v>507</v>
      </c>
      <c r="B8" s="101" t="s">
        <v>726</v>
      </c>
      <c r="C8" s="502"/>
      <c r="D8" s="89"/>
      <c r="E8" s="89"/>
      <c r="F8" s="89"/>
      <c r="G8" s="503"/>
      <c r="H8" s="504">
        <f t="shared" si="0"/>
        <v>0</v>
      </c>
      <c r="I8" s="148">
        <f t="shared" si="1"/>
        <v>0</v>
      </c>
    </row>
    <row r="9" spans="1:9" ht="22.5">
      <c r="A9" s="147" t="s">
        <v>508</v>
      </c>
      <c r="B9" s="101" t="s">
        <v>727</v>
      </c>
      <c r="C9" s="502"/>
      <c r="D9" s="89"/>
      <c r="E9" s="89"/>
      <c r="F9" s="89"/>
      <c r="G9" s="503"/>
      <c r="H9" s="504">
        <f t="shared" si="0"/>
        <v>0</v>
      </c>
      <c r="I9" s="148">
        <f t="shared" si="1"/>
        <v>0</v>
      </c>
    </row>
    <row r="10" spans="1:9" ht="15.75" customHeight="1">
      <c r="A10" s="147" t="s">
        <v>509</v>
      </c>
      <c r="B10" s="101" t="s">
        <v>728</v>
      </c>
      <c r="C10" s="502"/>
      <c r="D10" s="89"/>
      <c r="E10" s="89"/>
      <c r="F10" s="89"/>
      <c r="G10" s="503"/>
      <c r="H10" s="504">
        <f t="shared" si="0"/>
        <v>0</v>
      </c>
      <c r="I10" s="148">
        <f t="shared" si="1"/>
        <v>0</v>
      </c>
    </row>
    <row r="11" spans="1:9" ht="22.5">
      <c r="A11" s="147" t="s">
        <v>510</v>
      </c>
      <c r="B11" s="101" t="s">
        <v>729</v>
      </c>
      <c r="C11" s="502"/>
      <c r="D11" s="89"/>
      <c r="E11" s="89"/>
      <c r="F11" s="89"/>
      <c r="G11" s="503"/>
      <c r="H11" s="504">
        <f t="shared" si="0"/>
        <v>0</v>
      </c>
      <c r="I11" s="148">
        <f t="shared" si="1"/>
        <v>0</v>
      </c>
    </row>
    <row r="12" spans="1:9" ht="15.75" customHeight="1">
      <c r="A12" s="149" t="s">
        <v>511</v>
      </c>
      <c r="B12" s="150" t="s">
        <v>928</v>
      </c>
      <c r="C12" s="649">
        <v>910</v>
      </c>
      <c r="D12" s="90"/>
      <c r="E12" s="90"/>
      <c r="F12" s="90"/>
      <c r="G12" s="505"/>
      <c r="H12" s="504">
        <f t="shared" si="0"/>
        <v>0</v>
      </c>
      <c r="I12" s="148">
        <f t="shared" si="1"/>
        <v>910</v>
      </c>
    </row>
    <row r="13" spans="1:9" ht="15.75" customHeight="1" thickBot="1">
      <c r="A13" s="506" t="s">
        <v>512</v>
      </c>
      <c r="B13" s="507" t="s">
        <v>929</v>
      </c>
      <c r="C13" s="508"/>
      <c r="D13" s="509"/>
      <c r="E13" s="509"/>
      <c r="F13" s="509"/>
      <c r="G13" s="510"/>
      <c r="H13" s="504">
        <f t="shared" si="0"/>
        <v>0</v>
      </c>
      <c r="I13" s="148">
        <f t="shared" si="1"/>
        <v>0</v>
      </c>
    </row>
    <row r="14" spans="1:9" s="91" customFormat="1" ht="18" customHeight="1" thickBot="1">
      <c r="A14" s="991" t="s">
        <v>930</v>
      </c>
      <c r="B14" s="992"/>
      <c r="C14" s="151">
        <f aca="true" t="shared" si="2" ref="C14:I14">SUM(C7:C13)</f>
        <v>910</v>
      </c>
      <c r="D14" s="151">
        <f>SUM(D7:D13)</f>
        <v>0</v>
      </c>
      <c r="E14" s="151">
        <f t="shared" si="2"/>
        <v>0</v>
      </c>
      <c r="F14" s="151">
        <f t="shared" si="2"/>
        <v>0</v>
      </c>
      <c r="G14" s="511">
        <f t="shared" si="2"/>
        <v>0</v>
      </c>
      <c r="H14" s="511">
        <f t="shared" si="2"/>
        <v>0</v>
      </c>
      <c r="I14" s="152">
        <f t="shared" si="2"/>
        <v>910</v>
      </c>
    </row>
    <row r="15" spans="1:9" s="88" customFormat="1" ht="18" customHeight="1">
      <c r="A15" s="993" t="s">
        <v>931</v>
      </c>
      <c r="B15" s="994"/>
      <c r="C15" s="994"/>
      <c r="D15" s="994"/>
      <c r="E15" s="994"/>
      <c r="F15" s="994"/>
      <c r="G15" s="994"/>
      <c r="H15" s="994"/>
      <c r="I15" s="995"/>
    </row>
    <row r="16" spans="1:9" s="88" customFormat="1" ht="12.75">
      <c r="A16" s="147" t="s">
        <v>506</v>
      </c>
      <c r="B16" s="101" t="s">
        <v>932</v>
      </c>
      <c r="C16" s="502"/>
      <c r="D16" s="89"/>
      <c r="E16" s="89"/>
      <c r="F16" s="89"/>
      <c r="G16" s="503"/>
      <c r="H16" s="504">
        <f>SUM(D16:G16)</f>
        <v>0</v>
      </c>
      <c r="I16" s="148">
        <f>C16+H16</f>
        <v>0</v>
      </c>
    </row>
    <row r="17" spans="1:9" ht="13.5" thickBot="1">
      <c r="A17" s="506" t="s">
        <v>507</v>
      </c>
      <c r="B17" s="507" t="s">
        <v>929</v>
      </c>
      <c r="C17" s="508"/>
      <c r="D17" s="509"/>
      <c r="E17" s="509"/>
      <c r="F17" s="509"/>
      <c r="G17" s="510"/>
      <c r="H17" s="504">
        <f>SUM(D17:G17)</f>
        <v>0</v>
      </c>
      <c r="I17" s="512">
        <f>C17+H17</f>
        <v>0</v>
      </c>
    </row>
    <row r="18" spans="1:9" ht="15.75" customHeight="1" thickBot="1">
      <c r="A18" s="991" t="s">
        <v>933</v>
      </c>
      <c r="B18" s="992"/>
      <c r="C18" s="151">
        <f aca="true" t="shared" si="3" ref="C18:I18">SUM(C16:C17)</f>
        <v>0</v>
      </c>
      <c r="D18" s="151">
        <f t="shared" si="3"/>
        <v>0</v>
      </c>
      <c r="E18" s="151">
        <f t="shared" si="3"/>
        <v>0</v>
      </c>
      <c r="F18" s="151">
        <f t="shared" si="3"/>
        <v>0</v>
      </c>
      <c r="G18" s="511">
        <f t="shared" si="3"/>
        <v>0</v>
      </c>
      <c r="H18" s="511">
        <f t="shared" si="3"/>
        <v>0</v>
      </c>
      <c r="I18" s="152">
        <f t="shared" si="3"/>
        <v>0</v>
      </c>
    </row>
    <row r="19" spans="1:9" ht="18" customHeight="1" thickBot="1">
      <c r="A19" s="996" t="s">
        <v>934</v>
      </c>
      <c r="B19" s="997"/>
      <c r="C19" s="513">
        <f aca="true" t="shared" si="4" ref="C19:I19">C14+C18</f>
        <v>910</v>
      </c>
      <c r="D19" s="513">
        <f t="shared" si="4"/>
        <v>0</v>
      </c>
      <c r="E19" s="513">
        <f t="shared" si="4"/>
        <v>0</v>
      </c>
      <c r="F19" s="513">
        <f t="shared" si="4"/>
        <v>0</v>
      </c>
      <c r="G19" s="513">
        <f t="shared" si="4"/>
        <v>0</v>
      </c>
      <c r="H19" s="513">
        <f t="shared" si="4"/>
        <v>0</v>
      </c>
      <c r="I19" s="152">
        <f t="shared" si="4"/>
        <v>910</v>
      </c>
    </row>
  </sheetData>
  <sheetProtection sheet="1" objects="1" scenarios="1"/>
  <mergeCells count="12"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16. melléklet a ....../2014. (......)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"/>
  <sheetViews>
    <sheetView tabSelected="1" workbookViewId="0" topLeftCell="A1">
      <selection activeCell="C17" sqref="C17"/>
    </sheetView>
  </sheetViews>
  <sheetFormatPr defaultColWidth="9.00390625" defaultRowHeight="12.75"/>
  <cols>
    <col min="1" max="1" width="7.625" style="41" customWidth="1"/>
    <col min="2" max="2" width="60.875" style="41" customWidth="1"/>
    <col min="3" max="3" width="25.625" style="41" customWidth="1"/>
    <col min="4" max="16384" width="9.375" style="41" customWidth="1"/>
  </cols>
  <sheetData>
    <row r="1" ht="15">
      <c r="C1" s="610" t="s">
        <v>398</v>
      </c>
    </row>
    <row r="2" spans="1:3" ht="14.25">
      <c r="A2" s="611"/>
      <c r="B2" s="611"/>
      <c r="C2" s="611"/>
    </row>
    <row r="3" spans="1:3" ht="33.75" customHeight="1">
      <c r="A3" s="1011" t="s">
        <v>420</v>
      </c>
      <c r="B3" s="1011"/>
      <c r="C3" s="1011"/>
    </row>
    <row r="4" ht="13.5" thickBot="1">
      <c r="C4" s="612"/>
    </row>
    <row r="5" spans="1:3" s="616" customFormat="1" ht="43.5" customHeight="1" thickBot="1">
      <c r="A5" s="613" t="s">
        <v>504</v>
      </c>
      <c r="B5" s="614" t="s">
        <v>556</v>
      </c>
      <c r="C5" s="615" t="s">
        <v>421</v>
      </c>
    </row>
    <row r="6" spans="1:3" ht="28.5" customHeight="1">
      <c r="A6" s="617" t="s">
        <v>506</v>
      </c>
      <c r="B6" s="618" t="s">
        <v>432</v>
      </c>
      <c r="C6" s="619">
        <v>16472</v>
      </c>
    </row>
    <row r="7" spans="1:3" ht="18" customHeight="1">
      <c r="A7" s="620" t="s">
        <v>507</v>
      </c>
      <c r="B7" s="621" t="s">
        <v>422</v>
      </c>
      <c r="C7" s="622">
        <v>16352</v>
      </c>
    </row>
    <row r="8" spans="1:3" ht="18" customHeight="1">
      <c r="A8" s="620" t="s">
        <v>508</v>
      </c>
      <c r="B8" s="621" t="s">
        <v>423</v>
      </c>
      <c r="C8" s="622">
        <v>120</v>
      </c>
    </row>
    <row r="9" spans="1:3" ht="18" customHeight="1">
      <c r="A9" s="620" t="s">
        <v>509</v>
      </c>
      <c r="B9" s="623" t="s">
        <v>424</v>
      </c>
      <c r="C9" s="622">
        <v>455306</v>
      </c>
    </row>
    <row r="10" spans="1:3" ht="18" customHeight="1" thickBot="1">
      <c r="A10" s="624" t="s">
        <v>510</v>
      </c>
      <c r="B10" s="625" t="s">
        <v>425</v>
      </c>
      <c r="C10" s="626">
        <v>436278</v>
      </c>
    </row>
    <row r="11" spans="1:3" ht="25.5" customHeight="1">
      <c r="A11" s="627" t="s">
        <v>511</v>
      </c>
      <c r="B11" s="628" t="s">
        <v>433</v>
      </c>
      <c r="C11" s="629">
        <f>C6+C9-C10</f>
        <v>35500</v>
      </c>
    </row>
    <row r="12" spans="1:3" ht="18" customHeight="1">
      <c r="A12" s="620" t="s">
        <v>512</v>
      </c>
      <c r="B12" s="621" t="s">
        <v>422</v>
      </c>
      <c r="C12" s="622">
        <v>35205</v>
      </c>
    </row>
    <row r="13" spans="1:3" ht="18" customHeight="1" thickBot="1">
      <c r="A13" s="630" t="s">
        <v>513</v>
      </c>
      <c r="B13" s="631" t="s">
        <v>423</v>
      </c>
      <c r="C13" s="632">
        <v>295</v>
      </c>
    </row>
  </sheetData>
  <sheetProtection/>
  <mergeCells count="1">
    <mergeCell ref="A3:C3"/>
  </mergeCells>
  <conditionalFormatting sqref="C11">
    <cfRule type="cellIs" priority="1" dxfId="0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8"/>
  <sheetViews>
    <sheetView zoomScale="120" zoomScaleNormal="120" zoomScaleSheetLayoutView="130" workbookViewId="0" topLeftCell="A112">
      <selection activeCell="E90" sqref="E90"/>
    </sheetView>
  </sheetViews>
  <sheetFormatPr defaultColWidth="9.00390625" defaultRowHeight="12.75"/>
  <cols>
    <col min="1" max="1" width="9.50390625" style="301" customWidth="1"/>
    <col min="2" max="2" width="60.875" style="301" customWidth="1"/>
    <col min="3" max="5" width="15.875" style="302" customWidth="1"/>
    <col min="6" max="16384" width="9.375" style="34" customWidth="1"/>
  </cols>
  <sheetData>
    <row r="1" spans="1:5" ht="15.75" customHeight="1">
      <c r="A1" s="866" t="s">
        <v>503</v>
      </c>
      <c r="B1" s="866"/>
      <c r="C1" s="866"/>
      <c r="D1" s="866"/>
      <c r="E1" s="866"/>
    </row>
    <row r="2" spans="1:5" ht="15.75" customHeight="1" thickBot="1">
      <c r="A2" s="311" t="s">
        <v>627</v>
      </c>
      <c r="B2" s="311"/>
      <c r="C2" s="199"/>
      <c r="D2" s="199"/>
      <c r="E2" s="199" t="s">
        <v>788</v>
      </c>
    </row>
    <row r="3" spans="1:5" ht="37.5" customHeight="1">
      <c r="A3" s="867" t="s">
        <v>563</v>
      </c>
      <c r="B3" s="869" t="s">
        <v>505</v>
      </c>
      <c r="C3" s="871" t="s">
        <v>448</v>
      </c>
      <c r="D3" s="871"/>
      <c r="E3" s="872"/>
    </row>
    <row r="4" spans="1:5" s="35" customFormat="1" ht="12" customHeight="1" thickBot="1">
      <c r="A4" s="868"/>
      <c r="B4" s="870"/>
      <c r="C4" s="314" t="s">
        <v>865</v>
      </c>
      <c r="D4" s="314" t="s">
        <v>872</v>
      </c>
      <c r="E4" s="315" t="s">
        <v>873</v>
      </c>
    </row>
    <row r="5" spans="1:5" s="1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506</v>
      </c>
      <c r="B6" s="23" t="s">
        <v>639</v>
      </c>
      <c r="C6" s="366">
        <f>+C7+C12+C21</f>
        <v>725</v>
      </c>
      <c r="D6" s="366">
        <f>+D7+D12+D21</f>
        <v>1496</v>
      </c>
      <c r="E6" s="178">
        <f>+E7+E12+E21</f>
        <v>1496</v>
      </c>
    </row>
    <row r="7" spans="1:5" s="1" customFormat="1" ht="12" customHeight="1" thickBot="1">
      <c r="A7" s="22" t="s">
        <v>507</v>
      </c>
      <c r="B7" s="160" t="s">
        <v>851</v>
      </c>
      <c r="C7" s="367">
        <f>+C8+C9+C10+C11</f>
        <v>0</v>
      </c>
      <c r="D7" s="367">
        <f>+D8+D9+D10+D11</f>
        <v>0</v>
      </c>
      <c r="E7" s="179">
        <f>+E8+E9+E10+E11</f>
        <v>0</v>
      </c>
    </row>
    <row r="8" spans="1:5" s="1" customFormat="1" ht="12" customHeight="1">
      <c r="A8" s="15" t="s">
        <v>591</v>
      </c>
      <c r="B8" s="288" t="s">
        <v>546</v>
      </c>
      <c r="C8" s="368"/>
      <c r="D8" s="368"/>
      <c r="E8" s="181"/>
    </row>
    <row r="9" spans="1:5" s="1" customFormat="1" ht="12" customHeight="1">
      <c r="A9" s="15" t="s">
        <v>592</v>
      </c>
      <c r="B9" s="174" t="s">
        <v>564</v>
      </c>
      <c r="C9" s="368"/>
      <c r="D9" s="368"/>
      <c r="E9" s="181"/>
    </row>
    <row r="10" spans="1:5" s="1" customFormat="1" ht="12" customHeight="1">
      <c r="A10" s="15" t="s">
        <v>593</v>
      </c>
      <c r="B10" s="174" t="s">
        <v>640</v>
      </c>
      <c r="C10" s="368"/>
      <c r="D10" s="368"/>
      <c r="E10" s="181"/>
    </row>
    <row r="11" spans="1:5" s="1" customFormat="1" ht="12" customHeight="1" thickBot="1">
      <c r="A11" s="15" t="s">
        <v>594</v>
      </c>
      <c r="B11" s="289" t="s">
        <v>641</v>
      </c>
      <c r="C11" s="368"/>
      <c r="D11" s="368"/>
      <c r="E11" s="181"/>
    </row>
    <row r="12" spans="1:5" s="1" customFormat="1" ht="12" customHeight="1" thickBot="1">
      <c r="A12" s="22" t="s">
        <v>508</v>
      </c>
      <c r="B12" s="23" t="s">
        <v>642</v>
      </c>
      <c r="C12" s="367">
        <f>+C13+C14+C15+C16+C17+C18+C19+C20</f>
        <v>725</v>
      </c>
      <c r="D12" s="367">
        <f>+D13+D14+D15+D16+D17+D18+D19+D20</f>
        <v>1496</v>
      </c>
      <c r="E12" s="179">
        <f>+E13+E14+E15+E16+E17+E18+E19+E20</f>
        <v>1496</v>
      </c>
    </row>
    <row r="13" spans="1:5" s="1" customFormat="1" ht="12" customHeight="1">
      <c r="A13" s="19" t="s">
        <v>565</v>
      </c>
      <c r="B13" s="11" t="s">
        <v>647</v>
      </c>
      <c r="C13" s="369">
        <v>100</v>
      </c>
      <c r="D13" s="369">
        <v>3</v>
      </c>
      <c r="E13" s="180">
        <v>3</v>
      </c>
    </row>
    <row r="14" spans="1:5" s="1" customFormat="1" ht="12" customHeight="1">
      <c r="A14" s="15" t="s">
        <v>566</v>
      </c>
      <c r="B14" s="8" t="s">
        <v>648</v>
      </c>
      <c r="C14" s="368"/>
      <c r="D14" s="368"/>
      <c r="E14" s="181"/>
    </row>
    <row r="15" spans="1:5" s="1" customFormat="1" ht="12" customHeight="1">
      <c r="A15" s="15" t="s">
        <v>567</v>
      </c>
      <c r="B15" s="8" t="s">
        <v>649</v>
      </c>
      <c r="C15" s="368">
        <v>450</v>
      </c>
      <c r="D15" s="368">
        <v>1493</v>
      </c>
      <c r="E15" s="181">
        <v>1493</v>
      </c>
    </row>
    <row r="16" spans="1:5" s="1" customFormat="1" ht="12" customHeight="1">
      <c r="A16" s="15" t="s">
        <v>568</v>
      </c>
      <c r="B16" s="8" t="s">
        <v>650</v>
      </c>
      <c r="C16" s="368"/>
      <c r="D16" s="368"/>
      <c r="E16" s="181"/>
    </row>
    <row r="17" spans="1:5" s="1" customFormat="1" ht="12" customHeight="1">
      <c r="A17" s="14" t="s">
        <v>643</v>
      </c>
      <c r="B17" s="7" t="s">
        <v>651</v>
      </c>
      <c r="C17" s="370"/>
      <c r="D17" s="370"/>
      <c r="E17" s="182"/>
    </row>
    <row r="18" spans="1:5" s="1" customFormat="1" ht="12" customHeight="1">
      <c r="A18" s="15" t="s">
        <v>644</v>
      </c>
      <c r="B18" s="8" t="s">
        <v>734</v>
      </c>
      <c r="C18" s="368"/>
      <c r="D18" s="368"/>
      <c r="E18" s="181"/>
    </row>
    <row r="19" spans="1:5" s="1" customFormat="1" ht="12" customHeight="1">
      <c r="A19" s="15" t="s">
        <v>645</v>
      </c>
      <c r="B19" s="8" t="s">
        <v>653</v>
      </c>
      <c r="C19" s="368"/>
      <c r="D19" s="368"/>
      <c r="E19" s="181"/>
    </row>
    <row r="20" spans="1:5" s="1" customFormat="1" ht="12" customHeight="1" thickBot="1">
      <c r="A20" s="16" t="s">
        <v>646</v>
      </c>
      <c r="B20" s="9" t="s">
        <v>654</v>
      </c>
      <c r="C20" s="371">
        <v>175</v>
      </c>
      <c r="D20" s="371"/>
      <c r="E20" s="183"/>
    </row>
    <row r="21" spans="1:5" s="1" customFormat="1" ht="12" customHeight="1" thickBot="1">
      <c r="A21" s="22" t="s">
        <v>655</v>
      </c>
      <c r="B21" s="23" t="s">
        <v>735</v>
      </c>
      <c r="C21" s="372"/>
      <c r="D21" s="372"/>
      <c r="E21" s="184"/>
    </row>
    <row r="22" spans="1:5" s="1" customFormat="1" ht="12" customHeight="1" thickBot="1">
      <c r="A22" s="22" t="s">
        <v>510</v>
      </c>
      <c r="B22" s="23" t="s">
        <v>657</v>
      </c>
      <c r="C22" s="367">
        <f>+C23+C24+C25+C26+C27+C28+C29+C30</f>
        <v>0</v>
      </c>
      <c r="D22" s="367">
        <f>+D23+D24+D25+D26+D27+D28+D29+D30</f>
        <v>0</v>
      </c>
      <c r="E22" s="179">
        <f>+E23+E24+E25+E26+E27+E28+E29+E30</f>
        <v>0</v>
      </c>
    </row>
    <row r="23" spans="1:5" s="1" customFormat="1" ht="12" customHeight="1">
      <c r="A23" s="17" t="s">
        <v>569</v>
      </c>
      <c r="B23" s="10" t="s">
        <v>670</v>
      </c>
      <c r="C23" s="373"/>
      <c r="D23" s="373"/>
      <c r="E23" s="185"/>
    </row>
    <row r="24" spans="1:5" s="1" customFormat="1" ht="12" customHeight="1">
      <c r="A24" s="15" t="s">
        <v>570</v>
      </c>
      <c r="B24" s="8" t="s">
        <v>671</v>
      </c>
      <c r="C24" s="368"/>
      <c r="D24" s="368"/>
      <c r="E24" s="181"/>
    </row>
    <row r="25" spans="1:5" s="1" customFormat="1" ht="12" customHeight="1">
      <c r="A25" s="15" t="s">
        <v>571</v>
      </c>
      <c r="B25" s="8" t="s">
        <v>672</v>
      </c>
      <c r="C25" s="368"/>
      <c r="D25" s="368"/>
      <c r="E25" s="181"/>
    </row>
    <row r="26" spans="1:5" s="1" customFormat="1" ht="12" customHeight="1">
      <c r="A26" s="18" t="s">
        <v>658</v>
      </c>
      <c r="B26" s="8" t="s">
        <v>574</v>
      </c>
      <c r="C26" s="374"/>
      <c r="D26" s="374"/>
      <c r="E26" s="186"/>
    </row>
    <row r="27" spans="1:5" s="1" customFormat="1" ht="12" customHeight="1">
      <c r="A27" s="18" t="s">
        <v>659</v>
      </c>
      <c r="B27" s="8" t="s">
        <v>673</v>
      </c>
      <c r="C27" s="374"/>
      <c r="D27" s="374"/>
      <c r="E27" s="186"/>
    </row>
    <row r="28" spans="1:5" s="1" customFormat="1" ht="12" customHeight="1">
      <c r="A28" s="15" t="s">
        <v>660</v>
      </c>
      <c r="B28" s="8" t="s">
        <v>674</v>
      </c>
      <c r="C28" s="368"/>
      <c r="D28" s="368"/>
      <c r="E28" s="181"/>
    </row>
    <row r="29" spans="1:5" s="1" customFormat="1" ht="12" customHeight="1">
      <c r="A29" s="15" t="s">
        <v>661</v>
      </c>
      <c r="B29" s="8" t="s">
        <v>736</v>
      </c>
      <c r="C29" s="375"/>
      <c r="D29" s="375"/>
      <c r="E29" s="187"/>
    </row>
    <row r="30" spans="1:5" s="1" customFormat="1" ht="12" customHeight="1" thickBot="1">
      <c r="A30" s="15" t="s">
        <v>662</v>
      </c>
      <c r="B30" s="13" t="s">
        <v>676</v>
      </c>
      <c r="C30" s="375"/>
      <c r="D30" s="375"/>
      <c r="E30" s="187"/>
    </row>
    <row r="31" spans="1:5" s="1" customFormat="1" ht="12" customHeight="1" thickBot="1">
      <c r="A31" s="153" t="s">
        <v>511</v>
      </c>
      <c r="B31" s="23" t="s">
        <v>852</v>
      </c>
      <c r="C31" s="367">
        <f>+C32+C38</f>
        <v>8685</v>
      </c>
      <c r="D31" s="367">
        <f>+D32+D38</f>
        <v>8685</v>
      </c>
      <c r="E31" s="179">
        <f>+E32+E38</f>
        <v>8685</v>
      </c>
    </row>
    <row r="32" spans="1:5" s="1" customFormat="1" ht="12" customHeight="1">
      <c r="A32" s="154" t="s">
        <v>572</v>
      </c>
      <c r="B32" s="290" t="s">
        <v>853</v>
      </c>
      <c r="C32" s="376">
        <f>+C33+C34+C35+C36+C37</f>
        <v>7363</v>
      </c>
      <c r="D32" s="376">
        <f>+D33+D34+D35+D36+D37</f>
        <v>7363</v>
      </c>
      <c r="E32" s="191">
        <f>+E33+E34+E35+E36+E37</f>
        <v>7363</v>
      </c>
    </row>
    <row r="33" spans="1:5" s="1" customFormat="1" ht="12" customHeight="1">
      <c r="A33" s="155" t="s">
        <v>575</v>
      </c>
      <c r="B33" s="161" t="s">
        <v>737</v>
      </c>
      <c r="C33" s="375"/>
      <c r="D33" s="375"/>
      <c r="E33" s="187"/>
    </row>
    <row r="34" spans="1:5" s="1" customFormat="1" ht="12" customHeight="1">
      <c r="A34" s="155" t="s">
        <v>576</v>
      </c>
      <c r="B34" s="161" t="s">
        <v>738</v>
      </c>
      <c r="C34" s="375"/>
      <c r="D34" s="375"/>
      <c r="E34" s="187"/>
    </row>
    <row r="35" spans="1:5" s="1" customFormat="1" ht="12" customHeight="1">
      <c r="A35" s="155" t="s">
        <v>577</v>
      </c>
      <c r="B35" s="161" t="s">
        <v>739</v>
      </c>
      <c r="C35" s="375"/>
      <c r="D35" s="375"/>
      <c r="E35" s="187"/>
    </row>
    <row r="36" spans="1:5" s="1" customFormat="1" ht="12" customHeight="1">
      <c r="A36" s="155" t="s">
        <v>578</v>
      </c>
      <c r="B36" s="161" t="s">
        <v>740</v>
      </c>
      <c r="C36" s="375">
        <v>7363</v>
      </c>
      <c r="D36" s="375">
        <v>7363</v>
      </c>
      <c r="E36" s="187">
        <v>7363</v>
      </c>
    </row>
    <row r="37" spans="1:5" s="1" customFormat="1" ht="12" customHeight="1">
      <c r="A37" s="155" t="s">
        <v>677</v>
      </c>
      <c r="B37" s="161" t="s">
        <v>854</v>
      </c>
      <c r="C37" s="375"/>
      <c r="D37" s="375"/>
      <c r="E37" s="187"/>
    </row>
    <row r="38" spans="1:5" s="1" customFormat="1" ht="12" customHeight="1">
      <c r="A38" s="155" t="s">
        <v>573</v>
      </c>
      <c r="B38" s="162" t="s">
        <v>855</v>
      </c>
      <c r="C38" s="377">
        <f>+C39+C40+C41+C42+C43</f>
        <v>1322</v>
      </c>
      <c r="D38" s="377">
        <f>+D39+D40+D41+D42+D43</f>
        <v>1322</v>
      </c>
      <c r="E38" s="192">
        <f>+E39+E40+E41+E42+E43</f>
        <v>1322</v>
      </c>
    </row>
    <row r="39" spans="1:5" s="1" customFormat="1" ht="12" customHeight="1">
      <c r="A39" s="155" t="s">
        <v>581</v>
      </c>
      <c r="B39" s="161" t="s">
        <v>737</v>
      </c>
      <c r="C39" s="375"/>
      <c r="D39" s="375"/>
      <c r="E39" s="187"/>
    </row>
    <row r="40" spans="1:5" s="1" customFormat="1" ht="12" customHeight="1">
      <c r="A40" s="155" t="s">
        <v>582</v>
      </c>
      <c r="B40" s="161" t="s">
        <v>738</v>
      </c>
      <c r="C40" s="375"/>
      <c r="D40" s="375"/>
      <c r="E40" s="187"/>
    </row>
    <row r="41" spans="1:5" s="1" customFormat="1" ht="12" customHeight="1">
      <c r="A41" s="155" t="s">
        <v>583</v>
      </c>
      <c r="B41" s="161" t="s">
        <v>820</v>
      </c>
      <c r="C41" s="375">
        <v>1322</v>
      </c>
      <c r="D41" s="375">
        <v>1322</v>
      </c>
      <c r="E41" s="187">
        <v>1322</v>
      </c>
    </row>
    <row r="42" spans="1:5" s="1" customFormat="1" ht="12" customHeight="1">
      <c r="A42" s="155" t="s">
        <v>584</v>
      </c>
      <c r="B42" s="163" t="s">
        <v>740</v>
      </c>
      <c r="C42" s="375"/>
      <c r="D42" s="375"/>
      <c r="E42" s="187"/>
    </row>
    <row r="43" spans="1:5" s="1" customFormat="1" ht="12" customHeight="1" thickBot="1">
      <c r="A43" s="156" t="s">
        <v>678</v>
      </c>
      <c r="B43" s="164" t="s">
        <v>856</v>
      </c>
      <c r="C43" s="378"/>
      <c r="D43" s="378"/>
      <c r="E43" s="379"/>
    </row>
    <row r="44" spans="1:5" s="1" customFormat="1" ht="12" customHeight="1" thickBot="1">
      <c r="A44" s="22" t="s">
        <v>679</v>
      </c>
      <c r="B44" s="291" t="s">
        <v>741</v>
      </c>
      <c r="C44" s="367">
        <f>+C45+C46</f>
        <v>2226</v>
      </c>
      <c r="D44" s="367">
        <f>+D45+D46</f>
        <v>2656</v>
      </c>
      <c r="E44" s="179">
        <f>+E45+E46</f>
        <v>2656</v>
      </c>
    </row>
    <row r="45" spans="1:5" s="1" customFormat="1" ht="12" customHeight="1">
      <c r="A45" s="17" t="s">
        <v>579</v>
      </c>
      <c r="B45" s="174" t="s">
        <v>742</v>
      </c>
      <c r="C45" s="373">
        <v>2226</v>
      </c>
      <c r="D45" s="373">
        <v>2656</v>
      </c>
      <c r="E45" s="185">
        <v>2656</v>
      </c>
    </row>
    <row r="46" spans="1:5" s="1" customFormat="1" ht="12" customHeight="1" thickBot="1">
      <c r="A46" s="14" t="s">
        <v>580</v>
      </c>
      <c r="B46" s="169" t="s">
        <v>746</v>
      </c>
      <c r="C46" s="370"/>
      <c r="D46" s="370"/>
      <c r="E46" s="182"/>
    </row>
    <row r="47" spans="1:5" s="1" customFormat="1" ht="12" customHeight="1" thickBot="1">
      <c r="A47" s="22" t="s">
        <v>513</v>
      </c>
      <c r="B47" s="291" t="s">
        <v>745</v>
      </c>
      <c r="C47" s="367">
        <f>+C48+C49+C50</f>
        <v>0</v>
      </c>
      <c r="D47" s="367">
        <f>+D48+D49+D50</f>
        <v>0</v>
      </c>
      <c r="E47" s="179">
        <f>+E48+E49+E50</f>
        <v>0</v>
      </c>
    </row>
    <row r="48" spans="1:5" s="1" customFormat="1" ht="12" customHeight="1">
      <c r="A48" s="17" t="s">
        <v>682</v>
      </c>
      <c r="B48" s="174" t="s">
        <v>680</v>
      </c>
      <c r="C48" s="380"/>
      <c r="D48" s="380"/>
      <c r="E48" s="381"/>
    </row>
    <row r="49" spans="1:5" s="1" customFormat="1" ht="12" customHeight="1">
      <c r="A49" s="15" t="s">
        <v>683</v>
      </c>
      <c r="B49" s="161" t="s">
        <v>681</v>
      </c>
      <c r="C49" s="375"/>
      <c r="D49" s="375"/>
      <c r="E49" s="187"/>
    </row>
    <row r="50" spans="1:5" s="1" customFormat="1" ht="17.25" customHeight="1" thickBot="1">
      <c r="A50" s="14" t="s">
        <v>789</v>
      </c>
      <c r="B50" s="169" t="s">
        <v>743</v>
      </c>
      <c r="C50" s="382"/>
      <c r="D50" s="382"/>
      <c r="E50" s="383"/>
    </row>
    <row r="51" spans="1:5" s="1" customFormat="1" ht="12" customHeight="1" thickBot="1">
      <c r="A51" s="22" t="s">
        <v>684</v>
      </c>
      <c r="B51" s="292" t="s">
        <v>744</v>
      </c>
      <c r="C51" s="384">
        <v>90</v>
      </c>
      <c r="D51" s="384"/>
      <c r="E51" s="188"/>
    </row>
    <row r="52" spans="1:5" s="1" customFormat="1" ht="12" customHeight="1" thickBot="1">
      <c r="A52" s="22" t="s">
        <v>515</v>
      </c>
      <c r="B52" s="26" t="s">
        <v>685</v>
      </c>
      <c r="C52" s="385">
        <f>+C7+C12+C21+C22+C31+C44+C47+C51</f>
        <v>11726</v>
      </c>
      <c r="D52" s="385">
        <f>+D7+D12+D21+D22+D31+D44+D47+D51</f>
        <v>12837</v>
      </c>
      <c r="E52" s="189">
        <f>+E7+E12+E21+E22+E31+E44+E47+E51</f>
        <v>12837</v>
      </c>
    </row>
    <row r="53" spans="1:5" s="1" customFormat="1" ht="12" customHeight="1" thickBot="1">
      <c r="A53" s="165" t="s">
        <v>516</v>
      </c>
      <c r="B53" s="160" t="s">
        <v>747</v>
      </c>
      <c r="C53" s="386">
        <f>+C54+C60</f>
        <v>0</v>
      </c>
      <c r="D53" s="386">
        <f>+D54+D60</f>
        <v>0</v>
      </c>
      <c r="E53" s="190">
        <f>+E54+E60</f>
        <v>0</v>
      </c>
    </row>
    <row r="54" spans="1:5" s="1" customFormat="1" ht="12" customHeight="1">
      <c r="A54" s="293" t="s">
        <v>623</v>
      </c>
      <c r="B54" s="290" t="s">
        <v>818</v>
      </c>
      <c r="C54" s="370">
        <f>+C55+C56+C57+C58+C59</f>
        <v>0</v>
      </c>
      <c r="D54" s="370">
        <f>+D55+D56+D57+D58+D59</f>
        <v>0</v>
      </c>
      <c r="E54" s="182">
        <f>+E55+E56+E57+E58+E59</f>
        <v>0</v>
      </c>
    </row>
    <row r="55" spans="1:5" s="1" customFormat="1" ht="12" customHeight="1">
      <c r="A55" s="166" t="s">
        <v>759</v>
      </c>
      <c r="B55" s="161" t="s">
        <v>748</v>
      </c>
      <c r="C55" s="368"/>
      <c r="D55" s="368"/>
      <c r="E55" s="181"/>
    </row>
    <row r="56" spans="1:5" s="1" customFormat="1" ht="12" customHeight="1">
      <c r="A56" s="166" t="s">
        <v>760</v>
      </c>
      <c r="B56" s="161" t="s">
        <v>749</v>
      </c>
      <c r="C56" s="368"/>
      <c r="D56" s="368"/>
      <c r="E56" s="181"/>
    </row>
    <row r="57" spans="1:5" s="1" customFormat="1" ht="12" customHeight="1">
      <c r="A57" s="166" t="s">
        <v>761</v>
      </c>
      <c r="B57" s="161" t="s">
        <v>750</v>
      </c>
      <c r="C57" s="370"/>
      <c r="D57" s="370"/>
      <c r="E57" s="182"/>
    </row>
    <row r="58" spans="1:5" s="1" customFormat="1" ht="12" customHeight="1">
      <c r="A58" s="166" t="s">
        <v>762</v>
      </c>
      <c r="B58" s="161" t="s">
        <v>751</v>
      </c>
      <c r="C58" s="368"/>
      <c r="D58" s="368"/>
      <c r="E58" s="181"/>
    </row>
    <row r="59" spans="1:5" s="1" customFormat="1" ht="12" customHeight="1">
      <c r="A59" s="166" t="s">
        <v>763</v>
      </c>
      <c r="B59" s="161" t="s">
        <v>752</v>
      </c>
      <c r="C59" s="368"/>
      <c r="D59" s="368"/>
      <c r="E59" s="181"/>
    </row>
    <row r="60" spans="1:5" s="1" customFormat="1" ht="12" customHeight="1">
      <c r="A60" s="167" t="s">
        <v>624</v>
      </c>
      <c r="B60" s="162" t="s">
        <v>817</v>
      </c>
      <c r="C60" s="370">
        <f>+C61+C62+C63+C64+C65</f>
        <v>0</v>
      </c>
      <c r="D60" s="370">
        <f>+D61+D62+D63+D64+D65</f>
        <v>0</v>
      </c>
      <c r="E60" s="182">
        <f>+E61+E62+E63+E64+E65</f>
        <v>0</v>
      </c>
    </row>
    <row r="61" spans="1:5" s="1" customFormat="1" ht="12" customHeight="1">
      <c r="A61" s="166" t="s">
        <v>764</v>
      </c>
      <c r="B61" s="161" t="s">
        <v>753</v>
      </c>
      <c r="C61" s="368"/>
      <c r="D61" s="368"/>
      <c r="E61" s="181"/>
    </row>
    <row r="62" spans="1:5" s="1" customFormat="1" ht="12" customHeight="1">
      <c r="A62" s="166" t="s">
        <v>765</v>
      </c>
      <c r="B62" s="161" t="s">
        <v>754</v>
      </c>
      <c r="C62" s="368"/>
      <c r="D62" s="368"/>
      <c r="E62" s="181"/>
    </row>
    <row r="63" spans="1:5" s="1" customFormat="1" ht="12" customHeight="1">
      <c r="A63" s="166" t="s">
        <v>766</v>
      </c>
      <c r="B63" s="161" t="s">
        <v>755</v>
      </c>
      <c r="C63" s="370"/>
      <c r="D63" s="370"/>
      <c r="E63" s="182"/>
    </row>
    <row r="64" spans="1:5" s="1" customFormat="1" ht="12" customHeight="1">
      <c r="A64" s="166" t="s">
        <v>767</v>
      </c>
      <c r="B64" s="161" t="s">
        <v>756</v>
      </c>
      <c r="C64" s="368"/>
      <c r="D64" s="368"/>
      <c r="E64" s="181"/>
    </row>
    <row r="65" spans="1:5" s="1" customFormat="1" ht="12" customHeight="1" thickBot="1">
      <c r="A65" s="168" t="s">
        <v>768</v>
      </c>
      <c r="B65" s="169" t="s">
        <v>757</v>
      </c>
      <c r="C65" s="368"/>
      <c r="D65" s="368"/>
      <c r="E65" s="181"/>
    </row>
    <row r="66" spans="1:5" s="1" customFormat="1" ht="21.75" customHeight="1" thickBot="1">
      <c r="A66" s="170" t="s">
        <v>517</v>
      </c>
      <c r="B66" s="294" t="s">
        <v>815</v>
      </c>
      <c r="C66" s="386">
        <f>+C52+C53</f>
        <v>11726</v>
      </c>
      <c r="D66" s="386">
        <f>+D52+D53</f>
        <v>12837</v>
      </c>
      <c r="E66" s="190">
        <f>+E52+E53</f>
        <v>12837</v>
      </c>
    </row>
    <row r="67" spans="1:5" s="1" customFormat="1" ht="12" customHeight="1" thickBot="1">
      <c r="A67" s="171" t="s">
        <v>518</v>
      </c>
      <c r="B67" s="295" t="s">
        <v>758</v>
      </c>
      <c r="C67" s="388"/>
      <c r="D67" s="388"/>
      <c r="E67" s="200"/>
    </row>
    <row r="68" spans="1:5" s="1" customFormat="1" ht="12.75" customHeight="1" thickBot="1">
      <c r="A68" s="170" t="s">
        <v>519</v>
      </c>
      <c r="B68" s="294" t="s">
        <v>816</v>
      </c>
      <c r="C68" s="389">
        <f>+C66+C67</f>
        <v>11726</v>
      </c>
      <c r="D68" s="389">
        <f>+D66+D67</f>
        <v>12837</v>
      </c>
      <c r="E68" s="201">
        <f>+E66+E67</f>
        <v>12837</v>
      </c>
    </row>
    <row r="69" spans="1:5" ht="16.5" customHeight="1">
      <c r="A69" s="5"/>
      <c r="B69" s="6"/>
      <c r="C69" s="194"/>
      <c r="D69" s="194"/>
      <c r="E69" s="194"/>
    </row>
    <row r="70" spans="1:5" s="202" customFormat="1" ht="16.5" customHeight="1">
      <c r="A70" s="866" t="s">
        <v>535</v>
      </c>
      <c r="B70" s="866"/>
      <c r="C70" s="866"/>
      <c r="D70" s="866"/>
      <c r="E70" s="866"/>
    </row>
    <row r="71" spans="1:5" ht="37.5" customHeight="1" thickBot="1">
      <c r="A71" s="312" t="s">
        <v>628</v>
      </c>
      <c r="B71" s="312"/>
      <c r="C71" s="75"/>
      <c r="D71" s="75"/>
      <c r="E71" s="75" t="s">
        <v>788</v>
      </c>
    </row>
    <row r="72" spans="1:5" s="35" customFormat="1" ht="12" customHeight="1">
      <c r="A72" s="867" t="s">
        <v>563</v>
      </c>
      <c r="B72" s="869" t="s">
        <v>864</v>
      </c>
      <c r="C72" s="871" t="s">
        <v>448</v>
      </c>
      <c r="D72" s="871"/>
      <c r="E72" s="872"/>
    </row>
    <row r="73" spans="1:5" ht="12" customHeight="1" thickBot="1">
      <c r="A73" s="868"/>
      <c r="B73" s="870"/>
      <c r="C73" s="314" t="s">
        <v>865</v>
      </c>
      <c r="D73" s="314" t="s">
        <v>872</v>
      </c>
      <c r="E73" s="315" t="s">
        <v>873</v>
      </c>
    </row>
    <row r="74" spans="1:5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506</v>
      </c>
      <c r="B75" s="30" t="s">
        <v>686</v>
      </c>
      <c r="C75" s="366">
        <f>+C76+C77+C78+C79+C80</f>
        <v>15427</v>
      </c>
      <c r="D75" s="366">
        <f>+D76+D77+D78+D79+D80</f>
        <v>14005</v>
      </c>
      <c r="E75" s="178">
        <f>+E76+E77+E78+E79+E80</f>
        <v>14005</v>
      </c>
    </row>
    <row r="76" spans="1:5" ht="12" customHeight="1">
      <c r="A76" s="19" t="s">
        <v>585</v>
      </c>
      <c r="B76" s="11" t="s">
        <v>536</v>
      </c>
      <c r="C76" s="369">
        <v>3376</v>
      </c>
      <c r="D76" s="369">
        <v>3632</v>
      </c>
      <c r="E76" s="180">
        <v>3632</v>
      </c>
    </row>
    <row r="77" spans="1:5" ht="12" customHeight="1">
      <c r="A77" s="15" t="s">
        <v>586</v>
      </c>
      <c r="B77" s="8" t="s">
        <v>687</v>
      </c>
      <c r="C77" s="368">
        <v>899</v>
      </c>
      <c r="D77" s="368">
        <v>949</v>
      </c>
      <c r="E77" s="181">
        <v>949</v>
      </c>
    </row>
    <row r="78" spans="1:5" ht="12" customHeight="1">
      <c r="A78" s="15" t="s">
        <v>587</v>
      </c>
      <c r="B78" s="8" t="s">
        <v>614</v>
      </c>
      <c r="C78" s="374">
        <v>4943</v>
      </c>
      <c r="D78" s="374">
        <v>5386</v>
      </c>
      <c r="E78" s="186">
        <v>5386</v>
      </c>
    </row>
    <row r="79" spans="1:5" ht="12" customHeight="1">
      <c r="A79" s="15" t="s">
        <v>588</v>
      </c>
      <c r="B79" s="12" t="s">
        <v>688</v>
      </c>
      <c r="C79" s="374">
        <v>520</v>
      </c>
      <c r="D79" s="374">
        <v>397</v>
      </c>
      <c r="E79" s="186">
        <v>397</v>
      </c>
    </row>
    <row r="80" spans="1:5" ht="12" customHeight="1">
      <c r="A80" s="15" t="s">
        <v>597</v>
      </c>
      <c r="B80" s="21" t="s">
        <v>689</v>
      </c>
      <c r="C80" s="374">
        <v>5689</v>
      </c>
      <c r="D80" s="374">
        <v>3641</v>
      </c>
      <c r="E80" s="186">
        <v>3641</v>
      </c>
    </row>
    <row r="81" spans="1:5" ht="12" customHeight="1">
      <c r="A81" s="15" t="s">
        <v>589</v>
      </c>
      <c r="B81" s="8" t="s">
        <v>710</v>
      </c>
      <c r="C81" s="374"/>
      <c r="D81" s="374"/>
      <c r="E81" s="186"/>
    </row>
    <row r="82" spans="1:5" ht="12" customHeight="1">
      <c r="A82" s="15" t="s">
        <v>590</v>
      </c>
      <c r="B82" s="78" t="s">
        <v>711</v>
      </c>
      <c r="C82" s="374">
        <v>1550</v>
      </c>
      <c r="D82" s="374">
        <v>978</v>
      </c>
      <c r="E82" s="186">
        <v>978</v>
      </c>
    </row>
    <row r="83" spans="1:5" ht="12" customHeight="1">
      <c r="A83" s="15" t="s">
        <v>598</v>
      </c>
      <c r="B83" s="78" t="s">
        <v>769</v>
      </c>
      <c r="C83" s="374"/>
      <c r="D83" s="374"/>
      <c r="E83" s="186"/>
    </row>
    <row r="84" spans="1:5" ht="12" customHeight="1">
      <c r="A84" s="15" t="s">
        <v>599</v>
      </c>
      <c r="B84" s="79" t="s">
        <v>712</v>
      </c>
      <c r="C84" s="374">
        <v>4139</v>
      </c>
      <c r="D84" s="374">
        <v>2663</v>
      </c>
      <c r="E84" s="186">
        <v>2663</v>
      </c>
    </row>
    <row r="85" spans="1:5" ht="12" customHeight="1">
      <c r="A85" s="14" t="s">
        <v>600</v>
      </c>
      <c r="B85" s="80" t="s">
        <v>713</v>
      </c>
      <c r="C85" s="374"/>
      <c r="D85" s="374"/>
      <c r="E85" s="186"/>
    </row>
    <row r="86" spans="1:5" ht="12" customHeight="1">
      <c r="A86" s="15" t="s">
        <v>601</v>
      </c>
      <c r="B86" s="80" t="s">
        <v>714</v>
      </c>
      <c r="C86" s="374"/>
      <c r="D86" s="374"/>
      <c r="E86" s="186"/>
    </row>
    <row r="87" spans="1:5" ht="12" customHeight="1" thickBot="1">
      <c r="A87" s="20" t="s">
        <v>603</v>
      </c>
      <c r="B87" s="81" t="s">
        <v>715</v>
      </c>
      <c r="C87" s="390"/>
      <c r="D87" s="390"/>
      <c r="E87" s="195"/>
    </row>
    <row r="88" spans="1:5" ht="12" customHeight="1" thickBot="1">
      <c r="A88" s="22" t="s">
        <v>507</v>
      </c>
      <c r="B88" s="29" t="s">
        <v>790</v>
      </c>
      <c r="C88" s="367">
        <f>+C89+C90+C91</f>
        <v>0</v>
      </c>
      <c r="D88" s="367">
        <f>+D89+D90+D91</f>
        <v>318</v>
      </c>
      <c r="E88" s="179">
        <f>+E89+E90+E91</f>
        <v>318</v>
      </c>
    </row>
    <row r="89" spans="1:5" ht="12" customHeight="1">
      <c r="A89" s="17" t="s">
        <v>591</v>
      </c>
      <c r="B89" s="8" t="s">
        <v>770</v>
      </c>
      <c r="C89" s="373"/>
      <c r="D89" s="373">
        <v>318</v>
      </c>
      <c r="E89" s="185">
        <v>318</v>
      </c>
    </row>
    <row r="90" spans="1:5" ht="12" customHeight="1">
      <c r="A90" s="17" t="s">
        <v>592</v>
      </c>
      <c r="B90" s="13" t="s">
        <v>691</v>
      </c>
      <c r="C90" s="368"/>
      <c r="D90" s="368"/>
      <c r="E90" s="181"/>
    </row>
    <row r="91" spans="1:5" ht="12" customHeight="1">
      <c r="A91" s="17" t="s">
        <v>593</v>
      </c>
      <c r="B91" s="161" t="s">
        <v>791</v>
      </c>
      <c r="C91" s="368"/>
      <c r="D91" s="368"/>
      <c r="E91" s="181"/>
    </row>
    <row r="92" spans="1:5" ht="22.5">
      <c r="A92" s="17" t="s">
        <v>594</v>
      </c>
      <c r="B92" s="161" t="s">
        <v>857</v>
      </c>
      <c r="C92" s="368"/>
      <c r="D92" s="368"/>
      <c r="E92" s="181"/>
    </row>
    <row r="93" spans="1:5" ht="12" customHeight="1">
      <c r="A93" s="17" t="s">
        <v>595</v>
      </c>
      <c r="B93" s="161" t="s">
        <v>792</v>
      </c>
      <c r="C93" s="368"/>
      <c r="D93" s="368"/>
      <c r="E93" s="181"/>
    </row>
    <row r="94" spans="1:5" ht="12" customHeight="1">
      <c r="A94" s="17" t="s">
        <v>602</v>
      </c>
      <c r="B94" s="161" t="s">
        <v>793</v>
      </c>
      <c r="C94" s="368"/>
      <c r="D94" s="368"/>
      <c r="E94" s="181"/>
    </row>
    <row r="95" spans="1:5" ht="12" customHeight="1">
      <c r="A95" s="17" t="s">
        <v>604</v>
      </c>
      <c r="B95" s="296" t="s">
        <v>773</v>
      </c>
      <c r="C95" s="368"/>
      <c r="D95" s="368"/>
      <c r="E95" s="181"/>
    </row>
    <row r="96" spans="1:5" ht="24" customHeight="1">
      <c r="A96" s="17" t="s">
        <v>692</v>
      </c>
      <c r="B96" s="296" t="s">
        <v>774</v>
      </c>
      <c r="C96" s="368"/>
      <c r="D96" s="368"/>
      <c r="E96" s="181"/>
    </row>
    <row r="97" spans="1:5" ht="21.75" customHeight="1">
      <c r="A97" s="17" t="s">
        <v>693</v>
      </c>
      <c r="B97" s="296" t="s">
        <v>772</v>
      </c>
      <c r="C97" s="368"/>
      <c r="D97" s="368"/>
      <c r="E97" s="181"/>
    </row>
    <row r="98" spans="1:5" ht="21" customHeight="1" thickBot="1">
      <c r="A98" s="14" t="s">
        <v>694</v>
      </c>
      <c r="B98" s="297" t="s">
        <v>877</v>
      </c>
      <c r="C98" s="374"/>
      <c r="D98" s="374"/>
      <c r="E98" s="186"/>
    </row>
    <row r="99" spans="1:5" ht="12" customHeight="1" thickBot="1">
      <c r="A99" s="22" t="s">
        <v>508</v>
      </c>
      <c r="B99" s="72" t="s">
        <v>794</v>
      </c>
      <c r="C99" s="367">
        <f>+C100+C101</f>
        <v>0</v>
      </c>
      <c r="D99" s="367">
        <f>+D100+D101</f>
        <v>0</v>
      </c>
      <c r="E99" s="179">
        <f>+E100+E101</f>
        <v>0</v>
      </c>
    </row>
    <row r="100" spans="1:5" s="159" customFormat="1" ht="12" customHeight="1">
      <c r="A100" s="17" t="s">
        <v>565</v>
      </c>
      <c r="B100" s="10" t="s">
        <v>550</v>
      </c>
      <c r="C100" s="373"/>
      <c r="D100" s="373"/>
      <c r="E100" s="185"/>
    </row>
    <row r="101" spans="1:5" ht="12" customHeight="1" thickBot="1">
      <c r="A101" s="18" t="s">
        <v>566</v>
      </c>
      <c r="B101" s="13" t="s">
        <v>551</v>
      </c>
      <c r="C101" s="374"/>
      <c r="D101" s="374"/>
      <c r="E101" s="186"/>
    </row>
    <row r="102" spans="1:5" ht="12" customHeight="1" thickBot="1">
      <c r="A102" s="165" t="s">
        <v>509</v>
      </c>
      <c r="B102" s="160" t="s">
        <v>775</v>
      </c>
      <c r="C102" s="391"/>
      <c r="D102" s="391"/>
      <c r="E102" s="392"/>
    </row>
    <row r="103" spans="1:5" ht="12" customHeight="1" thickBot="1">
      <c r="A103" s="157" t="s">
        <v>510</v>
      </c>
      <c r="B103" s="158" t="s">
        <v>631</v>
      </c>
      <c r="C103" s="366">
        <f>+C75+C88+C99+C102</f>
        <v>15427</v>
      </c>
      <c r="D103" s="366">
        <f>+D75+D88+D99+D102</f>
        <v>14323</v>
      </c>
      <c r="E103" s="178">
        <f>+E75+E88+E99+E102</f>
        <v>14323</v>
      </c>
    </row>
    <row r="104" spans="1:5" ht="12" customHeight="1" thickBot="1">
      <c r="A104" s="165" t="s">
        <v>511</v>
      </c>
      <c r="B104" s="160" t="s">
        <v>858</v>
      </c>
      <c r="C104" s="367">
        <f>+C105+C113</f>
        <v>0</v>
      </c>
      <c r="D104" s="367">
        <f>+D105+D113</f>
        <v>0</v>
      </c>
      <c r="E104" s="179">
        <f>+E105+E113</f>
        <v>0</v>
      </c>
    </row>
    <row r="105" spans="1:5" ht="12" customHeight="1" thickBot="1">
      <c r="A105" s="172" t="s">
        <v>572</v>
      </c>
      <c r="B105" s="298" t="s">
        <v>436</v>
      </c>
      <c r="C105" s="367">
        <f>+C106+C107+C108+C109+C110+C111+C112</f>
        <v>0</v>
      </c>
      <c r="D105" s="367">
        <f>+D106+D107+D108+D109+D110+D111+D112</f>
        <v>0</v>
      </c>
      <c r="E105" s="179">
        <f>+E106+E107+E108+E109+E110+E111+E112</f>
        <v>0</v>
      </c>
    </row>
    <row r="106" spans="1:5" ht="12" customHeight="1">
      <c r="A106" s="173" t="s">
        <v>575</v>
      </c>
      <c r="B106" s="174" t="s">
        <v>776</v>
      </c>
      <c r="C106" s="370"/>
      <c r="D106" s="370"/>
      <c r="E106" s="182"/>
    </row>
    <row r="107" spans="1:5" ht="12" customHeight="1">
      <c r="A107" s="166" t="s">
        <v>576</v>
      </c>
      <c r="B107" s="161" t="s">
        <v>777</v>
      </c>
      <c r="C107" s="368"/>
      <c r="D107" s="368"/>
      <c r="E107" s="181"/>
    </row>
    <row r="108" spans="1:5" ht="12" customHeight="1">
      <c r="A108" s="166" t="s">
        <v>577</v>
      </c>
      <c r="B108" s="161" t="s">
        <v>778</v>
      </c>
      <c r="C108" s="368"/>
      <c r="D108" s="368"/>
      <c r="E108" s="181"/>
    </row>
    <row r="109" spans="1:5" ht="12" customHeight="1">
      <c r="A109" s="166" t="s">
        <v>578</v>
      </c>
      <c r="B109" s="161" t="s">
        <v>779</v>
      </c>
      <c r="C109" s="370"/>
      <c r="D109" s="370"/>
      <c r="E109" s="182"/>
    </row>
    <row r="110" spans="1:5" ht="12" customHeight="1">
      <c r="A110" s="166" t="s">
        <v>677</v>
      </c>
      <c r="B110" s="161" t="s">
        <v>780</v>
      </c>
      <c r="C110" s="368"/>
      <c r="D110" s="368"/>
      <c r="E110" s="181"/>
    </row>
    <row r="111" spans="1:5" ht="12" customHeight="1">
      <c r="A111" s="166" t="s">
        <v>695</v>
      </c>
      <c r="B111" s="161" t="s">
        <v>781</v>
      </c>
      <c r="C111" s="368"/>
      <c r="D111" s="368"/>
      <c r="E111" s="181"/>
    </row>
    <row r="112" spans="1:5" ht="12" customHeight="1" thickBot="1">
      <c r="A112" s="175" t="s">
        <v>696</v>
      </c>
      <c r="B112" s="176" t="s">
        <v>782</v>
      </c>
      <c r="C112" s="370"/>
      <c r="D112" s="370"/>
      <c r="E112" s="182"/>
    </row>
    <row r="113" spans="1:5" ht="12" customHeight="1" thickBot="1">
      <c r="A113" s="172" t="s">
        <v>573</v>
      </c>
      <c r="B113" s="298" t="s">
        <v>437</v>
      </c>
      <c r="C113" s="367">
        <f>+C114+C115+C116+C117+C118+C119+C120+C121</f>
        <v>0</v>
      </c>
      <c r="D113" s="367">
        <f>+D114+D115+D116+D117+D118+D119+D120+D121</f>
        <v>0</v>
      </c>
      <c r="E113" s="179">
        <f>+E114+E115+E116+E117+E118+E119+E120+E121</f>
        <v>0</v>
      </c>
    </row>
    <row r="114" spans="1:5" ht="12" customHeight="1">
      <c r="A114" s="173" t="s">
        <v>581</v>
      </c>
      <c r="B114" s="174" t="s">
        <v>776</v>
      </c>
      <c r="C114" s="370"/>
      <c r="D114" s="370"/>
      <c r="E114" s="182"/>
    </row>
    <row r="115" spans="1:5" ht="12" customHeight="1">
      <c r="A115" s="166" t="s">
        <v>582</v>
      </c>
      <c r="B115" s="161" t="s">
        <v>783</v>
      </c>
      <c r="C115" s="368"/>
      <c r="D115" s="368"/>
      <c r="E115" s="181"/>
    </row>
    <row r="116" spans="1:5" ht="12" customHeight="1">
      <c r="A116" s="166" t="s">
        <v>583</v>
      </c>
      <c r="B116" s="161" t="s">
        <v>778</v>
      </c>
      <c r="C116" s="368"/>
      <c r="D116" s="368"/>
      <c r="E116" s="181"/>
    </row>
    <row r="117" spans="1:5" ht="12" customHeight="1">
      <c r="A117" s="166" t="s">
        <v>584</v>
      </c>
      <c r="B117" s="161" t="s">
        <v>779</v>
      </c>
      <c r="C117" s="370"/>
      <c r="D117" s="370"/>
      <c r="E117" s="182"/>
    </row>
    <row r="118" spans="1:5" ht="12" customHeight="1">
      <c r="A118" s="166" t="s">
        <v>678</v>
      </c>
      <c r="B118" s="161" t="s">
        <v>780</v>
      </c>
      <c r="C118" s="368"/>
      <c r="D118" s="368"/>
      <c r="E118" s="181"/>
    </row>
    <row r="119" spans="1:5" ht="12" customHeight="1">
      <c r="A119" s="166" t="s">
        <v>697</v>
      </c>
      <c r="B119" s="161" t="s">
        <v>784</v>
      </c>
      <c r="C119" s="368"/>
      <c r="D119" s="368"/>
      <c r="E119" s="181"/>
    </row>
    <row r="120" spans="1:5" ht="12" customHeight="1">
      <c r="A120" s="166" t="s">
        <v>698</v>
      </c>
      <c r="B120" s="161" t="s">
        <v>782</v>
      </c>
      <c r="C120" s="368"/>
      <c r="D120" s="368"/>
      <c r="E120" s="181"/>
    </row>
    <row r="121" spans="1:9" ht="15" customHeight="1" thickBot="1">
      <c r="A121" s="175" t="s">
        <v>699</v>
      </c>
      <c r="B121" s="176" t="s">
        <v>859</v>
      </c>
      <c r="C121" s="370"/>
      <c r="D121" s="370"/>
      <c r="E121" s="182"/>
      <c r="F121" s="36"/>
      <c r="G121" s="73"/>
      <c r="H121" s="73"/>
      <c r="I121" s="73"/>
    </row>
    <row r="122" spans="1:5" s="1" customFormat="1" ht="22.5" customHeight="1" thickBot="1">
      <c r="A122" s="165" t="s">
        <v>512</v>
      </c>
      <c r="B122" s="294" t="s">
        <v>785</v>
      </c>
      <c r="C122" s="393">
        <f>+C103+C104</f>
        <v>15427</v>
      </c>
      <c r="D122" s="393">
        <f>+D103+D104</f>
        <v>14323</v>
      </c>
      <c r="E122" s="196">
        <f>+E103+E104</f>
        <v>14323</v>
      </c>
    </row>
    <row r="123" spans="1:5" ht="15.75" customHeight="1" thickBot="1">
      <c r="A123" s="165" t="s">
        <v>513</v>
      </c>
      <c r="B123" s="294" t="s">
        <v>786</v>
      </c>
      <c r="C123" s="394"/>
      <c r="D123" s="394"/>
      <c r="E123" s="197"/>
    </row>
    <row r="124" spans="1:5" ht="16.5" thickBot="1">
      <c r="A124" s="177" t="s">
        <v>514</v>
      </c>
      <c r="B124" s="295" t="s">
        <v>787</v>
      </c>
      <c r="C124" s="386">
        <f>+C122+C123</f>
        <v>15427</v>
      </c>
      <c r="D124" s="386">
        <f>+D122+D123</f>
        <v>14323</v>
      </c>
      <c r="E124" s="190">
        <f>+E122+E123</f>
        <v>14323</v>
      </c>
    </row>
    <row r="125" spans="1:5" ht="15" customHeight="1">
      <c r="A125" s="299"/>
      <c r="B125" s="299"/>
      <c r="C125" s="300"/>
      <c r="D125" s="300"/>
      <c r="E125" s="300"/>
    </row>
    <row r="126" spans="1:5" ht="13.5" customHeight="1">
      <c r="A126" s="313" t="s">
        <v>634</v>
      </c>
      <c r="B126" s="313"/>
      <c r="C126" s="313"/>
      <c r="D126" s="313"/>
      <c r="E126" s="313"/>
    </row>
    <row r="127" spans="1:5" ht="14.25" customHeight="1" thickBot="1">
      <c r="A127" s="311" t="s">
        <v>629</v>
      </c>
      <c r="B127" s="311"/>
      <c r="C127" s="199"/>
      <c r="D127" s="199"/>
      <c r="E127" s="199" t="s">
        <v>788</v>
      </c>
    </row>
    <row r="128" spans="1:5" ht="21.75" thickBot="1">
      <c r="A128" s="22">
        <v>1</v>
      </c>
      <c r="B128" s="29" t="s">
        <v>709</v>
      </c>
      <c r="C128" s="198">
        <f>+C52-C103</f>
        <v>-3701</v>
      </c>
      <c r="D128" s="198">
        <f>+D52-D103</f>
        <v>-1486</v>
      </c>
      <c r="E128" s="179">
        <f>+E52-E103</f>
        <v>-1486</v>
      </c>
    </row>
  </sheetData>
  <sheetProtection/>
  <mergeCells count="8">
    <mergeCell ref="A70:E70"/>
    <mergeCell ref="A72:A73"/>
    <mergeCell ref="B72:B73"/>
    <mergeCell ref="C72:E72"/>
    <mergeCell ref="A1:E1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Tiszaszőlős Községi Önkormányzat
2013. ÉVI ZÁRSZÁMADÁS
ÖNKÉNT VÁLLALT FELADATAINAK MÉRLEGE&amp;10
&amp;R&amp;"Times New Roman CE,Félkövér dőlt"&amp;11 1.3. melléklet a ....../2014. (......) önkormányzati rendelethez</oddHeader>
  </headerFooter>
  <rowBreaks count="1" manualBreakCount="1">
    <brk id="6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8"/>
  <sheetViews>
    <sheetView zoomScale="120" zoomScaleNormal="120" zoomScaleSheetLayoutView="100" workbookViewId="0" topLeftCell="A115">
      <selection activeCell="E124" sqref="E124"/>
    </sheetView>
  </sheetViews>
  <sheetFormatPr defaultColWidth="9.00390625" defaultRowHeight="12.75"/>
  <cols>
    <col min="1" max="1" width="9.50390625" style="301" customWidth="1"/>
    <col min="2" max="2" width="60.875" style="301" customWidth="1"/>
    <col min="3" max="5" width="15.875" style="302" customWidth="1"/>
    <col min="6" max="16384" width="9.375" style="34" customWidth="1"/>
  </cols>
  <sheetData>
    <row r="1" spans="1:5" ht="15.75" customHeight="1">
      <c r="A1" s="866" t="s">
        <v>503</v>
      </c>
      <c r="B1" s="866"/>
      <c r="C1" s="866"/>
      <c r="D1" s="866"/>
      <c r="E1" s="866"/>
    </row>
    <row r="2" spans="1:5" ht="15.75" customHeight="1" thickBot="1">
      <c r="A2" s="311" t="s">
        <v>627</v>
      </c>
      <c r="B2" s="311"/>
      <c r="C2" s="199"/>
      <c r="D2" s="199"/>
      <c r="E2" s="199" t="s">
        <v>788</v>
      </c>
    </row>
    <row r="3" spans="1:5" ht="37.5" customHeight="1">
      <c r="A3" s="867" t="s">
        <v>563</v>
      </c>
      <c r="B3" s="869" t="s">
        <v>505</v>
      </c>
      <c r="C3" s="871" t="s">
        <v>448</v>
      </c>
      <c r="D3" s="871"/>
      <c r="E3" s="872"/>
    </row>
    <row r="4" spans="1:5" s="35" customFormat="1" ht="12" customHeight="1" thickBot="1">
      <c r="A4" s="868"/>
      <c r="B4" s="870"/>
      <c r="C4" s="314" t="s">
        <v>865</v>
      </c>
      <c r="D4" s="314" t="s">
        <v>872</v>
      </c>
      <c r="E4" s="315" t="s">
        <v>873</v>
      </c>
    </row>
    <row r="5" spans="1:5" s="1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506</v>
      </c>
      <c r="B6" s="23" t="s">
        <v>639</v>
      </c>
      <c r="C6" s="366">
        <f>+C7+C12+C21</f>
        <v>5434</v>
      </c>
      <c r="D6" s="366">
        <f>+D7+D12+D21</f>
        <v>5434</v>
      </c>
      <c r="E6" s="178">
        <f>+E7+E12+E21</f>
        <v>5434</v>
      </c>
    </row>
    <row r="7" spans="1:5" s="1" customFormat="1" ht="12" customHeight="1" thickBot="1">
      <c r="A7" s="22" t="s">
        <v>507</v>
      </c>
      <c r="B7" s="160" t="s">
        <v>851</v>
      </c>
      <c r="C7" s="367">
        <f>+C8+C9+C10+C11</f>
        <v>0</v>
      </c>
      <c r="D7" s="367">
        <f>+D8+D9+D10+D11</f>
        <v>0</v>
      </c>
      <c r="E7" s="179">
        <f>+E8+E9+E10+E11</f>
        <v>0</v>
      </c>
    </row>
    <row r="8" spans="1:5" s="1" customFormat="1" ht="12" customHeight="1">
      <c r="A8" s="15" t="s">
        <v>591</v>
      </c>
      <c r="B8" s="288" t="s">
        <v>546</v>
      </c>
      <c r="C8" s="368"/>
      <c r="D8" s="368"/>
      <c r="E8" s="181"/>
    </row>
    <row r="9" spans="1:5" s="1" customFormat="1" ht="12" customHeight="1">
      <c r="A9" s="15" t="s">
        <v>592</v>
      </c>
      <c r="B9" s="174" t="s">
        <v>564</v>
      </c>
      <c r="C9" s="368"/>
      <c r="D9" s="368"/>
      <c r="E9" s="181"/>
    </row>
    <row r="10" spans="1:5" s="1" customFormat="1" ht="12" customHeight="1">
      <c r="A10" s="15" t="s">
        <v>593</v>
      </c>
      <c r="B10" s="174" t="s">
        <v>640</v>
      </c>
      <c r="C10" s="368"/>
      <c r="D10" s="368"/>
      <c r="E10" s="181"/>
    </row>
    <row r="11" spans="1:5" s="1" customFormat="1" ht="12" customHeight="1" thickBot="1">
      <c r="A11" s="15" t="s">
        <v>594</v>
      </c>
      <c r="B11" s="289" t="s">
        <v>641</v>
      </c>
      <c r="C11" s="368"/>
      <c r="D11" s="368"/>
      <c r="E11" s="181"/>
    </row>
    <row r="12" spans="1:5" s="1" customFormat="1" ht="12" customHeight="1" thickBot="1">
      <c r="A12" s="22" t="s">
        <v>508</v>
      </c>
      <c r="B12" s="23" t="s">
        <v>642</v>
      </c>
      <c r="C12" s="367">
        <f>+C13+C14+C15+C16+C17+C18+C19+C20</f>
        <v>5434</v>
      </c>
      <c r="D12" s="367">
        <f>+D13+D14+D15+D16+D17+D18+D19+D20</f>
        <v>5434</v>
      </c>
      <c r="E12" s="179">
        <f>+E13+E14+E15+E16+E17+E18+E19+E20</f>
        <v>5434</v>
      </c>
    </row>
    <row r="13" spans="1:5" s="1" customFormat="1" ht="12" customHeight="1">
      <c r="A13" s="19" t="s">
        <v>565</v>
      </c>
      <c r="B13" s="11" t="s">
        <v>647</v>
      </c>
      <c r="C13" s="369"/>
      <c r="D13" s="369"/>
      <c r="E13" s="180"/>
    </row>
    <row r="14" spans="1:5" s="1" customFormat="1" ht="12" customHeight="1">
      <c r="A14" s="15" t="s">
        <v>566</v>
      </c>
      <c r="B14" s="8" t="s">
        <v>648</v>
      </c>
      <c r="C14" s="368">
        <v>100</v>
      </c>
      <c r="D14" s="368">
        <v>2</v>
      </c>
      <c r="E14" s="181">
        <v>2</v>
      </c>
    </row>
    <row r="15" spans="1:5" s="1" customFormat="1" ht="12" customHeight="1">
      <c r="A15" s="15" t="s">
        <v>567</v>
      </c>
      <c r="B15" s="8" t="s">
        <v>649</v>
      </c>
      <c r="C15" s="368"/>
      <c r="D15" s="368"/>
      <c r="E15" s="181"/>
    </row>
    <row r="16" spans="1:5" s="1" customFormat="1" ht="12" customHeight="1">
      <c r="A16" s="15" t="s">
        <v>568</v>
      </c>
      <c r="B16" s="8" t="s">
        <v>650</v>
      </c>
      <c r="C16" s="368"/>
      <c r="D16" s="368"/>
      <c r="E16" s="181"/>
    </row>
    <row r="17" spans="1:5" s="1" customFormat="1" ht="12" customHeight="1">
      <c r="A17" s="14" t="s">
        <v>643</v>
      </c>
      <c r="B17" s="7" t="s">
        <v>651</v>
      </c>
      <c r="C17" s="370"/>
      <c r="D17" s="370"/>
      <c r="E17" s="182"/>
    </row>
    <row r="18" spans="1:5" s="1" customFormat="1" ht="12" customHeight="1">
      <c r="A18" s="15" t="s">
        <v>644</v>
      </c>
      <c r="B18" s="8" t="s">
        <v>734</v>
      </c>
      <c r="C18" s="368"/>
      <c r="D18" s="368"/>
      <c r="E18" s="181"/>
    </row>
    <row r="19" spans="1:5" s="1" customFormat="1" ht="12" customHeight="1">
      <c r="A19" s="15" t="s">
        <v>645</v>
      </c>
      <c r="B19" s="8" t="s">
        <v>653</v>
      </c>
      <c r="C19" s="368"/>
      <c r="D19" s="368"/>
      <c r="E19" s="181"/>
    </row>
    <row r="20" spans="1:5" s="1" customFormat="1" ht="12" customHeight="1" thickBot="1">
      <c r="A20" s="16" t="s">
        <v>646</v>
      </c>
      <c r="B20" s="9" t="s">
        <v>654</v>
      </c>
      <c r="C20" s="371">
        <v>5334</v>
      </c>
      <c r="D20" s="371">
        <v>5432</v>
      </c>
      <c r="E20" s="183">
        <v>5432</v>
      </c>
    </row>
    <row r="21" spans="1:5" s="1" customFormat="1" ht="12" customHeight="1" thickBot="1">
      <c r="A21" s="22" t="s">
        <v>655</v>
      </c>
      <c r="B21" s="23" t="s">
        <v>735</v>
      </c>
      <c r="C21" s="372"/>
      <c r="D21" s="372"/>
      <c r="E21" s="184"/>
    </row>
    <row r="22" spans="1:5" s="1" customFormat="1" ht="12" customHeight="1" thickBot="1">
      <c r="A22" s="22" t="s">
        <v>510</v>
      </c>
      <c r="B22" s="23" t="s">
        <v>657</v>
      </c>
      <c r="C22" s="367">
        <f>+C23+C24+C25+C26+C27+C28+C29+C30</f>
        <v>0</v>
      </c>
      <c r="D22" s="367">
        <f>+D23+D24+D25+D26+D27+D28+D29+D30</f>
        <v>0</v>
      </c>
      <c r="E22" s="179">
        <f>+E23+E24+E25+E26+E27+E28+E29+E30</f>
        <v>0</v>
      </c>
    </row>
    <row r="23" spans="1:5" s="1" customFormat="1" ht="12" customHeight="1">
      <c r="A23" s="17" t="s">
        <v>569</v>
      </c>
      <c r="B23" s="10" t="s">
        <v>670</v>
      </c>
      <c r="C23" s="373"/>
      <c r="D23" s="373"/>
      <c r="E23" s="185"/>
    </row>
    <row r="24" spans="1:5" s="1" customFormat="1" ht="12" customHeight="1">
      <c r="A24" s="15" t="s">
        <v>570</v>
      </c>
      <c r="B24" s="8" t="s">
        <v>671</v>
      </c>
      <c r="C24" s="368"/>
      <c r="D24" s="368"/>
      <c r="E24" s="181"/>
    </row>
    <row r="25" spans="1:5" s="1" customFormat="1" ht="12" customHeight="1">
      <c r="A25" s="15" t="s">
        <v>571</v>
      </c>
      <c r="B25" s="8" t="s">
        <v>672</v>
      </c>
      <c r="C25" s="368"/>
      <c r="D25" s="368"/>
      <c r="E25" s="181"/>
    </row>
    <row r="26" spans="1:5" s="1" customFormat="1" ht="12" customHeight="1">
      <c r="A26" s="18" t="s">
        <v>658</v>
      </c>
      <c r="B26" s="8" t="s">
        <v>574</v>
      </c>
      <c r="C26" s="374"/>
      <c r="D26" s="374"/>
      <c r="E26" s="186"/>
    </row>
    <row r="27" spans="1:5" s="1" customFormat="1" ht="12" customHeight="1">
      <c r="A27" s="18" t="s">
        <v>659</v>
      </c>
      <c r="B27" s="8" t="s">
        <v>673</v>
      </c>
      <c r="C27" s="374"/>
      <c r="D27" s="374"/>
      <c r="E27" s="186"/>
    </row>
    <row r="28" spans="1:5" s="1" customFormat="1" ht="12" customHeight="1">
      <c r="A28" s="15" t="s">
        <v>660</v>
      </c>
      <c r="B28" s="8" t="s">
        <v>674</v>
      </c>
      <c r="C28" s="368"/>
      <c r="D28" s="368"/>
      <c r="E28" s="181"/>
    </row>
    <row r="29" spans="1:5" s="1" customFormat="1" ht="12" customHeight="1">
      <c r="A29" s="15" t="s">
        <v>661</v>
      </c>
      <c r="B29" s="8" t="s">
        <v>736</v>
      </c>
      <c r="C29" s="375"/>
      <c r="D29" s="375"/>
      <c r="E29" s="187"/>
    </row>
    <row r="30" spans="1:5" s="1" customFormat="1" ht="12" customHeight="1" thickBot="1">
      <c r="A30" s="15" t="s">
        <v>662</v>
      </c>
      <c r="B30" s="13" t="s">
        <v>676</v>
      </c>
      <c r="C30" s="375"/>
      <c r="D30" s="375"/>
      <c r="E30" s="187"/>
    </row>
    <row r="31" spans="1:5" s="1" customFormat="1" ht="12" customHeight="1" thickBot="1">
      <c r="A31" s="153" t="s">
        <v>511</v>
      </c>
      <c r="B31" s="23" t="s">
        <v>852</v>
      </c>
      <c r="C31" s="367">
        <f>+C32+C38</f>
        <v>21277</v>
      </c>
      <c r="D31" s="367">
        <f>+D32+D38</f>
        <v>22647</v>
      </c>
      <c r="E31" s="179">
        <f>+E32+E38</f>
        <v>22647</v>
      </c>
    </row>
    <row r="32" spans="1:5" s="1" customFormat="1" ht="12" customHeight="1">
      <c r="A32" s="154" t="s">
        <v>572</v>
      </c>
      <c r="B32" s="290" t="s">
        <v>853</v>
      </c>
      <c r="C32" s="376">
        <f>+C33+C34+C35+C36+C37</f>
        <v>21277</v>
      </c>
      <c r="D32" s="376">
        <f>+D33+D34+D35+D36+D37</f>
        <v>22647</v>
      </c>
      <c r="E32" s="191">
        <f>+E33+E34+E35+E36+E37</f>
        <v>22647</v>
      </c>
    </row>
    <row r="33" spans="1:5" s="1" customFormat="1" ht="12" customHeight="1">
      <c r="A33" s="155" t="s">
        <v>575</v>
      </c>
      <c r="B33" s="161" t="s">
        <v>737</v>
      </c>
      <c r="C33" s="375"/>
      <c r="D33" s="375"/>
      <c r="E33" s="187"/>
    </row>
    <row r="34" spans="1:5" s="1" customFormat="1" ht="12" customHeight="1">
      <c r="A34" s="155" t="s">
        <v>576</v>
      </c>
      <c r="B34" s="161" t="s">
        <v>738</v>
      </c>
      <c r="C34" s="375">
        <v>21277</v>
      </c>
      <c r="D34" s="375">
        <v>21863</v>
      </c>
      <c r="E34" s="187">
        <v>21863</v>
      </c>
    </row>
    <row r="35" spans="1:5" s="1" customFormat="1" ht="12" customHeight="1">
      <c r="A35" s="155" t="s">
        <v>577</v>
      </c>
      <c r="B35" s="161" t="s">
        <v>820</v>
      </c>
      <c r="C35" s="375"/>
      <c r="D35" s="375">
        <v>784</v>
      </c>
      <c r="E35" s="187">
        <v>784</v>
      </c>
    </row>
    <row r="36" spans="1:5" s="1" customFormat="1" ht="12" customHeight="1">
      <c r="A36" s="155" t="s">
        <v>578</v>
      </c>
      <c r="B36" s="161" t="s">
        <v>740</v>
      </c>
      <c r="C36" s="375"/>
      <c r="D36" s="375"/>
      <c r="E36" s="187"/>
    </row>
    <row r="37" spans="1:5" s="1" customFormat="1" ht="12" customHeight="1">
      <c r="A37" s="155" t="s">
        <v>677</v>
      </c>
      <c r="B37" s="161" t="s">
        <v>854</v>
      </c>
      <c r="C37" s="375"/>
      <c r="D37" s="375"/>
      <c r="E37" s="187"/>
    </row>
    <row r="38" spans="1:5" s="1" customFormat="1" ht="12" customHeight="1">
      <c r="A38" s="155" t="s">
        <v>573</v>
      </c>
      <c r="B38" s="162" t="s">
        <v>855</v>
      </c>
      <c r="C38" s="377">
        <f>+C39+C40+C41+C42+C43</f>
        <v>0</v>
      </c>
      <c r="D38" s="377">
        <f>+D39+D40+D41+D42+D43</f>
        <v>0</v>
      </c>
      <c r="E38" s="192">
        <f>+E39+E40+E41+E42+E43</f>
        <v>0</v>
      </c>
    </row>
    <row r="39" spans="1:5" s="1" customFormat="1" ht="12" customHeight="1">
      <c r="A39" s="155" t="s">
        <v>581</v>
      </c>
      <c r="B39" s="161" t="s">
        <v>737</v>
      </c>
      <c r="C39" s="375"/>
      <c r="D39" s="375"/>
      <c r="E39" s="187"/>
    </row>
    <row r="40" spans="1:5" s="1" customFormat="1" ht="12" customHeight="1">
      <c r="A40" s="155" t="s">
        <v>582</v>
      </c>
      <c r="B40" s="161" t="s">
        <v>738</v>
      </c>
      <c r="C40" s="375"/>
      <c r="D40" s="375"/>
      <c r="E40" s="187"/>
    </row>
    <row r="41" spans="1:5" s="1" customFormat="1" ht="12" customHeight="1">
      <c r="A41" s="155" t="s">
        <v>583</v>
      </c>
      <c r="B41" s="161" t="s">
        <v>739</v>
      </c>
      <c r="C41" s="375"/>
      <c r="D41" s="375"/>
      <c r="E41" s="187"/>
    </row>
    <row r="42" spans="1:5" s="1" customFormat="1" ht="12" customHeight="1">
      <c r="A42" s="155" t="s">
        <v>584</v>
      </c>
      <c r="B42" s="163" t="s">
        <v>740</v>
      </c>
      <c r="C42" s="375"/>
      <c r="D42" s="375"/>
      <c r="E42" s="187"/>
    </row>
    <row r="43" spans="1:5" s="1" customFormat="1" ht="12" customHeight="1" thickBot="1">
      <c r="A43" s="156" t="s">
        <v>678</v>
      </c>
      <c r="B43" s="164" t="s">
        <v>856</v>
      </c>
      <c r="C43" s="378"/>
      <c r="D43" s="378"/>
      <c r="E43" s="379"/>
    </row>
    <row r="44" spans="1:5" s="1" customFormat="1" ht="12" customHeight="1" thickBot="1">
      <c r="A44" s="22" t="s">
        <v>679</v>
      </c>
      <c r="B44" s="291" t="s">
        <v>741</v>
      </c>
      <c r="C44" s="367">
        <f>+C45+C46</f>
        <v>0</v>
      </c>
      <c r="D44" s="367">
        <f>+D45+D46</f>
        <v>0</v>
      </c>
      <c r="E44" s="179">
        <f>+E45+E46</f>
        <v>0</v>
      </c>
    </row>
    <row r="45" spans="1:5" s="1" customFormat="1" ht="12" customHeight="1">
      <c r="A45" s="17" t="s">
        <v>579</v>
      </c>
      <c r="B45" s="174" t="s">
        <v>742</v>
      </c>
      <c r="C45" s="373"/>
      <c r="D45" s="373"/>
      <c r="E45" s="185"/>
    </row>
    <row r="46" spans="1:5" s="1" customFormat="1" ht="12" customHeight="1" thickBot="1">
      <c r="A46" s="14" t="s">
        <v>580</v>
      </c>
      <c r="B46" s="169" t="s">
        <v>746</v>
      </c>
      <c r="C46" s="370"/>
      <c r="D46" s="370"/>
      <c r="E46" s="182"/>
    </row>
    <row r="47" spans="1:5" s="1" customFormat="1" ht="12" customHeight="1" thickBot="1">
      <c r="A47" s="22" t="s">
        <v>513</v>
      </c>
      <c r="B47" s="291" t="s">
        <v>745</v>
      </c>
      <c r="C47" s="367">
        <f>+C48+C49+C50</f>
        <v>0</v>
      </c>
      <c r="D47" s="367">
        <f>+D48+D49+D50</f>
        <v>0</v>
      </c>
      <c r="E47" s="179">
        <f>+E48+E49+E50</f>
        <v>0</v>
      </c>
    </row>
    <row r="48" spans="1:5" s="1" customFormat="1" ht="12" customHeight="1">
      <c r="A48" s="17" t="s">
        <v>682</v>
      </c>
      <c r="B48" s="174" t="s">
        <v>680</v>
      </c>
      <c r="C48" s="380"/>
      <c r="D48" s="380"/>
      <c r="E48" s="381"/>
    </row>
    <row r="49" spans="1:5" s="1" customFormat="1" ht="12" customHeight="1">
      <c r="A49" s="15" t="s">
        <v>683</v>
      </c>
      <c r="B49" s="161" t="s">
        <v>681</v>
      </c>
      <c r="C49" s="375"/>
      <c r="D49" s="375"/>
      <c r="E49" s="187"/>
    </row>
    <row r="50" spans="1:5" s="1" customFormat="1" ht="17.25" customHeight="1" thickBot="1">
      <c r="A50" s="14" t="s">
        <v>789</v>
      </c>
      <c r="B50" s="169" t="s">
        <v>743</v>
      </c>
      <c r="C50" s="382"/>
      <c r="D50" s="382"/>
      <c r="E50" s="383"/>
    </row>
    <row r="51" spans="1:5" s="1" customFormat="1" ht="12" customHeight="1" thickBot="1">
      <c r="A51" s="22" t="s">
        <v>684</v>
      </c>
      <c r="B51" s="292" t="s">
        <v>744</v>
      </c>
      <c r="C51" s="384"/>
      <c r="D51" s="384"/>
      <c r="E51" s="188"/>
    </row>
    <row r="52" spans="1:5" s="1" customFormat="1" ht="12" customHeight="1" thickBot="1">
      <c r="A52" s="22" t="s">
        <v>515</v>
      </c>
      <c r="B52" s="26" t="s">
        <v>685</v>
      </c>
      <c r="C52" s="385">
        <f>+C7+C12+C21+C22+C31+C44+C47+C51</f>
        <v>26711</v>
      </c>
      <c r="D52" s="385">
        <f>+D7+D12+D21+D22+D31+D44+D47+D51</f>
        <v>28081</v>
      </c>
      <c r="E52" s="189">
        <f>+E7+E12+E21+E22+E31+E44+E47+E51</f>
        <v>28081</v>
      </c>
    </row>
    <row r="53" spans="1:5" s="1" customFormat="1" ht="12" customHeight="1" thickBot="1">
      <c r="A53" s="165" t="s">
        <v>516</v>
      </c>
      <c r="B53" s="160" t="s">
        <v>747</v>
      </c>
      <c r="C53" s="386">
        <f>+C54+C60</f>
        <v>0</v>
      </c>
      <c r="D53" s="386">
        <f>+D54+D60</f>
        <v>0</v>
      </c>
      <c r="E53" s="190">
        <f>+E54+E60</f>
        <v>0</v>
      </c>
    </row>
    <row r="54" spans="1:5" s="1" customFormat="1" ht="12" customHeight="1">
      <c r="A54" s="293" t="s">
        <v>623</v>
      </c>
      <c r="B54" s="290" t="s">
        <v>818</v>
      </c>
      <c r="C54" s="368">
        <f>+C55+C56+C57+C58+C59</f>
        <v>0</v>
      </c>
      <c r="D54" s="368">
        <f>+D55+D56+D57+D58+D59</f>
        <v>0</v>
      </c>
      <c r="E54" s="181">
        <f>+E55+E56+E57+E58+E59</f>
        <v>0</v>
      </c>
    </row>
    <row r="55" spans="1:5" s="1" customFormat="1" ht="12" customHeight="1">
      <c r="A55" s="166" t="s">
        <v>759</v>
      </c>
      <c r="B55" s="161" t="s">
        <v>748</v>
      </c>
      <c r="C55" s="368"/>
      <c r="D55" s="368"/>
      <c r="E55" s="181"/>
    </row>
    <row r="56" spans="1:5" s="1" customFormat="1" ht="12" customHeight="1">
      <c r="A56" s="166" t="s">
        <v>760</v>
      </c>
      <c r="B56" s="161" t="s">
        <v>749</v>
      </c>
      <c r="C56" s="368"/>
      <c r="D56" s="368"/>
      <c r="E56" s="181"/>
    </row>
    <row r="57" spans="1:5" s="1" customFormat="1" ht="12" customHeight="1">
      <c r="A57" s="166" t="s">
        <v>761</v>
      </c>
      <c r="B57" s="161" t="s">
        <v>750</v>
      </c>
      <c r="C57" s="368"/>
      <c r="D57" s="368"/>
      <c r="E57" s="181"/>
    </row>
    <row r="58" spans="1:5" s="1" customFormat="1" ht="12" customHeight="1">
      <c r="A58" s="166" t="s">
        <v>762</v>
      </c>
      <c r="B58" s="161" t="s">
        <v>751</v>
      </c>
      <c r="C58" s="368"/>
      <c r="D58" s="368"/>
      <c r="E58" s="181"/>
    </row>
    <row r="59" spans="1:5" s="1" customFormat="1" ht="12" customHeight="1">
      <c r="A59" s="166" t="s">
        <v>763</v>
      </c>
      <c r="B59" s="161" t="s">
        <v>752</v>
      </c>
      <c r="C59" s="368"/>
      <c r="D59" s="368"/>
      <c r="E59" s="181"/>
    </row>
    <row r="60" spans="1:5" s="1" customFormat="1" ht="12" customHeight="1">
      <c r="A60" s="167" t="s">
        <v>624</v>
      </c>
      <c r="B60" s="162" t="s">
        <v>817</v>
      </c>
      <c r="C60" s="368">
        <f>+C61+C62+C63+C64+C65</f>
        <v>0</v>
      </c>
      <c r="D60" s="368">
        <f>+D61+D62+D63+D64+D65</f>
        <v>0</v>
      </c>
      <c r="E60" s="181">
        <f>+E61+E62+E63+E64+E65</f>
        <v>0</v>
      </c>
    </row>
    <row r="61" spans="1:5" s="1" customFormat="1" ht="12" customHeight="1">
      <c r="A61" s="166" t="s">
        <v>764</v>
      </c>
      <c r="B61" s="161" t="s">
        <v>753</v>
      </c>
      <c r="C61" s="368"/>
      <c r="D61" s="368"/>
      <c r="E61" s="181"/>
    </row>
    <row r="62" spans="1:5" s="1" customFormat="1" ht="12" customHeight="1">
      <c r="A62" s="166" t="s">
        <v>765</v>
      </c>
      <c r="B62" s="161" t="s">
        <v>754</v>
      </c>
      <c r="C62" s="368"/>
      <c r="D62" s="368"/>
      <c r="E62" s="181"/>
    </row>
    <row r="63" spans="1:5" s="1" customFormat="1" ht="12" customHeight="1">
      <c r="A63" s="166" t="s">
        <v>766</v>
      </c>
      <c r="B63" s="161" t="s">
        <v>755</v>
      </c>
      <c r="C63" s="368"/>
      <c r="D63" s="368"/>
      <c r="E63" s="181"/>
    </row>
    <row r="64" spans="1:5" s="1" customFormat="1" ht="12" customHeight="1">
      <c r="A64" s="166" t="s">
        <v>767</v>
      </c>
      <c r="B64" s="161" t="s">
        <v>756</v>
      </c>
      <c r="C64" s="368"/>
      <c r="D64" s="368"/>
      <c r="E64" s="181"/>
    </row>
    <row r="65" spans="1:5" s="1" customFormat="1" ht="12" customHeight="1" thickBot="1">
      <c r="A65" s="168" t="s">
        <v>768</v>
      </c>
      <c r="B65" s="169" t="s">
        <v>757</v>
      </c>
      <c r="C65" s="368"/>
      <c r="D65" s="368"/>
      <c r="E65" s="181"/>
    </row>
    <row r="66" spans="1:5" s="1" customFormat="1" ht="22.5" customHeight="1" thickBot="1">
      <c r="A66" s="170" t="s">
        <v>517</v>
      </c>
      <c r="B66" s="294" t="s">
        <v>815</v>
      </c>
      <c r="C66" s="386">
        <f>+C52+C53</f>
        <v>26711</v>
      </c>
      <c r="D66" s="386">
        <f>+D52+D53</f>
        <v>28081</v>
      </c>
      <c r="E66" s="190">
        <f>+E52+E53</f>
        <v>28081</v>
      </c>
    </row>
    <row r="67" spans="1:5" s="1" customFormat="1" ht="12" customHeight="1" thickBot="1">
      <c r="A67" s="171" t="s">
        <v>518</v>
      </c>
      <c r="B67" s="295" t="s">
        <v>758</v>
      </c>
      <c r="C67" s="388"/>
      <c r="D67" s="388"/>
      <c r="E67" s="200"/>
    </row>
    <row r="68" spans="1:5" s="1" customFormat="1" ht="12.75" customHeight="1" thickBot="1">
      <c r="A68" s="170" t="s">
        <v>519</v>
      </c>
      <c r="B68" s="294" t="s">
        <v>816</v>
      </c>
      <c r="C68" s="389">
        <f>+C66+C67</f>
        <v>26711</v>
      </c>
      <c r="D68" s="389">
        <f>+D66+D67</f>
        <v>28081</v>
      </c>
      <c r="E68" s="201">
        <f>+E66+E67</f>
        <v>28081</v>
      </c>
    </row>
    <row r="69" spans="1:5" ht="16.5" customHeight="1">
      <c r="A69" s="5"/>
      <c r="B69" s="6"/>
      <c r="C69" s="194"/>
      <c r="D69" s="194"/>
      <c r="E69" s="194"/>
    </row>
    <row r="70" spans="1:5" s="202" customFormat="1" ht="16.5" customHeight="1">
      <c r="A70" s="866" t="s">
        <v>535</v>
      </c>
      <c r="B70" s="866"/>
      <c r="C70" s="866"/>
      <c r="D70" s="866"/>
      <c r="E70" s="866"/>
    </row>
    <row r="71" spans="1:5" ht="37.5" customHeight="1" thickBot="1">
      <c r="A71" s="312" t="s">
        <v>628</v>
      </c>
      <c r="B71" s="312"/>
      <c r="C71" s="75"/>
      <c r="D71" s="75"/>
      <c r="E71" s="75" t="s">
        <v>788</v>
      </c>
    </row>
    <row r="72" spans="1:5" s="35" customFormat="1" ht="12" customHeight="1">
      <c r="A72" s="867" t="s">
        <v>563</v>
      </c>
      <c r="B72" s="869" t="s">
        <v>864</v>
      </c>
      <c r="C72" s="871" t="s">
        <v>448</v>
      </c>
      <c r="D72" s="871"/>
      <c r="E72" s="872"/>
    </row>
    <row r="73" spans="1:5" ht="12" customHeight="1" thickBot="1">
      <c r="A73" s="868"/>
      <c r="B73" s="870"/>
      <c r="C73" s="314" t="s">
        <v>865</v>
      </c>
      <c r="D73" s="314" t="s">
        <v>872</v>
      </c>
      <c r="E73" s="315" t="s">
        <v>873</v>
      </c>
    </row>
    <row r="74" spans="1:5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506</v>
      </c>
      <c r="B75" s="30" t="s">
        <v>686</v>
      </c>
      <c r="C75" s="366">
        <f>+C76+C77+C78+C79+C80</f>
        <v>51961</v>
      </c>
      <c r="D75" s="366">
        <f>+D76+D77+D78+D79+D80</f>
        <v>67206</v>
      </c>
      <c r="E75" s="178">
        <f>+E76+E77+E78+E79+E80</f>
        <v>49641</v>
      </c>
    </row>
    <row r="76" spans="1:5" ht="12" customHeight="1">
      <c r="A76" s="19" t="s">
        <v>585</v>
      </c>
      <c r="B76" s="11" t="s">
        <v>536</v>
      </c>
      <c r="C76" s="369">
        <v>27174</v>
      </c>
      <c r="D76" s="369">
        <v>28010</v>
      </c>
      <c r="E76" s="180">
        <v>28010</v>
      </c>
    </row>
    <row r="77" spans="1:5" ht="12" customHeight="1">
      <c r="A77" s="15" t="s">
        <v>586</v>
      </c>
      <c r="B77" s="8" t="s">
        <v>687</v>
      </c>
      <c r="C77" s="368">
        <v>6781</v>
      </c>
      <c r="D77" s="368">
        <v>8037</v>
      </c>
      <c r="E77" s="181">
        <v>8037</v>
      </c>
    </row>
    <row r="78" spans="1:5" ht="12" customHeight="1">
      <c r="A78" s="15" t="s">
        <v>587</v>
      </c>
      <c r="B78" s="8" t="s">
        <v>614</v>
      </c>
      <c r="C78" s="374">
        <v>18006</v>
      </c>
      <c r="D78" s="374">
        <v>31159</v>
      </c>
      <c r="E78" s="186">
        <v>13594</v>
      </c>
    </row>
    <row r="79" spans="1:5" ht="12" customHeight="1">
      <c r="A79" s="15" t="s">
        <v>588</v>
      </c>
      <c r="B79" s="12" t="s">
        <v>688</v>
      </c>
      <c r="C79" s="374"/>
      <c r="D79" s="374"/>
      <c r="E79" s="186"/>
    </row>
    <row r="80" spans="1:5" ht="12" customHeight="1">
      <c r="A80" s="15" t="s">
        <v>597</v>
      </c>
      <c r="B80" s="21" t="s">
        <v>689</v>
      </c>
      <c r="C80" s="374"/>
      <c r="D80" s="374"/>
      <c r="E80" s="186"/>
    </row>
    <row r="81" spans="1:5" ht="12" customHeight="1">
      <c r="A81" s="15" t="s">
        <v>589</v>
      </c>
      <c r="B81" s="8" t="s">
        <v>710</v>
      </c>
      <c r="C81" s="374"/>
      <c r="D81" s="374"/>
      <c r="E81" s="186"/>
    </row>
    <row r="82" spans="1:5" ht="12" customHeight="1">
      <c r="A82" s="15" t="s">
        <v>590</v>
      </c>
      <c r="B82" s="78" t="s">
        <v>711</v>
      </c>
      <c r="C82" s="374"/>
      <c r="D82" s="374"/>
      <c r="E82" s="186"/>
    </row>
    <row r="83" spans="1:5" ht="12" customHeight="1">
      <c r="A83" s="15" t="s">
        <v>598</v>
      </c>
      <c r="B83" s="78" t="s">
        <v>769</v>
      </c>
      <c r="C83" s="374"/>
      <c r="D83" s="374"/>
      <c r="E83" s="186"/>
    </row>
    <row r="84" spans="1:5" ht="12" customHeight="1">
      <c r="A84" s="15" t="s">
        <v>599</v>
      </c>
      <c r="B84" s="79" t="s">
        <v>712</v>
      </c>
      <c r="C84" s="374"/>
      <c r="D84" s="374"/>
      <c r="E84" s="186"/>
    </row>
    <row r="85" spans="1:5" ht="12" customHeight="1">
      <c r="A85" s="14" t="s">
        <v>600</v>
      </c>
      <c r="B85" s="80" t="s">
        <v>713</v>
      </c>
      <c r="C85" s="374"/>
      <c r="D85" s="374"/>
      <c r="E85" s="186"/>
    </row>
    <row r="86" spans="1:5" ht="12" customHeight="1">
      <c r="A86" s="15" t="s">
        <v>601</v>
      </c>
      <c r="B86" s="80" t="s">
        <v>714</v>
      </c>
      <c r="C86" s="374"/>
      <c r="D86" s="374"/>
      <c r="E86" s="186"/>
    </row>
    <row r="87" spans="1:5" ht="12" customHeight="1" thickBot="1">
      <c r="A87" s="20" t="s">
        <v>603</v>
      </c>
      <c r="B87" s="81" t="s">
        <v>715</v>
      </c>
      <c r="C87" s="390"/>
      <c r="D87" s="390"/>
      <c r="E87" s="195"/>
    </row>
    <row r="88" spans="1:5" ht="12" customHeight="1" thickBot="1">
      <c r="A88" s="22" t="s">
        <v>507</v>
      </c>
      <c r="B88" s="29" t="s">
        <v>790</v>
      </c>
      <c r="C88" s="367">
        <f>+C89+C90+C91</f>
        <v>0</v>
      </c>
      <c r="D88" s="367">
        <f>+D89+D90+D91</f>
        <v>0</v>
      </c>
      <c r="E88" s="179">
        <f>+E89+E90+E91</f>
        <v>0</v>
      </c>
    </row>
    <row r="89" spans="1:5" ht="12" customHeight="1">
      <c r="A89" s="17" t="s">
        <v>591</v>
      </c>
      <c r="B89" s="8" t="s">
        <v>770</v>
      </c>
      <c r="C89" s="373"/>
      <c r="D89" s="373"/>
      <c r="E89" s="185"/>
    </row>
    <row r="90" spans="1:5" ht="12" customHeight="1">
      <c r="A90" s="17" t="s">
        <v>592</v>
      </c>
      <c r="B90" s="13" t="s">
        <v>691</v>
      </c>
      <c r="C90" s="368"/>
      <c r="D90" s="368"/>
      <c r="E90" s="181"/>
    </row>
    <row r="91" spans="1:5" ht="12" customHeight="1">
      <c r="A91" s="17" t="s">
        <v>593</v>
      </c>
      <c r="B91" s="161" t="s">
        <v>791</v>
      </c>
      <c r="C91" s="368"/>
      <c r="D91" s="368"/>
      <c r="E91" s="181"/>
    </row>
    <row r="92" spans="1:5" ht="22.5">
      <c r="A92" s="17" t="s">
        <v>594</v>
      </c>
      <c r="B92" s="161" t="s">
        <v>857</v>
      </c>
      <c r="C92" s="368"/>
      <c r="D92" s="368"/>
      <c r="E92" s="181"/>
    </row>
    <row r="93" spans="1:5" ht="12" customHeight="1">
      <c r="A93" s="17" t="s">
        <v>595</v>
      </c>
      <c r="B93" s="161" t="s">
        <v>792</v>
      </c>
      <c r="C93" s="368"/>
      <c r="D93" s="368"/>
      <c r="E93" s="181"/>
    </row>
    <row r="94" spans="1:5" ht="12" customHeight="1">
      <c r="A94" s="17" t="s">
        <v>602</v>
      </c>
      <c r="B94" s="161" t="s">
        <v>793</v>
      </c>
      <c r="C94" s="368"/>
      <c r="D94" s="368"/>
      <c r="E94" s="181"/>
    </row>
    <row r="95" spans="1:5" ht="12" customHeight="1">
      <c r="A95" s="17" t="s">
        <v>604</v>
      </c>
      <c r="B95" s="296" t="s">
        <v>773</v>
      </c>
      <c r="C95" s="368"/>
      <c r="D95" s="368"/>
      <c r="E95" s="181"/>
    </row>
    <row r="96" spans="1:5" ht="24" customHeight="1">
      <c r="A96" s="17" t="s">
        <v>692</v>
      </c>
      <c r="B96" s="296" t="s">
        <v>774</v>
      </c>
      <c r="C96" s="368"/>
      <c r="D96" s="368"/>
      <c r="E96" s="181"/>
    </row>
    <row r="97" spans="1:5" ht="21.75" customHeight="1">
      <c r="A97" s="17" t="s">
        <v>693</v>
      </c>
      <c r="B97" s="296" t="s">
        <v>772</v>
      </c>
      <c r="C97" s="368"/>
      <c r="D97" s="368"/>
      <c r="E97" s="181"/>
    </row>
    <row r="98" spans="1:5" ht="12" customHeight="1" thickBot="1">
      <c r="A98" s="14" t="s">
        <v>694</v>
      </c>
      <c r="B98" s="297" t="s">
        <v>877</v>
      </c>
      <c r="C98" s="374"/>
      <c r="D98" s="374"/>
      <c r="E98" s="186"/>
    </row>
    <row r="99" spans="1:5" ht="12" customHeight="1" thickBot="1">
      <c r="A99" s="22" t="s">
        <v>508</v>
      </c>
      <c r="B99" s="72" t="s">
        <v>794</v>
      </c>
      <c r="C99" s="367">
        <f>+C100+C101</f>
        <v>0</v>
      </c>
      <c r="D99" s="367">
        <f>+D100+D101</f>
        <v>0</v>
      </c>
      <c r="E99" s="179">
        <f>+E100+E101</f>
        <v>0</v>
      </c>
    </row>
    <row r="100" spans="1:5" s="159" customFormat="1" ht="12" customHeight="1">
      <c r="A100" s="17" t="s">
        <v>565</v>
      </c>
      <c r="B100" s="10" t="s">
        <v>550</v>
      </c>
      <c r="C100" s="373"/>
      <c r="D100" s="373"/>
      <c r="E100" s="185"/>
    </row>
    <row r="101" spans="1:5" ht="12" customHeight="1" thickBot="1">
      <c r="A101" s="18" t="s">
        <v>566</v>
      </c>
      <c r="B101" s="13" t="s">
        <v>551</v>
      </c>
      <c r="C101" s="374"/>
      <c r="D101" s="374"/>
      <c r="E101" s="186"/>
    </row>
    <row r="102" spans="1:5" ht="12" customHeight="1" thickBot="1">
      <c r="A102" s="165" t="s">
        <v>509</v>
      </c>
      <c r="B102" s="160" t="s">
        <v>775</v>
      </c>
      <c r="C102" s="391"/>
      <c r="D102" s="391"/>
      <c r="E102" s="392"/>
    </row>
    <row r="103" spans="1:5" ht="12" customHeight="1" thickBot="1">
      <c r="A103" s="157" t="s">
        <v>510</v>
      </c>
      <c r="B103" s="158" t="s">
        <v>631</v>
      </c>
      <c r="C103" s="366">
        <f>+C75+C88+C99+C102</f>
        <v>51961</v>
      </c>
      <c r="D103" s="366">
        <f>+D75+D88+D99+D102</f>
        <v>67206</v>
      </c>
      <c r="E103" s="178">
        <f>+E75+E88+E99+E102</f>
        <v>49641</v>
      </c>
    </row>
    <row r="104" spans="1:5" ht="12" customHeight="1" thickBot="1">
      <c r="A104" s="165" t="s">
        <v>511</v>
      </c>
      <c r="B104" s="160" t="s">
        <v>858</v>
      </c>
      <c r="C104" s="367">
        <f>+C105+C113</f>
        <v>0</v>
      </c>
      <c r="D104" s="367">
        <f>+D105+D113</f>
        <v>0</v>
      </c>
      <c r="E104" s="179">
        <f>+E105+E113</f>
        <v>0</v>
      </c>
    </row>
    <row r="105" spans="1:5" ht="12" customHeight="1" thickBot="1">
      <c r="A105" s="172" t="s">
        <v>572</v>
      </c>
      <c r="B105" s="298" t="s">
        <v>436</v>
      </c>
      <c r="C105" s="367">
        <f>+C106+C107+C108+C109+C110+C111+C112</f>
        <v>0</v>
      </c>
      <c r="D105" s="367">
        <f>+D106+D107+D108+D109+D110+D111+D112</f>
        <v>0</v>
      </c>
      <c r="E105" s="179">
        <f>+E106+E107+E108+E109+E110+E111+E112</f>
        <v>0</v>
      </c>
    </row>
    <row r="106" spans="1:5" ht="12" customHeight="1">
      <c r="A106" s="173" t="s">
        <v>575</v>
      </c>
      <c r="B106" s="174" t="s">
        <v>776</v>
      </c>
      <c r="C106" s="368"/>
      <c r="D106" s="368"/>
      <c r="E106" s="181"/>
    </row>
    <row r="107" spans="1:5" ht="12" customHeight="1">
      <c r="A107" s="166" t="s">
        <v>576</v>
      </c>
      <c r="B107" s="161" t="s">
        <v>777</v>
      </c>
      <c r="C107" s="368"/>
      <c r="D107" s="368"/>
      <c r="E107" s="181"/>
    </row>
    <row r="108" spans="1:5" ht="12" customHeight="1">
      <c r="A108" s="166" t="s">
        <v>577</v>
      </c>
      <c r="B108" s="161" t="s">
        <v>778</v>
      </c>
      <c r="C108" s="368"/>
      <c r="D108" s="368"/>
      <c r="E108" s="181"/>
    </row>
    <row r="109" spans="1:5" ht="12" customHeight="1">
      <c r="A109" s="166" t="s">
        <v>578</v>
      </c>
      <c r="B109" s="161" t="s">
        <v>779</v>
      </c>
      <c r="C109" s="368"/>
      <c r="D109" s="368"/>
      <c r="E109" s="181"/>
    </row>
    <row r="110" spans="1:5" ht="12" customHeight="1">
      <c r="A110" s="166" t="s">
        <v>677</v>
      </c>
      <c r="B110" s="161" t="s">
        <v>780</v>
      </c>
      <c r="C110" s="368"/>
      <c r="D110" s="368"/>
      <c r="E110" s="181"/>
    </row>
    <row r="111" spans="1:5" ht="12" customHeight="1">
      <c r="A111" s="166" t="s">
        <v>695</v>
      </c>
      <c r="B111" s="161" t="s">
        <v>781</v>
      </c>
      <c r="C111" s="368"/>
      <c r="D111" s="368"/>
      <c r="E111" s="181"/>
    </row>
    <row r="112" spans="1:5" ht="12" customHeight="1" thickBot="1">
      <c r="A112" s="175" t="s">
        <v>696</v>
      </c>
      <c r="B112" s="176" t="s">
        <v>782</v>
      </c>
      <c r="C112" s="368"/>
      <c r="D112" s="368"/>
      <c r="E112" s="181"/>
    </row>
    <row r="113" spans="1:5" ht="12" customHeight="1" thickBot="1">
      <c r="A113" s="172" t="s">
        <v>573</v>
      </c>
      <c r="B113" s="298" t="s">
        <v>437</v>
      </c>
      <c r="C113" s="367">
        <f>+C114+C115+C116+C117+C118+C119+C120+C121</f>
        <v>0</v>
      </c>
      <c r="D113" s="367">
        <f>+D114+D115+D116+D117+D118+D119+D120+D121</f>
        <v>0</v>
      </c>
      <c r="E113" s="179">
        <f>+E114+E115+E116+E117+E118+E119+E120+E121</f>
        <v>0</v>
      </c>
    </row>
    <row r="114" spans="1:5" ht="12" customHeight="1">
      <c r="A114" s="173" t="s">
        <v>581</v>
      </c>
      <c r="B114" s="174" t="s">
        <v>776</v>
      </c>
      <c r="C114" s="368"/>
      <c r="D114" s="368"/>
      <c r="E114" s="181"/>
    </row>
    <row r="115" spans="1:5" ht="12" customHeight="1">
      <c r="A115" s="166" t="s">
        <v>582</v>
      </c>
      <c r="B115" s="161" t="s">
        <v>783</v>
      </c>
      <c r="C115" s="368"/>
      <c r="D115" s="368"/>
      <c r="E115" s="181"/>
    </row>
    <row r="116" spans="1:5" ht="12" customHeight="1">
      <c r="A116" s="166" t="s">
        <v>583</v>
      </c>
      <c r="B116" s="161" t="s">
        <v>778</v>
      </c>
      <c r="C116" s="368"/>
      <c r="D116" s="368"/>
      <c r="E116" s="181"/>
    </row>
    <row r="117" spans="1:5" ht="12" customHeight="1">
      <c r="A117" s="166" t="s">
        <v>584</v>
      </c>
      <c r="B117" s="161" t="s">
        <v>779</v>
      </c>
      <c r="C117" s="368"/>
      <c r="D117" s="368"/>
      <c r="E117" s="181"/>
    </row>
    <row r="118" spans="1:5" ht="12" customHeight="1">
      <c r="A118" s="166" t="s">
        <v>678</v>
      </c>
      <c r="B118" s="161" t="s">
        <v>780</v>
      </c>
      <c r="C118" s="368"/>
      <c r="D118" s="368"/>
      <c r="E118" s="181"/>
    </row>
    <row r="119" spans="1:5" ht="12" customHeight="1">
      <c r="A119" s="166" t="s">
        <v>697</v>
      </c>
      <c r="B119" s="161" t="s">
        <v>784</v>
      </c>
      <c r="C119" s="368"/>
      <c r="D119" s="368"/>
      <c r="E119" s="181"/>
    </row>
    <row r="120" spans="1:5" ht="12" customHeight="1">
      <c r="A120" s="166" t="s">
        <v>698</v>
      </c>
      <c r="B120" s="161" t="s">
        <v>782</v>
      </c>
      <c r="C120" s="368"/>
      <c r="D120" s="368"/>
      <c r="E120" s="181"/>
    </row>
    <row r="121" spans="1:9" ht="15" customHeight="1" thickBot="1">
      <c r="A121" s="175" t="s">
        <v>699</v>
      </c>
      <c r="B121" s="176" t="s">
        <v>859</v>
      </c>
      <c r="C121" s="368"/>
      <c r="D121" s="368"/>
      <c r="E121" s="181"/>
      <c r="F121" s="36"/>
      <c r="G121" s="73"/>
      <c r="H121" s="73"/>
      <c r="I121" s="73"/>
    </row>
    <row r="122" spans="1:5" s="1" customFormat="1" ht="22.5" customHeight="1" thickBot="1">
      <c r="A122" s="165" t="s">
        <v>512</v>
      </c>
      <c r="B122" s="294" t="s">
        <v>785</v>
      </c>
      <c r="C122" s="393">
        <f>+C103+C104</f>
        <v>51961</v>
      </c>
      <c r="D122" s="393">
        <f>+D103+D104</f>
        <v>67206</v>
      </c>
      <c r="E122" s="196">
        <f>+E103+E104</f>
        <v>49641</v>
      </c>
    </row>
    <row r="123" spans="1:5" ht="13.5" customHeight="1" thickBot="1">
      <c r="A123" s="165" t="s">
        <v>513</v>
      </c>
      <c r="B123" s="294" t="s">
        <v>786</v>
      </c>
      <c r="C123" s="394"/>
      <c r="D123" s="394"/>
      <c r="E123" s="197">
        <v>1423</v>
      </c>
    </row>
    <row r="124" spans="1:5" ht="16.5" thickBot="1">
      <c r="A124" s="177" t="s">
        <v>514</v>
      </c>
      <c r="B124" s="295" t="s">
        <v>787</v>
      </c>
      <c r="C124" s="386">
        <f>+C122+C123</f>
        <v>51961</v>
      </c>
      <c r="D124" s="386">
        <f>+D122+D123</f>
        <v>67206</v>
      </c>
      <c r="E124" s="190">
        <f>+E122+E123</f>
        <v>51064</v>
      </c>
    </row>
    <row r="125" spans="1:5" ht="15" customHeight="1">
      <c r="A125" s="299"/>
      <c r="B125" s="299"/>
      <c r="C125" s="300"/>
      <c r="D125" s="300"/>
      <c r="E125" s="300"/>
    </row>
    <row r="126" spans="1:5" ht="13.5" customHeight="1">
      <c r="A126" s="313" t="s">
        <v>634</v>
      </c>
      <c r="B126" s="313"/>
      <c r="C126" s="313"/>
      <c r="D126" s="313"/>
      <c r="E126" s="313"/>
    </row>
    <row r="127" spans="1:5" ht="15" customHeight="1" thickBot="1">
      <c r="A127" s="311" t="s">
        <v>629</v>
      </c>
      <c r="B127" s="311"/>
      <c r="C127" s="199"/>
      <c r="D127" s="199"/>
      <c r="E127" s="199" t="s">
        <v>788</v>
      </c>
    </row>
    <row r="128" spans="1:5" ht="21.75" thickBot="1">
      <c r="A128" s="22">
        <v>1</v>
      </c>
      <c r="B128" s="29" t="s">
        <v>709</v>
      </c>
      <c r="C128" s="198">
        <f>+C52-C103</f>
        <v>-25250</v>
      </c>
      <c r="D128" s="198">
        <f>+D52-D103</f>
        <v>-39125</v>
      </c>
      <c r="E128" s="179">
        <f>+E52-E103</f>
        <v>-21560</v>
      </c>
    </row>
  </sheetData>
  <sheetProtection/>
  <mergeCells count="8">
    <mergeCell ref="A70:E70"/>
    <mergeCell ref="A72:A73"/>
    <mergeCell ref="B72:B73"/>
    <mergeCell ref="C72:E72"/>
    <mergeCell ref="A1:E1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Tiszaszőlős Községi Önkormányzat
2013. ÉVI ZÁRSZÁMADÁS
ÁLLAMI (ÁLLAMIGAZGATÁSI) FELADATOK MÉRLEGE&amp;10
&amp;R&amp;"Times New Roman CE,Félkövér dőlt"&amp;11 1.4. melléklet a ....../2014. (......) önkormányzati rendelethez</oddHeader>
  </headerFooter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view="pageBreakPreview" zoomScaleSheetLayoutView="100" workbookViewId="0" topLeftCell="C1">
      <selection activeCell="C1" sqref="C1"/>
    </sheetView>
  </sheetViews>
  <sheetFormatPr defaultColWidth="9.00390625" defaultRowHeight="12.75"/>
  <cols>
    <col min="1" max="1" width="6.875" style="46" customWidth="1"/>
    <col min="2" max="2" width="55.125" style="93" customWidth="1"/>
    <col min="3" max="5" width="16.375" style="46" customWidth="1"/>
    <col min="6" max="6" width="55.125" style="46" customWidth="1"/>
    <col min="7" max="9" width="16.375" style="46" customWidth="1"/>
    <col min="10" max="10" width="4.875" style="46" customWidth="1"/>
    <col min="11" max="16384" width="9.375" style="46" customWidth="1"/>
  </cols>
  <sheetData>
    <row r="1" spans="2:10" ht="39.75" customHeight="1">
      <c r="B1" s="214" t="s">
        <v>635</v>
      </c>
      <c r="C1" s="215"/>
      <c r="D1" s="215"/>
      <c r="E1" s="215"/>
      <c r="F1" s="215"/>
      <c r="G1" s="215"/>
      <c r="H1" s="215"/>
      <c r="I1" s="215"/>
      <c r="J1" s="861" t="s">
        <v>887</v>
      </c>
    </row>
    <row r="2" spans="7:10" ht="14.25" thickBot="1">
      <c r="G2" s="216"/>
      <c r="H2" s="216"/>
      <c r="I2" s="216" t="s">
        <v>555</v>
      </c>
      <c r="J2" s="861"/>
    </row>
    <row r="3" spans="1:10" ht="18" customHeight="1" thickBot="1">
      <c r="A3" s="863" t="s">
        <v>563</v>
      </c>
      <c r="B3" s="217" t="s">
        <v>544</v>
      </c>
      <c r="C3" s="218"/>
      <c r="D3" s="218"/>
      <c r="E3" s="218"/>
      <c r="F3" s="217" t="s">
        <v>548</v>
      </c>
      <c r="G3" s="219"/>
      <c r="H3" s="219"/>
      <c r="I3" s="219"/>
      <c r="J3" s="861"/>
    </row>
    <row r="4" spans="1:10" s="220" customFormat="1" ht="35.25" customHeight="1" thickBot="1">
      <c r="A4" s="862"/>
      <c r="B4" s="94" t="s">
        <v>556</v>
      </c>
      <c r="C4" s="316" t="s">
        <v>449</v>
      </c>
      <c r="D4" s="317" t="s">
        <v>450</v>
      </c>
      <c r="E4" s="316" t="s">
        <v>888</v>
      </c>
      <c r="F4" s="94" t="s">
        <v>556</v>
      </c>
      <c r="G4" s="316" t="s">
        <v>449</v>
      </c>
      <c r="H4" s="317" t="s">
        <v>450</v>
      </c>
      <c r="I4" s="316" t="s">
        <v>888</v>
      </c>
      <c r="J4" s="861"/>
    </row>
    <row r="5" spans="1:10" s="225" customFormat="1" ht="12" customHeight="1" thickBot="1">
      <c r="A5" s="221">
        <v>1</v>
      </c>
      <c r="B5" s="222">
        <v>2</v>
      </c>
      <c r="C5" s="223">
        <v>3</v>
      </c>
      <c r="D5" s="223">
        <v>4</v>
      </c>
      <c r="E5" s="223">
        <v>5</v>
      </c>
      <c r="F5" s="222">
        <v>6</v>
      </c>
      <c r="G5" s="223">
        <v>7</v>
      </c>
      <c r="H5" s="223">
        <v>8</v>
      </c>
      <c r="I5" s="224">
        <v>9</v>
      </c>
      <c r="J5" s="861"/>
    </row>
    <row r="6" spans="1:10" ht="12.75" customHeight="1">
      <c r="A6" s="226" t="s">
        <v>506</v>
      </c>
      <c r="B6" s="227" t="s">
        <v>656</v>
      </c>
      <c r="C6" s="203">
        <v>15616</v>
      </c>
      <c r="D6" s="203">
        <v>19530</v>
      </c>
      <c r="E6" s="203">
        <v>19530</v>
      </c>
      <c r="F6" s="227" t="s">
        <v>557</v>
      </c>
      <c r="G6" s="203">
        <v>49054</v>
      </c>
      <c r="H6" s="203">
        <v>150703</v>
      </c>
      <c r="I6" s="209">
        <v>150703</v>
      </c>
      <c r="J6" s="861"/>
    </row>
    <row r="7" spans="1:10" ht="12.75" customHeight="1">
      <c r="A7" s="228" t="s">
        <v>507</v>
      </c>
      <c r="B7" s="229" t="s">
        <v>545</v>
      </c>
      <c r="C7" s="204">
        <v>7368</v>
      </c>
      <c r="D7" s="204">
        <v>11955</v>
      </c>
      <c r="E7" s="204">
        <v>11955</v>
      </c>
      <c r="F7" s="229" t="s">
        <v>687</v>
      </c>
      <c r="G7" s="204">
        <v>12372</v>
      </c>
      <c r="H7" s="204">
        <v>27911</v>
      </c>
      <c r="I7" s="210">
        <v>27911</v>
      </c>
      <c r="J7" s="861"/>
    </row>
    <row r="8" spans="1:10" ht="12.75" customHeight="1">
      <c r="A8" s="228" t="s">
        <v>508</v>
      </c>
      <c r="B8" s="229" t="s">
        <v>547</v>
      </c>
      <c r="C8" s="204">
        <v>2200</v>
      </c>
      <c r="D8" s="204">
        <v>2203</v>
      </c>
      <c r="E8" s="204">
        <v>2203</v>
      </c>
      <c r="F8" s="229" t="s">
        <v>808</v>
      </c>
      <c r="G8" s="204">
        <v>48969</v>
      </c>
      <c r="H8" s="204">
        <v>109878</v>
      </c>
      <c r="I8" s="210">
        <v>67434</v>
      </c>
      <c r="J8" s="861"/>
    </row>
    <row r="9" spans="1:10" ht="12.75" customHeight="1">
      <c r="A9" s="228" t="s">
        <v>509</v>
      </c>
      <c r="B9" s="230" t="s">
        <v>795</v>
      </c>
      <c r="C9" s="204">
        <v>101099</v>
      </c>
      <c r="D9" s="204">
        <v>125383</v>
      </c>
      <c r="E9" s="204">
        <v>125383</v>
      </c>
      <c r="F9" s="229" t="s">
        <v>688</v>
      </c>
      <c r="G9" s="204">
        <v>520</v>
      </c>
      <c r="H9" s="204">
        <v>58487</v>
      </c>
      <c r="I9" s="210">
        <v>54965</v>
      </c>
      <c r="J9" s="861"/>
    </row>
    <row r="10" spans="1:10" ht="12.75" customHeight="1">
      <c r="A10" s="228" t="s">
        <v>510</v>
      </c>
      <c r="B10" s="229" t="s">
        <v>796</v>
      </c>
      <c r="C10" s="204">
        <v>33404</v>
      </c>
      <c r="D10" s="204">
        <v>180774</v>
      </c>
      <c r="E10" s="204">
        <v>180774</v>
      </c>
      <c r="F10" s="229" t="s">
        <v>689</v>
      </c>
      <c r="G10" s="204">
        <v>64337</v>
      </c>
      <c r="H10" s="204">
        <v>6654</v>
      </c>
      <c r="I10" s="210">
        <v>6654</v>
      </c>
      <c r="J10" s="861"/>
    </row>
    <row r="11" spans="1:10" ht="12.75" customHeight="1">
      <c r="A11" s="228" t="s">
        <v>511</v>
      </c>
      <c r="B11" s="229" t="s">
        <v>830</v>
      </c>
      <c r="C11" s="205">
        <v>7363</v>
      </c>
      <c r="D11" s="205">
        <v>7363</v>
      </c>
      <c r="E11" s="205">
        <v>7363</v>
      </c>
      <c r="F11" s="229" t="s">
        <v>537</v>
      </c>
      <c r="G11" s="204">
        <v>400</v>
      </c>
      <c r="H11" s="204"/>
      <c r="I11" s="210"/>
      <c r="J11" s="861"/>
    </row>
    <row r="12" spans="1:10" ht="12.75" customHeight="1">
      <c r="A12" s="228" t="s">
        <v>512</v>
      </c>
      <c r="B12" s="229" t="s">
        <v>797</v>
      </c>
      <c r="C12" s="204"/>
      <c r="D12" s="204">
        <v>250</v>
      </c>
      <c r="E12" s="204">
        <v>250</v>
      </c>
      <c r="F12" s="40" t="s">
        <v>885</v>
      </c>
      <c r="G12" s="204"/>
      <c r="H12" s="204"/>
      <c r="I12" s="210"/>
      <c r="J12" s="861"/>
    </row>
    <row r="13" spans="1:10" ht="12.75" customHeight="1">
      <c r="A13" s="228" t="s">
        <v>513</v>
      </c>
      <c r="B13" s="229" t="s">
        <v>798</v>
      </c>
      <c r="C13" s="204"/>
      <c r="D13" s="204"/>
      <c r="E13" s="204"/>
      <c r="F13" s="40"/>
      <c r="G13" s="204"/>
      <c r="H13" s="204"/>
      <c r="I13" s="210"/>
      <c r="J13" s="861"/>
    </row>
    <row r="14" spans="1:10" ht="12.75" customHeight="1">
      <c r="A14" s="228" t="s">
        <v>514</v>
      </c>
      <c r="B14" s="231" t="s">
        <v>799</v>
      </c>
      <c r="C14" s="205"/>
      <c r="D14" s="205"/>
      <c r="E14" s="205"/>
      <c r="F14" s="40"/>
      <c r="G14" s="204"/>
      <c r="H14" s="204"/>
      <c r="I14" s="210"/>
      <c r="J14" s="861"/>
    </row>
    <row r="15" spans="1:10" ht="12.75" customHeight="1">
      <c r="A15" s="228" t="s">
        <v>515</v>
      </c>
      <c r="B15" s="40"/>
      <c r="C15" s="204"/>
      <c r="D15" s="204"/>
      <c r="E15" s="204"/>
      <c r="F15" s="40"/>
      <c r="G15" s="204"/>
      <c r="H15" s="204"/>
      <c r="I15" s="210"/>
      <c r="J15" s="861"/>
    </row>
    <row r="16" spans="1:10" ht="12.75" customHeight="1">
      <c r="A16" s="228" t="s">
        <v>516</v>
      </c>
      <c r="B16" s="40"/>
      <c r="C16" s="204"/>
      <c r="D16" s="204"/>
      <c r="E16" s="204"/>
      <c r="F16" s="40"/>
      <c r="G16" s="204"/>
      <c r="H16" s="204"/>
      <c r="I16" s="210"/>
      <c r="J16" s="861"/>
    </row>
    <row r="17" spans="1:10" ht="12.75" customHeight="1" thickBot="1">
      <c r="A17" s="228" t="s">
        <v>517</v>
      </c>
      <c r="B17" s="49"/>
      <c r="C17" s="206"/>
      <c r="D17" s="206"/>
      <c r="E17" s="206"/>
      <c r="F17" s="40"/>
      <c r="G17" s="206"/>
      <c r="H17" s="206"/>
      <c r="I17" s="211"/>
      <c r="J17" s="861"/>
    </row>
    <row r="18" spans="1:10" ht="15.75" customHeight="1" thickBot="1">
      <c r="A18" s="232" t="s">
        <v>518</v>
      </c>
      <c r="B18" s="74" t="s">
        <v>823</v>
      </c>
      <c r="C18" s="207">
        <f>+C6+C7+C8+C9+C10+C12+C13+C14+C15+C16+C17</f>
        <v>159687</v>
      </c>
      <c r="D18" s="207">
        <f>+D6+D7+D8+D9+D10+D12+D13+D14+D15+D16+D17</f>
        <v>340095</v>
      </c>
      <c r="E18" s="207">
        <f>+E6+E7+E8+E9+E10+E12+E13+E14+E15+E16+E17</f>
        <v>340095</v>
      </c>
      <c r="F18" s="74" t="s">
        <v>822</v>
      </c>
      <c r="G18" s="207">
        <f>SUM(G6:G17)</f>
        <v>175652</v>
      </c>
      <c r="H18" s="207">
        <f>SUM(H6:H17)</f>
        <v>353633</v>
      </c>
      <c r="I18" s="212">
        <f>SUM(I6:I17)</f>
        <v>307667</v>
      </c>
      <c r="J18" s="861"/>
    </row>
    <row r="19" spans="1:10" ht="12.75" customHeight="1">
      <c r="A19" s="233" t="s">
        <v>519</v>
      </c>
      <c r="B19" s="234" t="s">
        <v>800</v>
      </c>
      <c r="C19" s="235">
        <f>+C20+C21+C22+C23</f>
        <v>13387</v>
      </c>
      <c r="D19" s="235">
        <f>+D20+D21+D22+D23</f>
        <v>13387</v>
      </c>
      <c r="E19" s="235">
        <f>+E20+E21+E22+E23</f>
        <v>13387</v>
      </c>
      <c r="F19" s="236" t="s">
        <v>700</v>
      </c>
      <c r="G19" s="208"/>
      <c r="H19" s="208"/>
      <c r="I19" s="213"/>
      <c r="J19" s="861"/>
    </row>
    <row r="20" spans="1:10" ht="12.75" customHeight="1">
      <c r="A20" s="237" t="s">
        <v>520</v>
      </c>
      <c r="B20" s="236" t="s">
        <v>748</v>
      </c>
      <c r="C20" s="60">
        <v>13387</v>
      </c>
      <c r="D20" s="60">
        <v>13387</v>
      </c>
      <c r="E20" s="60">
        <v>13387</v>
      </c>
      <c r="F20" s="236" t="s">
        <v>701</v>
      </c>
      <c r="G20" s="60"/>
      <c r="H20" s="60"/>
      <c r="I20" s="61"/>
      <c r="J20" s="861"/>
    </row>
    <row r="21" spans="1:10" ht="12.75" customHeight="1">
      <c r="A21" s="237" t="s">
        <v>521</v>
      </c>
      <c r="B21" s="236" t="s">
        <v>749</v>
      </c>
      <c r="C21" s="60"/>
      <c r="D21" s="60"/>
      <c r="E21" s="60"/>
      <c r="F21" s="236" t="s">
        <v>632</v>
      </c>
      <c r="G21" s="60"/>
      <c r="H21" s="60"/>
      <c r="I21" s="61"/>
      <c r="J21" s="861"/>
    </row>
    <row r="22" spans="1:10" ht="12.75" customHeight="1">
      <c r="A22" s="237" t="s">
        <v>522</v>
      </c>
      <c r="B22" s="236" t="s">
        <v>801</v>
      </c>
      <c r="C22" s="60"/>
      <c r="D22" s="60"/>
      <c r="E22" s="60"/>
      <c r="F22" s="236" t="s">
        <v>633</v>
      </c>
      <c r="G22" s="60"/>
      <c r="H22" s="60"/>
      <c r="I22" s="61"/>
      <c r="J22" s="861"/>
    </row>
    <row r="23" spans="1:10" ht="12.75" customHeight="1">
      <c r="A23" s="237" t="s">
        <v>523</v>
      </c>
      <c r="B23" s="236" t="s">
        <v>802</v>
      </c>
      <c r="C23" s="60"/>
      <c r="D23" s="60"/>
      <c r="E23" s="60"/>
      <c r="F23" s="234" t="s">
        <v>809</v>
      </c>
      <c r="G23" s="60"/>
      <c r="H23" s="60"/>
      <c r="I23" s="61"/>
      <c r="J23" s="861"/>
    </row>
    <row r="24" spans="1:10" ht="12.75" customHeight="1">
      <c r="A24" s="237" t="s">
        <v>524</v>
      </c>
      <c r="B24" s="236" t="s">
        <v>803</v>
      </c>
      <c r="C24" s="238">
        <f>+C25+C26</f>
        <v>0</v>
      </c>
      <c r="D24" s="238">
        <f>+D25+D26</f>
        <v>0</v>
      </c>
      <c r="E24" s="238">
        <f>+E25+E26</f>
        <v>0</v>
      </c>
      <c r="F24" s="236" t="s">
        <v>702</v>
      </c>
      <c r="G24" s="60"/>
      <c r="H24" s="60"/>
      <c r="I24" s="61"/>
      <c r="J24" s="861"/>
    </row>
    <row r="25" spans="1:10" ht="12.75" customHeight="1">
      <c r="A25" s="233" t="s">
        <v>525</v>
      </c>
      <c r="B25" s="234" t="s">
        <v>804</v>
      </c>
      <c r="C25" s="208"/>
      <c r="D25" s="208"/>
      <c r="E25" s="208"/>
      <c r="F25" s="227" t="s">
        <v>703</v>
      </c>
      <c r="G25" s="208"/>
      <c r="H25" s="208"/>
      <c r="I25" s="213"/>
      <c r="J25" s="861"/>
    </row>
    <row r="26" spans="1:10" ht="12.75" customHeight="1" thickBot="1">
      <c r="A26" s="237" t="s">
        <v>526</v>
      </c>
      <c r="B26" s="236" t="s">
        <v>757</v>
      </c>
      <c r="C26" s="60"/>
      <c r="D26" s="60"/>
      <c r="E26" s="60"/>
      <c r="F26" s="40"/>
      <c r="G26" s="60"/>
      <c r="H26" s="60"/>
      <c r="I26" s="61"/>
      <c r="J26" s="861"/>
    </row>
    <row r="27" spans="1:10" ht="15.75" customHeight="1" thickBot="1">
      <c r="A27" s="232" t="s">
        <v>527</v>
      </c>
      <c r="B27" s="74" t="s">
        <v>819</v>
      </c>
      <c r="C27" s="207">
        <f>+C19+C24</f>
        <v>13387</v>
      </c>
      <c r="D27" s="207">
        <f>+D19+D24</f>
        <v>13387</v>
      </c>
      <c r="E27" s="207">
        <f>+E19+E24</f>
        <v>13387</v>
      </c>
      <c r="F27" s="74" t="s">
        <v>821</v>
      </c>
      <c r="G27" s="207">
        <f>SUM(G19:G26)</f>
        <v>0</v>
      </c>
      <c r="H27" s="207">
        <f>SUM(H19:H26)</f>
        <v>0</v>
      </c>
      <c r="I27" s="212">
        <f>SUM(I19:I26)</f>
        <v>0</v>
      </c>
      <c r="J27" s="861"/>
    </row>
    <row r="28" spans="1:10" ht="18" customHeight="1" thickBot="1">
      <c r="A28" s="232" t="s">
        <v>528</v>
      </c>
      <c r="B28" s="239" t="s">
        <v>807</v>
      </c>
      <c r="C28" s="207">
        <f>+C18+C27</f>
        <v>173074</v>
      </c>
      <c r="D28" s="207">
        <f>+D18+D27</f>
        <v>353482</v>
      </c>
      <c r="E28" s="207">
        <f>+E18+E27</f>
        <v>353482</v>
      </c>
      <c r="F28" s="239" t="s">
        <v>810</v>
      </c>
      <c r="G28" s="207">
        <f>+G18+G27</f>
        <v>175652</v>
      </c>
      <c r="H28" s="207">
        <f>+H18+H27</f>
        <v>353633</v>
      </c>
      <c r="I28" s="212">
        <f>+I18+I27</f>
        <v>307667</v>
      </c>
      <c r="J28" s="861"/>
    </row>
    <row r="29" spans="1:10" ht="18" customHeight="1" thickBot="1">
      <c r="A29" s="232" t="s">
        <v>529</v>
      </c>
      <c r="B29" s="74" t="s">
        <v>805</v>
      </c>
      <c r="C29" s="243"/>
      <c r="D29" s="243"/>
      <c r="E29" s="243"/>
      <c r="F29" s="74" t="s">
        <v>811</v>
      </c>
      <c r="G29" s="243"/>
      <c r="H29" s="243"/>
      <c r="I29" s="242">
        <v>13994</v>
      </c>
      <c r="J29" s="861"/>
    </row>
    <row r="30" spans="1:10" ht="13.5" thickBot="1">
      <c r="A30" s="232" t="s">
        <v>530</v>
      </c>
      <c r="B30" s="240" t="s">
        <v>806</v>
      </c>
      <c r="C30" s="395">
        <f>+C28+C29</f>
        <v>173074</v>
      </c>
      <c r="D30" s="395">
        <f>+D28+D29</f>
        <v>353482</v>
      </c>
      <c r="E30" s="241">
        <f>+E28+E29</f>
        <v>353482</v>
      </c>
      <c r="F30" s="240" t="s">
        <v>812</v>
      </c>
      <c r="G30" s="395">
        <f>+G28+G29</f>
        <v>175652</v>
      </c>
      <c r="H30" s="395">
        <f>+H28+H29</f>
        <v>353633</v>
      </c>
      <c r="I30" s="396">
        <f>+I28+I29</f>
        <v>321661</v>
      </c>
      <c r="J30" s="861"/>
    </row>
    <row r="31" spans="1:10" ht="13.5" thickBot="1">
      <c r="A31" s="232" t="s">
        <v>531</v>
      </c>
      <c r="B31" s="240" t="s">
        <v>637</v>
      </c>
      <c r="C31" s="395">
        <f>IF(C18-G18&lt;0,G18-C18,"-")</f>
        <v>15965</v>
      </c>
      <c r="D31" s="395" t="str">
        <f>IF(D18-G18&lt;0,H18-D18,"-")</f>
        <v>-</v>
      </c>
      <c r="E31" s="241" t="str">
        <f>IF(E18-I18&lt;0,I18-E18,"-")</f>
        <v>-</v>
      </c>
      <c r="F31" s="240" t="s">
        <v>638</v>
      </c>
      <c r="G31" s="395" t="str">
        <f>IF(C18-G18&gt;0,C18-G18,"-")</f>
        <v>-</v>
      </c>
      <c r="H31" s="395" t="str">
        <f>IF(D18-H18&gt;0,D18-H18,"-")</f>
        <v>-</v>
      </c>
      <c r="I31" s="396">
        <f>IF(E18-I18&gt;0,E18-I18,"-")</f>
        <v>32428</v>
      </c>
      <c r="J31" s="861"/>
    </row>
    <row r="32" spans="1:10" ht="13.5" thickBot="1">
      <c r="A32" s="232" t="s">
        <v>532</v>
      </c>
      <c r="B32" s="240" t="s">
        <v>813</v>
      </c>
      <c r="C32" s="395">
        <f>IF(C18+C19-G28&lt;0,G28-(C18+C19),"-")</f>
        <v>2578</v>
      </c>
      <c r="D32" s="395">
        <f>IF(D18+D19-H28&lt;0,H28-(D18+D19),"-")</f>
        <v>151</v>
      </c>
      <c r="E32" s="241" t="str">
        <f>IF(E18+E19-I28&lt;0,I28-(E18+E19),"-")</f>
        <v>-</v>
      </c>
      <c r="F32" s="240" t="s">
        <v>814</v>
      </c>
      <c r="G32" s="395" t="str">
        <f>IF(C18+C19-G28&gt;0,C18+C19-G28,"-")</f>
        <v>-</v>
      </c>
      <c r="H32" s="395" t="str">
        <f>IF(D18+D19-H28&gt;0,D18+D19-H28,"-")</f>
        <v>-</v>
      </c>
      <c r="I32" s="396">
        <f>IF(E18+E19-I28&gt;0,E18+E19-I28,"-")</f>
        <v>45815</v>
      </c>
      <c r="J32" s="861"/>
    </row>
  </sheetData>
  <sheetProtection sheet="1" objects="1" scenarios="1"/>
  <mergeCells count="2">
    <mergeCell ref="A3:A4"/>
    <mergeCell ref="J1:J3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6"/>
  <sheetViews>
    <sheetView view="pageBreakPreview" zoomScale="115" zoomScaleSheetLayoutView="115" workbookViewId="0" topLeftCell="C13">
      <selection activeCell="I15" sqref="I15"/>
    </sheetView>
  </sheetViews>
  <sheetFormatPr defaultColWidth="9.00390625" defaultRowHeight="12.75"/>
  <cols>
    <col min="1" max="1" width="6.875" style="46" customWidth="1"/>
    <col min="2" max="2" width="55.125" style="93" customWidth="1"/>
    <col min="3" max="5" width="16.375" style="46" customWidth="1"/>
    <col min="6" max="6" width="55.125" style="46" customWidth="1"/>
    <col min="7" max="9" width="16.375" style="46" customWidth="1"/>
    <col min="10" max="10" width="4.875" style="46" customWidth="1"/>
    <col min="11" max="16384" width="9.375" style="46" customWidth="1"/>
  </cols>
  <sheetData>
    <row r="1" spans="2:10" ht="39.75" customHeight="1">
      <c r="B1" s="214" t="s">
        <v>636</v>
      </c>
      <c r="C1" s="215"/>
      <c r="D1" s="215"/>
      <c r="E1" s="215"/>
      <c r="F1" s="215"/>
      <c r="G1" s="215"/>
      <c r="H1" s="215"/>
      <c r="I1" s="215"/>
      <c r="J1" s="875" t="s">
        <v>890</v>
      </c>
    </row>
    <row r="2" spans="7:10" ht="14.25" thickBot="1">
      <c r="G2" s="216"/>
      <c r="H2" s="216"/>
      <c r="I2" s="216" t="s">
        <v>555</v>
      </c>
      <c r="J2" s="875"/>
    </row>
    <row r="3" spans="1:10" ht="24" customHeight="1" thickBot="1">
      <c r="A3" s="873" t="s">
        <v>563</v>
      </c>
      <c r="B3" s="217" t="s">
        <v>544</v>
      </c>
      <c r="C3" s="218"/>
      <c r="D3" s="218"/>
      <c r="E3" s="218"/>
      <c r="F3" s="217" t="s">
        <v>548</v>
      </c>
      <c r="G3" s="219"/>
      <c r="H3" s="219"/>
      <c r="I3" s="219"/>
      <c r="J3" s="875"/>
    </row>
    <row r="4" spans="1:10" s="220" customFormat="1" ht="35.25" customHeight="1" thickBot="1">
      <c r="A4" s="874"/>
      <c r="B4" s="94" t="s">
        <v>556</v>
      </c>
      <c r="C4" s="316" t="s">
        <v>449</v>
      </c>
      <c r="D4" s="317" t="s">
        <v>450</v>
      </c>
      <c r="E4" s="316" t="s">
        <v>889</v>
      </c>
      <c r="F4" s="94" t="s">
        <v>556</v>
      </c>
      <c r="G4" s="316" t="s">
        <v>449</v>
      </c>
      <c r="H4" s="317" t="s">
        <v>450</v>
      </c>
      <c r="I4" s="316" t="s">
        <v>889</v>
      </c>
      <c r="J4" s="875"/>
    </row>
    <row r="5" spans="1:10" s="220" customFormat="1" ht="13.5" thickBot="1">
      <c r="A5" s="221">
        <v>1</v>
      </c>
      <c r="B5" s="222">
        <v>2</v>
      </c>
      <c r="C5" s="223">
        <v>3</v>
      </c>
      <c r="D5" s="223">
        <v>4</v>
      </c>
      <c r="E5" s="223">
        <v>5</v>
      </c>
      <c r="F5" s="222">
        <v>6</v>
      </c>
      <c r="G5" s="223">
        <v>7</v>
      </c>
      <c r="H5" s="223">
        <v>8</v>
      </c>
      <c r="I5" s="224">
        <v>9</v>
      </c>
      <c r="J5" s="875"/>
    </row>
    <row r="6" spans="1:10" ht="12.75" customHeight="1">
      <c r="A6" s="226" t="s">
        <v>506</v>
      </c>
      <c r="B6" s="227" t="s">
        <v>850</v>
      </c>
      <c r="C6" s="203">
        <v>2226</v>
      </c>
      <c r="D6" s="203">
        <v>2656</v>
      </c>
      <c r="E6" s="203">
        <v>2656</v>
      </c>
      <c r="F6" s="227" t="s">
        <v>770</v>
      </c>
      <c r="G6" s="203">
        <v>4345</v>
      </c>
      <c r="H6" s="203">
        <v>65784</v>
      </c>
      <c r="I6" s="209">
        <v>62256</v>
      </c>
      <c r="J6" s="875"/>
    </row>
    <row r="7" spans="1:10" ht="22.5" customHeight="1">
      <c r="A7" s="228" t="s">
        <v>507</v>
      </c>
      <c r="B7" s="229" t="s">
        <v>824</v>
      </c>
      <c r="C7" s="204"/>
      <c r="D7" s="204"/>
      <c r="E7" s="204"/>
      <c r="F7" s="229" t="s">
        <v>691</v>
      </c>
      <c r="G7" s="204"/>
      <c r="H7" s="204"/>
      <c r="I7" s="210"/>
      <c r="J7" s="875"/>
    </row>
    <row r="8" spans="1:10" ht="12.75" customHeight="1">
      <c r="A8" s="228" t="s">
        <v>508</v>
      </c>
      <c r="B8" s="229" t="s">
        <v>630</v>
      </c>
      <c r="C8" s="204">
        <v>200</v>
      </c>
      <c r="D8" s="204">
        <v>25</v>
      </c>
      <c r="E8" s="204">
        <v>25</v>
      </c>
      <c r="F8" s="229" t="s">
        <v>791</v>
      </c>
      <c r="G8" s="204"/>
      <c r="H8" s="204">
        <v>1030</v>
      </c>
      <c r="I8" s="210">
        <v>1030</v>
      </c>
      <c r="J8" s="875"/>
    </row>
    <row r="9" spans="1:10" ht="12.75" customHeight="1">
      <c r="A9" s="228" t="s">
        <v>509</v>
      </c>
      <c r="B9" s="229" t="s">
        <v>674</v>
      </c>
      <c r="C9" s="204"/>
      <c r="D9" s="204"/>
      <c r="E9" s="204"/>
      <c r="F9" s="229" t="s">
        <v>831</v>
      </c>
      <c r="G9" s="204"/>
      <c r="H9" s="204">
        <v>992</v>
      </c>
      <c r="I9" s="210">
        <v>992</v>
      </c>
      <c r="J9" s="875"/>
    </row>
    <row r="10" spans="1:10" ht="12.75" customHeight="1">
      <c r="A10" s="228" t="s">
        <v>510</v>
      </c>
      <c r="B10" s="229" t="s">
        <v>736</v>
      </c>
      <c r="C10" s="204"/>
      <c r="D10" s="204"/>
      <c r="E10" s="204"/>
      <c r="F10" s="229" t="s">
        <v>832</v>
      </c>
      <c r="G10" s="204"/>
      <c r="H10" s="204"/>
      <c r="I10" s="210"/>
      <c r="J10" s="875"/>
    </row>
    <row r="11" spans="1:10" ht="12.75" customHeight="1">
      <c r="A11" s="228" t="s">
        <v>511</v>
      </c>
      <c r="B11" s="229" t="s">
        <v>825</v>
      </c>
      <c r="C11" s="205"/>
      <c r="D11" s="205">
        <v>354</v>
      </c>
      <c r="E11" s="205">
        <v>354</v>
      </c>
      <c r="F11" s="245" t="s">
        <v>833</v>
      </c>
      <c r="G11" s="204"/>
      <c r="H11" s="204">
        <v>38</v>
      </c>
      <c r="I11" s="210">
        <v>38</v>
      </c>
      <c r="J11" s="875"/>
    </row>
    <row r="12" spans="1:10" ht="12.75" customHeight="1">
      <c r="A12" s="228" t="s">
        <v>512</v>
      </c>
      <c r="B12" s="229" t="s">
        <v>826</v>
      </c>
      <c r="C12" s="204"/>
      <c r="D12" s="204"/>
      <c r="E12" s="204"/>
      <c r="F12" s="245" t="s">
        <v>773</v>
      </c>
      <c r="G12" s="204"/>
      <c r="H12" s="204"/>
      <c r="I12" s="210"/>
      <c r="J12" s="875"/>
    </row>
    <row r="13" spans="1:10" ht="12.75" customHeight="1">
      <c r="A13" s="228" t="s">
        <v>513</v>
      </c>
      <c r="B13" s="229" t="s">
        <v>829</v>
      </c>
      <c r="C13" s="204">
        <v>1322</v>
      </c>
      <c r="D13" s="204">
        <v>51574</v>
      </c>
      <c r="E13" s="204">
        <v>51574</v>
      </c>
      <c r="F13" s="246" t="s">
        <v>774</v>
      </c>
      <c r="G13" s="204"/>
      <c r="H13" s="204"/>
      <c r="I13" s="210"/>
      <c r="J13" s="875"/>
    </row>
    <row r="14" spans="1:10" ht="12.75" customHeight="1">
      <c r="A14" s="228" t="s">
        <v>514</v>
      </c>
      <c r="B14" s="247" t="s">
        <v>848</v>
      </c>
      <c r="C14" s="205"/>
      <c r="D14" s="205">
        <v>6333</v>
      </c>
      <c r="E14" s="205">
        <v>6333</v>
      </c>
      <c r="F14" s="245" t="s">
        <v>834</v>
      </c>
      <c r="G14" s="204"/>
      <c r="H14" s="204"/>
      <c r="I14" s="210"/>
      <c r="J14" s="875"/>
    </row>
    <row r="15" spans="1:10" ht="22.5" customHeight="1">
      <c r="A15" s="228" t="s">
        <v>515</v>
      </c>
      <c r="B15" s="229" t="s">
        <v>827</v>
      </c>
      <c r="C15" s="205"/>
      <c r="D15" s="205">
        <v>9271</v>
      </c>
      <c r="E15" s="205">
        <v>9271</v>
      </c>
      <c r="F15" s="245" t="s">
        <v>835</v>
      </c>
      <c r="G15" s="204"/>
      <c r="H15" s="204"/>
      <c r="I15" s="210"/>
      <c r="J15" s="875"/>
    </row>
    <row r="16" spans="1:10" ht="12.75" customHeight="1">
      <c r="A16" s="228" t="s">
        <v>516</v>
      </c>
      <c r="B16" s="229" t="s">
        <v>828</v>
      </c>
      <c r="C16" s="206">
        <v>90</v>
      </c>
      <c r="D16" s="449"/>
      <c r="E16" s="444"/>
      <c r="F16" s="229" t="s">
        <v>537</v>
      </c>
      <c r="G16" s="204"/>
      <c r="H16" s="204"/>
      <c r="I16" s="210"/>
      <c r="J16" s="875"/>
    </row>
    <row r="17" spans="1:10" ht="12.75" customHeight="1" thickBot="1">
      <c r="A17" s="446" t="s">
        <v>517</v>
      </c>
      <c r="B17" s="447"/>
      <c r="C17" s="428"/>
      <c r="D17" s="445"/>
      <c r="E17" s="267"/>
      <c r="F17" s="447" t="s">
        <v>886</v>
      </c>
      <c r="G17" s="425"/>
      <c r="H17" s="425"/>
      <c r="I17" s="265"/>
      <c r="J17" s="875"/>
    </row>
    <row r="18" spans="1:10" ht="15.75" customHeight="1" thickBot="1">
      <c r="A18" s="232" t="s">
        <v>518</v>
      </c>
      <c r="B18" s="74" t="s">
        <v>625</v>
      </c>
      <c r="C18" s="448">
        <f>+C6+C7+C8+C9+C10+C11+C12+C13+C15+C16+C17</f>
        <v>3838</v>
      </c>
      <c r="D18" s="448">
        <f>+D6+D7+D8+D9+D10+D11+D12+D13+D15+D16+D17</f>
        <v>63880</v>
      </c>
      <c r="E18" s="448">
        <f>+E6+E7+E8+E9+E10+E11+E12+E13+E15+E16+E17</f>
        <v>63880</v>
      </c>
      <c r="F18" s="74" t="s">
        <v>626</v>
      </c>
      <c r="G18" s="207">
        <f>+G6+G7+G8+G16+G17</f>
        <v>4345</v>
      </c>
      <c r="H18" s="207">
        <f>+H6+H7+H8+H16+H17</f>
        <v>66814</v>
      </c>
      <c r="I18" s="212">
        <f>+I6+I7+I8+I16+I17</f>
        <v>63286</v>
      </c>
      <c r="J18" s="875"/>
    </row>
    <row r="19" spans="1:10" ht="12.75" customHeight="1">
      <c r="A19" s="248" t="s">
        <v>519</v>
      </c>
      <c r="B19" s="249" t="s">
        <v>847</v>
      </c>
      <c r="C19" s="256">
        <f>+C20+C21+C22+C23+C24</f>
        <v>3085</v>
      </c>
      <c r="D19" s="256">
        <f>+D20+D21+D22+D23+D24</f>
        <v>3085</v>
      </c>
      <c r="E19" s="256">
        <f>+E20+E21+E22+E23+E24</f>
        <v>3085</v>
      </c>
      <c r="F19" s="236" t="s">
        <v>700</v>
      </c>
      <c r="G19" s="397"/>
      <c r="H19" s="397"/>
      <c r="I19" s="59"/>
      <c r="J19" s="875"/>
    </row>
    <row r="20" spans="1:10" ht="12.75" customHeight="1">
      <c r="A20" s="228" t="s">
        <v>520</v>
      </c>
      <c r="B20" s="250" t="s">
        <v>836</v>
      </c>
      <c r="C20" s="60">
        <v>3085</v>
      </c>
      <c r="D20" s="60">
        <v>3085</v>
      </c>
      <c r="E20" s="60">
        <v>3085</v>
      </c>
      <c r="F20" s="236" t="s">
        <v>704</v>
      </c>
      <c r="G20" s="60"/>
      <c r="H20" s="60"/>
      <c r="I20" s="61"/>
      <c r="J20" s="875"/>
    </row>
    <row r="21" spans="1:10" ht="12.75" customHeight="1">
      <c r="A21" s="248" t="s">
        <v>521</v>
      </c>
      <c r="B21" s="250" t="s">
        <v>837</v>
      </c>
      <c r="C21" s="60"/>
      <c r="D21" s="60"/>
      <c r="E21" s="60"/>
      <c r="F21" s="236" t="s">
        <v>632</v>
      </c>
      <c r="G21" s="60"/>
      <c r="H21" s="60"/>
      <c r="I21" s="61"/>
      <c r="J21" s="875"/>
    </row>
    <row r="22" spans="1:10" ht="12.75" customHeight="1">
      <c r="A22" s="228" t="s">
        <v>522</v>
      </c>
      <c r="B22" s="250" t="s">
        <v>838</v>
      </c>
      <c r="C22" s="60"/>
      <c r="D22" s="60"/>
      <c r="E22" s="60"/>
      <c r="F22" s="236" t="s">
        <v>633</v>
      </c>
      <c r="G22" s="60"/>
      <c r="H22" s="60"/>
      <c r="I22" s="61"/>
      <c r="J22" s="875"/>
    </row>
    <row r="23" spans="1:10" ht="12.75" customHeight="1">
      <c r="A23" s="248" t="s">
        <v>523</v>
      </c>
      <c r="B23" s="250" t="s">
        <v>839</v>
      </c>
      <c r="C23" s="60"/>
      <c r="D23" s="60"/>
      <c r="E23" s="60"/>
      <c r="F23" s="234" t="s">
        <v>809</v>
      </c>
      <c r="G23" s="60"/>
      <c r="H23" s="60"/>
      <c r="I23" s="61"/>
      <c r="J23" s="875"/>
    </row>
    <row r="24" spans="1:10" ht="12.75" customHeight="1">
      <c r="A24" s="228" t="s">
        <v>524</v>
      </c>
      <c r="B24" s="251" t="s">
        <v>840</v>
      </c>
      <c r="C24" s="60"/>
      <c r="D24" s="60"/>
      <c r="E24" s="60"/>
      <c r="F24" s="236" t="s">
        <v>708</v>
      </c>
      <c r="G24" s="60"/>
      <c r="H24" s="60"/>
      <c r="I24" s="61"/>
      <c r="J24" s="875"/>
    </row>
    <row r="25" spans="1:10" ht="12.75" customHeight="1">
      <c r="A25" s="248" t="s">
        <v>525</v>
      </c>
      <c r="B25" s="252" t="s">
        <v>841</v>
      </c>
      <c r="C25" s="238">
        <f>+C26+C27+C28+C29+C30</f>
        <v>0</v>
      </c>
      <c r="D25" s="238">
        <f>+D26+D27+D28+D29+D30</f>
        <v>0</v>
      </c>
      <c r="E25" s="238">
        <f>+E26+E27+E28+E29+E30</f>
        <v>0</v>
      </c>
      <c r="F25" s="253" t="s">
        <v>703</v>
      </c>
      <c r="G25" s="60"/>
      <c r="H25" s="60"/>
      <c r="I25" s="61"/>
      <c r="J25" s="875"/>
    </row>
    <row r="26" spans="1:10" ht="12.75" customHeight="1">
      <c r="A26" s="228" t="s">
        <v>526</v>
      </c>
      <c r="B26" s="251" t="s">
        <v>842</v>
      </c>
      <c r="C26" s="60"/>
      <c r="D26" s="60"/>
      <c r="E26" s="60"/>
      <c r="F26" s="253" t="s">
        <v>849</v>
      </c>
      <c r="G26" s="60"/>
      <c r="H26" s="60"/>
      <c r="I26" s="61"/>
      <c r="J26" s="875"/>
    </row>
    <row r="27" spans="1:10" ht="12.75" customHeight="1">
      <c r="A27" s="248" t="s">
        <v>527</v>
      </c>
      <c r="B27" s="251" t="s">
        <v>843</v>
      </c>
      <c r="C27" s="60"/>
      <c r="D27" s="60"/>
      <c r="E27" s="60"/>
      <c r="F27" s="244"/>
      <c r="G27" s="60"/>
      <c r="H27" s="60"/>
      <c r="I27" s="61"/>
      <c r="J27" s="875"/>
    </row>
    <row r="28" spans="1:10" ht="12.75" customHeight="1">
      <c r="A28" s="228" t="s">
        <v>528</v>
      </c>
      <c r="B28" s="250" t="s">
        <v>844</v>
      </c>
      <c r="C28" s="60"/>
      <c r="D28" s="60"/>
      <c r="E28" s="60"/>
      <c r="F28" s="71"/>
      <c r="G28" s="60"/>
      <c r="H28" s="60"/>
      <c r="I28" s="61"/>
      <c r="J28" s="875"/>
    </row>
    <row r="29" spans="1:10" ht="12.75" customHeight="1">
      <c r="A29" s="248" t="s">
        <v>529</v>
      </c>
      <c r="B29" s="254" t="s">
        <v>845</v>
      </c>
      <c r="C29" s="60"/>
      <c r="D29" s="60"/>
      <c r="E29" s="60"/>
      <c r="F29" s="40"/>
      <c r="G29" s="60"/>
      <c r="H29" s="60"/>
      <c r="I29" s="61"/>
      <c r="J29" s="875"/>
    </row>
    <row r="30" spans="1:10" ht="12.75" customHeight="1" thickBot="1">
      <c r="A30" s="228" t="s">
        <v>530</v>
      </c>
      <c r="B30" s="255" t="s">
        <v>846</v>
      </c>
      <c r="C30" s="60"/>
      <c r="D30" s="60"/>
      <c r="E30" s="60"/>
      <c r="F30" s="71"/>
      <c r="G30" s="60"/>
      <c r="H30" s="60"/>
      <c r="I30" s="61"/>
      <c r="J30" s="875"/>
    </row>
    <row r="31" spans="1:10" ht="21.75" customHeight="1" thickBot="1">
      <c r="A31" s="232" t="s">
        <v>531</v>
      </c>
      <c r="B31" s="74" t="s">
        <v>879</v>
      </c>
      <c r="C31" s="207">
        <f>+C19+C25</f>
        <v>3085</v>
      </c>
      <c r="D31" s="207">
        <f>+D19+D25</f>
        <v>3085</v>
      </c>
      <c r="E31" s="207">
        <f>+E19+E25</f>
        <v>3085</v>
      </c>
      <c r="F31" s="74" t="s">
        <v>880</v>
      </c>
      <c r="G31" s="207">
        <f>SUM(G19:G30)</f>
        <v>0</v>
      </c>
      <c r="H31" s="207">
        <f>SUM(H19:H30)</f>
        <v>0</v>
      </c>
      <c r="I31" s="212">
        <f>SUM(I19:I30)</f>
        <v>0</v>
      </c>
      <c r="J31" s="875"/>
    </row>
    <row r="32" spans="1:10" ht="18" customHeight="1" thickBot="1">
      <c r="A32" s="232" t="s">
        <v>532</v>
      </c>
      <c r="B32" s="239" t="s">
        <v>881</v>
      </c>
      <c r="C32" s="207">
        <f>+C18+C31</f>
        <v>6923</v>
      </c>
      <c r="D32" s="207">
        <f>+D18+D31</f>
        <v>66965</v>
      </c>
      <c r="E32" s="207">
        <f>+E18+E31</f>
        <v>66965</v>
      </c>
      <c r="F32" s="239" t="s">
        <v>884</v>
      </c>
      <c r="G32" s="207">
        <f>+G18+G31</f>
        <v>4345</v>
      </c>
      <c r="H32" s="207">
        <f>+H18+H31</f>
        <v>66814</v>
      </c>
      <c r="I32" s="212">
        <f>+I18+I31</f>
        <v>63286</v>
      </c>
      <c r="J32" s="875"/>
    </row>
    <row r="33" spans="1:10" ht="18" customHeight="1" thickBot="1">
      <c r="A33" s="232" t="s">
        <v>533</v>
      </c>
      <c r="B33" s="74" t="s">
        <v>805</v>
      </c>
      <c r="C33" s="243"/>
      <c r="D33" s="243"/>
      <c r="E33" s="243"/>
      <c r="F33" s="74" t="s">
        <v>811</v>
      </c>
      <c r="G33" s="243"/>
      <c r="H33" s="243"/>
      <c r="I33" s="242"/>
      <c r="J33" s="875"/>
    </row>
    <row r="34" spans="1:10" ht="13.5" thickBot="1">
      <c r="A34" s="232" t="s">
        <v>534</v>
      </c>
      <c r="B34" s="240" t="s">
        <v>882</v>
      </c>
      <c r="C34" s="395">
        <f>+C32+C33</f>
        <v>6923</v>
      </c>
      <c r="D34" s="395">
        <f>+D32+D33</f>
        <v>66965</v>
      </c>
      <c r="E34" s="241">
        <f>+E32+E33</f>
        <v>66965</v>
      </c>
      <c r="F34" s="240" t="s">
        <v>883</v>
      </c>
      <c r="G34" s="395">
        <f>+G32+G33</f>
        <v>4345</v>
      </c>
      <c r="H34" s="395">
        <f>+H32+H33</f>
        <v>66814</v>
      </c>
      <c r="I34" s="396">
        <f>+I32+I33</f>
        <v>63286</v>
      </c>
      <c r="J34" s="875"/>
    </row>
    <row r="35" spans="1:10" ht="13.5" thickBot="1">
      <c r="A35" s="232" t="s">
        <v>605</v>
      </c>
      <c r="B35" s="240" t="s">
        <v>637</v>
      </c>
      <c r="C35" s="395">
        <f>IF(C18-G18&lt;0,G18-C18,"-")</f>
        <v>507</v>
      </c>
      <c r="D35" s="395">
        <f>IF(D18-H18&lt;0,H18-D18,"-")</f>
        <v>2934</v>
      </c>
      <c r="E35" s="241" t="str">
        <f>IF(E18-I18&lt;0,I18-E18,"-")</f>
        <v>-</v>
      </c>
      <c r="F35" s="240" t="s">
        <v>638</v>
      </c>
      <c r="G35" s="395" t="str">
        <f>IF(C18-G18&gt;0,C18-G18,"-")</f>
        <v>-</v>
      </c>
      <c r="H35" s="395" t="str">
        <f>IF(D18-H18&gt;0,D18-H18,"-")</f>
        <v>-</v>
      </c>
      <c r="I35" s="396">
        <f>IF(E18-I18&gt;0,E18-I18,"-")</f>
        <v>594</v>
      </c>
      <c r="J35" s="875"/>
    </row>
    <row r="36" spans="1:10" ht="13.5" thickBot="1">
      <c r="A36" s="232" t="s">
        <v>878</v>
      </c>
      <c r="B36" s="240" t="s">
        <v>813</v>
      </c>
      <c r="C36" s="395" t="str">
        <f>IF(C18+C19-G32&lt;0,G32-(C18+C19),"-")</f>
        <v>-</v>
      </c>
      <c r="D36" s="395" t="str">
        <f>IF(D18+D19-H32&lt;0,H32-(D18+D19),"-")</f>
        <v>-</v>
      </c>
      <c r="E36" s="241" t="str">
        <f>IF(E18+E19-I32&lt;0,I32-(E18+E19),"-")</f>
        <v>-</v>
      </c>
      <c r="F36" s="240" t="s">
        <v>814</v>
      </c>
      <c r="G36" s="395">
        <f>IF(C18+C19-G32&gt;0,C18+C19-G32,"-")</f>
        <v>2578</v>
      </c>
      <c r="H36" s="395">
        <f>IF(D18+D19-H32&gt;0,D18+D19-H32,"-")</f>
        <v>151</v>
      </c>
      <c r="I36" s="396">
        <f>IF(E18+E19-I32&gt;0,E18+E19-I32,"-")</f>
        <v>3679</v>
      </c>
      <c r="J36" s="875"/>
    </row>
  </sheetData>
  <sheetProtection sheet="1" objects="1" scenarios="1"/>
  <mergeCells count="2">
    <mergeCell ref="A3:A4"/>
    <mergeCell ref="J1:J3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A1" sqref="A1:G1"/>
    </sheetView>
  </sheetViews>
  <sheetFormatPr defaultColWidth="9.00390625" defaultRowHeight="12.75"/>
  <cols>
    <col min="1" max="1" width="42.375" style="38" customWidth="1"/>
    <col min="2" max="7" width="15.625" style="37" customWidth="1"/>
    <col min="8" max="8" width="13.875" style="37" customWidth="1"/>
    <col min="9" max="16384" width="9.375" style="37" customWidth="1"/>
  </cols>
  <sheetData>
    <row r="1" spans="1:7" ht="18" customHeight="1">
      <c r="A1" s="877" t="s">
        <v>454</v>
      </c>
      <c r="B1" s="877"/>
      <c r="C1" s="877"/>
      <c r="D1" s="877"/>
      <c r="E1" s="877"/>
      <c r="F1" s="877"/>
      <c r="G1" s="877"/>
    </row>
    <row r="2" spans="1:7" ht="22.5" customHeight="1" thickBot="1">
      <c r="A2" s="93"/>
      <c r="B2" s="46"/>
      <c r="C2" s="46"/>
      <c r="D2" s="46"/>
      <c r="E2" s="46"/>
      <c r="F2" s="876" t="s">
        <v>555</v>
      </c>
      <c r="G2" s="876"/>
    </row>
    <row r="3" spans="1:7" s="39" customFormat="1" ht="50.25" customHeight="1" thickBot="1">
      <c r="A3" s="94" t="s">
        <v>559</v>
      </c>
      <c r="B3" s="95" t="s">
        <v>560</v>
      </c>
      <c r="C3" s="95" t="s">
        <v>561</v>
      </c>
      <c r="D3" s="95" t="s">
        <v>453</v>
      </c>
      <c r="E3" s="95" t="s">
        <v>450</v>
      </c>
      <c r="F3" s="399" t="s">
        <v>891</v>
      </c>
      <c r="G3" s="398" t="s">
        <v>892</v>
      </c>
    </row>
    <row r="4" spans="1:7" s="46" customFormat="1" ht="12" customHeight="1" thickBot="1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318" t="s">
        <v>511</v>
      </c>
      <c r="G4" s="45" t="s">
        <v>876</v>
      </c>
    </row>
    <row r="5" spans="1:7" ht="22.5" customHeight="1">
      <c r="A5" s="40" t="s">
        <v>1101</v>
      </c>
      <c r="B5" s="27">
        <v>4280</v>
      </c>
      <c r="C5" s="633" t="s">
        <v>1102</v>
      </c>
      <c r="D5" s="27"/>
      <c r="E5" s="27">
        <v>4280</v>
      </c>
      <c r="F5" s="319">
        <v>4280</v>
      </c>
      <c r="G5" s="320">
        <f>+D5+F5</f>
        <v>4280</v>
      </c>
    </row>
    <row r="6" spans="1:7" ht="15.75" customHeight="1">
      <c r="A6" s="40" t="s">
        <v>1103</v>
      </c>
      <c r="B6" s="27">
        <v>6096</v>
      </c>
      <c r="C6" s="633">
        <v>2013</v>
      </c>
      <c r="D6" s="27"/>
      <c r="E6" s="27">
        <v>6096</v>
      </c>
      <c r="F6" s="319">
        <v>6096</v>
      </c>
      <c r="G6" s="320">
        <f aca="true" t="shared" si="0" ref="G6:G24">+D6+F6</f>
        <v>6096</v>
      </c>
    </row>
    <row r="7" spans="1:7" ht="15.75" customHeight="1">
      <c r="A7" s="40" t="s">
        <v>1104</v>
      </c>
      <c r="B7" s="27">
        <v>8932</v>
      </c>
      <c r="C7" s="633">
        <v>2013</v>
      </c>
      <c r="D7" s="27"/>
      <c r="E7" s="27">
        <v>8932</v>
      </c>
      <c r="F7" s="319">
        <v>8932</v>
      </c>
      <c r="G7" s="320">
        <f t="shared" si="0"/>
        <v>8932</v>
      </c>
    </row>
    <row r="8" spans="1:7" ht="24.75" customHeight="1">
      <c r="A8" s="48" t="s">
        <v>1105</v>
      </c>
      <c r="B8" s="27">
        <v>23946</v>
      </c>
      <c r="C8" s="633">
        <v>2013</v>
      </c>
      <c r="D8" s="27"/>
      <c r="E8" s="27">
        <v>23946</v>
      </c>
      <c r="F8" s="319">
        <v>23946</v>
      </c>
      <c r="G8" s="320">
        <f t="shared" si="0"/>
        <v>23946</v>
      </c>
    </row>
    <row r="9" spans="1:7" ht="23.25" customHeight="1">
      <c r="A9" s="40" t="s">
        <v>1106</v>
      </c>
      <c r="B9" s="27">
        <v>3186</v>
      </c>
      <c r="C9" s="633">
        <v>2013</v>
      </c>
      <c r="D9" s="27"/>
      <c r="E9" s="27">
        <v>3186</v>
      </c>
      <c r="F9" s="319">
        <v>3186</v>
      </c>
      <c r="G9" s="320">
        <f t="shared" si="0"/>
        <v>3186</v>
      </c>
    </row>
    <row r="10" spans="1:7" ht="15.75" customHeight="1">
      <c r="A10" s="860" t="s">
        <v>1174</v>
      </c>
      <c r="B10" s="27">
        <v>1885</v>
      </c>
      <c r="C10" s="633">
        <v>2013</v>
      </c>
      <c r="D10" s="27"/>
      <c r="E10" s="27">
        <v>1885</v>
      </c>
      <c r="F10" s="319">
        <v>1885</v>
      </c>
      <c r="G10" s="320">
        <f t="shared" si="0"/>
        <v>1885</v>
      </c>
    </row>
    <row r="11" spans="1:7" ht="15.75" customHeight="1">
      <c r="A11" s="860" t="s">
        <v>1175</v>
      </c>
      <c r="B11" s="27">
        <v>588</v>
      </c>
      <c r="C11" s="633">
        <v>2013</v>
      </c>
      <c r="D11" s="27"/>
      <c r="E11" s="27">
        <v>588</v>
      </c>
      <c r="F11" s="319">
        <v>588</v>
      </c>
      <c r="G11" s="320">
        <f t="shared" si="0"/>
        <v>588</v>
      </c>
    </row>
    <row r="12" spans="1:7" ht="15.75" customHeight="1">
      <c r="A12" s="40" t="s">
        <v>1107</v>
      </c>
      <c r="B12" s="27">
        <v>16943</v>
      </c>
      <c r="C12" s="633">
        <v>2013</v>
      </c>
      <c r="D12" s="27"/>
      <c r="E12" s="27">
        <v>16355</v>
      </c>
      <c r="F12" s="319">
        <v>12827</v>
      </c>
      <c r="G12" s="320">
        <f t="shared" si="0"/>
        <v>12827</v>
      </c>
    </row>
    <row r="13" spans="1:7" ht="15.75" customHeight="1">
      <c r="A13" s="40" t="s">
        <v>1108</v>
      </c>
      <c r="B13" s="27">
        <v>198</v>
      </c>
      <c r="C13" s="633">
        <v>2013</v>
      </c>
      <c r="D13" s="27"/>
      <c r="E13" s="27">
        <v>198</v>
      </c>
      <c r="F13" s="319">
        <v>198</v>
      </c>
      <c r="G13" s="320">
        <f t="shared" si="0"/>
        <v>198</v>
      </c>
    </row>
    <row r="14" spans="1:7" ht="15.75" customHeight="1">
      <c r="A14" s="40" t="s">
        <v>1109</v>
      </c>
      <c r="B14" s="27">
        <v>318</v>
      </c>
      <c r="C14" s="633">
        <v>2013</v>
      </c>
      <c r="D14" s="27"/>
      <c r="E14" s="27">
        <v>318</v>
      </c>
      <c r="F14" s="319">
        <v>318</v>
      </c>
      <c r="G14" s="320">
        <f t="shared" si="0"/>
        <v>318</v>
      </c>
    </row>
    <row r="15" spans="1:7" ht="15.75" customHeight="1">
      <c r="A15" s="40"/>
      <c r="B15" s="27"/>
      <c r="C15" s="47"/>
      <c r="D15" s="27"/>
      <c r="E15" s="27"/>
      <c r="F15" s="319"/>
      <c r="G15" s="320">
        <f t="shared" si="0"/>
        <v>0</v>
      </c>
    </row>
    <row r="16" spans="1:7" ht="15.75" customHeight="1">
      <c r="A16" s="40"/>
      <c r="B16" s="27"/>
      <c r="C16" s="47"/>
      <c r="D16" s="27"/>
      <c r="E16" s="27"/>
      <c r="F16" s="319"/>
      <c r="G16" s="320">
        <f t="shared" si="0"/>
        <v>0</v>
      </c>
    </row>
    <row r="17" spans="1:7" ht="15.75" customHeight="1">
      <c r="A17" s="40"/>
      <c r="B17" s="27"/>
      <c r="C17" s="47"/>
      <c r="D17" s="27"/>
      <c r="E17" s="27"/>
      <c r="F17" s="319"/>
      <c r="G17" s="320">
        <f t="shared" si="0"/>
        <v>0</v>
      </c>
    </row>
    <row r="18" spans="1:7" ht="15.75" customHeight="1">
      <c r="A18" s="40"/>
      <c r="B18" s="27"/>
      <c r="C18" s="47"/>
      <c r="D18" s="27"/>
      <c r="E18" s="27"/>
      <c r="F18" s="319"/>
      <c r="G18" s="320">
        <f t="shared" si="0"/>
        <v>0</v>
      </c>
    </row>
    <row r="19" spans="1:7" ht="15.75" customHeight="1">
      <c r="A19" s="40"/>
      <c r="B19" s="27"/>
      <c r="C19" s="47"/>
      <c r="D19" s="27"/>
      <c r="E19" s="27"/>
      <c r="F19" s="319"/>
      <c r="G19" s="320">
        <f t="shared" si="0"/>
        <v>0</v>
      </c>
    </row>
    <row r="20" spans="1:7" ht="15.75" customHeight="1">
      <c r="A20" s="40"/>
      <c r="B20" s="27"/>
      <c r="C20" s="47"/>
      <c r="D20" s="27"/>
      <c r="E20" s="27"/>
      <c r="F20" s="319"/>
      <c r="G20" s="320">
        <f t="shared" si="0"/>
        <v>0</v>
      </c>
    </row>
    <row r="21" spans="1:7" ht="15.75" customHeight="1">
      <c r="A21" s="40"/>
      <c r="B21" s="27"/>
      <c r="C21" s="47"/>
      <c r="D21" s="27"/>
      <c r="E21" s="27"/>
      <c r="F21" s="319"/>
      <c r="G21" s="320">
        <f t="shared" si="0"/>
        <v>0</v>
      </c>
    </row>
    <row r="22" spans="1:7" ht="15.75" customHeight="1">
      <c r="A22" s="40"/>
      <c r="B22" s="27"/>
      <c r="C22" s="47"/>
      <c r="D22" s="27"/>
      <c r="E22" s="27"/>
      <c r="F22" s="319"/>
      <c r="G22" s="320">
        <f t="shared" si="0"/>
        <v>0</v>
      </c>
    </row>
    <row r="23" spans="1:7" ht="15.75" customHeight="1">
      <c r="A23" s="40"/>
      <c r="B23" s="27"/>
      <c r="C23" s="47"/>
      <c r="D23" s="27"/>
      <c r="E23" s="27"/>
      <c r="F23" s="319"/>
      <c r="G23" s="320">
        <f t="shared" si="0"/>
        <v>0</v>
      </c>
    </row>
    <row r="24" spans="1:7" ht="15.75" customHeight="1" thickBot="1">
      <c r="A24" s="49"/>
      <c r="B24" s="28"/>
      <c r="C24" s="50"/>
      <c r="D24" s="28"/>
      <c r="E24" s="28"/>
      <c r="F24" s="321"/>
      <c r="G24" s="320">
        <f t="shared" si="0"/>
        <v>0</v>
      </c>
    </row>
    <row r="25" spans="1:7" s="53" customFormat="1" ht="18" customHeight="1" thickBot="1">
      <c r="A25" s="96" t="s">
        <v>558</v>
      </c>
      <c r="B25" s="51">
        <f>SUM(B5:B24)</f>
        <v>66372</v>
      </c>
      <c r="C25" s="69"/>
      <c r="D25" s="51">
        <f>SUM(D5:D24)</f>
        <v>0</v>
      </c>
      <c r="E25" s="51">
        <f>SUM(E5:E24)</f>
        <v>65784</v>
      </c>
      <c r="F25" s="51">
        <f>SUM(F5:F24)</f>
        <v>62256</v>
      </c>
      <c r="G25" s="52">
        <f>SUM(G5:G24)</f>
        <v>62256</v>
      </c>
    </row>
    <row r="26" spans="6:7" ht="12.75">
      <c r="F26" s="53"/>
      <c r="G26" s="53"/>
    </row>
  </sheetData>
  <sheetProtection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3. melléklet a ....../2014. (......)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zoomScaleSheetLayoutView="130" workbookViewId="0" topLeftCell="A1">
      <selection activeCell="G31" sqref="G31"/>
    </sheetView>
  </sheetViews>
  <sheetFormatPr defaultColWidth="9.00390625" defaultRowHeight="12.75"/>
  <cols>
    <col min="1" max="1" width="56.875" style="38" customWidth="1"/>
    <col min="2" max="7" width="15.875" style="37" customWidth="1"/>
    <col min="8" max="8" width="12.875" style="37" customWidth="1"/>
    <col min="9" max="9" width="13.875" style="37" customWidth="1"/>
    <col min="10" max="16384" width="9.375" style="37" customWidth="1"/>
  </cols>
  <sheetData>
    <row r="1" spans="1:7" ht="24.75" customHeight="1">
      <c r="A1" s="877" t="s">
        <v>455</v>
      </c>
      <c r="B1" s="877"/>
      <c r="C1" s="877"/>
      <c r="D1" s="877"/>
      <c r="E1" s="877"/>
      <c r="F1" s="877"/>
      <c r="G1" s="877"/>
    </row>
    <row r="2" spans="1:7" ht="23.25" customHeight="1" thickBot="1">
      <c r="A2" s="93"/>
      <c r="B2" s="46"/>
      <c r="C2" s="46"/>
      <c r="D2" s="46"/>
      <c r="E2" s="46"/>
      <c r="F2" s="876" t="s">
        <v>555</v>
      </c>
      <c r="G2" s="876"/>
    </row>
    <row r="3" spans="1:7" s="39" customFormat="1" ht="48.75" customHeight="1" thickBot="1">
      <c r="A3" s="94" t="s">
        <v>562</v>
      </c>
      <c r="B3" s="95" t="s">
        <v>560</v>
      </c>
      <c r="C3" s="95" t="s">
        <v>561</v>
      </c>
      <c r="D3" s="95" t="s">
        <v>453</v>
      </c>
      <c r="E3" s="95" t="s">
        <v>450</v>
      </c>
      <c r="F3" s="399" t="s">
        <v>891</v>
      </c>
      <c r="G3" s="398" t="s">
        <v>892</v>
      </c>
    </row>
    <row r="4" spans="1:7" s="46" customFormat="1" ht="15" customHeight="1" thickBot="1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318">
        <v>6</v>
      </c>
      <c r="G4" s="45" t="s">
        <v>876</v>
      </c>
    </row>
    <row r="5" spans="1:7" ht="15.75" customHeight="1">
      <c r="A5" s="54"/>
      <c r="B5" s="27"/>
      <c r="C5" s="633"/>
      <c r="D5" s="27"/>
      <c r="E5" s="27"/>
      <c r="F5" s="319"/>
      <c r="G5" s="320">
        <f>+D5+F5</f>
        <v>0</v>
      </c>
    </row>
    <row r="6" spans="1:7" ht="15.75" customHeight="1">
      <c r="A6" s="54"/>
      <c r="B6" s="27"/>
      <c r="C6" s="633"/>
      <c r="D6" s="27"/>
      <c r="E6" s="27"/>
      <c r="F6" s="319"/>
      <c r="G6" s="320">
        <f aca="true" t="shared" si="0" ref="G6:G23">+D6+F6</f>
        <v>0</v>
      </c>
    </row>
    <row r="7" spans="1:7" ht="15.75" customHeight="1">
      <c r="A7" s="54"/>
      <c r="B7" s="27"/>
      <c r="C7" s="633"/>
      <c r="D7" s="27"/>
      <c r="E7" s="27"/>
      <c r="F7" s="319"/>
      <c r="G7" s="320">
        <f t="shared" si="0"/>
        <v>0</v>
      </c>
    </row>
    <row r="8" spans="1:7" ht="15.75" customHeight="1">
      <c r="A8" s="54"/>
      <c r="B8" s="27"/>
      <c r="C8" s="633"/>
      <c r="D8" s="27"/>
      <c r="E8" s="27"/>
      <c r="F8" s="319"/>
      <c r="G8" s="320">
        <f t="shared" si="0"/>
        <v>0</v>
      </c>
    </row>
    <row r="9" spans="1:7" ht="15.75" customHeight="1">
      <c r="A9" s="54"/>
      <c r="B9" s="27"/>
      <c r="C9" s="633"/>
      <c r="D9" s="27"/>
      <c r="E9" s="27"/>
      <c r="F9" s="319"/>
      <c r="G9" s="320">
        <f t="shared" si="0"/>
        <v>0</v>
      </c>
    </row>
    <row r="10" spans="1:7" ht="15.75" customHeight="1">
      <c r="A10" s="54"/>
      <c r="B10" s="27"/>
      <c r="C10" s="633"/>
      <c r="D10" s="27"/>
      <c r="E10" s="27"/>
      <c r="F10" s="319"/>
      <c r="G10" s="320">
        <f t="shared" si="0"/>
        <v>0</v>
      </c>
    </row>
    <row r="11" spans="1:7" ht="15.75" customHeight="1">
      <c r="A11" s="54"/>
      <c r="B11" s="27"/>
      <c r="C11" s="633"/>
      <c r="D11" s="27"/>
      <c r="E11" s="27"/>
      <c r="F11" s="319"/>
      <c r="G11" s="320">
        <f t="shared" si="0"/>
        <v>0</v>
      </c>
    </row>
    <row r="12" spans="1:7" ht="15.75" customHeight="1">
      <c r="A12" s="54"/>
      <c r="B12" s="27"/>
      <c r="C12" s="633"/>
      <c r="D12" s="27"/>
      <c r="E12" s="27"/>
      <c r="F12" s="319"/>
      <c r="G12" s="320">
        <f t="shared" si="0"/>
        <v>0</v>
      </c>
    </row>
    <row r="13" spans="1:7" ht="15.75" customHeight="1">
      <c r="A13" s="54"/>
      <c r="B13" s="27"/>
      <c r="C13" s="633"/>
      <c r="D13" s="27"/>
      <c r="E13" s="27"/>
      <c r="F13" s="319"/>
      <c r="G13" s="320">
        <f t="shared" si="0"/>
        <v>0</v>
      </c>
    </row>
    <row r="14" spans="1:7" ht="15.75" customHeight="1">
      <c r="A14" s="54"/>
      <c r="B14" s="27"/>
      <c r="C14" s="633"/>
      <c r="D14" s="27"/>
      <c r="E14" s="27"/>
      <c r="F14" s="319"/>
      <c r="G14" s="320">
        <f t="shared" si="0"/>
        <v>0</v>
      </c>
    </row>
    <row r="15" spans="1:7" ht="15.75" customHeight="1">
      <c r="A15" s="54"/>
      <c r="B15" s="27"/>
      <c r="C15" s="633"/>
      <c r="D15" s="27"/>
      <c r="E15" s="27"/>
      <c r="F15" s="319"/>
      <c r="G15" s="320">
        <f t="shared" si="0"/>
        <v>0</v>
      </c>
    </row>
    <row r="16" spans="1:7" ht="15.75" customHeight="1">
      <c r="A16" s="54"/>
      <c r="B16" s="27"/>
      <c r="C16" s="633"/>
      <c r="D16" s="27"/>
      <c r="E16" s="27"/>
      <c r="F16" s="319"/>
      <c r="G16" s="320">
        <f t="shared" si="0"/>
        <v>0</v>
      </c>
    </row>
    <row r="17" spans="1:7" ht="15.75" customHeight="1">
      <c r="A17" s="54"/>
      <c r="B17" s="27"/>
      <c r="C17" s="633"/>
      <c r="D17" s="27"/>
      <c r="E17" s="27"/>
      <c r="F17" s="319"/>
      <c r="G17" s="320">
        <f t="shared" si="0"/>
        <v>0</v>
      </c>
    </row>
    <row r="18" spans="1:7" ht="15.75" customHeight="1">
      <c r="A18" s="54"/>
      <c r="B18" s="27"/>
      <c r="C18" s="633"/>
      <c r="D18" s="27"/>
      <c r="E18" s="27"/>
      <c r="F18" s="319"/>
      <c r="G18" s="320">
        <f t="shared" si="0"/>
        <v>0</v>
      </c>
    </row>
    <row r="19" spans="1:7" ht="15.75" customHeight="1">
      <c r="A19" s="54"/>
      <c r="B19" s="27"/>
      <c r="C19" s="633"/>
      <c r="D19" s="27"/>
      <c r="E19" s="27"/>
      <c r="F19" s="319"/>
      <c r="G19" s="320">
        <f t="shared" si="0"/>
        <v>0</v>
      </c>
    </row>
    <row r="20" spans="1:7" ht="15.75" customHeight="1">
      <c r="A20" s="54"/>
      <c r="B20" s="27"/>
      <c r="C20" s="633"/>
      <c r="D20" s="27"/>
      <c r="E20" s="27"/>
      <c r="F20" s="319"/>
      <c r="G20" s="320">
        <f t="shared" si="0"/>
        <v>0</v>
      </c>
    </row>
    <row r="21" spans="1:7" ht="15.75" customHeight="1">
      <c r="A21" s="54"/>
      <c r="B21" s="27"/>
      <c r="C21" s="633"/>
      <c r="D21" s="27"/>
      <c r="E21" s="27"/>
      <c r="F21" s="319"/>
      <c r="G21" s="320">
        <f t="shared" si="0"/>
        <v>0</v>
      </c>
    </row>
    <row r="22" spans="1:7" ht="15.75" customHeight="1">
      <c r="A22" s="54"/>
      <c r="B22" s="27"/>
      <c r="C22" s="633"/>
      <c r="D22" s="27"/>
      <c r="E22" s="27"/>
      <c r="F22" s="319"/>
      <c r="G22" s="320">
        <f t="shared" si="0"/>
        <v>0</v>
      </c>
    </row>
    <row r="23" spans="1:7" ht="15.75" customHeight="1" thickBot="1">
      <c r="A23" s="55"/>
      <c r="B23" s="28"/>
      <c r="C23" s="634"/>
      <c r="D23" s="28"/>
      <c r="E23" s="28"/>
      <c r="F23" s="321"/>
      <c r="G23" s="320">
        <f t="shared" si="0"/>
        <v>0</v>
      </c>
    </row>
    <row r="24" spans="1:7" s="53" customFormat="1" ht="18" customHeight="1" thickBot="1">
      <c r="A24" s="96" t="s">
        <v>558</v>
      </c>
      <c r="B24" s="51">
        <f>SUM(B5:B23)</f>
        <v>0</v>
      </c>
      <c r="C24" s="69"/>
      <c r="D24" s="51">
        <f>SUM(D5:D23)</f>
        <v>0</v>
      </c>
      <c r="E24" s="51">
        <f>SUM(E5:E23)</f>
        <v>0</v>
      </c>
      <c r="F24" s="51">
        <f>SUM(F5:F23)</f>
        <v>0</v>
      </c>
      <c r="G24" s="52">
        <f>SUM(G5:G23)</f>
        <v>0</v>
      </c>
    </row>
  </sheetData>
  <sheetProtection sheet="1"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94" r:id="rId1"/>
  <headerFooter alignWithMargins="0">
    <oddHeader>&amp;R&amp;"Times New Roman CE,Félkövér dőlt"&amp;12 4. melléklet a ....../2014. (......)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M48"/>
  <sheetViews>
    <sheetView zoomScaleSheetLayoutView="100" workbookViewId="0" topLeftCell="A1">
      <selection activeCell="K20" sqref="K20"/>
    </sheetView>
  </sheetViews>
  <sheetFormatPr defaultColWidth="9.00390625" defaultRowHeight="12.75"/>
  <cols>
    <col min="1" max="1" width="28.50390625" style="41" customWidth="1"/>
    <col min="2" max="13" width="10.00390625" style="41" customWidth="1"/>
    <col min="14" max="16384" width="9.375" style="41" customWidth="1"/>
  </cols>
  <sheetData>
    <row r="1" spans="1:13" ht="15.75" customHeight="1">
      <c r="A1" s="879" t="s">
        <v>920</v>
      </c>
      <c r="B1" s="879"/>
      <c r="C1" s="879"/>
      <c r="D1" s="880" t="s">
        <v>922</v>
      </c>
      <c r="E1" s="880"/>
      <c r="F1" s="880"/>
      <c r="G1" s="880"/>
      <c r="H1" s="880"/>
      <c r="I1" s="880"/>
      <c r="J1" s="880"/>
      <c r="K1" s="880"/>
      <c r="L1" s="880"/>
      <c r="M1" s="880"/>
    </row>
    <row r="2" spans="1:13" ht="15.75" thickBot="1">
      <c r="A2" s="890" t="s">
        <v>921</v>
      </c>
      <c r="B2" s="890"/>
      <c r="C2" s="890"/>
      <c r="D2" s="890"/>
      <c r="E2" s="890"/>
      <c r="F2" s="890"/>
      <c r="G2" s="57"/>
      <c r="H2" s="57"/>
      <c r="I2" s="57"/>
      <c r="J2" s="57"/>
      <c r="K2" s="57"/>
      <c r="L2" s="893" t="s">
        <v>555</v>
      </c>
      <c r="M2" s="893"/>
    </row>
    <row r="3" spans="1:13" ht="13.5" thickBot="1">
      <c r="A3" s="887" t="s">
        <v>606</v>
      </c>
      <c r="B3" s="883" t="s">
        <v>871</v>
      </c>
      <c r="C3" s="883"/>
      <c r="D3" s="883"/>
      <c r="E3" s="883"/>
      <c r="F3" s="883"/>
      <c r="G3" s="883"/>
      <c r="H3" s="883"/>
      <c r="I3" s="883"/>
      <c r="J3" s="884" t="s">
        <v>873</v>
      </c>
      <c r="K3" s="884"/>
      <c r="L3" s="884"/>
      <c r="M3" s="884"/>
    </row>
    <row r="4" spans="1:13" ht="15" customHeight="1" thickBot="1">
      <c r="A4" s="888"/>
      <c r="B4" s="900" t="s">
        <v>874</v>
      </c>
      <c r="C4" s="882" t="s">
        <v>875</v>
      </c>
      <c r="D4" s="886" t="s">
        <v>867</v>
      </c>
      <c r="E4" s="886"/>
      <c r="F4" s="886"/>
      <c r="G4" s="886"/>
      <c r="H4" s="886"/>
      <c r="I4" s="886"/>
      <c r="J4" s="885"/>
      <c r="K4" s="885"/>
      <c r="L4" s="885"/>
      <c r="M4" s="885"/>
    </row>
    <row r="5" spans="1:13" ht="21.75" thickBot="1">
      <c r="A5" s="888"/>
      <c r="B5" s="900"/>
      <c r="C5" s="882"/>
      <c r="D5" s="323" t="s">
        <v>874</v>
      </c>
      <c r="E5" s="323" t="s">
        <v>875</v>
      </c>
      <c r="F5" s="323" t="s">
        <v>874</v>
      </c>
      <c r="G5" s="323" t="s">
        <v>875</v>
      </c>
      <c r="H5" s="323" t="s">
        <v>874</v>
      </c>
      <c r="I5" s="323" t="s">
        <v>875</v>
      </c>
      <c r="J5" s="885"/>
      <c r="K5" s="885"/>
      <c r="L5" s="885"/>
      <c r="M5" s="885"/>
    </row>
    <row r="6" spans="1:13" ht="42.75" thickBot="1">
      <c r="A6" s="889"/>
      <c r="B6" s="882" t="s">
        <v>868</v>
      </c>
      <c r="C6" s="882"/>
      <c r="D6" s="882" t="s">
        <v>451</v>
      </c>
      <c r="E6" s="882"/>
      <c r="F6" s="882" t="s">
        <v>893</v>
      </c>
      <c r="G6" s="882"/>
      <c r="H6" s="900" t="s">
        <v>452</v>
      </c>
      <c r="I6" s="900"/>
      <c r="J6" s="322" t="s">
        <v>451</v>
      </c>
      <c r="K6" s="323" t="s">
        <v>893</v>
      </c>
      <c r="L6" s="322" t="s">
        <v>538</v>
      </c>
      <c r="M6" s="323" t="s">
        <v>894</v>
      </c>
    </row>
    <row r="7" spans="1:13" ht="13.5" thickBot="1">
      <c r="A7" s="324">
        <v>1</v>
      </c>
      <c r="B7" s="322">
        <v>2</v>
      </c>
      <c r="C7" s="322">
        <v>3</v>
      </c>
      <c r="D7" s="325">
        <v>4</v>
      </c>
      <c r="E7" s="323">
        <v>5</v>
      </c>
      <c r="F7" s="323">
        <v>6</v>
      </c>
      <c r="G7" s="323">
        <v>7</v>
      </c>
      <c r="H7" s="322">
        <v>8</v>
      </c>
      <c r="I7" s="325">
        <v>9</v>
      </c>
      <c r="J7" s="325">
        <v>10</v>
      </c>
      <c r="K7" s="325">
        <v>11</v>
      </c>
      <c r="L7" s="325" t="s">
        <v>870</v>
      </c>
      <c r="M7" s="326" t="s">
        <v>869</v>
      </c>
    </row>
    <row r="8" spans="1:13" ht="12.75">
      <c r="A8" s="327" t="s">
        <v>607</v>
      </c>
      <c r="B8" s="328"/>
      <c r="C8" s="347"/>
      <c r="D8" s="347">
        <v>300</v>
      </c>
      <c r="E8" s="358">
        <v>300</v>
      </c>
      <c r="F8" s="347"/>
      <c r="G8" s="347"/>
      <c r="H8" s="347">
        <v>15438</v>
      </c>
      <c r="I8" s="347"/>
      <c r="J8" s="347">
        <v>300</v>
      </c>
      <c r="K8" s="347"/>
      <c r="L8" s="329">
        <f aca="true" t="shared" si="0" ref="L8:L14">+J8+K8</f>
        <v>300</v>
      </c>
      <c r="M8" s="362">
        <f>IF((C8&lt;&gt;0),ROUND((L8/C8)*100,1),"")</f>
      </c>
    </row>
    <row r="9" spans="1:13" ht="12.75">
      <c r="A9" s="330" t="s">
        <v>620</v>
      </c>
      <c r="B9" s="331"/>
      <c r="C9" s="332"/>
      <c r="D9" s="332"/>
      <c r="E9" s="332"/>
      <c r="F9" s="332"/>
      <c r="G9" s="332"/>
      <c r="H9" s="332">
        <v>15438</v>
      </c>
      <c r="I9" s="332"/>
      <c r="J9" s="332"/>
      <c r="K9" s="332"/>
      <c r="L9" s="333">
        <f t="shared" si="0"/>
        <v>0</v>
      </c>
      <c r="M9" s="363">
        <f aca="true" t="shared" si="1" ref="M9:M14">IF((C9&lt;&gt;0),ROUND((L9/C9)*100,1),"")</f>
      </c>
    </row>
    <row r="10" spans="1:13" ht="12.75">
      <c r="A10" s="334" t="s">
        <v>608</v>
      </c>
      <c r="B10" s="335"/>
      <c r="C10" s="350"/>
      <c r="D10" s="350">
        <v>4378</v>
      </c>
      <c r="E10" s="350">
        <v>4378</v>
      </c>
      <c r="F10" s="350"/>
      <c r="G10" s="350">
        <v>6333</v>
      </c>
      <c r="H10" s="350">
        <v>138944</v>
      </c>
      <c r="I10" s="350"/>
      <c r="J10" s="350"/>
      <c r="K10" s="350"/>
      <c r="L10" s="333">
        <f t="shared" si="0"/>
        <v>0</v>
      </c>
      <c r="M10" s="363">
        <f t="shared" si="1"/>
      </c>
    </row>
    <row r="11" spans="1:13" ht="12.75">
      <c r="A11" s="334" t="s">
        <v>621</v>
      </c>
      <c r="B11" s="335"/>
      <c r="C11" s="350"/>
      <c r="D11" s="350"/>
      <c r="E11" s="350"/>
      <c r="F11" s="350"/>
      <c r="G11" s="350"/>
      <c r="H11" s="350"/>
      <c r="I11" s="350"/>
      <c r="J11" s="350">
        <v>4378</v>
      </c>
      <c r="K11" s="350">
        <v>6333</v>
      </c>
      <c r="L11" s="333">
        <f t="shared" si="0"/>
        <v>10711</v>
      </c>
      <c r="M11" s="363">
        <f t="shared" si="1"/>
      </c>
    </row>
    <row r="12" spans="1:13" ht="12.75">
      <c r="A12" s="334" t="s">
        <v>609</v>
      </c>
      <c r="B12" s="335"/>
      <c r="C12" s="350"/>
      <c r="D12" s="350"/>
      <c r="E12" s="350"/>
      <c r="F12" s="350"/>
      <c r="G12" s="350"/>
      <c r="H12" s="350"/>
      <c r="I12" s="350"/>
      <c r="J12" s="350"/>
      <c r="K12" s="350"/>
      <c r="L12" s="333">
        <f t="shared" si="0"/>
        <v>0</v>
      </c>
      <c r="M12" s="363">
        <f t="shared" si="1"/>
      </c>
    </row>
    <row r="13" spans="1:13" ht="12.75">
      <c r="A13" s="334" t="s">
        <v>610</v>
      </c>
      <c r="B13" s="335"/>
      <c r="C13" s="350"/>
      <c r="D13" s="350"/>
      <c r="E13" s="350"/>
      <c r="F13" s="350"/>
      <c r="G13" s="350"/>
      <c r="H13" s="350"/>
      <c r="I13" s="350"/>
      <c r="J13" s="350"/>
      <c r="K13" s="350"/>
      <c r="L13" s="333">
        <f t="shared" si="0"/>
        <v>0</v>
      </c>
      <c r="M13" s="363">
        <f t="shared" si="1"/>
      </c>
    </row>
    <row r="14" spans="1:13" ht="15" customHeight="1" thickBot="1">
      <c r="A14" s="336"/>
      <c r="B14" s="337"/>
      <c r="C14" s="354"/>
      <c r="D14" s="354"/>
      <c r="E14" s="354"/>
      <c r="F14" s="354"/>
      <c r="G14" s="354"/>
      <c r="H14" s="354"/>
      <c r="I14" s="354"/>
      <c r="J14" s="354"/>
      <c r="K14" s="354"/>
      <c r="L14" s="333">
        <f t="shared" si="0"/>
        <v>0</v>
      </c>
      <c r="M14" s="364">
        <f t="shared" si="1"/>
      </c>
    </row>
    <row r="15" spans="1:13" ht="13.5" thickBot="1">
      <c r="A15" s="338" t="s">
        <v>612</v>
      </c>
      <c r="B15" s="339"/>
      <c r="C15" s="339">
        <f aca="true" t="shared" si="2" ref="C15:L15">C8+SUM(C10:C14)</f>
        <v>0</v>
      </c>
      <c r="D15" s="339">
        <f t="shared" si="2"/>
        <v>4678</v>
      </c>
      <c r="E15" s="339">
        <f t="shared" si="2"/>
        <v>4678</v>
      </c>
      <c r="F15" s="339">
        <f t="shared" si="2"/>
        <v>0</v>
      </c>
      <c r="G15" s="339">
        <f t="shared" si="2"/>
        <v>6333</v>
      </c>
      <c r="H15" s="339">
        <f t="shared" si="2"/>
        <v>154382</v>
      </c>
      <c r="I15" s="339">
        <f t="shared" si="2"/>
        <v>0</v>
      </c>
      <c r="J15" s="339">
        <f t="shared" si="2"/>
        <v>4678</v>
      </c>
      <c r="K15" s="339">
        <f t="shared" si="2"/>
        <v>6333</v>
      </c>
      <c r="L15" s="339">
        <f t="shared" si="2"/>
        <v>11011</v>
      </c>
      <c r="M15" s="648">
        <f>IF((C15&lt;&gt;0),ROUND((L15/C15)*100,1),"")</f>
      </c>
    </row>
    <row r="16" spans="1:13" ht="12.75">
      <c r="A16" s="340"/>
      <c r="B16" s="341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</row>
    <row r="17" spans="1:13" ht="13.5" thickBot="1">
      <c r="A17" s="343" t="s">
        <v>611</v>
      </c>
      <c r="B17" s="344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</row>
    <row r="18" spans="1:13" ht="12.75">
      <c r="A18" s="346" t="s">
        <v>616</v>
      </c>
      <c r="B18" s="328"/>
      <c r="C18" s="347"/>
      <c r="D18" s="347"/>
      <c r="E18" s="358"/>
      <c r="F18" s="347"/>
      <c r="G18" s="347"/>
      <c r="H18" s="347"/>
      <c r="I18" s="347"/>
      <c r="J18" s="347"/>
      <c r="K18" s="347"/>
      <c r="L18" s="348">
        <f aca="true" t="shared" si="3" ref="L18:L23">+J18+K18</f>
        <v>0</v>
      </c>
      <c r="M18" s="362">
        <f aca="true" t="shared" si="4" ref="M18:M24">IF((C18&lt;&gt;0),ROUND((L18/C18)*100,1),"")</f>
      </c>
    </row>
    <row r="19" spans="1:13" ht="12.75">
      <c r="A19" s="349" t="s">
        <v>617</v>
      </c>
      <c r="B19" s="331"/>
      <c r="C19" s="350"/>
      <c r="D19" s="350">
        <v>3175</v>
      </c>
      <c r="E19" s="350">
        <v>3175</v>
      </c>
      <c r="F19" s="350"/>
      <c r="G19" s="350">
        <v>16355</v>
      </c>
      <c r="H19" s="350">
        <v>137032</v>
      </c>
      <c r="I19" s="350"/>
      <c r="J19" s="350">
        <v>3175</v>
      </c>
      <c r="K19" s="350">
        <v>12827</v>
      </c>
      <c r="L19" s="351">
        <f t="shared" si="3"/>
        <v>16002</v>
      </c>
      <c r="M19" s="363">
        <f t="shared" si="4"/>
      </c>
    </row>
    <row r="20" spans="1:13" ht="12.75">
      <c r="A20" s="349" t="s">
        <v>618</v>
      </c>
      <c r="B20" s="335"/>
      <c r="C20" s="350"/>
      <c r="D20" s="350"/>
      <c r="E20" s="350"/>
      <c r="F20" s="350"/>
      <c r="G20" s="350"/>
      <c r="H20" s="350">
        <v>17350</v>
      </c>
      <c r="I20" s="350"/>
      <c r="J20" s="350"/>
      <c r="K20" s="350"/>
      <c r="L20" s="351">
        <f t="shared" si="3"/>
        <v>0</v>
      </c>
      <c r="M20" s="363">
        <f t="shared" si="4"/>
      </c>
    </row>
    <row r="21" spans="1:13" ht="12.75">
      <c r="A21" s="349" t="s">
        <v>619</v>
      </c>
      <c r="B21" s="335"/>
      <c r="C21" s="350"/>
      <c r="D21" s="350"/>
      <c r="E21" s="350"/>
      <c r="F21" s="350"/>
      <c r="G21" s="350"/>
      <c r="H21" s="350"/>
      <c r="I21" s="350"/>
      <c r="J21" s="350"/>
      <c r="K21" s="350"/>
      <c r="L21" s="351">
        <f t="shared" si="3"/>
        <v>0</v>
      </c>
      <c r="M21" s="363">
        <f t="shared" si="4"/>
      </c>
    </row>
    <row r="22" spans="1:13" ht="12.75">
      <c r="A22" s="352"/>
      <c r="B22" s="335"/>
      <c r="C22" s="350"/>
      <c r="D22" s="350"/>
      <c r="E22" s="350"/>
      <c r="F22" s="350"/>
      <c r="G22" s="350"/>
      <c r="H22" s="350"/>
      <c r="I22" s="350"/>
      <c r="J22" s="350"/>
      <c r="K22" s="350"/>
      <c r="L22" s="351">
        <f t="shared" si="3"/>
        <v>0</v>
      </c>
      <c r="M22" s="363">
        <f t="shared" si="4"/>
      </c>
    </row>
    <row r="23" spans="1:13" ht="13.5" thickBot="1">
      <c r="A23" s="353"/>
      <c r="B23" s="337"/>
      <c r="C23" s="354"/>
      <c r="D23" s="354"/>
      <c r="E23" s="354"/>
      <c r="F23" s="354"/>
      <c r="G23" s="354"/>
      <c r="H23" s="354"/>
      <c r="I23" s="354"/>
      <c r="J23" s="354"/>
      <c r="K23" s="354"/>
      <c r="L23" s="351">
        <f t="shared" si="3"/>
        <v>0</v>
      </c>
      <c r="M23" s="364">
        <f t="shared" si="4"/>
      </c>
    </row>
    <row r="24" spans="1:13" ht="13.5" thickBot="1">
      <c r="A24" s="355" t="s">
        <v>596</v>
      </c>
      <c r="B24" s="339">
        <f aca="true" t="shared" si="5" ref="B24:L24">SUM(B18:B23)</f>
        <v>0</v>
      </c>
      <c r="C24" s="339">
        <f t="shared" si="5"/>
        <v>0</v>
      </c>
      <c r="D24" s="339">
        <f t="shared" si="5"/>
        <v>3175</v>
      </c>
      <c r="E24" s="339">
        <f t="shared" si="5"/>
        <v>3175</v>
      </c>
      <c r="F24" s="339">
        <f t="shared" si="5"/>
        <v>0</v>
      </c>
      <c r="G24" s="339">
        <f t="shared" si="5"/>
        <v>16355</v>
      </c>
      <c r="H24" s="339">
        <f t="shared" si="5"/>
        <v>154382</v>
      </c>
      <c r="I24" s="339">
        <f t="shared" si="5"/>
        <v>0</v>
      </c>
      <c r="J24" s="339">
        <f t="shared" si="5"/>
        <v>3175</v>
      </c>
      <c r="K24" s="339">
        <f t="shared" si="5"/>
        <v>12827</v>
      </c>
      <c r="L24" s="339">
        <f t="shared" si="5"/>
        <v>16002</v>
      </c>
      <c r="M24" s="648">
        <f t="shared" si="4"/>
      </c>
    </row>
    <row r="25" spans="1:13" ht="12.75">
      <c r="A25" s="881" t="s">
        <v>866</v>
      </c>
      <c r="B25" s="881"/>
      <c r="C25" s="881"/>
      <c r="D25" s="881"/>
      <c r="E25" s="881"/>
      <c r="F25" s="881"/>
      <c r="G25" s="881"/>
      <c r="H25" s="881"/>
      <c r="I25" s="881"/>
      <c r="J25" s="881"/>
      <c r="K25" s="881"/>
      <c r="L25" s="881"/>
      <c r="M25" s="881"/>
    </row>
    <row r="26" spans="1:13" ht="5.25" customHeight="1">
      <c r="A26" s="356"/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</row>
    <row r="27" spans="1:13" ht="15.75">
      <c r="A27" s="878" t="s">
        <v>895</v>
      </c>
      <c r="B27" s="878"/>
      <c r="C27" s="878"/>
      <c r="D27" s="878"/>
      <c r="E27" s="878"/>
      <c r="F27" s="878"/>
      <c r="G27" s="878"/>
      <c r="H27" s="878"/>
      <c r="I27" s="878"/>
      <c r="J27" s="878"/>
      <c r="K27" s="878"/>
      <c r="L27" s="878"/>
      <c r="M27" s="878"/>
    </row>
    <row r="28" spans="1:13" ht="12" customHeight="1" thickBo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893" t="s">
        <v>555</v>
      </c>
      <c r="M28" s="893"/>
    </row>
    <row r="29" spans="1:13" ht="21.75" thickBot="1">
      <c r="A29" s="898" t="s">
        <v>613</v>
      </c>
      <c r="B29" s="899"/>
      <c r="C29" s="899"/>
      <c r="D29" s="899"/>
      <c r="E29" s="899"/>
      <c r="F29" s="899"/>
      <c r="G29" s="899"/>
      <c r="H29" s="899"/>
      <c r="I29" s="899"/>
      <c r="J29" s="899"/>
      <c r="K29" s="357" t="s">
        <v>874</v>
      </c>
      <c r="L29" s="357" t="s">
        <v>875</v>
      </c>
      <c r="M29" s="357" t="s">
        <v>873</v>
      </c>
    </row>
    <row r="30" spans="1:13" ht="12.75">
      <c r="A30" s="894"/>
      <c r="B30" s="895"/>
      <c r="C30" s="895"/>
      <c r="D30" s="895"/>
      <c r="E30" s="895"/>
      <c r="F30" s="895"/>
      <c r="G30" s="895"/>
      <c r="H30" s="895"/>
      <c r="I30" s="895"/>
      <c r="J30" s="895"/>
      <c r="K30" s="358"/>
      <c r="L30" s="359"/>
      <c r="M30" s="359"/>
    </row>
    <row r="31" spans="1:13" ht="13.5" thickBot="1">
      <c r="A31" s="896"/>
      <c r="B31" s="897"/>
      <c r="C31" s="897"/>
      <c r="D31" s="897"/>
      <c r="E31" s="897"/>
      <c r="F31" s="897"/>
      <c r="G31" s="897"/>
      <c r="H31" s="897"/>
      <c r="I31" s="897"/>
      <c r="J31" s="897"/>
      <c r="K31" s="360"/>
      <c r="L31" s="354"/>
      <c r="M31" s="354"/>
    </row>
    <row r="32" spans="1:13" ht="13.5" thickBot="1">
      <c r="A32" s="891" t="s">
        <v>539</v>
      </c>
      <c r="B32" s="892"/>
      <c r="C32" s="892"/>
      <c r="D32" s="892"/>
      <c r="E32" s="892"/>
      <c r="F32" s="892"/>
      <c r="G32" s="892"/>
      <c r="H32" s="892"/>
      <c r="I32" s="892"/>
      <c r="J32" s="892"/>
      <c r="K32" s="361">
        <f>SUM(K30:K31)</f>
        <v>0</v>
      </c>
      <c r="L32" s="361">
        <f>SUM(L30:L31)</f>
        <v>0</v>
      </c>
      <c r="M32" s="361">
        <f>SUM(M30:M31)</f>
        <v>0</v>
      </c>
    </row>
    <row r="48" ht="12.75">
      <c r="A48" s="42"/>
    </row>
  </sheetData>
  <sheetProtection/>
  <mergeCells count="21">
    <mergeCell ref="C4:C5"/>
    <mergeCell ref="A3:A6"/>
    <mergeCell ref="A2:F2"/>
    <mergeCell ref="A32:J32"/>
    <mergeCell ref="L28:M28"/>
    <mergeCell ref="L2:M2"/>
    <mergeCell ref="A30:J30"/>
    <mergeCell ref="A31:J31"/>
    <mergeCell ref="A29:J29"/>
    <mergeCell ref="H6:I6"/>
    <mergeCell ref="B4:B5"/>
    <mergeCell ref="A27:M27"/>
    <mergeCell ref="A1:C1"/>
    <mergeCell ref="D1:M1"/>
    <mergeCell ref="A25:M25"/>
    <mergeCell ref="B6:C6"/>
    <mergeCell ref="B3:I3"/>
    <mergeCell ref="D6:E6"/>
    <mergeCell ref="F6:G6"/>
    <mergeCell ref="J3:M5"/>
    <mergeCell ref="D4:I4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hozzájárulások&amp;R&amp;"Times New Roman CE,Félkövér dőlt"&amp;11 5. melléklet a ....../2014. (......)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Marcsi</cp:lastModifiedBy>
  <cp:lastPrinted>2014-04-02T12:40:32Z</cp:lastPrinted>
  <dcterms:created xsi:type="dcterms:W3CDTF">1999-10-30T10:30:45Z</dcterms:created>
  <dcterms:modified xsi:type="dcterms:W3CDTF">2014-04-02T12:44:27Z</dcterms:modified>
  <cp:category/>
  <cp:version/>
  <cp:contentType/>
  <cp:contentStatus/>
</cp:coreProperties>
</file>