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10695" firstSheet="10" activeTab="15"/>
  </bookViews>
  <sheets>
    <sheet name="1.sz.melléklet" sheetId="1" r:id="rId1"/>
    <sheet name="2.sz.melléklet" sheetId="2" r:id="rId2"/>
    <sheet name="3sz.mell" sheetId="3" r:id="rId3"/>
    <sheet name="4sz.mell." sheetId="4" r:id="rId4"/>
    <sheet name="5sz.mell." sheetId="5" r:id="rId5"/>
    <sheet name="6sz.mell" sheetId="6" r:id="rId6"/>
    <sheet name="7sz.mell." sheetId="7" r:id="rId7"/>
    <sheet name="8.sz.mell." sheetId="8" r:id="rId8"/>
    <sheet name="9. sz. melléklet " sheetId="9" r:id="rId9"/>
    <sheet name="10.sz.mell" sheetId="10" r:id="rId10"/>
    <sheet name="10.sz.mell.folyt." sheetId="11" r:id="rId11"/>
    <sheet name="11 melléklet" sheetId="12" r:id="rId12"/>
    <sheet name="12.sz.mell." sheetId="13" r:id="rId13"/>
    <sheet name="13-14.sz.mell." sheetId="14" r:id="rId14"/>
    <sheet name="15.melléklet" sheetId="15" r:id="rId15"/>
    <sheet name="16.melléklet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<sst xmlns="http://schemas.openxmlformats.org/spreadsheetml/2006/main" count="2118" uniqueCount="761">
  <si>
    <t>ezer Ft-ban</t>
  </si>
  <si>
    <t>Sor-sz.</t>
  </si>
  <si>
    <t>Megnevezés</t>
  </si>
  <si>
    <t>Összeg</t>
  </si>
  <si>
    <t>A.</t>
  </si>
  <si>
    <t>Önkormámnyzat és intézményei</t>
  </si>
  <si>
    <t>Önkormányzat és intézményei</t>
  </si>
  <si>
    <t>I.</t>
  </si>
  <si>
    <t>Működési bevételek</t>
  </si>
  <si>
    <t>Működési  kiadások</t>
  </si>
  <si>
    <t>II.</t>
  </si>
  <si>
    <t>Támogatások</t>
  </si>
  <si>
    <t>III.</t>
  </si>
  <si>
    <t>IV.</t>
  </si>
  <si>
    <t>V.</t>
  </si>
  <si>
    <t>Felhalmozási kiadások</t>
  </si>
  <si>
    <t>VI.</t>
  </si>
  <si>
    <t>Hitelek</t>
  </si>
  <si>
    <t>Pénzügyi befektetések kiad.</t>
  </si>
  <si>
    <t>VII.</t>
  </si>
  <si>
    <t>Hiteltörlesztés</t>
  </si>
  <si>
    <t>VIII.</t>
  </si>
  <si>
    <t>Tartalék</t>
  </si>
  <si>
    <t>Kiadások mindösszesen (A+B)</t>
  </si>
  <si>
    <t>BEVÉTELEK</t>
  </si>
  <si>
    <t>MŰKÖDÉSI BEVÉTELEK</t>
  </si>
  <si>
    <t>1.</t>
  </si>
  <si>
    <t>2.</t>
  </si>
  <si>
    <t>2.1</t>
  </si>
  <si>
    <t>Helyi adók</t>
  </si>
  <si>
    <t>Átengedett központi adók</t>
  </si>
  <si>
    <t>Talajterhelési díj</t>
  </si>
  <si>
    <t>TÁMOGATÁSOK</t>
  </si>
  <si>
    <t>1.1</t>
  </si>
  <si>
    <t>1.2</t>
  </si>
  <si>
    <t xml:space="preserve">Központosított előirányzatok </t>
  </si>
  <si>
    <t>1.3</t>
  </si>
  <si>
    <t>1.4</t>
  </si>
  <si>
    <t>FELHALMOZÁSI ÉS TŐKE JELLEGŰ BEVÉTELEK</t>
  </si>
  <si>
    <t>Tárgyieszközök, immateriális javak értékesítése</t>
  </si>
  <si>
    <t>Önkormányzatok sajátos felhalm.és tőke jell.bev.</t>
  </si>
  <si>
    <t>Működési célú</t>
  </si>
  <si>
    <t xml:space="preserve">     - ebből OEP</t>
  </si>
  <si>
    <t>Felhalmozási célú</t>
  </si>
  <si>
    <t xml:space="preserve">     -ebből OEP</t>
  </si>
  <si>
    <t>Működési célú pénzeszköz átv.ÁHT-on kiv.</t>
  </si>
  <si>
    <t>Felhalmozási célú pénz eszköz átv. ÁHT-on kiv.</t>
  </si>
  <si>
    <t>HITELEK</t>
  </si>
  <si>
    <t>Működési célú hitel felvétele</t>
  </si>
  <si>
    <t>Felhalmozási célú hitel felvétel</t>
  </si>
  <si>
    <t>Előző évi előirányzat maradvány, pénzmaradvány igénybevétele</t>
  </si>
  <si>
    <t xml:space="preserve">                                                                                     KIADÁSOK</t>
  </si>
  <si>
    <t>MŰKÖDÉSI KIADÁSOK</t>
  </si>
  <si>
    <t>Személyi juttatások</t>
  </si>
  <si>
    <t>Munkaadókat terhelő járulékok</t>
  </si>
  <si>
    <t>3.</t>
  </si>
  <si>
    <t>Dologi kiadások</t>
  </si>
  <si>
    <t>4.</t>
  </si>
  <si>
    <t>Támogatásértékű felhalmozási célú kiadás</t>
  </si>
  <si>
    <t>Működési célú pénzeszköz átadás ÁHT-on kiv.</t>
  </si>
  <si>
    <t>Felhalmozási célú pénzeszköz átadás ÁHT-on kiv.</t>
  </si>
  <si>
    <t>FELHALMOZÁSI KIADÁSOK</t>
  </si>
  <si>
    <t>Felújítások</t>
  </si>
  <si>
    <t>Beruházások</t>
  </si>
  <si>
    <t>PÉNZÜGYI BEFEKTETÉSEK KIADÁSAI</t>
  </si>
  <si>
    <t>Részvények és részesedések vásárlása</t>
  </si>
  <si>
    <t>HITELTÖRLESZTÉS</t>
  </si>
  <si>
    <t xml:space="preserve">Működési célú hiteltörlesztés </t>
  </si>
  <si>
    <t>Fejlesztési célú hiteltörlesztés</t>
  </si>
  <si>
    <t>PÉNZFORGALOM NÉLKÜLI KIADÁS</t>
  </si>
  <si>
    <t>Általános tartalék</t>
  </si>
  <si>
    <t>Céltartalék</t>
  </si>
  <si>
    <t>Költségvetési létszámkeret önkormányzat és intézményeinél</t>
  </si>
  <si>
    <t>BEVÉTELEK FORRÁSAI</t>
  </si>
  <si>
    <t>Működési cékú pénzeszköz átv.ÁHT-on kiv.</t>
  </si>
  <si>
    <t>KIADÁSOK FORRÁSAI</t>
  </si>
  <si>
    <t xml:space="preserve">Önkormányzat és intézményei </t>
  </si>
  <si>
    <t>Támogatásértékü működési célú kiadás</t>
  </si>
  <si>
    <t>Működési célú pénzeszközátadás ÁHT-on kiv.</t>
  </si>
  <si>
    <t>Működési célú hiteltörlesztés</t>
  </si>
  <si>
    <t>Tartalékok</t>
  </si>
  <si>
    <t>Tárgyieszközök és immateriális javak értékesítése</t>
  </si>
  <si>
    <t>Önkormányzatok sajátos felh.és tőke jell.bev.</t>
  </si>
  <si>
    <t>Felhalmozási célú pénzeszköz átvétel államháztartáson belül</t>
  </si>
  <si>
    <t>Felhalmozási célú p.e. átv. ÁHT-on kiv.</t>
  </si>
  <si>
    <t xml:space="preserve"> </t>
  </si>
  <si>
    <t>Adatok ezer Ft-ban</t>
  </si>
  <si>
    <t>Szakfeladat</t>
  </si>
  <si>
    <t>száma</t>
  </si>
  <si>
    <t>megnevezése</t>
  </si>
  <si>
    <t>Polgármesteri Hivatal</t>
  </si>
  <si>
    <t>Önkormányzat és intézményei (1+2)</t>
  </si>
  <si>
    <t xml:space="preserve">   Közvilágítási feladatok</t>
  </si>
  <si>
    <t xml:space="preserve"> - Nem p.ü.-i vál.részvényeinek vás.</t>
  </si>
  <si>
    <t xml:space="preserve">   Közvilágítási rendszer felúj. részv.   átruházási szerződés alapján</t>
  </si>
  <si>
    <t xml:space="preserve"> Napköziotthonos Óvoda</t>
  </si>
  <si>
    <t>Összesen</t>
  </si>
  <si>
    <t>Önállóan, részben önállóan gazdálkodó intézmények neve</t>
  </si>
  <si>
    <t>Bevételek összesen</t>
  </si>
  <si>
    <t>Ebből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</si>
  <si>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</si>
  <si>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</si>
  <si>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</si>
  <si>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</si>
  <si>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</si>
  <si>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</si>
  <si>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</si>
  <si>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</si>
  <si>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</si>
  <si>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1. Polgármesteri Hivatal</t>
  </si>
  <si>
    <t>1. Napköziotthonos Óvoda</t>
  </si>
  <si>
    <t>Önkorm. költségvetési támogatása</t>
  </si>
  <si>
    <t>14.</t>
  </si>
  <si>
    <t>15.</t>
  </si>
  <si>
    <t>16.</t>
  </si>
  <si>
    <t>17.</t>
  </si>
  <si>
    <t>18.</t>
  </si>
  <si>
    <t>19.</t>
  </si>
  <si>
    <t>Szociális étkeztetés</t>
  </si>
  <si>
    <t xml:space="preserve">                                                                                                                                                     </t>
  </si>
  <si>
    <t>Intézmény</t>
  </si>
  <si>
    <t>Rendszeres szem.juttat.</t>
  </si>
  <si>
    <t>Nem rendszeres szem.juttat</t>
  </si>
  <si>
    <t>Külső szem.juttat.</t>
  </si>
  <si>
    <t>Személyi juttat.össz.</t>
  </si>
  <si>
    <t>Önk.ig.tev.</t>
  </si>
  <si>
    <t>Család nővéd.</t>
  </si>
  <si>
    <t>Ifj.eü.gond.</t>
  </si>
  <si>
    <t>Napk.Óvoda</t>
  </si>
  <si>
    <t>Önállóan és részben önállóan gazdálkodó intézmények neve</t>
  </si>
  <si>
    <t>Kiadások összesen</t>
  </si>
  <si>
    <t>I/1.Személyi juttatások</t>
  </si>
  <si>
    <t>I/2.Munkaadót terhelő járulékok</t>
  </si>
  <si>
    <t>Vizterm.ellátás</t>
  </si>
  <si>
    <t>Út építése</t>
  </si>
  <si>
    <t>Fogorvosi alap ellátás</t>
  </si>
  <si>
    <t>Ifj.eü.gondozás</t>
  </si>
  <si>
    <t>Ápolási díj alanyi jogon</t>
  </si>
  <si>
    <t>Ápolási díj mélt.alapon</t>
  </si>
  <si>
    <t>Rendkiv.gyerm.véd.tám.</t>
  </si>
  <si>
    <t>Átvitel :</t>
  </si>
  <si>
    <t>Áthozat</t>
  </si>
  <si>
    <t>1.Napköziotthonos Óvoda</t>
  </si>
  <si>
    <t>Óvodai int.étkeztetés</t>
  </si>
  <si>
    <t>I/3. Dologi Kiadások</t>
  </si>
  <si>
    <t>I. MŰKÖDÉSI KIADÁSOK</t>
  </si>
  <si>
    <t>V/1. Felújítási kiadások</t>
  </si>
  <si>
    <t>V/2. Beruházások</t>
  </si>
  <si>
    <t>VI.PÉNZÜGYI BEFEKT. KIAD.</t>
  </si>
  <si>
    <t>Működési céltartalék</t>
  </si>
  <si>
    <t>Fejlesztési céltartalék</t>
  </si>
  <si>
    <t xml:space="preserve">Mindösszesen </t>
  </si>
  <si>
    <t>Mindösszesen</t>
  </si>
  <si>
    <t>Önkormányzati szintű felhalmozási célú bevételei és kiadásai továbbá pénzügyi befektetések kiadása</t>
  </si>
  <si>
    <t>Önállóan működő és gazdálkodó kvi.int.</t>
  </si>
  <si>
    <t>Családsegítés</t>
  </si>
  <si>
    <t>Önkorm.elsz.kvi.szervekkel</t>
  </si>
  <si>
    <t>Fejezeti és ált.tartalékok</t>
  </si>
  <si>
    <t xml:space="preserve"> Önkormányzat</t>
  </si>
  <si>
    <t>Önkormányzat összesen</t>
  </si>
  <si>
    <t>1.Polgármesteri Hivatal</t>
  </si>
  <si>
    <t>Polgármesteri Hivatal összesen</t>
  </si>
  <si>
    <t xml:space="preserve"> 1.1</t>
  </si>
  <si>
    <t>Önállóan működő kvi.intézmények</t>
  </si>
  <si>
    <t xml:space="preserve"> 2.1</t>
  </si>
  <si>
    <t>Napközi Otthonos Óvoda összesen</t>
  </si>
  <si>
    <t>Bevételek midösszesen</t>
  </si>
  <si>
    <t>Önállóan működő és gazdálkodó intézmények</t>
  </si>
  <si>
    <t>Önkormányzat</t>
  </si>
  <si>
    <t>2.1 Napközi Otthonos Óvoda összesen</t>
  </si>
  <si>
    <t>Felhalmozási és tőke jell.bevétel</t>
  </si>
  <si>
    <t>Mindösszesen (1+2)</t>
  </si>
  <si>
    <t>Közterület rendjének fenntartása</t>
  </si>
  <si>
    <t>1 Polgármesteri Hivatal</t>
  </si>
  <si>
    <t>2. Önállóan működő kvi.intézmények</t>
  </si>
  <si>
    <t xml:space="preserve">Kiadások összesen </t>
  </si>
  <si>
    <t xml:space="preserve">Működési célú bevételek összesen </t>
  </si>
  <si>
    <t>Működési célú kiadások összesen</t>
  </si>
  <si>
    <t xml:space="preserve">Felhalmozási célú bevételek összesen </t>
  </si>
  <si>
    <t>Felhalm.célú kiadások és pénzügyi befekt.összesen</t>
  </si>
  <si>
    <t>Önkorm.ig.tevékenysége</t>
  </si>
  <si>
    <t>Személyi juttatás</t>
  </si>
  <si>
    <t>Önkormányzat össz.</t>
  </si>
  <si>
    <t>Napk.Óvoda össz.</t>
  </si>
  <si>
    <t>Önállóan műk. és gazd. kvi. Int.</t>
  </si>
  <si>
    <t>Önállóan működő kvi. int.</t>
  </si>
  <si>
    <t>Munk.terh.jár.</t>
  </si>
  <si>
    <t>Dologi kiadás</t>
  </si>
  <si>
    <t>Műk.pe.átadás</t>
  </si>
  <si>
    <t>Ellátottak juttatásai</t>
  </si>
  <si>
    <t>Létszám</t>
  </si>
  <si>
    <t xml:space="preserve">Függő, átfutó, kiegyenlítő </t>
  </si>
  <si>
    <t>Pénzmaradvány működési</t>
  </si>
  <si>
    <t xml:space="preserve">Pénzmaradvány fejlesztési </t>
  </si>
  <si>
    <t>Munkahelyi vendéglátás</t>
  </si>
  <si>
    <t>Intézmény finanszírozás</t>
  </si>
  <si>
    <t>Önkorm.jogalkotás</t>
  </si>
  <si>
    <t>Ált.isk.étkeztetés</t>
  </si>
  <si>
    <t>2014. évi előirányzat</t>
  </si>
  <si>
    <t>2014.évi előirányzat</t>
  </si>
  <si>
    <t>CSÁNY KÖZSÉGI ÖNKORMÁNYZAT 2014. ÉVI ÖSSZEVONT KÖLTSÉGVETÉSI MÉRLEGE</t>
  </si>
  <si>
    <t>2014 évi terv. Fő</t>
  </si>
  <si>
    <t>CSÁNY Községi Önkormányzat önállóan működő és gazdálkodó, és önállóan működő költségvetési intézményeinek 2014.évi kiadásainak előirányzata</t>
  </si>
  <si>
    <t>Közhatalmi bevételek</t>
  </si>
  <si>
    <t>Ellátottak pézbeli juttatásai</t>
  </si>
  <si>
    <t>Működési célű támogatások</t>
  </si>
  <si>
    <t>1.5</t>
  </si>
  <si>
    <t>2</t>
  </si>
  <si>
    <t>Felhalmozási célú támogatások</t>
  </si>
  <si>
    <t>Felhalmozási célú központosított támogatás</t>
  </si>
  <si>
    <t>TÁMOGATÁSOK ÁHT-ON BELÜLRE</t>
  </si>
  <si>
    <t>TÁMOGATÁSOK ÁHT-ON KÍVÜLRE</t>
  </si>
  <si>
    <t>Előző évi központi kiegészítése</t>
  </si>
  <si>
    <t>ELLÁTOTTAK PÉNZBELI JUTTATÁSAI</t>
  </si>
  <si>
    <t>KÖZHATALMI BEVÉTELEK</t>
  </si>
  <si>
    <t>1</t>
  </si>
  <si>
    <t>3</t>
  </si>
  <si>
    <t>4</t>
  </si>
  <si>
    <t>5</t>
  </si>
  <si>
    <t>Igazgatási szolgáltatási díjak</t>
  </si>
  <si>
    <t>III</t>
  </si>
  <si>
    <t>Köpontosított előirányzatok</t>
  </si>
  <si>
    <t>Felhalmozási célű támogatások</t>
  </si>
  <si>
    <t>Felhalmozási célú központosított támogatások</t>
  </si>
  <si>
    <t>Támogatások ÁHT-on belülre</t>
  </si>
  <si>
    <t>Növényterm.,állatteny. kapcs szolgáltatások</t>
  </si>
  <si>
    <t>Önkorm.vagyon való gazdál kapcs.feladatok</t>
  </si>
  <si>
    <t>Önkorm.elszámolásai központi költségvetés</t>
  </si>
  <si>
    <t>Fogorvosi alapellátás</t>
  </si>
  <si>
    <t>Háziorvosi alapellátás</t>
  </si>
  <si>
    <t>Család és nővédelmi .eü.gondozás</t>
  </si>
  <si>
    <t>Házi segítségnyújtás</t>
  </si>
  <si>
    <t>START-munkaprogram-Téli közfogl.</t>
  </si>
  <si>
    <t>Hosszú időtartamú közfoglalkoztatás</t>
  </si>
  <si>
    <t>Könyvtári szolgáltatások</t>
  </si>
  <si>
    <t>Közművelődés-közösségi ás társadalmi rész.fejl.</t>
  </si>
  <si>
    <t>Növényterm.állatteny</t>
  </si>
  <si>
    <t>Tel.hulladék kezelése ártalmat.</t>
  </si>
  <si>
    <t>Közutak,hidak,alagutak,üzemeltetése</t>
  </si>
  <si>
    <t>Önk.vagyon való gazdálkodás</t>
  </si>
  <si>
    <t>Állat eü. ellátás</t>
  </si>
  <si>
    <t>Közvilágítási feladatok</t>
  </si>
  <si>
    <t>Város és község gazdálkodás</t>
  </si>
  <si>
    <t>Önk. és önk.hivatalok ig.tevékenység</t>
  </si>
  <si>
    <t>Közterület.rendjének fenntartása</t>
  </si>
  <si>
    <t>Házi orvosi alapellátás</t>
  </si>
  <si>
    <t>Foglalkozás eü. alapellátás</t>
  </si>
  <si>
    <t>Család és nővédelmi .eü. gondozás</t>
  </si>
  <si>
    <t>Gyermvéd. pénzbeli és term.beni ellát.</t>
  </si>
  <si>
    <t>Egyéb szoc. pénzbeli ellátások</t>
  </si>
  <si>
    <t>Elhunytszem.hátramar. pénzbeli ellát</t>
  </si>
  <si>
    <t>Egyéb szoc. term.beni, pénzbeli ellát.</t>
  </si>
  <si>
    <t>Gyermekjóléti szolgáltatások</t>
  </si>
  <si>
    <t>Szociális étkezés</t>
  </si>
  <si>
    <t>Házi segítség nyújtás</t>
  </si>
  <si>
    <t>Jelzőrendsz.házi segítség nyújtás</t>
  </si>
  <si>
    <t>Civil szervezetek működési tám.</t>
  </si>
  <si>
    <t>START-munkprog.-téli közfoglalkozás</t>
  </si>
  <si>
    <t>Hosszabb időtartamú közfogl</t>
  </si>
  <si>
    <t>Közműv.társ részvét.fejlesztés</t>
  </si>
  <si>
    <t>Önk,önkhivatalok jog.,ált.tevékenysége</t>
  </si>
  <si>
    <t>Város és községgazd. egyéb szolg.</t>
  </si>
  <si>
    <t>Munknélküli aktív korúak ellátása</t>
  </si>
  <si>
    <t>Lakásfenntart lakhat. Összefügg ellát.</t>
  </si>
  <si>
    <t>Betegség kapcs. Péznbeli ellát.,tám.</t>
  </si>
  <si>
    <t>Időskor járadéka</t>
  </si>
  <si>
    <t>Óvodai nevelés,ellátás szakmai fel.</t>
  </si>
  <si>
    <t>Óvodai nevelés, ellátás műk. fel.</t>
  </si>
  <si>
    <t>Óvodai intézményi étkeztetés</t>
  </si>
  <si>
    <t>Iskolai intézményi étkeztetés</t>
  </si>
  <si>
    <t>Önkormányzati ig.tev.</t>
  </si>
  <si>
    <t>Óvodai nevelés ellátás. műk feladat</t>
  </si>
  <si>
    <t>Támogatások ÁHT-onkívülre</t>
  </si>
  <si>
    <t>Települési önkormányzatok egyes köznevelési feladatainak támogatása</t>
  </si>
  <si>
    <t>Kulturális feladat támogatása</t>
  </si>
  <si>
    <t>Szociális  gyermekjóléti és gyermek étk. feladat támogatása</t>
  </si>
  <si>
    <t>Bírságok, pótlékok,egyéb közhatalmi bevételek</t>
  </si>
  <si>
    <t>Birságok, pótlékok ,egyéb közhatalmi bevételek</t>
  </si>
  <si>
    <t>Működési célú támogatások</t>
  </si>
  <si>
    <t>Helyi önkormányzat működésének általános támogatása</t>
  </si>
  <si>
    <t>Heyi önkormányzat működésének általános támogatásaí</t>
  </si>
  <si>
    <t>Szociális gyermekjóléti és gyermek étk.felad.tám</t>
  </si>
  <si>
    <t>ÁTVETT PÉNZESZKÖZÖK ÁHT-on belülről</t>
  </si>
  <si>
    <t>ÁTVETT PÉNZESZKÖZÖK ÁHT-ON kívülről</t>
  </si>
  <si>
    <t>Átvett pénzeszközök ÁHT-on belülről</t>
  </si>
  <si>
    <t>Átvett pénzeszközök ÁHT-onkívülről</t>
  </si>
  <si>
    <t>ÁTVETT PÉNZESZKÖZÖK ÁHT-on kívülről</t>
  </si>
  <si>
    <t>Önkorm. Önkormhiv. jogalkotó és ált.ig.tev.</t>
  </si>
  <si>
    <t>Önkorm. És önkormhiv jogalkotó és ált.ig.tev.</t>
  </si>
  <si>
    <t>Önkorm. És önkormhiv. jogalkotó és ált.ig.tev.</t>
  </si>
  <si>
    <t>Önk. Önkhiv. Önk ig tev</t>
  </si>
  <si>
    <t>Fog orvosi alap ellátás</t>
  </si>
  <si>
    <t>Házi orvosi alap ellátás</t>
  </si>
  <si>
    <t>START munp. -Téli közfogl.</t>
  </si>
  <si>
    <t>Hosszabb időtartamú közfogl.</t>
  </si>
  <si>
    <t>Polg.Hiv.össz.</t>
  </si>
  <si>
    <t>Város kg. Gazdálkodás egyéb sz</t>
  </si>
  <si>
    <t>Óvodai nevelés szak fel.</t>
  </si>
  <si>
    <t>Közműv.társ részvényfejlesztés</t>
  </si>
  <si>
    <t>Város kg gazdálkodás</t>
  </si>
  <si>
    <t>Közter.rend.fenntartása</t>
  </si>
  <si>
    <t>Család segítés</t>
  </si>
  <si>
    <t>Könyvtári szolgálat</t>
  </si>
  <si>
    <t>Isk.int.étkeztetés</t>
  </si>
  <si>
    <t>Növénytermesztés,állattenyésztés</t>
  </si>
  <si>
    <t>-Kisértékű tárgyi eszköz beszerzés</t>
  </si>
  <si>
    <t>Termeléshez szükséges eszközökre</t>
  </si>
  <si>
    <t>Önkormányzati vagyonnal való gazdálkodás</t>
  </si>
  <si>
    <t>-Egyéb gép, berendezés létesítése</t>
  </si>
  <si>
    <t>*polgármesteri hivatal                                           2.991.960</t>
  </si>
  <si>
    <t xml:space="preserve">*óvoda                                                                11.967.943                                    </t>
  </si>
  <si>
    <t>-Int.beruházás ÁÉFA-ja</t>
  </si>
  <si>
    <t>*polgármesteri hivatal                                              807.829</t>
  </si>
  <si>
    <t xml:space="preserve">*óvoda                                                                  3.231.344                                    </t>
  </si>
  <si>
    <t>Napelemes renszer kiépítése KEOP-4.10.0/A/12-2013-0211 pály.</t>
  </si>
  <si>
    <t>Város és községgazdálkodás</t>
  </si>
  <si>
    <t xml:space="preserve"> -Kisértékű tárgyi eszköz beszerzésére</t>
  </si>
  <si>
    <t>1 db nyomtató vásálása</t>
  </si>
  <si>
    <t>START munkaprogram-Téli közfoglalkoztatás</t>
  </si>
  <si>
    <t>1 db betonkeverő, 1 db láncfűrész</t>
  </si>
  <si>
    <t>Hosszabb időtartamú közfoglalkoztatás</t>
  </si>
  <si>
    <t>-Egyéb építmény létesítése</t>
  </si>
  <si>
    <t xml:space="preserve">Állattartáshoz hodály 2014. évi végelszámolás után fizetendő  összege </t>
  </si>
  <si>
    <t>Önkorm., és önk. hivatalok jogalkotó és ált. igazgatási tev.</t>
  </si>
  <si>
    <t>eszközök pótlására</t>
  </si>
  <si>
    <t xml:space="preserve">óvodai nevelés,ellátás működtetési feladatai </t>
  </si>
  <si>
    <t>Óvodai nevelés szakmai felad.</t>
  </si>
  <si>
    <t>Óvodai nevelés műk. felad.</t>
  </si>
  <si>
    <t>2014.évi eredeti ei.</t>
  </si>
  <si>
    <t>2014.évi eredeti(fő)</t>
  </si>
  <si>
    <t>2014.évi mód.ei.</t>
  </si>
  <si>
    <t>2014.évi eedeti(fő)</t>
  </si>
  <si>
    <t>Önkormányzati szintű bevételei és kiadásai jogcímenként</t>
  </si>
  <si>
    <t>2014. évi mód.ei.</t>
  </si>
  <si>
    <t>Teljesítés</t>
  </si>
  <si>
    <t>Teljesítés %-a</t>
  </si>
  <si>
    <t>Önkormányzati szintű működési célú bevételei és kiadásai</t>
  </si>
  <si>
    <t>CSÁNY Községi Önkormányzat önállóan működő és gazdálkodó, és önállóan működő költségvetési intézményeinek 2014. I. félévi kiadásai</t>
  </si>
  <si>
    <t>2014.évi mód.ei</t>
  </si>
  <si>
    <t>Teljesítmény</t>
  </si>
  <si>
    <t>Teljesítmény %-a</t>
  </si>
  <si>
    <t>1.6</t>
  </si>
  <si>
    <t>Helyi önkormányzatok kiegészítő támogatása</t>
  </si>
  <si>
    <t>2. melléklet folytatása</t>
  </si>
  <si>
    <t xml:space="preserve">                                                                                                         </t>
  </si>
  <si>
    <t>Átvett pénzeszközök ÁHT-on kívülről</t>
  </si>
  <si>
    <t xml:space="preserve"> 1/1.oldal folytatása</t>
  </si>
  <si>
    <t xml:space="preserve"> 1/2.oldal </t>
  </si>
  <si>
    <t>1/2.oldal folytatása</t>
  </si>
  <si>
    <t xml:space="preserve"> 1/3.oldal</t>
  </si>
  <si>
    <t>1/3.oldal folytatása</t>
  </si>
  <si>
    <t xml:space="preserve"> 1/4.oldal</t>
  </si>
  <si>
    <t xml:space="preserve"> 1/4.oldal folytatása</t>
  </si>
  <si>
    <t xml:space="preserve"> 1/5.oldal</t>
  </si>
  <si>
    <t xml:space="preserve"> 1/5.oldal folytatása</t>
  </si>
  <si>
    <t>2014 évi mód. Fő</t>
  </si>
  <si>
    <t xml:space="preserve">Támogatásértékű működési célú kiadás </t>
  </si>
  <si>
    <t>Elvonások, befizetések</t>
  </si>
  <si>
    <t>Helyi ömkormányzatok kiegészítő támogatása</t>
  </si>
  <si>
    <t xml:space="preserve">                                                                                          </t>
  </si>
  <si>
    <t>Ogy.Önk.,EU parlamenti képv. K. tev</t>
  </si>
  <si>
    <t>Ogy .Önk.,EU parl. Képv.vál.t.</t>
  </si>
  <si>
    <t>Gyermekvédelmi pénzbeli term ellát</t>
  </si>
  <si>
    <t>I/4. Elvonások,befizetések</t>
  </si>
  <si>
    <t>2014 évi telj. Fő</t>
  </si>
  <si>
    <t>Ogy.Önk.Eu parl.képv.kapcs.t.</t>
  </si>
  <si>
    <t>Közművelődés-közösségi és társ rész fejl.</t>
  </si>
  <si>
    <t>-Egyéb gép berend. Létesítés</t>
  </si>
  <si>
    <t>-Beruházási ÁFA</t>
  </si>
  <si>
    <t>Közutak,hidak üzemeltetése</t>
  </si>
  <si>
    <t>I/4. Elvonások, befizetések</t>
  </si>
  <si>
    <t>II.TÁMOGATÁSOK ÁHT-on BELÜLRE</t>
  </si>
  <si>
    <t>III.TÁMOGATÁSOK ÁHT-on KÍVÜLRE</t>
  </si>
  <si>
    <t>IV.ELLÁTOTTAK PÉNZBELI JUTTATÁSAI</t>
  </si>
  <si>
    <t xml:space="preserve"> * Kismotor vásárlásra, egyéb tárgyi eszk..</t>
  </si>
  <si>
    <t>2014.évi ei.mód</t>
  </si>
  <si>
    <t>2014.évi telj(fő)</t>
  </si>
  <si>
    <t>2014.évi telj.(fő)</t>
  </si>
  <si>
    <t>-Jármű vásárlás</t>
  </si>
  <si>
    <t>Közműv. érd. növ. hj tám.ból.</t>
  </si>
  <si>
    <t>CSÁNY KÖZSÉGI ÖNKORMÁNYZAT 2014. ÉVI KÖLTSÉGVETÉSÉNEK</t>
  </si>
  <si>
    <t>Kölcsön nyújtása ÁHT-on kívülre</t>
  </si>
  <si>
    <t>IX.</t>
  </si>
  <si>
    <t>KÖLCSÖN</t>
  </si>
  <si>
    <t>ÁTVETT PÉNZESZKÖZÖK ÁHTON BELÜLRŐL</t>
  </si>
  <si>
    <t>1.2.</t>
  </si>
  <si>
    <t>CSÁNY Községi Önkormányzat önállóan működő és gazdálkodó, és önállóan működő költségvetési intézményeinek  2014. évi bevételei</t>
  </si>
  <si>
    <t>Gyermekvédelmi pénzbeli és term.beni ellát.</t>
  </si>
  <si>
    <t>CSÁNY Községi Önkormányzat önállóan működő és gazdálkodó, és önállóan működő költségvetési intézményeinek 2014. évi kiadásai</t>
  </si>
  <si>
    <t>VIII. Kölcsön</t>
  </si>
  <si>
    <t>CSÁNY KÖZSÉGI  ÖNKORMÁNYZAT SZEMÉLYI JUTTATÁSAINAK ,FOGLALKOZTATOTTI LÉTSZÁMÁNAK  2014. ÉVI TELJESÍTÉSE</t>
  </si>
  <si>
    <t>Önk. És Önk. Hivatalok jogalkotó és ált. ig. tevékenysége</t>
  </si>
  <si>
    <t>- Földterület vásárlás</t>
  </si>
  <si>
    <t>- Jármű vásárlás</t>
  </si>
  <si>
    <t>- Kisértékű tárgyi eszköz beszerzés</t>
  </si>
  <si>
    <t>- Beruházási Áfa</t>
  </si>
  <si>
    <t>- Kisértékű tárgyi eszköz</t>
  </si>
  <si>
    <t>Kerékpár beszerzés</t>
  </si>
  <si>
    <t>-Egyéb gép, berendezés vásárlása</t>
  </si>
  <si>
    <t>Konyha</t>
  </si>
  <si>
    <t xml:space="preserve">eszközök pótlása, cseréje, </t>
  </si>
  <si>
    <t xml:space="preserve">foglalkoztatási szemléltető eszközök vásárlása, </t>
  </si>
  <si>
    <t>csoportokba játék beszerzés</t>
  </si>
  <si>
    <t>- Egyéb gép berendezés</t>
  </si>
  <si>
    <t>burgonyakoptató</t>
  </si>
  <si>
    <t>CSÁNY KÖZSÉGI ÖNKORMÁNYZAT BERUHÁZÁSI KIADÁSAI ÉS PÉNÜGYI BEFEKTETÉSEI ELŐIRÁNYZATA 2014. évben</t>
  </si>
  <si>
    <t>CSÁNY KÖZSÉGI ÖNKORMÁNYZAT FELÚJÍTÁSI KIADÁSAINAK ELŐIRÁNYZATA 2014. évben</t>
  </si>
  <si>
    <t>- Egyéb építmény, út felújítása</t>
  </si>
  <si>
    <t>Rákóczi,Malom,Budai,Major,Monostori,Nagy,Dobó,temetőbe vezető</t>
  </si>
  <si>
    <t>út,Dózs, Bajcsy útakra</t>
  </si>
  <si>
    <t>Önkormányzati vagyonnal való gazdálkodással kapcs. feladatok</t>
  </si>
  <si>
    <t>Közösségi ház kialakítása</t>
  </si>
  <si>
    <t>Régi óvoda épületében épületrész felújítása</t>
  </si>
  <si>
    <t>-Felújítás ÁFA-ja</t>
  </si>
  <si>
    <t>- Épület felújítás</t>
  </si>
  <si>
    <t>- Felújítási ÁFA</t>
  </si>
  <si>
    <t>- Felújítási Áfa</t>
  </si>
  <si>
    <t>Önállóan müködő és gazdálkodó költségvetési szerv Csány Polgármesteri Hivatal 2014. évi költségvetéséről</t>
  </si>
  <si>
    <t>2014. évi teljesítés</t>
  </si>
  <si>
    <t>Önállóan müködő költségvetési szerv Csány Napközi Otthonos Óvoda 2014. évi költségvetéséről</t>
  </si>
  <si>
    <t>Kölcsön</t>
  </si>
  <si>
    <t>Finanszírozási bevételek</t>
  </si>
  <si>
    <t>Maradvány igénybevétele</t>
  </si>
  <si>
    <t>Államháztartáson belüli megelőlegezések</t>
  </si>
  <si>
    <t>Finanszírozási kiadások</t>
  </si>
  <si>
    <t>X.</t>
  </si>
  <si>
    <t>FINANSZÍROZÁSI BEVÉTELEK</t>
  </si>
  <si>
    <t xml:space="preserve">VII. </t>
  </si>
  <si>
    <t>TARTALÉKOK</t>
  </si>
  <si>
    <t>FINANSZÍROZÁSI KIADÁSOK</t>
  </si>
  <si>
    <t>IX.Tartalékok</t>
  </si>
  <si>
    <t>IX. Tartalékok</t>
  </si>
  <si>
    <t>X. Finanszírozási kiadások</t>
  </si>
  <si>
    <t>CSÁNY Községi Önkormányzat önállóan működő és gazdálkodó, és önállóan működő költségvetési intézményeinek 2014.évi kiadásai</t>
  </si>
  <si>
    <t>10. sz. melléklet</t>
  </si>
  <si>
    <t>CSÁNY KÖZSÉGI ÖNKORMÁNYZAT TÖBB ÉVES KIHATÁSSAL JÁRÓ FELADATAINAK ELŐIRÁNYZATAI ÉS TELJESÍTÉSE</t>
  </si>
  <si>
    <t>Feladat</t>
  </si>
  <si>
    <t>Összes kiadás</t>
  </si>
  <si>
    <t>Későbbi évek kihatása</t>
  </si>
  <si>
    <t>2014.év</t>
  </si>
  <si>
    <t>….év</t>
  </si>
  <si>
    <t>mód.e.i.</t>
  </si>
  <si>
    <t>teljesítés</t>
  </si>
  <si>
    <t>mód.ei.</t>
  </si>
  <si>
    <t>eredeti ei.</t>
  </si>
  <si>
    <t>I. Felújítási feladatok</t>
  </si>
  <si>
    <t xml:space="preserve"> * Közvilágítási rendszer </t>
  </si>
  <si>
    <t>a.) 2001. évben induló</t>
  </si>
  <si>
    <t>b.) 2010. évben induló</t>
  </si>
  <si>
    <t>II. Bérleti lizingdíj (működési kiadás)</t>
  </si>
  <si>
    <t>Gázkazánok vásárlása</t>
  </si>
  <si>
    <t xml:space="preserve"> -Ált. iskola</t>
  </si>
  <si>
    <t xml:space="preserve"> -Óvoda</t>
  </si>
  <si>
    <t xml:space="preserve"> -Polg.Hiv.</t>
  </si>
  <si>
    <r>
      <t xml:space="preserve">Megjegyzés: </t>
    </r>
    <r>
      <rPr>
        <i/>
        <sz val="8"/>
        <rFont val="Arial CE"/>
        <family val="0"/>
      </rPr>
      <t>A gázkazánok korszerűsítése vásárlása jogcímnél a szerződés szerinti alapösszeg plusz mindenkori áfa % fizetendő. 2012-ben ez 27% ra</t>
    </r>
  </si>
  <si>
    <t xml:space="preserve">                       emelkedett 25%-ról. Az eredeti összes kiadás 59.544 eFt.  2012. évre eső Áfa növekménnyel 78 eFt-tal megemelésre került.</t>
  </si>
  <si>
    <t>szerz.sz.ö.</t>
  </si>
  <si>
    <t>áfa növ.</t>
  </si>
  <si>
    <t>számított új</t>
  </si>
  <si>
    <t>2012. é.növ.</t>
  </si>
  <si>
    <t>2013. é.növ.</t>
  </si>
  <si>
    <t>új.ei.</t>
  </si>
  <si>
    <t xml:space="preserve">    * Általános isk.</t>
  </si>
  <si>
    <t xml:space="preserve">    * Óvoda</t>
  </si>
  <si>
    <t xml:space="preserve">    * Polgármesteri Hiv.</t>
  </si>
  <si>
    <t>összesen</t>
  </si>
  <si>
    <t>A támoga- tás kedv.     (fő)</t>
  </si>
  <si>
    <t>Adóelengedés</t>
  </si>
  <si>
    <t>Adókedvezmény</t>
  </si>
  <si>
    <t>Egyéb</t>
  </si>
  <si>
    <t>jogcíme   (jellege)</t>
  </si>
  <si>
    <t>mértéke   (%)</t>
  </si>
  <si>
    <t>összege  (e/Ft)</t>
  </si>
  <si>
    <t>e/Ft</t>
  </si>
  <si>
    <t>komm.adó</t>
  </si>
  <si>
    <t>gépj.adó</t>
  </si>
  <si>
    <t>talajrerh.díj</t>
  </si>
  <si>
    <t>Szoc.étk.</t>
  </si>
  <si>
    <t>Össz.: 349</t>
  </si>
  <si>
    <t>-beruházási ÁFA</t>
  </si>
  <si>
    <t>Ellátottak pénzbeli juttatásai</t>
  </si>
  <si>
    <t>Követelés jellegű sajátos elszámolások</t>
  </si>
  <si>
    <t>eredeti e.i.</t>
  </si>
  <si>
    <t>2015.év</t>
  </si>
  <si>
    <t>2001- 2013.évi</t>
  </si>
  <si>
    <t>2010 -2013. évi</t>
  </si>
  <si>
    <t>átadás KLIK r.</t>
  </si>
  <si>
    <t>2014.é növ.</t>
  </si>
  <si>
    <t xml:space="preserve">MINDÖSSZESEN </t>
  </si>
  <si>
    <t>CSÁNY KÖZSÉGI ÖNKORMÁNYZAT 2014.ÉVI KÖZVETETT TÁMOGATÁSAI</t>
  </si>
  <si>
    <t>Adatok: ezer forintban!</t>
  </si>
  <si>
    <t>ESZKÖZÖK</t>
  </si>
  <si>
    <t>Sorszám</t>
  </si>
  <si>
    <t>Bruttó</t>
  </si>
  <si>
    <t xml:space="preserve">Becsült 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</si>
  <si>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</si>
  <si>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</si>
  <si>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</si>
  <si>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</si>
  <si>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</si>
  <si>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</si>
  <si>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</si>
  <si>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</si>
  <si>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</si>
  <si>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</si>
  <si>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</si>
  <si>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</si>
  <si>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</si>
  <si>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</si>
  <si>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</si>
  <si>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</si>
  <si>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</si>
  <si>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</si>
  <si>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</si>
  <si>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</si>
  <si>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</si>
  <si>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</si>
  <si>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</si>
  <si>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</si>
  <si>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</si>
  <si>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</si>
  <si>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</si>
  <si>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</si>
  <si>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</si>
  <si>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</si>
  <si>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</si>
  <si>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</si>
  <si>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</si>
  <si>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</si>
  <si>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</si>
  <si>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</si>
  <si>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</si>
  <si>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</si>
  <si>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</si>
  <si>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</si>
  <si>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</si>
  <si>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</si>
  <si>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</si>
  <si>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</si>
  <si>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</si>
  <si>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</si>
  <si>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</si>
  <si>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</si>
  <si>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</si>
  <si>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</si>
  <si>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</si>
  <si>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</si>
  <si>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</si>
  <si>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</si>
  <si>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</si>
  <si>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</si>
  <si>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</si>
  <si>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</si>
  <si>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</si>
  <si>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</si>
  <si>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</si>
  <si>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</si>
  <si>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</si>
  <si>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</si>
  <si>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</si>
  <si>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</si>
  <si>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</si>
  <si>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</si>
  <si>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</si>
  <si>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</si>
  <si>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</si>
  <si>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</si>
  <si>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</si>
  <si>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</si>
  <si>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</si>
  <si>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</si>
  <si>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</si>
  <si>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</si>
  <si>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</si>
  <si>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</si>
  <si>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</si>
  <si>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</si>
  <si>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</si>
  <si>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</si>
  <si>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</si>
  <si>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</si>
  <si>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</si>
  <si>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</si>
  <si>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</si>
  <si>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</si>
  <si>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</si>
  <si>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</si>
  <si>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</si>
  <si>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</si>
  <si>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</si>
  <si>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</si>
  <si>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</si>
  <si>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</si>
  <si>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</si>
  <si>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</si>
  <si>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</si>
  <si>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</si>
  <si>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</si>
  <si>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</si>
  <si>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</si>
  <si>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</si>
  <si>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</si>
  <si>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</si>
  <si>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</si>
  <si>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</si>
  <si>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</si>
  <si>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</si>
  <si>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</si>
  <si>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</si>
  <si>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</si>
  <si>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</si>
  <si>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</si>
  <si>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</si>
  <si>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</si>
  <si>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</si>
  <si>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</si>
  <si>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</si>
  <si>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</si>
  <si>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</si>
  <si>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</si>
  <si>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</si>
  <si>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</si>
  <si>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</si>
  <si>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</si>
  <si>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</si>
  <si>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</si>
  <si>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</si>
  <si>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</si>
  <si>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EGYÉB SAJÁTOS FORRÁSOLDALI ELSZÁMOLÁSOK</t>
  </si>
  <si>
    <t>J) KINCSTÁRI SZÁMLAVEZETÉSSEL KAPCSOLATOS ELSZÁMOLÁSOK</t>
  </si>
  <si>
    <t>K) PASSZÍV IDŐBELI ELHATÁROLÁSOK</t>
  </si>
  <si>
    <t>Nettó</t>
  </si>
  <si>
    <t>V.Idegen pénzeszközök</t>
  </si>
  <si>
    <t>nettó állományi 
érték</t>
  </si>
  <si>
    <t>FORRÁSOK ÖSSZESEN  (07+11+12+13+14)</t>
  </si>
  <si>
    <t>Intézmény megnevezése</t>
  </si>
  <si>
    <t>MARADVÁNY LEVEZETÉSE</t>
  </si>
  <si>
    <t>Kötelezettségvállalással terhelt maradvány részletezése</t>
  </si>
  <si>
    <t>Szabad maradvány</t>
  </si>
  <si>
    <t>Alaptev. Ktgvetési bevétele</t>
  </si>
  <si>
    <t>Alaptev. Ktgvetési kiadásai</t>
  </si>
  <si>
    <t>Finanszírozási bevétel</t>
  </si>
  <si>
    <t>Finanszírozási kiadás</t>
  </si>
  <si>
    <t>Alaptevékenység maradványa (1-2+3-4)</t>
  </si>
  <si>
    <t>Elkülönített számlák</t>
  </si>
  <si>
    <t>Egyéb feladat</t>
  </si>
  <si>
    <t>Személyi juttatás járuléka</t>
  </si>
  <si>
    <t>Pénzeszközátadás</t>
  </si>
  <si>
    <t>Beruházási kiadás</t>
  </si>
  <si>
    <t>Felújítási kiadás</t>
  </si>
  <si>
    <t>ÖNKORMÁNYZAT ÖSSZESEN</t>
  </si>
  <si>
    <t>Napközi Otthonos Óvoda</t>
  </si>
  <si>
    <t>Vállalkozási tev ktgvetési bevétele</t>
  </si>
  <si>
    <t>Vállalkozási tev ktgvetési kiadása</t>
  </si>
  <si>
    <t>Vállakozási tev.ktgvetési egyenlege(6-7)</t>
  </si>
  <si>
    <t>Vállakozási tevékenység maradványa</t>
  </si>
  <si>
    <t>Összes maradvány (5+9)</t>
  </si>
  <si>
    <t>CSÁNY KÖZSÉGI ÖNKORMÁNYZAT VAGYONKIMUTATÁSA</t>
  </si>
  <si>
    <t>Összesen (16+…+18)</t>
  </si>
  <si>
    <t>Összesen (21+……27)</t>
  </si>
  <si>
    <t>Bruttó érték</t>
  </si>
  <si>
    <t>I. Immateriális javak</t>
  </si>
  <si>
    <t>"0"-ra leírt, de használatban lévő</t>
  </si>
  <si>
    <t>II. Tárgyi eszközök</t>
  </si>
  <si>
    <t>1. Ingatlanok és kapcsolódó vagyoni értékű jogok</t>
  </si>
  <si>
    <t>2. Gépek, berendezések, felszerelések,járművek</t>
  </si>
  <si>
    <t>3. Tenyészállatok</t>
  </si>
  <si>
    <t>IV. Üzemeltetésre,kezelésre átadott,koncesszióba,vagyonkezelésbe adott, illetve vagyonkezelésbe vett eszközök</t>
  </si>
  <si>
    <t>ÖSSZESEN</t>
  </si>
  <si>
    <t>Beruházás teljes költsége</t>
  </si>
  <si>
    <t>EU támogatás</t>
  </si>
  <si>
    <t>hazai támogatás</t>
  </si>
  <si>
    <t>saját erő</t>
  </si>
  <si>
    <t>2014. évi forrás</t>
  </si>
  <si>
    <t>2015. évre áthúzódó forrás</t>
  </si>
  <si>
    <t>LEADER -1638833716 pályázat utján megvalósuló SUZUKI SX4 S-CROSS jármű beszerzés</t>
  </si>
  <si>
    <t>K-2013-KEOP-4.10.0./A/12-2013-0211-0182975/173 pályázat napelemes rendszer kialakítása óvodánál,polgármesteri hivatalnál</t>
  </si>
  <si>
    <t>MINDÖSSZESEN</t>
  </si>
  <si>
    <t>CSÁNY KÖZSÉGI ÖNKORMÁNYZAT EURÓPAI UNIÓS TÁMOGATÁSSAL MEGVALÓSULÓ PROJEKTEK 2014. ÉVBEN</t>
  </si>
  <si>
    <t>Módosított maradvány (5+6+7)</t>
  </si>
  <si>
    <t>2014. évi feladat finanszírozás visszafizetendő része</t>
  </si>
  <si>
    <t>Jóváhagyott maradvány előirányzatszintű felosztása</t>
  </si>
  <si>
    <t>13. melléklet a ……./2015.(…..………) önkormányzati rendelethez</t>
  </si>
  <si>
    <t xml:space="preserve">   </t>
  </si>
  <si>
    <t>sorsz</t>
  </si>
  <si>
    <t>megnevezés</t>
  </si>
  <si>
    <t>előző időszak</t>
  </si>
  <si>
    <t>módosító tételek</t>
  </si>
  <si>
    <t>tárgyidőszak</t>
  </si>
  <si>
    <t>02 Eszközök és szolgáltatások értékesítése nettó eredményszemléletű bevételei</t>
  </si>
  <si>
    <t xml:space="preserve">01 Közhatalmi eredményszemléletű bevétel </t>
  </si>
  <si>
    <t>03 Tevékenység egyéb nettó eredményszemléletű bevételei</t>
  </si>
  <si>
    <t xml:space="preserve"> I Tevékenység nettó eredményszemléletű bevétele</t>
  </si>
  <si>
    <t>04 Saját termelésű készletek állományváltozása</t>
  </si>
  <si>
    <t>05 saját előállítású eszközök aktivált értéke</t>
  </si>
  <si>
    <t>II Aktivált saját teljesítmények értéke</t>
  </si>
  <si>
    <t>06 Központi működési célú támogatások eredményszemléletű bevételei</t>
  </si>
  <si>
    <t>07 Egyéb működési célú támogatások eredményszemléletű bevételei</t>
  </si>
  <si>
    <t>08 Különféle egyéb eredményszemléletű bevételek</t>
  </si>
  <si>
    <t>III Egyéb eredményszemléletű bevételek</t>
  </si>
  <si>
    <t>09 Anyagköltség</t>
  </si>
  <si>
    <t>10 Igénybe vett szolgáltatások értéke</t>
  </si>
  <si>
    <t>11 Eladott áruk beszerzési értéke</t>
  </si>
  <si>
    <t>12 Eladott (közvetített ) szolgáltatások értéke</t>
  </si>
  <si>
    <t>IV Anyagjellegű ráfordítások</t>
  </si>
  <si>
    <t>13 Bérköltség</t>
  </si>
  <si>
    <t>14 Személyi jellegű egyéb kifizetések</t>
  </si>
  <si>
    <t>15 Bérjárulékok</t>
  </si>
  <si>
    <t>V Személyi jellgű ráfordítások</t>
  </si>
  <si>
    <t>VI Értékcsökkenési leírás</t>
  </si>
  <si>
    <t>VII Egyéb ráfordítások</t>
  </si>
  <si>
    <t>A) TEVÉKENYSÉGEK EREDMÉNYE(I+II+III-IV-V-VI-VII)</t>
  </si>
  <si>
    <t>16 Kapott osztalék és  részesedés</t>
  </si>
  <si>
    <t>17 Kapott kamatok és kamatjellegű eredményszemléletű bevételek</t>
  </si>
  <si>
    <t>18 Pénzügyi műveletek egyéb eredményszemléletű bevételei</t>
  </si>
  <si>
    <t>18a-ebből árfolyam nyereség</t>
  </si>
  <si>
    <t>VIII Pénzügyi műveletek eredményszemléletű bevételei</t>
  </si>
  <si>
    <t>19 Fizetendő kamatok és kamatjellegű ráfordítások</t>
  </si>
  <si>
    <t>21 Pénzügyi műveletek egyéb  ráfordításai</t>
  </si>
  <si>
    <t>20 Részesedések, értékpapírok, pénzeszközök értékvesztése</t>
  </si>
  <si>
    <t xml:space="preserve">21a-ebből:árfolyamveszteség </t>
  </si>
  <si>
    <t>IX Pénzügyi műveletek ráfordításai</t>
  </si>
  <si>
    <t>B) pénzügyi műveletek eredménye (VIII-IX)</t>
  </si>
  <si>
    <t>C) SZOKÁSOS EREDMÉNY (A+B)</t>
  </si>
  <si>
    <t>22 Felhalmozási célú támogatások eredményszemléletű bevételei</t>
  </si>
  <si>
    <t>23 Különféle rendkívüli eredményszemléletű bevételek</t>
  </si>
  <si>
    <t>X Rendkívüli eredményszemléletű bevételek</t>
  </si>
  <si>
    <t>XI Rendkívüli ráfordítások</t>
  </si>
  <si>
    <t>D) RENDKÍVÜLI EREDMÉNY ( X-XI)</t>
  </si>
  <si>
    <t>E) MÉRLEGSZERINTI EREDMÉNY (C+D)</t>
  </si>
  <si>
    <t>adatok ezer Ft-ban</t>
  </si>
  <si>
    <t>Csány Községi Önkormányzat 2014. évi pénzeszközei változásának levezetése</t>
  </si>
  <si>
    <t>sorszám</t>
  </si>
  <si>
    <t>Költségvetési szerv neve</t>
  </si>
  <si>
    <t>nyitó pénzkészlet</t>
  </si>
  <si>
    <t>nyitó bankszámla</t>
  </si>
  <si>
    <t>záró pénzkészlet</t>
  </si>
  <si>
    <t>záró bankszámla</t>
  </si>
  <si>
    <t>adatok ezer forintban</t>
  </si>
  <si>
    <t>Feladat besorolás</t>
  </si>
  <si>
    <t>váll.tev.</t>
  </si>
  <si>
    <t>kötelező feladat</t>
  </si>
  <si>
    <t>önként vállalt</t>
  </si>
  <si>
    <t xml:space="preserve">Felhalmozási és tőke jellegű bevételek </t>
  </si>
  <si>
    <t>CSÁNY KÖZSÉGI ÖNKORMÁNYZAT MARADVÁNY KIMUTATÁSA</t>
  </si>
  <si>
    <t>Csány Községi Önkormányzat 2014. évi eredmény-kimutatása</t>
  </si>
  <si>
    <t>1. melléklet a 8/2015. (V.27.) önkormányzati rendelethez</t>
  </si>
  <si>
    <t>2. melléklet a 8/2015. (V.27.) önkormányzati rendelethez</t>
  </si>
  <si>
    <t>3. melléklet  8/2015. (V.27.)  önkormányzati rendelethez</t>
  </si>
  <si>
    <t>4. melléklet a 8/2015. (V.27.) önkormányzati rendelethez</t>
  </si>
  <si>
    <t>5. melléklet a 8/2015. (V.27.) önkormányzati rendelethez</t>
  </si>
  <si>
    <t>6. melléklet a 8/2015. (V.27.) önkormányzati rendelethez</t>
  </si>
  <si>
    <t>7. melléklet a 8/2015. (V.27.) önkormányzati rendelethez</t>
  </si>
  <si>
    <t>8. melléklet a 8/2015.(V.27.) önkormányzati rendelethez</t>
  </si>
  <si>
    <t>9. melléklet 8/2015.(V.27.) önkormányzati rendelethez</t>
  </si>
  <si>
    <t>10.  melléklet a 8/2015.(V.27.) önkormányzati rendelethez</t>
  </si>
  <si>
    <t>11. melléklet a 8/2015. (V.27.) sz. önkormányzati rendelethez</t>
  </si>
  <si>
    <t>12. melléklet a 8/2015.(V.27.) sz. önkormányzati rendelethez rendelethez</t>
  </si>
  <si>
    <t>14. melléklet a 8/2015.(V.27.) önkormányzati rendelethez</t>
  </si>
  <si>
    <t>15. melléklet a 8/2015.(V.27.) önkormányzati rendelethez</t>
  </si>
  <si>
    <t>16.melléklet a 8/2015.(V.27.)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</si>
</sst>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  <numFmt numFmtId="166" formatCode="#,##0.0"/>
    <numFmt numFmtId="167" formatCode="m\.\ d\."/>
    <numFmt numFmtId="168" formatCode="#,##0\ &quot;Ft&quot;"/>
    <numFmt numFmtId="169" formatCode="0.000"/>
    <numFmt numFmtId="170" formatCode="[$-40E]yyyy\.\ mmmm\ d\."/>
    <numFmt numFmtId="171" formatCode="00"/>
    <numFmt numFmtId="172" formatCode="#,###__;\-#,###__"/>
    <numFmt numFmtId="173" formatCode="#,###\ _F_t;\-#,###\ _F_t"/>
  </numFmts>
  <fonts count="109">
    <font>
      <sz val="10"/>
      <name val="Arial"/>
      <family val="0"/>
    </font>
    <font>
      <sz val="10"/>
      <name val="Arial CE"/>
      <family val="0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i/>
      <sz val="8"/>
      <name val="Arial CE"/>
      <family val="2"/>
    </font>
    <font>
      <i/>
      <sz val="10"/>
      <name val="Arial CE"/>
      <family val="0"/>
    </font>
    <font>
      <i/>
      <sz val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color indexed="8"/>
      <name val="Arial CE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name val="Arial CE"/>
      <family val="0"/>
    </font>
    <font>
      <b/>
      <i/>
      <u val="single"/>
      <sz val="10"/>
      <name val="Arial CE"/>
      <family val="0"/>
    </font>
    <font>
      <b/>
      <sz val="9"/>
      <name val="Arial CE"/>
      <family val="2"/>
    </font>
    <font>
      <b/>
      <sz val="8"/>
      <color indexed="63"/>
      <name val="Arial CE"/>
      <family val="2"/>
    </font>
    <font>
      <i/>
      <sz val="9"/>
      <name val="Arial CE"/>
      <family val="0"/>
    </font>
    <font>
      <b/>
      <i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i/>
      <u val="single"/>
      <sz val="8"/>
      <name val="Arial CE"/>
      <family val="0"/>
    </font>
    <font>
      <i/>
      <u val="single"/>
      <sz val="8"/>
      <name val="Arial CE"/>
      <family val="0"/>
    </font>
    <font>
      <u val="single"/>
      <sz val="8"/>
      <name val="Arial CE"/>
      <family val="0"/>
    </font>
    <font>
      <i/>
      <u val="single"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u val="single"/>
      <sz val="8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 CE"/>
      <family val="0"/>
    </font>
    <font>
      <sz val="7"/>
      <name val="Arial CE"/>
      <family val="2"/>
    </font>
    <font>
      <i/>
      <sz val="7"/>
      <name val="Arial"/>
      <family val="2"/>
    </font>
    <font>
      <sz val="12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12"/>
      <name val="Times New Roman CE"/>
      <family val="1"/>
    </font>
    <font>
      <b/>
      <sz val="13.5"/>
      <name val="Times New Roman CE"/>
      <family val="1"/>
    </font>
    <font>
      <b/>
      <sz val="13.5"/>
      <name val="Times New Roman"/>
      <family val="1"/>
    </font>
    <font>
      <sz val="13.5"/>
      <name val="Times New Roman CE"/>
      <family val="1"/>
    </font>
    <font>
      <b/>
      <sz val="10"/>
      <name val="Times New Roman"/>
      <family val="1"/>
    </font>
    <font>
      <sz val="12.5"/>
      <name val="Arial"/>
      <family val="2"/>
    </font>
    <font>
      <b/>
      <sz val="12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thin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thin"/>
      <right style="double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medium"/>
      <right style="medium"/>
      <top style="thin"/>
      <bottom style="medium"/>
    </border>
    <border>
      <left style="thin"/>
      <right style="double"/>
      <top>
        <color indexed="63"/>
      </top>
      <bottom style="double"/>
    </border>
    <border>
      <left style="thin"/>
      <right style="medium"/>
      <top style="thin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double"/>
      <right>
        <color indexed="63"/>
      </right>
      <top style="thick"/>
      <bottom style="thick"/>
    </border>
    <border>
      <left style="thin"/>
      <right style="double"/>
      <top style="thick"/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ck"/>
      <bottom style="thick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4" fillId="19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2" applyNumberFormat="0" applyFill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0" fillId="21" borderId="7" applyNumberFormat="0" applyFont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102" fillId="28" borderId="0" applyNumberFormat="0" applyBorder="0" applyAlignment="0" applyProtection="0"/>
    <xf numFmtId="0" fontId="103" fillId="29" borderId="8" applyNumberFormat="0" applyAlignment="0" applyProtection="0"/>
    <xf numFmtId="3" fontId="68" fillId="0" borderId="0">
      <alignment vertical="center"/>
      <protection/>
    </xf>
    <xf numFmtId="0" fontId="4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1" fillId="0" borderId="0">
      <alignment/>
      <protection/>
    </xf>
    <xf numFmtId="0" fontId="10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30" borderId="0" applyNumberFormat="0" applyBorder="0" applyAlignment="0" applyProtection="0"/>
    <xf numFmtId="0" fontId="107" fillId="31" borderId="0" applyNumberFormat="0" applyBorder="0" applyAlignment="0" applyProtection="0"/>
    <xf numFmtId="0" fontId="108" fillId="29" borderId="1" applyNumberFormat="0" applyAlignment="0" applyProtection="0"/>
    <xf numFmtId="9" fontId="0" fillId="0" borderId="0" applyFont="0" applyFill="0" applyBorder="0" applyAlignment="0" applyProtection="0"/>
  </cellStyleXfs>
  <cellXfs count="2068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Alignment="1">
      <alignment horizontal="right"/>
      <protection/>
    </xf>
    <xf numFmtId="0" fontId="1" fillId="0" borderId="0" xfId="58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4" xfId="58" applyFont="1" applyBorder="1" applyAlignment="1">
      <alignment horizontal="left"/>
      <protection/>
    </xf>
    <xf numFmtId="3" fontId="5" fillId="0" borderId="14" xfId="58" applyNumberFormat="1" applyFont="1" applyBorder="1" applyAlignment="1">
      <alignment horizontal="right"/>
      <protection/>
    </xf>
    <xf numFmtId="3" fontId="5" fillId="0" borderId="15" xfId="58" applyNumberFormat="1" applyFont="1" applyBorder="1" applyAlignment="1">
      <alignment horizontal="right"/>
      <protection/>
    </xf>
    <xf numFmtId="0" fontId="5" fillId="0" borderId="10" xfId="58" applyFont="1" applyBorder="1" applyAlignment="1">
      <alignment horizontal="center"/>
      <protection/>
    </xf>
    <xf numFmtId="49" fontId="5" fillId="0" borderId="16" xfId="58" applyNumberFormat="1" applyFont="1" applyBorder="1" applyAlignment="1">
      <alignment horizontal="center"/>
      <protection/>
    </xf>
    <xf numFmtId="3" fontId="5" fillId="0" borderId="17" xfId="58" applyNumberFormat="1" applyFont="1" applyBorder="1" applyAlignment="1">
      <alignment horizontal="right"/>
      <protection/>
    </xf>
    <xf numFmtId="3" fontId="5" fillId="0" borderId="18" xfId="58" applyNumberFormat="1" applyFont="1" applyBorder="1" applyAlignment="1">
      <alignment horizontal="right"/>
      <protection/>
    </xf>
    <xf numFmtId="49" fontId="5" fillId="0" borderId="10" xfId="58" applyNumberFormat="1" applyFont="1" applyBorder="1" applyAlignment="1">
      <alignment horizontal="center"/>
      <protection/>
    </xf>
    <xf numFmtId="49" fontId="5" fillId="0" borderId="19" xfId="58" applyNumberFormat="1" applyFont="1" applyBorder="1" applyAlignment="1">
      <alignment horizontal="center"/>
      <protection/>
    </xf>
    <xf numFmtId="3" fontId="5" fillId="0" borderId="20" xfId="58" applyNumberFormat="1" applyFont="1" applyBorder="1" applyAlignment="1">
      <alignment horizontal="right"/>
      <protection/>
    </xf>
    <xf numFmtId="0" fontId="5" fillId="0" borderId="20" xfId="58" applyFont="1" applyBorder="1" applyAlignment="1">
      <alignment horizontal="left"/>
      <protection/>
    </xf>
    <xf numFmtId="3" fontId="5" fillId="0" borderId="21" xfId="58" applyNumberFormat="1" applyFont="1" applyBorder="1" applyAlignment="1">
      <alignment horizontal="right"/>
      <protection/>
    </xf>
    <xf numFmtId="0" fontId="5" fillId="0" borderId="14" xfId="58" applyFont="1" applyBorder="1" applyAlignment="1">
      <alignment/>
      <protection/>
    </xf>
    <xf numFmtId="0" fontId="5" fillId="0" borderId="17" xfId="58" applyFont="1" applyBorder="1" applyAlignment="1">
      <alignment/>
      <protection/>
    </xf>
    <xf numFmtId="3" fontId="5" fillId="0" borderId="18" xfId="58" applyNumberFormat="1" applyFont="1" applyBorder="1" applyAlignment="1">
      <alignment horizontal="left"/>
      <protection/>
    </xf>
    <xf numFmtId="0" fontId="5" fillId="0" borderId="22" xfId="62" applyFont="1" applyBorder="1" applyAlignment="1">
      <alignment horizontal="center" vertical="center" wrapText="1"/>
      <protection/>
    </xf>
    <xf numFmtId="0" fontId="1" fillId="0" borderId="0" xfId="62">
      <alignment/>
      <protection/>
    </xf>
    <xf numFmtId="0" fontId="3" fillId="0" borderId="0" xfId="62" applyFont="1" applyAlignment="1">
      <alignment horizontal="right"/>
      <protection/>
    </xf>
    <xf numFmtId="0" fontId="4" fillId="0" borderId="0" xfId="62" applyFont="1" applyAlignment="1">
      <alignment horizontal="center"/>
      <protection/>
    </xf>
    <xf numFmtId="0" fontId="1" fillId="0" borderId="23" xfId="62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 wrapText="1"/>
      <protection/>
    </xf>
    <xf numFmtId="3" fontId="3" fillId="0" borderId="14" xfId="62" applyNumberFormat="1" applyFont="1" applyBorder="1" applyAlignment="1">
      <alignment horizontal="right"/>
      <protection/>
    </xf>
    <xf numFmtId="49" fontId="5" fillId="0" borderId="24" xfId="62" applyNumberFormat="1" applyFont="1" applyBorder="1" applyAlignment="1">
      <alignment horizontal="center"/>
      <protection/>
    </xf>
    <xf numFmtId="3" fontId="1" fillId="0" borderId="20" xfId="62" applyNumberFormat="1" applyBorder="1" applyAlignment="1">
      <alignment horizontal="right"/>
      <protection/>
    </xf>
    <xf numFmtId="49" fontId="5" fillId="0" borderId="25" xfId="62" applyNumberFormat="1" applyFont="1" applyBorder="1" applyAlignment="1">
      <alignment horizontal="center"/>
      <protection/>
    </xf>
    <xf numFmtId="3" fontId="1" fillId="0" borderId="12" xfId="62" applyNumberFormat="1" applyBorder="1" applyAlignment="1">
      <alignment horizontal="right"/>
      <protection/>
    </xf>
    <xf numFmtId="49" fontId="8" fillId="0" borderId="26" xfId="62" applyNumberFormat="1" applyFont="1" applyBorder="1" applyAlignment="1">
      <alignment horizontal="center"/>
      <protection/>
    </xf>
    <xf numFmtId="3" fontId="4" fillId="0" borderId="12" xfId="62" applyNumberFormat="1" applyFont="1" applyBorder="1" applyAlignment="1">
      <alignment horizontal="right"/>
      <protection/>
    </xf>
    <xf numFmtId="49" fontId="9" fillId="0" borderId="10" xfId="62" applyNumberFormat="1" applyFont="1" applyBorder="1" applyAlignment="1">
      <alignment horizontal="center"/>
      <protection/>
    </xf>
    <xf numFmtId="49" fontId="8" fillId="0" borderId="10" xfId="62" applyNumberFormat="1" applyFont="1" applyBorder="1" applyAlignment="1">
      <alignment horizontal="center"/>
      <protection/>
    </xf>
    <xf numFmtId="3" fontId="4" fillId="0" borderId="14" xfId="62" applyNumberFormat="1" applyFont="1" applyBorder="1" applyAlignment="1">
      <alignment horizontal="right"/>
      <protection/>
    </xf>
    <xf numFmtId="49" fontId="9" fillId="0" borderId="26" xfId="62" applyNumberFormat="1" applyFont="1" applyBorder="1" applyAlignment="1">
      <alignment horizontal="center"/>
      <protection/>
    </xf>
    <xf numFmtId="3" fontId="3" fillId="0" borderId="12" xfId="62" applyNumberFormat="1" applyFont="1" applyBorder="1" applyAlignment="1">
      <alignment horizontal="right"/>
      <protection/>
    </xf>
    <xf numFmtId="0" fontId="9" fillId="0" borderId="27" xfId="62" applyFont="1" applyBorder="1" applyAlignment="1">
      <alignment horizontal="left"/>
      <protection/>
    </xf>
    <xf numFmtId="0" fontId="3" fillId="0" borderId="27" xfId="62" applyFont="1" applyBorder="1" applyAlignment="1">
      <alignment horizontal="left"/>
      <protection/>
    </xf>
    <xf numFmtId="0" fontId="3" fillId="0" borderId="28" xfId="62" applyFont="1" applyBorder="1" applyAlignment="1">
      <alignment horizontal="left"/>
      <protection/>
    </xf>
    <xf numFmtId="49" fontId="5" fillId="0" borderId="19" xfId="62" applyNumberFormat="1" applyFont="1" applyBorder="1" applyAlignment="1">
      <alignment horizontal="center"/>
      <protection/>
    </xf>
    <xf numFmtId="49" fontId="5" fillId="0" borderId="26" xfId="62" applyNumberFormat="1" applyFont="1" applyBorder="1" applyAlignment="1">
      <alignment horizontal="center"/>
      <protection/>
    </xf>
    <xf numFmtId="49" fontId="8" fillId="0" borderId="19" xfId="62" applyNumberFormat="1" applyFont="1" applyBorder="1" applyAlignment="1">
      <alignment horizontal="center"/>
      <protection/>
    </xf>
    <xf numFmtId="3" fontId="4" fillId="0" borderId="20" xfId="62" applyNumberFormat="1" applyFont="1" applyBorder="1" applyAlignment="1">
      <alignment horizontal="right"/>
      <protection/>
    </xf>
    <xf numFmtId="3" fontId="7" fillId="0" borderId="14" xfId="62" applyNumberFormat="1" applyFont="1" applyBorder="1" applyAlignment="1">
      <alignment horizontal="right"/>
      <protection/>
    </xf>
    <xf numFmtId="49" fontId="9" fillId="0" borderId="19" xfId="62" applyNumberFormat="1" applyFont="1" applyBorder="1" applyAlignment="1">
      <alignment horizontal="center"/>
      <protection/>
    </xf>
    <xf numFmtId="0" fontId="9" fillId="0" borderId="0" xfId="62" applyFont="1" applyBorder="1" applyAlignment="1">
      <alignment horizontal="left"/>
      <protection/>
    </xf>
    <xf numFmtId="0" fontId="3" fillId="0" borderId="0" xfId="62" applyFont="1" applyAlignment="1">
      <alignment horizontal="left"/>
      <protection/>
    </xf>
    <xf numFmtId="0" fontId="3" fillId="0" borderId="29" xfId="62" applyFont="1" applyBorder="1" applyAlignment="1">
      <alignment horizontal="left"/>
      <protection/>
    </xf>
    <xf numFmtId="3" fontId="3" fillId="0" borderId="20" xfId="62" applyNumberFormat="1" applyFont="1" applyBorder="1" applyAlignment="1">
      <alignment horizontal="right"/>
      <protection/>
    </xf>
    <xf numFmtId="3" fontId="7" fillId="0" borderId="30" xfId="62" applyNumberFormat="1" applyFont="1" applyBorder="1" applyAlignment="1">
      <alignment horizontal="right"/>
      <protection/>
    </xf>
    <xf numFmtId="3" fontId="4" fillId="0" borderId="14" xfId="62" applyNumberFormat="1" applyFont="1" applyBorder="1">
      <alignment/>
      <protection/>
    </xf>
    <xf numFmtId="0" fontId="5" fillId="0" borderId="0" xfId="62" applyFont="1" applyBorder="1" applyAlignment="1">
      <alignment horizontal="left"/>
      <protection/>
    </xf>
    <xf numFmtId="49" fontId="5" fillId="0" borderId="0" xfId="62" applyNumberFormat="1" applyFont="1" applyBorder="1" applyAlignment="1">
      <alignment horizontal="center"/>
      <protection/>
    </xf>
    <xf numFmtId="0" fontId="8" fillId="0" borderId="0" xfId="62" applyFont="1" applyBorder="1" applyAlignment="1">
      <alignment horizontal="left"/>
      <protection/>
    </xf>
    <xf numFmtId="0" fontId="1" fillId="0" borderId="0" xfId="62" applyBorder="1">
      <alignment/>
      <protection/>
    </xf>
    <xf numFmtId="0" fontId="1" fillId="0" borderId="0" xfId="62" applyAlignment="1">
      <alignment horizontal="left"/>
      <protection/>
    </xf>
    <xf numFmtId="0" fontId="5" fillId="0" borderId="23" xfId="62" applyFont="1" applyBorder="1" applyAlignment="1">
      <alignment horizontal="center"/>
      <protection/>
    </xf>
    <xf numFmtId="0" fontId="9" fillId="0" borderId="24" xfId="62" applyFont="1" applyBorder="1" applyAlignment="1">
      <alignment horizontal="center"/>
      <protection/>
    </xf>
    <xf numFmtId="0" fontId="5" fillId="0" borderId="31" xfId="62" applyFont="1" applyBorder="1" applyAlignment="1">
      <alignment horizontal="center"/>
      <protection/>
    </xf>
    <xf numFmtId="49" fontId="8" fillId="0" borderId="16" xfId="62" applyNumberFormat="1" applyFont="1" applyBorder="1" applyAlignment="1">
      <alignment horizontal="center"/>
      <protection/>
    </xf>
    <xf numFmtId="3" fontId="8" fillId="0" borderId="17" xfId="62" applyNumberFormat="1" applyFont="1" applyBorder="1" applyAlignment="1">
      <alignment horizontal="right"/>
      <protection/>
    </xf>
    <xf numFmtId="49" fontId="9" fillId="0" borderId="10" xfId="62" applyNumberFormat="1" applyFont="1" applyBorder="1" applyAlignment="1">
      <alignment horizontal="center" vertical="center"/>
      <protection/>
    </xf>
    <xf numFmtId="3" fontId="9" fillId="0" borderId="14" xfId="62" applyNumberFormat="1" applyFont="1" applyBorder="1" applyAlignment="1">
      <alignment horizontal="right"/>
      <protection/>
    </xf>
    <xf numFmtId="49" fontId="9" fillId="0" borderId="19" xfId="62" applyNumberFormat="1" applyFont="1" applyBorder="1" applyAlignment="1">
      <alignment horizontal="center" vertical="center"/>
      <protection/>
    </xf>
    <xf numFmtId="3" fontId="9" fillId="0" borderId="20" xfId="62" applyNumberFormat="1" applyFont="1" applyBorder="1" applyAlignment="1">
      <alignment horizontal="right"/>
      <protection/>
    </xf>
    <xf numFmtId="49" fontId="9" fillId="0" borderId="32" xfId="62" applyNumberFormat="1" applyFont="1" applyBorder="1" applyAlignment="1">
      <alignment horizontal="center"/>
      <protection/>
    </xf>
    <xf numFmtId="3" fontId="8" fillId="0" borderId="20" xfId="62" applyNumberFormat="1" applyFont="1" applyBorder="1" applyAlignment="1">
      <alignment horizontal="right"/>
      <protection/>
    </xf>
    <xf numFmtId="3" fontId="8" fillId="0" borderId="14" xfId="62" applyNumberFormat="1" applyFont="1" applyBorder="1" applyAlignment="1">
      <alignment horizontal="right"/>
      <protection/>
    </xf>
    <xf numFmtId="49" fontId="8" fillId="0" borderId="10" xfId="62" applyNumberFormat="1" applyFont="1" applyBorder="1" applyAlignment="1">
      <alignment horizontal="center" vertical="center"/>
      <protection/>
    </xf>
    <xf numFmtId="49" fontId="8" fillId="0" borderId="26" xfId="62" applyNumberFormat="1" applyFont="1" applyBorder="1" applyAlignment="1">
      <alignment horizontal="center" vertical="center"/>
      <protection/>
    </xf>
    <xf numFmtId="3" fontId="8" fillId="0" borderId="12" xfId="62" applyNumberFormat="1" applyFont="1" applyBorder="1" applyAlignment="1">
      <alignment horizontal="right"/>
      <protection/>
    </xf>
    <xf numFmtId="49" fontId="5" fillId="0" borderId="24" xfId="62" applyNumberFormat="1" applyFont="1" applyBorder="1" applyAlignment="1">
      <alignment horizontal="center" vertical="center"/>
      <protection/>
    </xf>
    <xf numFmtId="3" fontId="5" fillId="0" borderId="17" xfId="62" applyNumberFormat="1" applyFont="1" applyBorder="1" applyAlignment="1">
      <alignment horizontal="right"/>
      <protection/>
    </xf>
    <xf numFmtId="49" fontId="5" fillId="0" borderId="25" xfId="62" applyNumberFormat="1" applyFont="1" applyBorder="1" applyAlignment="1">
      <alignment horizontal="center" vertical="center"/>
      <protection/>
    </xf>
    <xf numFmtId="3" fontId="5" fillId="0" borderId="20" xfId="62" applyNumberFormat="1" applyFont="1" applyBorder="1" applyAlignment="1">
      <alignment horizontal="right"/>
      <protection/>
    </xf>
    <xf numFmtId="166" fontId="6" fillId="0" borderId="33" xfId="62" applyNumberFormat="1" applyFont="1" applyBorder="1" applyAlignment="1">
      <alignment horizontal="right"/>
      <protection/>
    </xf>
    <xf numFmtId="3" fontId="4" fillId="0" borderId="30" xfId="62" applyNumberFormat="1" applyFont="1" applyBorder="1">
      <alignment/>
      <protection/>
    </xf>
    <xf numFmtId="0" fontId="10" fillId="0" borderId="0" xfId="63" applyFont="1">
      <alignment/>
      <protection/>
    </xf>
    <xf numFmtId="0" fontId="13" fillId="0" borderId="0" xfId="63" applyFont="1" applyAlignment="1">
      <alignment horizontal="center"/>
      <protection/>
    </xf>
    <xf numFmtId="0" fontId="0" fillId="0" borderId="23" xfId="63" applyBorder="1" applyAlignment="1">
      <alignment/>
      <protection/>
    </xf>
    <xf numFmtId="0" fontId="9" fillId="0" borderId="32" xfId="63" applyFont="1" applyBorder="1" applyAlignment="1">
      <alignment horizontal="center" vertical="center"/>
      <protection/>
    </xf>
    <xf numFmtId="0" fontId="8" fillId="0" borderId="10" xfId="63" applyFont="1" applyBorder="1" applyAlignment="1">
      <alignment horizontal="center" vertical="center"/>
      <protection/>
    </xf>
    <xf numFmtId="0" fontId="8" fillId="0" borderId="23" xfId="63" applyFont="1" applyBorder="1" applyAlignment="1">
      <alignment horizontal="left"/>
      <protection/>
    </xf>
    <xf numFmtId="3" fontId="4" fillId="0" borderId="23" xfId="63" applyNumberFormat="1" applyFont="1" applyBorder="1" applyAlignment="1">
      <alignment horizontal="right" wrapText="1"/>
      <protection/>
    </xf>
    <xf numFmtId="0" fontId="9" fillId="0" borderId="23" xfId="63" applyFont="1" applyBorder="1" applyAlignment="1">
      <alignment horizontal="left"/>
      <protection/>
    </xf>
    <xf numFmtId="0" fontId="9" fillId="0" borderId="34" xfId="63" applyFont="1" applyBorder="1" applyAlignment="1">
      <alignment horizontal="left"/>
      <protection/>
    </xf>
    <xf numFmtId="3" fontId="3" fillId="0" borderId="14" xfId="63" applyNumberFormat="1" applyFont="1" applyBorder="1" applyAlignment="1">
      <alignment horizontal="right"/>
      <protection/>
    </xf>
    <xf numFmtId="49" fontId="5" fillId="0" borderId="19" xfId="63" applyNumberFormat="1" applyFont="1" applyBorder="1" applyAlignment="1">
      <alignment horizontal="center"/>
      <protection/>
    </xf>
    <xf numFmtId="3" fontId="0" fillId="0" borderId="20" xfId="63" applyNumberFormat="1" applyBorder="1" applyAlignment="1">
      <alignment horizontal="right"/>
      <protection/>
    </xf>
    <xf numFmtId="49" fontId="8" fillId="0" borderId="10" xfId="63" applyNumberFormat="1" applyFont="1" applyBorder="1" applyAlignment="1">
      <alignment horizontal="center"/>
      <protection/>
    </xf>
    <xf numFmtId="0" fontId="8" fillId="0" borderId="34" xfId="63" applyFont="1" applyBorder="1" applyAlignment="1">
      <alignment horizontal="left"/>
      <protection/>
    </xf>
    <xf numFmtId="3" fontId="4" fillId="0" borderId="14" xfId="63" applyNumberFormat="1" applyFont="1" applyBorder="1" applyAlignment="1">
      <alignment horizontal="right"/>
      <protection/>
    </xf>
    <xf numFmtId="49" fontId="9" fillId="0" borderId="10" xfId="63" applyNumberFormat="1" applyFont="1" applyBorder="1" applyAlignment="1">
      <alignment horizontal="center"/>
      <protection/>
    </xf>
    <xf numFmtId="3" fontId="3" fillId="0" borderId="12" xfId="63" applyNumberFormat="1" applyFont="1" applyBorder="1" applyAlignment="1">
      <alignment horizontal="right"/>
      <protection/>
    </xf>
    <xf numFmtId="3" fontId="7" fillId="0" borderId="12" xfId="63" applyNumberFormat="1" applyFont="1" applyBorder="1" applyAlignment="1">
      <alignment horizontal="right"/>
      <protection/>
    </xf>
    <xf numFmtId="0" fontId="8" fillId="0" borderId="0" xfId="63" applyFont="1" applyBorder="1" applyAlignment="1">
      <alignment horizontal="left"/>
      <protection/>
    </xf>
    <xf numFmtId="49" fontId="5" fillId="0" borderId="0" xfId="63" applyNumberFormat="1" applyFont="1" applyBorder="1" applyAlignment="1">
      <alignment horizontal="center"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0" fontId="5" fillId="0" borderId="14" xfId="63" applyFont="1" applyBorder="1" applyAlignment="1">
      <alignment horizontal="right"/>
      <protection/>
    </xf>
    <xf numFmtId="0" fontId="9" fillId="0" borderId="32" xfId="63" applyFont="1" applyBorder="1" applyAlignment="1">
      <alignment horizontal="center"/>
      <protection/>
    </xf>
    <xf numFmtId="0" fontId="8" fillId="0" borderId="10" xfId="63" applyFont="1" applyBorder="1" applyAlignment="1">
      <alignment horizontal="center"/>
      <protection/>
    </xf>
    <xf numFmtId="49" fontId="9" fillId="0" borderId="10" xfId="63" applyNumberFormat="1" applyFont="1" applyBorder="1" applyAlignment="1">
      <alignment horizontal="center" vertical="center"/>
      <protection/>
    </xf>
    <xf numFmtId="3" fontId="9" fillId="0" borderId="14" xfId="63" applyNumberFormat="1" applyFont="1" applyBorder="1" applyAlignment="1">
      <alignment horizontal="right"/>
      <protection/>
    </xf>
    <xf numFmtId="49" fontId="8" fillId="0" borderId="16" xfId="63" applyNumberFormat="1" applyFont="1" applyBorder="1" applyAlignment="1">
      <alignment horizontal="center"/>
      <protection/>
    </xf>
    <xf numFmtId="3" fontId="4" fillId="0" borderId="17" xfId="63" applyNumberFormat="1" applyFont="1" applyBorder="1" applyAlignment="1">
      <alignment horizontal="right"/>
      <protection/>
    </xf>
    <xf numFmtId="49" fontId="9" fillId="0" borderId="16" xfId="63" applyNumberFormat="1" applyFont="1" applyBorder="1" applyAlignment="1">
      <alignment horizontal="center"/>
      <protection/>
    </xf>
    <xf numFmtId="3" fontId="9" fillId="0" borderId="17" xfId="63" applyNumberFormat="1" applyFont="1" applyBorder="1" applyAlignment="1">
      <alignment horizontal="right"/>
      <protection/>
    </xf>
    <xf numFmtId="49" fontId="8" fillId="0" borderId="10" xfId="63" applyNumberFormat="1" applyFont="1" applyBorder="1" applyAlignment="1">
      <alignment horizontal="center" vertical="center"/>
      <protection/>
    </xf>
    <xf numFmtId="3" fontId="7" fillId="0" borderId="14" xfId="63" applyNumberFormat="1" applyFont="1" applyBorder="1" applyAlignment="1">
      <alignment horizontal="right"/>
      <protection/>
    </xf>
    <xf numFmtId="0" fontId="3" fillId="0" borderId="23" xfId="63" applyFont="1" applyBorder="1" applyAlignment="1">
      <alignment horizontal="left"/>
      <protection/>
    </xf>
    <xf numFmtId="0" fontId="3" fillId="0" borderId="34" xfId="63" applyFont="1" applyBorder="1" applyAlignment="1">
      <alignment horizontal="left"/>
      <protection/>
    </xf>
    <xf numFmtId="49" fontId="5" fillId="0" borderId="10" xfId="63" applyNumberFormat="1" applyFont="1" applyBorder="1" applyAlignment="1">
      <alignment horizontal="center" vertical="center"/>
      <protection/>
    </xf>
    <xf numFmtId="3" fontId="5" fillId="0" borderId="14" xfId="63" applyNumberFormat="1" applyFont="1" applyBorder="1" applyAlignment="1">
      <alignment horizontal="right"/>
      <protection/>
    </xf>
    <xf numFmtId="49" fontId="5" fillId="0" borderId="16" xfId="63" applyNumberFormat="1" applyFont="1" applyBorder="1" applyAlignment="1">
      <alignment horizontal="center" vertical="center"/>
      <protection/>
    </xf>
    <xf numFmtId="3" fontId="5" fillId="0" borderId="17" xfId="63" applyNumberFormat="1" applyFont="1" applyBorder="1" applyAlignment="1">
      <alignment horizontal="right"/>
      <protection/>
    </xf>
    <xf numFmtId="0" fontId="0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0" fillId="0" borderId="32" xfId="62" applyFont="1" applyBorder="1" applyAlignment="1">
      <alignment horizontal="center" vertical="center" wrapText="1"/>
      <protection/>
    </xf>
    <xf numFmtId="0" fontId="3" fillId="0" borderId="24" xfId="62" applyFont="1" applyBorder="1" applyAlignment="1">
      <alignment horizontal="center" vertical="center" wrapText="1"/>
      <protection/>
    </xf>
    <xf numFmtId="0" fontId="1" fillId="0" borderId="31" xfId="62" applyBorder="1" applyAlignment="1">
      <alignment horizontal="center"/>
      <protection/>
    </xf>
    <xf numFmtId="3" fontId="4" fillId="0" borderId="17" xfId="62" applyNumberFormat="1" applyFont="1" applyBorder="1" applyAlignment="1">
      <alignment/>
      <protection/>
    </xf>
    <xf numFmtId="3" fontId="3" fillId="0" borderId="14" xfId="62" applyNumberFormat="1" applyFont="1" applyBorder="1" applyAlignment="1">
      <alignment/>
      <protection/>
    </xf>
    <xf numFmtId="3" fontId="0" fillId="0" borderId="20" xfId="62" applyNumberFormat="1" applyFont="1" applyBorder="1" applyAlignment="1">
      <alignment/>
      <protection/>
    </xf>
    <xf numFmtId="3" fontId="4" fillId="0" borderId="14" xfId="62" applyNumberFormat="1" applyFont="1" applyBorder="1" applyAlignment="1">
      <alignment/>
      <protection/>
    </xf>
    <xf numFmtId="3" fontId="3" fillId="0" borderId="20" xfId="62" applyNumberFormat="1" applyFont="1" applyBorder="1" applyAlignment="1">
      <alignment/>
      <protection/>
    </xf>
    <xf numFmtId="3" fontId="4" fillId="0" borderId="20" xfId="62" applyNumberFormat="1" applyFont="1" applyBorder="1" applyAlignment="1">
      <alignment/>
      <protection/>
    </xf>
    <xf numFmtId="3" fontId="3" fillId="0" borderId="17" xfId="62" applyNumberFormat="1" applyFont="1" applyBorder="1" applyAlignment="1">
      <alignment/>
      <protection/>
    </xf>
    <xf numFmtId="3" fontId="0" fillId="0" borderId="17" xfId="62" applyNumberFormat="1" applyFont="1" applyBorder="1" applyAlignment="1">
      <alignment/>
      <protection/>
    </xf>
    <xf numFmtId="0" fontId="1" fillId="0" borderId="0" xfId="66">
      <alignment/>
      <protection/>
    </xf>
    <xf numFmtId="0" fontId="21" fillId="0" borderId="35" xfId="66" applyFont="1" applyBorder="1">
      <alignment/>
      <protection/>
    </xf>
    <xf numFmtId="0" fontId="21" fillId="0" borderId="36" xfId="66" applyFont="1" applyBorder="1">
      <alignment/>
      <protection/>
    </xf>
    <xf numFmtId="3" fontId="20" fillId="0" borderId="20" xfId="66" applyNumberFormat="1" applyFont="1" applyBorder="1">
      <alignment/>
      <protection/>
    </xf>
    <xf numFmtId="0" fontId="20" fillId="0" borderId="19" xfId="66" applyFont="1" applyBorder="1">
      <alignment/>
      <protection/>
    </xf>
    <xf numFmtId="3" fontId="21" fillId="0" borderId="20" xfId="66" applyNumberFormat="1" applyFont="1" applyBorder="1">
      <alignment/>
      <protection/>
    </xf>
    <xf numFmtId="0" fontId="20" fillId="0" borderId="26" xfId="66" applyFont="1" applyBorder="1">
      <alignment/>
      <protection/>
    </xf>
    <xf numFmtId="0" fontId="21" fillId="0" borderId="20" xfId="66" applyFont="1" applyBorder="1">
      <alignment/>
      <protection/>
    </xf>
    <xf numFmtId="3" fontId="23" fillId="0" borderId="30" xfId="66" applyNumberFormat="1" applyFont="1" applyBorder="1">
      <alignment/>
      <protection/>
    </xf>
    <xf numFmtId="3" fontId="17" fillId="0" borderId="30" xfId="66" applyNumberFormat="1" applyFont="1" applyBorder="1">
      <alignment/>
      <protection/>
    </xf>
    <xf numFmtId="0" fontId="0" fillId="0" borderId="0" xfId="61">
      <alignment/>
      <protection/>
    </xf>
    <xf numFmtId="0" fontId="10" fillId="0" borderId="0" xfId="61" applyFont="1">
      <alignment/>
      <protection/>
    </xf>
    <xf numFmtId="0" fontId="12" fillId="0" borderId="0" xfId="61" applyFont="1" applyAlignment="1">
      <alignment/>
      <protection/>
    </xf>
    <xf numFmtId="0" fontId="13" fillId="0" borderId="0" xfId="61" applyFont="1" applyAlignment="1">
      <alignment horizontal="center"/>
      <protection/>
    </xf>
    <xf numFmtId="3" fontId="24" fillId="0" borderId="37" xfId="61" applyNumberFormat="1" applyFont="1" applyBorder="1" applyAlignment="1">
      <alignment/>
      <protection/>
    </xf>
    <xf numFmtId="3" fontId="24" fillId="0" borderId="20" xfId="61" applyNumberFormat="1" applyFont="1" applyBorder="1" applyAlignment="1">
      <alignment/>
      <protection/>
    </xf>
    <xf numFmtId="3" fontId="24" fillId="0" borderId="29" xfId="61" applyNumberFormat="1" applyFont="1" applyBorder="1" applyAlignment="1">
      <alignment/>
      <protection/>
    </xf>
    <xf numFmtId="9" fontId="24" fillId="0" borderId="21" xfId="61" applyNumberFormat="1" applyFont="1" applyBorder="1" applyAlignment="1">
      <alignment/>
      <protection/>
    </xf>
    <xf numFmtId="0" fontId="14" fillId="0" borderId="25" xfId="61" applyFont="1" applyBorder="1">
      <alignment/>
      <protection/>
    </xf>
    <xf numFmtId="0" fontId="14" fillId="0" borderId="20" xfId="61" applyFont="1" applyBorder="1" applyAlignment="1">
      <alignment horizontal="left"/>
      <protection/>
    </xf>
    <xf numFmtId="0" fontId="14" fillId="0" borderId="38" xfId="61" applyFont="1" applyBorder="1" applyAlignment="1">
      <alignment horizontal="left"/>
      <protection/>
    </xf>
    <xf numFmtId="3" fontId="14" fillId="0" borderId="37" xfId="61" applyNumberFormat="1" applyFont="1" applyBorder="1" applyAlignment="1">
      <alignment/>
      <protection/>
    </xf>
    <xf numFmtId="3" fontId="14" fillId="0" borderId="20" xfId="61" applyNumberFormat="1" applyFont="1" applyBorder="1" applyAlignment="1">
      <alignment/>
      <protection/>
    </xf>
    <xf numFmtId="3" fontId="14" fillId="0" borderId="29" xfId="61" applyNumberFormat="1" applyFont="1" applyBorder="1" applyAlignment="1">
      <alignment/>
      <protection/>
    </xf>
    <xf numFmtId="3" fontId="14" fillId="0" borderId="29" xfId="61" applyNumberFormat="1" applyFont="1" applyBorder="1" applyAlignment="1">
      <alignment/>
      <protection/>
    </xf>
    <xf numFmtId="3" fontId="14" fillId="0" borderId="20" xfId="61" applyNumberFormat="1" applyFont="1" applyBorder="1" applyAlignment="1">
      <alignment/>
      <protection/>
    </xf>
    <xf numFmtId="0" fontId="14" fillId="0" borderId="0" xfId="61" applyFont="1" applyBorder="1" applyAlignment="1">
      <alignment horizontal="left"/>
      <protection/>
    </xf>
    <xf numFmtId="3" fontId="10" fillId="0" borderId="20" xfId="61" applyNumberFormat="1" applyFont="1" applyBorder="1" applyAlignment="1">
      <alignment/>
      <protection/>
    </xf>
    <xf numFmtId="3" fontId="10" fillId="0" borderId="29" xfId="61" applyNumberFormat="1" applyFont="1" applyBorder="1" applyAlignment="1">
      <alignment/>
      <protection/>
    </xf>
    <xf numFmtId="0" fontId="24" fillId="0" borderId="25" xfId="61" applyFont="1" applyBorder="1" applyAlignment="1">
      <alignment horizontal="center"/>
      <protection/>
    </xf>
    <xf numFmtId="0" fontId="24" fillId="0" borderId="38" xfId="61" applyFont="1" applyBorder="1" applyAlignment="1">
      <alignment horizontal="left"/>
      <protection/>
    </xf>
    <xf numFmtId="0" fontId="24" fillId="0" borderId="0" xfId="61" applyFont="1" applyBorder="1" applyAlignment="1">
      <alignment horizontal="left"/>
      <protection/>
    </xf>
    <xf numFmtId="0" fontId="0" fillId="0" borderId="0" xfId="61" applyBorder="1" applyAlignment="1">
      <alignment/>
      <protection/>
    </xf>
    <xf numFmtId="3" fontId="26" fillId="0" borderId="39" xfId="61" applyNumberFormat="1" applyFont="1" applyBorder="1" applyAlignment="1">
      <alignment/>
      <protection/>
    </xf>
    <xf numFmtId="3" fontId="4" fillId="0" borderId="40" xfId="61" applyNumberFormat="1" applyFont="1" applyBorder="1" applyAlignment="1">
      <alignment horizontal="right"/>
      <protection/>
    </xf>
    <xf numFmtId="3" fontId="4" fillId="0" borderId="30" xfId="61" applyNumberFormat="1" applyFont="1" applyBorder="1" applyAlignment="1">
      <alignment horizontal="right"/>
      <protection/>
    </xf>
    <xf numFmtId="3" fontId="4" fillId="0" borderId="39" xfId="61" applyNumberFormat="1" applyFont="1" applyBorder="1" applyAlignment="1">
      <alignment horizontal="right"/>
      <protection/>
    </xf>
    <xf numFmtId="0" fontId="0" fillId="0" borderId="0" xfId="61" applyBorder="1" applyAlignment="1">
      <alignment wrapText="1"/>
      <protection/>
    </xf>
    <xf numFmtId="0" fontId="1" fillId="0" borderId="0" xfId="65">
      <alignment/>
      <protection/>
    </xf>
    <xf numFmtId="0" fontId="1" fillId="0" borderId="0" xfId="65" applyAlignment="1">
      <alignment wrapText="1"/>
      <protection/>
    </xf>
    <xf numFmtId="0" fontId="21" fillId="0" borderId="0" xfId="65" applyFont="1">
      <alignment/>
      <protection/>
    </xf>
    <xf numFmtId="0" fontId="21" fillId="0" borderId="41" xfId="65" applyFont="1" applyBorder="1" applyAlignment="1">
      <alignment horizontal="center" vertical="center"/>
      <protection/>
    </xf>
    <xf numFmtId="0" fontId="21" fillId="0" borderId="42" xfId="65" applyFont="1" applyBorder="1" applyAlignment="1">
      <alignment horizontal="center" vertical="center" wrapText="1"/>
      <protection/>
    </xf>
    <xf numFmtId="0" fontId="21" fillId="0" borderId="43" xfId="65" applyFont="1" applyBorder="1" applyAlignment="1">
      <alignment horizontal="center" vertical="center" wrapText="1"/>
      <protection/>
    </xf>
    <xf numFmtId="0" fontId="21" fillId="0" borderId="17" xfId="65" applyFont="1" applyBorder="1" applyAlignment="1">
      <alignment horizontal="center" vertical="center" wrapText="1"/>
      <protection/>
    </xf>
    <xf numFmtId="3" fontId="20" fillId="0" borderId="44" xfId="65" applyNumberFormat="1" applyFont="1" applyBorder="1" applyAlignment="1">
      <alignment horizontal="right" vertical="center" wrapText="1"/>
      <protection/>
    </xf>
    <xf numFmtId="3" fontId="21" fillId="0" borderId="29" xfId="65" applyNumberFormat="1" applyFont="1" applyBorder="1">
      <alignment/>
      <protection/>
    </xf>
    <xf numFmtId="3" fontId="19" fillId="0" borderId="34" xfId="65" applyNumberFormat="1" applyFont="1" applyBorder="1">
      <alignment/>
      <protection/>
    </xf>
    <xf numFmtId="3" fontId="19" fillId="0" borderId="20" xfId="65" applyNumberFormat="1" applyFont="1" applyBorder="1" applyAlignment="1">
      <alignment horizontal="right" vertical="center" wrapText="1"/>
      <protection/>
    </xf>
    <xf numFmtId="0" fontId="19" fillId="0" borderId="19" xfId="65" applyFont="1" applyBorder="1" applyAlignment="1">
      <alignment horizontal="center"/>
      <protection/>
    </xf>
    <xf numFmtId="0" fontId="31" fillId="0" borderId="0" xfId="65" applyFont="1" applyBorder="1">
      <alignment/>
      <protection/>
    </xf>
    <xf numFmtId="0" fontId="1" fillId="0" borderId="0" xfId="64">
      <alignment/>
      <protection/>
    </xf>
    <xf numFmtId="0" fontId="5" fillId="0" borderId="10" xfId="64" applyFont="1" applyBorder="1" applyAlignment="1">
      <alignment horizontal="center"/>
      <protection/>
    </xf>
    <xf numFmtId="0" fontId="5" fillId="0" borderId="14" xfId="64" applyFont="1" applyBorder="1" applyAlignment="1">
      <alignment horizontal="center"/>
      <protection/>
    </xf>
    <xf numFmtId="0" fontId="5" fillId="0" borderId="15" xfId="64" applyFont="1" applyBorder="1" applyAlignment="1">
      <alignment horizontal="center"/>
      <protection/>
    </xf>
    <xf numFmtId="0" fontId="5" fillId="0" borderId="34" xfId="64" applyFont="1" applyBorder="1" applyAlignment="1">
      <alignment horizontal="center"/>
      <protection/>
    </xf>
    <xf numFmtId="0" fontId="8" fillId="0" borderId="10" xfId="64" applyFont="1" applyBorder="1" applyAlignment="1">
      <alignment horizontal="center"/>
      <protection/>
    </xf>
    <xf numFmtId="0" fontId="8" fillId="0" borderId="45" xfId="64" applyFont="1" applyBorder="1" applyAlignment="1">
      <alignment horizontal="left"/>
      <protection/>
    </xf>
    <xf numFmtId="0" fontId="8" fillId="0" borderId="23" xfId="64" applyFont="1" applyBorder="1" applyAlignment="1">
      <alignment horizontal="left"/>
      <protection/>
    </xf>
    <xf numFmtId="3" fontId="8" fillId="0" borderId="10" xfId="64" applyNumberFormat="1" applyFont="1" applyBorder="1" applyAlignment="1">
      <alignment/>
      <protection/>
    </xf>
    <xf numFmtId="3" fontId="8" fillId="0" borderId="14" xfId="64" applyNumberFormat="1" applyFont="1" applyBorder="1" applyAlignment="1">
      <alignment/>
      <protection/>
    </xf>
    <xf numFmtId="3" fontId="8" fillId="0" borderId="34" xfId="64" applyNumberFormat="1" applyFont="1" applyBorder="1" applyAlignment="1">
      <alignment/>
      <protection/>
    </xf>
    <xf numFmtId="0" fontId="5" fillId="0" borderId="10" xfId="64" applyFont="1" applyBorder="1" applyAlignment="1">
      <alignment horizontal="center"/>
      <protection/>
    </xf>
    <xf numFmtId="0" fontId="9" fillId="0" borderId="45" xfId="64" applyFont="1" applyBorder="1" applyAlignment="1">
      <alignment horizontal="left"/>
      <protection/>
    </xf>
    <xf numFmtId="0" fontId="9" fillId="0" borderId="23" xfId="64" applyFont="1" applyBorder="1" applyAlignment="1">
      <alignment horizontal="left"/>
      <protection/>
    </xf>
    <xf numFmtId="0" fontId="9" fillId="0" borderId="46" xfId="64" applyFont="1" applyBorder="1" applyAlignment="1">
      <alignment horizontal="left"/>
      <protection/>
    </xf>
    <xf numFmtId="3" fontId="9" fillId="0" borderId="10" xfId="64" applyNumberFormat="1" applyFont="1" applyBorder="1" applyAlignment="1">
      <alignment/>
      <protection/>
    </xf>
    <xf numFmtId="3" fontId="9" fillId="0" borderId="14" xfId="64" applyNumberFormat="1" applyFont="1" applyBorder="1" applyAlignment="1">
      <alignment/>
      <protection/>
    </xf>
    <xf numFmtId="3" fontId="9" fillId="0" borderId="34" xfId="64" applyNumberFormat="1" applyFont="1" applyBorder="1" applyAlignment="1">
      <alignment/>
      <protection/>
    </xf>
    <xf numFmtId="0" fontId="5" fillId="0" borderId="45" xfId="64" applyFont="1" applyBorder="1" applyAlignment="1">
      <alignment horizontal="center"/>
      <protection/>
    </xf>
    <xf numFmtId="0" fontId="5" fillId="0" borderId="23" xfId="64" applyFont="1" applyBorder="1" applyAlignment="1">
      <alignment horizontal="left"/>
      <protection/>
    </xf>
    <xf numFmtId="0" fontId="5" fillId="0" borderId="46" xfId="64" applyFont="1" applyBorder="1" applyAlignment="1">
      <alignment horizontal="left"/>
      <protection/>
    </xf>
    <xf numFmtId="3" fontId="5" fillId="0" borderId="10" xfId="64" applyNumberFormat="1" applyFont="1" applyBorder="1" applyAlignment="1">
      <alignment/>
      <protection/>
    </xf>
    <xf numFmtId="3" fontId="5" fillId="0" borderId="14" xfId="64" applyNumberFormat="1" applyFont="1" applyBorder="1" applyAlignment="1">
      <alignment/>
      <protection/>
    </xf>
    <xf numFmtId="3" fontId="5" fillId="0" borderId="10" xfId="64" applyNumberFormat="1" applyFont="1" applyBorder="1" applyAlignment="1">
      <alignment/>
      <protection/>
    </xf>
    <xf numFmtId="3" fontId="5" fillId="0" borderId="34" xfId="64" applyNumberFormat="1" applyFont="1" applyBorder="1" applyAlignment="1">
      <alignment/>
      <protection/>
    </xf>
    <xf numFmtId="0" fontId="5" fillId="0" borderId="16" xfId="64" applyFont="1" applyBorder="1" applyAlignment="1">
      <alignment horizontal="center"/>
      <protection/>
    </xf>
    <xf numFmtId="3" fontId="5" fillId="0" borderId="16" xfId="64" applyNumberFormat="1" applyFont="1" applyBorder="1" applyAlignment="1">
      <alignment/>
      <protection/>
    </xf>
    <xf numFmtId="3" fontId="5" fillId="0" borderId="17" xfId="64" applyNumberFormat="1" applyFont="1" applyBorder="1" applyAlignment="1">
      <alignment/>
      <protection/>
    </xf>
    <xf numFmtId="3" fontId="5" fillId="0" borderId="47" xfId="64" applyNumberFormat="1" applyFont="1" applyBorder="1" applyAlignment="1">
      <alignment/>
      <protection/>
    </xf>
    <xf numFmtId="0" fontId="5" fillId="0" borderId="19" xfId="64" applyFont="1" applyBorder="1" applyAlignment="1">
      <alignment horizontal="center"/>
      <protection/>
    </xf>
    <xf numFmtId="3" fontId="5" fillId="0" borderId="20" xfId="64" applyNumberFormat="1" applyFont="1" applyBorder="1" applyAlignment="1">
      <alignment/>
      <protection/>
    </xf>
    <xf numFmtId="0" fontId="1" fillId="0" borderId="0" xfId="64" applyBorder="1" applyAlignment="1">
      <alignment/>
      <protection/>
    </xf>
    <xf numFmtId="0" fontId="5" fillId="0" borderId="0" xfId="64" applyFont="1" applyBorder="1" applyAlignment="1">
      <alignment horizontal="right"/>
      <protection/>
    </xf>
    <xf numFmtId="3" fontId="6" fillId="0" borderId="14" xfId="64" applyNumberFormat="1" applyFont="1" applyBorder="1" applyAlignment="1">
      <alignment horizontal="right"/>
      <protection/>
    </xf>
    <xf numFmtId="3" fontId="8" fillId="0" borderId="14" xfId="64" applyNumberFormat="1" applyFont="1" applyBorder="1" applyAlignment="1">
      <alignment horizontal="right"/>
      <protection/>
    </xf>
    <xf numFmtId="3" fontId="8" fillId="0" borderId="34" xfId="64" applyNumberFormat="1" applyFont="1" applyBorder="1" applyAlignment="1">
      <alignment horizontal="right"/>
      <protection/>
    </xf>
    <xf numFmtId="3" fontId="9" fillId="0" borderId="14" xfId="64" applyNumberFormat="1" applyFont="1" applyBorder="1" applyAlignment="1">
      <alignment horizontal="right"/>
      <protection/>
    </xf>
    <xf numFmtId="3" fontId="5" fillId="0" borderId="10" xfId="64" applyNumberFormat="1" applyFont="1" applyBorder="1" applyAlignment="1">
      <alignment horizontal="right"/>
      <protection/>
    </xf>
    <xf numFmtId="3" fontId="5" fillId="0" borderId="14" xfId="64" applyNumberFormat="1" applyFont="1" applyBorder="1" applyAlignment="1">
      <alignment horizontal="right"/>
      <protection/>
    </xf>
    <xf numFmtId="3" fontId="9" fillId="0" borderId="10" xfId="64" applyNumberFormat="1" applyFont="1" applyBorder="1" applyAlignment="1">
      <alignment horizontal="right"/>
      <protection/>
    </xf>
    <xf numFmtId="3" fontId="9" fillId="0" borderId="14" xfId="64" applyNumberFormat="1" applyFont="1" applyBorder="1" applyAlignment="1">
      <alignment horizontal="right"/>
      <protection/>
    </xf>
    <xf numFmtId="3" fontId="5" fillId="0" borderId="17" xfId="64" applyNumberFormat="1" applyFont="1" applyBorder="1" applyAlignment="1">
      <alignment horizontal="right"/>
      <protection/>
    </xf>
    <xf numFmtId="3" fontId="5" fillId="0" borderId="16" xfId="64" applyNumberFormat="1" applyFont="1" applyBorder="1" applyAlignment="1">
      <alignment horizontal="right"/>
      <protection/>
    </xf>
    <xf numFmtId="3" fontId="5" fillId="0" borderId="26" xfId="64" applyNumberFormat="1" applyFont="1" applyBorder="1" applyAlignment="1">
      <alignment horizontal="right"/>
      <protection/>
    </xf>
    <xf numFmtId="3" fontId="5" fillId="0" borderId="12" xfId="64" applyNumberFormat="1" applyFont="1" applyBorder="1" applyAlignment="1">
      <alignment horizontal="right"/>
      <protection/>
    </xf>
    <xf numFmtId="3" fontId="5" fillId="0" borderId="26" xfId="64" applyNumberFormat="1" applyFont="1" applyBorder="1" applyAlignment="1">
      <alignment horizontal="right"/>
      <protection/>
    </xf>
    <xf numFmtId="3" fontId="5" fillId="0" borderId="28" xfId="64" applyNumberFormat="1" applyFont="1" applyBorder="1" applyAlignment="1">
      <alignment horizontal="right"/>
      <protection/>
    </xf>
    <xf numFmtId="3" fontId="32" fillId="0" borderId="30" xfId="64" applyNumberFormat="1" applyFont="1" applyBorder="1" applyAlignment="1">
      <alignment horizontal="right"/>
      <protection/>
    </xf>
    <xf numFmtId="3" fontId="5" fillId="0" borderId="34" xfId="64" applyNumberFormat="1" applyFont="1" applyBorder="1" applyAlignment="1">
      <alignment/>
      <protection/>
    </xf>
    <xf numFmtId="3" fontId="6" fillId="0" borderId="34" xfId="64" applyNumberFormat="1" applyFont="1" applyBorder="1" applyAlignment="1">
      <alignment/>
      <protection/>
    </xf>
    <xf numFmtId="3" fontId="6" fillId="0" borderId="14" xfId="64" applyNumberFormat="1" applyFont="1" applyBorder="1" applyAlignment="1">
      <alignment/>
      <protection/>
    </xf>
    <xf numFmtId="3" fontId="6" fillId="0" borderId="10" xfId="64" applyNumberFormat="1" applyFont="1" applyBorder="1" applyAlignment="1">
      <alignment/>
      <protection/>
    </xf>
    <xf numFmtId="3" fontId="8" fillId="0" borderId="48" xfId="64" applyNumberFormat="1" applyFont="1" applyBorder="1" applyAlignment="1">
      <alignment/>
      <protection/>
    </xf>
    <xf numFmtId="3" fontId="8" fillId="0" borderId="30" xfId="64" applyNumberFormat="1" applyFont="1" applyBorder="1" applyAlignment="1">
      <alignment/>
      <protection/>
    </xf>
    <xf numFmtId="3" fontId="8" fillId="0" borderId="49" xfId="64" applyNumberFormat="1" applyFont="1" applyBorder="1" applyAlignment="1">
      <alignment/>
      <protection/>
    </xf>
    <xf numFmtId="0" fontId="5" fillId="0" borderId="45" xfId="64" applyFont="1" applyBorder="1" applyAlignment="1">
      <alignment horizontal="center"/>
      <protection/>
    </xf>
    <xf numFmtId="3" fontId="1" fillId="0" borderId="14" xfId="62" applyNumberFormat="1" applyBorder="1" applyAlignment="1">
      <alignment horizontal="right"/>
      <protection/>
    </xf>
    <xf numFmtId="0" fontId="0" fillId="0" borderId="0" xfId="62" applyFont="1" applyBorder="1" applyAlignment="1">
      <alignment horizontal="left"/>
      <protection/>
    </xf>
    <xf numFmtId="0" fontId="0" fillId="0" borderId="29" xfId="62" applyFont="1" applyBorder="1" applyAlignment="1">
      <alignment horizontal="left"/>
      <protection/>
    </xf>
    <xf numFmtId="3" fontId="24" fillId="0" borderId="37" xfId="61" applyNumberFormat="1" applyFont="1" applyBorder="1" applyAlignment="1">
      <alignment/>
      <protection/>
    </xf>
    <xf numFmtId="3" fontId="24" fillId="0" borderId="20" xfId="61" applyNumberFormat="1" applyFont="1" applyBorder="1" applyAlignment="1">
      <alignment/>
      <protection/>
    </xf>
    <xf numFmtId="3" fontId="6" fillId="0" borderId="17" xfId="64" applyNumberFormat="1" applyFont="1" applyBorder="1" applyAlignment="1">
      <alignment horizontal="right"/>
      <protection/>
    </xf>
    <xf numFmtId="3" fontId="6" fillId="0" borderId="16" xfId="64" applyNumberFormat="1" applyFont="1" applyBorder="1" applyAlignment="1">
      <alignment horizontal="right"/>
      <protection/>
    </xf>
    <xf numFmtId="3" fontId="5" fillId="0" borderId="16" xfId="64" applyNumberFormat="1" applyFont="1" applyBorder="1" applyAlignment="1">
      <alignment/>
      <protection/>
    </xf>
    <xf numFmtId="3" fontId="9" fillId="0" borderId="10" xfId="64" applyNumberFormat="1" applyFont="1" applyBorder="1" applyAlignment="1">
      <alignment/>
      <protection/>
    </xf>
    <xf numFmtId="3" fontId="8" fillId="0" borderId="12" xfId="64" applyNumberFormat="1" applyFont="1" applyBorder="1" applyAlignment="1">
      <alignment/>
      <protection/>
    </xf>
    <xf numFmtId="0" fontId="5" fillId="0" borderId="23" xfId="64" applyFont="1" applyBorder="1" applyAlignment="1">
      <alignment horizontal="left"/>
      <protection/>
    </xf>
    <xf numFmtId="0" fontId="5" fillId="0" borderId="45" xfId="64" applyFont="1" applyBorder="1" applyAlignment="1">
      <alignment horizontal="center"/>
      <protection/>
    </xf>
    <xf numFmtId="0" fontId="8" fillId="0" borderId="16" xfId="64" applyFont="1" applyBorder="1" applyAlignment="1">
      <alignment horizontal="center"/>
      <protection/>
    </xf>
    <xf numFmtId="0" fontId="5" fillId="0" borderId="41" xfId="64" applyFont="1" applyBorder="1" applyAlignment="1">
      <alignment horizontal="center"/>
      <protection/>
    </xf>
    <xf numFmtId="3" fontId="6" fillId="0" borderId="47" xfId="64" applyNumberFormat="1" applyFont="1" applyBorder="1" applyAlignment="1">
      <alignment horizontal="right"/>
      <protection/>
    </xf>
    <xf numFmtId="0" fontId="8" fillId="0" borderId="26" xfId="64" applyFont="1" applyBorder="1" applyAlignment="1">
      <alignment horizontal="center"/>
      <protection/>
    </xf>
    <xf numFmtId="0" fontId="6" fillId="0" borderId="13" xfId="64" applyFont="1" applyBorder="1" applyAlignment="1">
      <alignment horizontal="left"/>
      <protection/>
    </xf>
    <xf numFmtId="0" fontId="5" fillId="0" borderId="27" xfId="64" applyFont="1" applyBorder="1" applyAlignment="1">
      <alignment horizontal="left"/>
      <protection/>
    </xf>
    <xf numFmtId="3" fontId="6" fillId="0" borderId="12" xfId="64" applyNumberFormat="1" applyFont="1" applyBorder="1" applyAlignment="1">
      <alignment horizontal="right"/>
      <protection/>
    </xf>
    <xf numFmtId="0" fontId="9" fillId="0" borderId="26" xfId="64" applyFont="1" applyBorder="1" applyAlignment="1">
      <alignment horizontal="center"/>
      <protection/>
    </xf>
    <xf numFmtId="16" fontId="9" fillId="0" borderId="13" xfId="64" applyNumberFormat="1" applyFont="1" applyBorder="1" applyAlignment="1">
      <alignment horizontal="left"/>
      <protection/>
    </xf>
    <xf numFmtId="0" fontId="8" fillId="0" borderId="27" xfId="64" applyFont="1" applyBorder="1" applyAlignment="1">
      <alignment horizontal="left"/>
      <protection/>
    </xf>
    <xf numFmtId="0" fontId="1" fillId="0" borderId="50" xfId="64" applyBorder="1">
      <alignment/>
      <protection/>
    </xf>
    <xf numFmtId="0" fontId="1" fillId="0" borderId="51" xfId="64" applyBorder="1">
      <alignment/>
      <protection/>
    </xf>
    <xf numFmtId="0" fontId="1" fillId="0" borderId="52" xfId="64" applyBorder="1">
      <alignment/>
      <protection/>
    </xf>
    <xf numFmtId="3" fontId="9" fillId="0" borderId="26" xfId="64" applyNumberFormat="1" applyFont="1" applyBorder="1" applyAlignment="1">
      <alignment/>
      <protection/>
    </xf>
    <xf numFmtId="3" fontId="9" fillId="0" borderId="12" xfId="64" applyNumberFormat="1" applyFont="1" applyBorder="1" applyAlignment="1">
      <alignment/>
      <protection/>
    </xf>
    <xf numFmtId="3" fontId="9" fillId="0" borderId="28" xfId="64" applyNumberFormat="1" applyFont="1" applyBorder="1" applyAlignment="1">
      <alignment/>
      <protection/>
    </xf>
    <xf numFmtId="3" fontId="9" fillId="0" borderId="12" xfId="64" applyNumberFormat="1" applyFont="1" applyBorder="1" applyAlignment="1">
      <alignment/>
      <protection/>
    </xf>
    <xf numFmtId="3" fontId="5" fillId="0" borderId="26" xfId="64" applyNumberFormat="1" applyFont="1" applyBorder="1" applyAlignment="1">
      <alignment/>
      <protection/>
    </xf>
    <xf numFmtId="3" fontId="6" fillId="0" borderId="16" xfId="64" applyNumberFormat="1" applyFont="1" applyBorder="1" applyAlignment="1">
      <alignment/>
      <protection/>
    </xf>
    <xf numFmtId="3" fontId="6" fillId="0" borderId="17" xfId="64" applyNumberFormat="1" applyFont="1" applyBorder="1" applyAlignment="1">
      <alignment/>
      <protection/>
    </xf>
    <xf numFmtId="3" fontId="6" fillId="0" borderId="34" xfId="64" applyNumberFormat="1" applyFont="1" applyBorder="1" applyAlignment="1">
      <alignment/>
      <protection/>
    </xf>
    <xf numFmtId="3" fontId="6" fillId="0" borderId="14" xfId="64" applyNumberFormat="1" applyFont="1" applyBorder="1" applyAlignment="1">
      <alignment/>
      <protection/>
    </xf>
    <xf numFmtId="3" fontId="8" fillId="0" borderId="53" xfId="58" applyNumberFormat="1" applyFont="1" applyBorder="1">
      <alignment/>
      <protection/>
    </xf>
    <xf numFmtId="0" fontId="24" fillId="0" borderId="25" xfId="61" applyFont="1" applyBorder="1" applyAlignment="1">
      <alignment horizontal="center" vertical="center"/>
      <protection/>
    </xf>
    <xf numFmtId="0" fontId="25" fillId="0" borderId="54" xfId="61" applyFont="1" applyBorder="1" applyAlignment="1">
      <alignment horizontal="left"/>
      <protection/>
    </xf>
    <xf numFmtId="0" fontId="25" fillId="0" borderId="55" xfId="61" applyFont="1" applyBorder="1" applyAlignment="1">
      <alignment horizontal="left"/>
      <protection/>
    </xf>
    <xf numFmtId="3" fontId="25" fillId="0" borderId="56" xfId="61" applyNumberFormat="1" applyFont="1" applyBorder="1" applyAlignment="1">
      <alignment/>
      <protection/>
    </xf>
    <xf numFmtId="3" fontId="25" fillId="0" borderId="57" xfId="61" applyNumberFormat="1" applyFont="1" applyBorder="1" applyAlignment="1">
      <alignment/>
      <protection/>
    </xf>
    <xf numFmtId="3" fontId="25" fillId="0" borderId="58" xfId="61" applyNumberFormat="1" applyFont="1" applyBorder="1" applyAlignment="1">
      <alignment/>
      <protection/>
    </xf>
    <xf numFmtId="0" fontId="25" fillId="0" borderId="25" xfId="61" applyFont="1" applyBorder="1" applyAlignment="1">
      <alignment horizontal="center"/>
      <protection/>
    </xf>
    <xf numFmtId="0" fontId="25" fillId="0" borderId="38" xfId="61" applyFont="1" applyBorder="1" applyAlignment="1">
      <alignment horizontal="left"/>
      <protection/>
    </xf>
    <xf numFmtId="0" fontId="25" fillId="0" borderId="0" xfId="61" applyFont="1" applyBorder="1" applyAlignment="1">
      <alignment horizontal="left"/>
      <protection/>
    </xf>
    <xf numFmtId="3" fontId="25" fillId="0" borderId="20" xfId="61" applyNumberFormat="1" applyFont="1" applyBorder="1" applyAlignment="1">
      <alignment/>
      <protection/>
    </xf>
    <xf numFmtId="3" fontId="25" fillId="0" borderId="20" xfId="61" applyNumberFormat="1" applyFont="1" applyBorder="1" applyAlignment="1">
      <alignment/>
      <protection/>
    </xf>
    <xf numFmtId="3" fontId="25" fillId="0" borderId="29" xfId="61" applyNumberFormat="1" applyFont="1" applyBorder="1" applyAlignment="1">
      <alignment/>
      <protection/>
    </xf>
    <xf numFmtId="0" fontId="24" fillId="0" borderId="25" xfId="61" applyFont="1" applyBorder="1" applyAlignment="1">
      <alignment horizontal="center"/>
      <protection/>
    </xf>
    <xf numFmtId="0" fontId="24" fillId="0" borderId="38" xfId="61" applyFont="1" applyBorder="1" applyAlignment="1">
      <alignment horizontal="left"/>
      <protection/>
    </xf>
    <xf numFmtId="0" fontId="24" fillId="0" borderId="0" xfId="61" applyFont="1" applyBorder="1" applyAlignment="1">
      <alignment horizontal="left"/>
      <protection/>
    </xf>
    <xf numFmtId="0" fontId="14" fillId="0" borderId="38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25" fillId="0" borderId="59" xfId="61" applyFont="1" applyBorder="1" applyAlignment="1">
      <alignment horizontal="center"/>
      <protection/>
    </xf>
    <xf numFmtId="0" fontId="24" fillId="0" borderId="0" xfId="61" applyFont="1" applyAlignment="1">
      <alignment horizontal="center"/>
      <protection/>
    </xf>
    <xf numFmtId="0" fontId="17" fillId="0" borderId="25" xfId="66" applyFont="1" applyBorder="1">
      <alignment/>
      <protection/>
    </xf>
    <xf numFmtId="0" fontId="17" fillId="0" borderId="0" xfId="66" applyFont="1" applyBorder="1">
      <alignment/>
      <protection/>
    </xf>
    <xf numFmtId="0" fontId="21" fillId="0" borderId="27" xfId="66" applyFont="1" applyBorder="1">
      <alignment/>
      <protection/>
    </xf>
    <xf numFmtId="3" fontId="21" fillId="0" borderId="20" xfId="66" applyNumberFormat="1" applyFont="1" applyBorder="1">
      <alignment/>
      <protection/>
    </xf>
    <xf numFmtId="0" fontId="18" fillId="0" borderId="0" xfId="66" applyFont="1">
      <alignment/>
      <protection/>
    </xf>
    <xf numFmtId="0" fontId="36" fillId="0" borderId="32" xfId="66" applyFont="1" applyBorder="1">
      <alignment/>
      <protection/>
    </xf>
    <xf numFmtId="0" fontId="36" fillId="0" borderId="23" xfId="66" applyFont="1" applyBorder="1">
      <alignment/>
      <protection/>
    </xf>
    <xf numFmtId="3" fontId="36" fillId="0" borderId="14" xfId="66" applyNumberFormat="1" applyFont="1" applyBorder="1">
      <alignment/>
      <protection/>
    </xf>
    <xf numFmtId="3" fontId="36" fillId="0" borderId="12" xfId="66" applyNumberFormat="1" applyFont="1" applyBorder="1">
      <alignment/>
      <protection/>
    </xf>
    <xf numFmtId="0" fontId="37" fillId="0" borderId="16" xfId="66" applyFont="1" applyBorder="1">
      <alignment/>
      <protection/>
    </xf>
    <xf numFmtId="0" fontId="37" fillId="0" borderId="31" xfId="66" applyFont="1" applyBorder="1">
      <alignment/>
      <protection/>
    </xf>
    <xf numFmtId="3" fontId="37" fillId="0" borderId="17" xfId="66" applyNumberFormat="1" applyFont="1" applyBorder="1">
      <alignment/>
      <protection/>
    </xf>
    <xf numFmtId="3" fontId="38" fillId="0" borderId="20" xfId="66" applyNumberFormat="1" applyFont="1" applyBorder="1">
      <alignment/>
      <protection/>
    </xf>
    <xf numFmtId="3" fontId="37" fillId="0" borderId="20" xfId="66" applyNumberFormat="1" applyFont="1" applyBorder="1">
      <alignment/>
      <protection/>
    </xf>
    <xf numFmtId="0" fontId="20" fillId="0" borderId="20" xfId="66" applyFont="1" applyBorder="1">
      <alignment/>
      <protection/>
    </xf>
    <xf numFmtId="0" fontId="21" fillId="0" borderId="0" xfId="65" applyFont="1" applyBorder="1">
      <alignment/>
      <protection/>
    </xf>
    <xf numFmtId="3" fontId="21" fillId="0" borderId="29" xfId="65" applyNumberFormat="1" applyFont="1" applyBorder="1" applyAlignment="1">
      <alignment wrapText="1"/>
      <protection/>
    </xf>
    <xf numFmtId="0" fontId="19" fillId="0" borderId="0" xfId="65" applyFont="1" applyBorder="1">
      <alignment/>
      <protection/>
    </xf>
    <xf numFmtId="3" fontId="21" fillId="0" borderId="12" xfId="66" applyNumberFormat="1" applyFont="1" applyBorder="1">
      <alignment/>
      <protection/>
    </xf>
    <xf numFmtId="3" fontId="38" fillId="0" borderId="17" xfId="66" applyNumberFormat="1" applyFont="1" applyBorder="1">
      <alignment/>
      <protection/>
    </xf>
    <xf numFmtId="3" fontId="39" fillId="0" borderId="20" xfId="0" applyNumberFormat="1" applyFont="1" applyBorder="1" applyAlignment="1">
      <alignment/>
    </xf>
    <xf numFmtId="3" fontId="36" fillId="0" borderId="20" xfId="66" applyNumberFormat="1" applyFont="1" applyBorder="1">
      <alignment/>
      <protection/>
    </xf>
    <xf numFmtId="0" fontId="36" fillId="0" borderId="57" xfId="66" applyFont="1" applyBorder="1">
      <alignment/>
      <protection/>
    </xf>
    <xf numFmtId="0" fontId="36" fillId="0" borderId="20" xfId="66" applyFont="1" applyBorder="1">
      <alignment/>
      <protection/>
    </xf>
    <xf numFmtId="0" fontId="9" fillId="0" borderId="45" xfId="64" applyFont="1" applyBorder="1" applyAlignment="1">
      <alignment horizontal="left"/>
      <protection/>
    </xf>
    <xf numFmtId="0" fontId="14" fillId="0" borderId="17" xfId="61" applyFont="1" applyBorder="1" applyAlignment="1">
      <alignment horizontal="center"/>
      <protection/>
    </xf>
    <xf numFmtId="0" fontId="14" fillId="0" borderId="41" xfId="61" applyFont="1" applyBorder="1" applyAlignment="1">
      <alignment horizontal="center"/>
      <protection/>
    </xf>
    <xf numFmtId="0" fontId="14" fillId="0" borderId="42" xfId="61" applyFont="1" applyBorder="1" applyAlignment="1">
      <alignment horizontal="center"/>
      <protection/>
    </xf>
    <xf numFmtId="0" fontId="14" fillId="0" borderId="43" xfId="61" applyFont="1" applyBorder="1" applyAlignment="1">
      <alignment horizontal="center"/>
      <protection/>
    </xf>
    <xf numFmtId="0" fontId="14" fillId="0" borderId="47" xfId="61" applyFont="1" applyBorder="1" applyAlignment="1">
      <alignment horizontal="center"/>
      <protection/>
    </xf>
    <xf numFmtId="0" fontId="14" fillId="0" borderId="18" xfId="61" applyFont="1" applyBorder="1" applyAlignment="1">
      <alignment horizontal="center"/>
      <protection/>
    </xf>
    <xf numFmtId="0" fontId="24" fillId="0" borderId="10" xfId="61" applyFont="1" applyBorder="1" applyAlignment="1">
      <alignment horizontal="center"/>
      <protection/>
    </xf>
    <xf numFmtId="0" fontId="24" fillId="0" borderId="45" xfId="61" applyFont="1" applyBorder="1" applyAlignment="1">
      <alignment horizontal="left"/>
      <protection/>
    </xf>
    <xf numFmtId="0" fontId="24" fillId="0" borderId="23" xfId="61" applyFont="1" applyBorder="1" applyAlignment="1">
      <alignment horizontal="left"/>
      <protection/>
    </xf>
    <xf numFmtId="3" fontId="24" fillId="0" borderId="60" xfId="61" applyNumberFormat="1" applyFont="1" applyBorder="1" applyAlignment="1">
      <alignment/>
      <protection/>
    </xf>
    <xf numFmtId="3" fontId="24" fillId="0" borderId="14" xfId="61" applyNumberFormat="1" applyFont="1" applyBorder="1" applyAlignment="1">
      <alignment/>
      <protection/>
    </xf>
    <xf numFmtId="3" fontId="24" fillId="0" borderId="34" xfId="61" applyNumberFormat="1" applyFont="1" applyBorder="1" applyAlignment="1">
      <alignment/>
      <protection/>
    </xf>
    <xf numFmtId="0" fontId="24" fillId="0" borderId="32" xfId="61" applyFont="1" applyBorder="1" applyAlignment="1">
      <alignment horizontal="center"/>
      <protection/>
    </xf>
    <xf numFmtId="0" fontId="24" fillId="0" borderId="32" xfId="61" applyFont="1" applyBorder="1">
      <alignment/>
      <protection/>
    </xf>
    <xf numFmtId="0" fontId="14" fillId="0" borderId="32" xfId="61" applyFont="1" applyBorder="1">
      <alignment/>
      <protection/>
    </xf>
    <xf numFmtId="0" fontId="5" fillId="0" borderId="42" xfId="61" applyFont="1" applyBorder="1" applyAlignment="1">
      <alignment horizontal="center"/>
      <protection/>
    </xf>
    <xf numFmtId="0" fontId="5" fillId="0" borderId="31" xfId="61" applyFont="1" applyBorder="1" applyAlignment="1">
      <alignment horizontal="center"/>
      <protection/>
    </xf>
    <xf numFmtId="0" fontId="5" fillId="0" borderId="17" xfId="61" applyFont="1" applyBorder="1" applyAlignment="1">
      <alignment horizontal="center"/>
      <protection/>
    </xf>
    <xf numFmtId="0" fontId="5" fillId="0" borderId="61" xfId="61" applyFont="1" applyBorder="1" applyAlignment="1">
      <alignment horizontal="center"/>
      <protection/>
    </xf>
    <xf numFmtId="3" fontId="5" fillId="0" borderId="14" xfId="64" applyNumberFormat="1" applyFont="1" applyBorder="1" applyAlignment="1">
      <alignment horizontal="right"/>
      <protection/>
    </xf>
    <xf numFmtId="3" fontId="5" fillId="0" borderId="17" xfId="64" applyNumberFormat="1" applyFont="1" applyBorder="1" applyAlignment="1">
      <alignment horizontal="right"/>
      <protection/>
    </xf>
    <xf numFmtId="0" fontId="5" fillId="0" borderId="10" xfId="64" applyFont="1" applyBorder="1" applyAlignment="1">
      <alignment horizontal="center"/>
      <protection/>
    </xf>
    <xf numFmtId="16" fontId="9" fillId="0" borderId="45" xfId="64" applyNumberFormat="1" applyFont="1" applyBorder="1" applyAlignment="1">
      <alignment horizontal="left"/>
      <protection/>
    </xf>
    <xf numFmtId="0" fontId="9" fillId="0" borderId="23" xfId="64" applyFont="1" applyBorder="1" applyAlignment="1">
      <alignment horizontal="left"/>
      <protection/>
    </xf>
    <xf numFmtId="0" fontId="9" fillId="0" borderId="10" xfId="64" applyFont="1" applyBorder="1" applyAlignment="1">
      <alignment horizontal="center"/>
      <protection/>
    </xf>
    <xf numFmtId="16" fontId="9" fillId="0" borderId="45" xfId="64" applyNumberFormat="1" applyFont="1" applyBorder="1" applyAlignment="1">
      <alignment horizontal="center"/>
      <protection/>
    </xf>
    <xf numFmtId="3" fontId="9" fillId="0" borderId="17" xfId="64" applyNumberFormat="1" applyFont="1" applyBorder="1" applyAlignment="1">
      <alignment horizontal="right"/>
      <protection/>
    </xf>
    <xf numFmtId="3" fontId="9" fillId="0" borderId="14" xfId="64" applyNumberFormat="1" applyFont="1" applyBorder="1" applyAlignment="1">
      <alignment/>
      <protection/>
    </xf>
    <xf numFmtId="3" fontId="5" fillId="0" borderId="14" xfId="64" applyNumberFormat="1" applyFont="1" applyBorder="1" applyAlignment="1">
      <alignment/>
      <protection/>
    </xf>
    <xf numFmtId="3" fontId="19" fillId="0" borderId="49" xfId="64" applyNumberFormat="1" applyFont="1" applyBorder="1">
      <alignment/>
      <protection/>
    </xf>
    <xf numFmtId="3" fontId="9" fillId="0" borderId="34" xfId="64" applyNumberFormat="1" applyFont="1" applyBorder="1" applyAlignment="1">
      <alignment/>
      <protection/>
    </xf>
    <xf numFmtId="3" fontId="6" fillId="0" borderId="19" xfId="64" applyNumberFormat="1" applyFont="1" applyBorder="1" applyAlignment="1">
      <alignment/>
      <protection/>
    </xf>
    <xf numFmtId="3" fontId="6" fillId="0" borderId="20" xfId="64" applyNumberFormat="1" applyFont="1" applyBorder="1" applyAlignment="1">
      <alignment/>
      <protection/>
    </xf>
    <xf numFmtId="3" fontId="6" fillId="0" borderId="19" xfId="64" applyNumberFormat="1" applyFont="1" applyBorder="1" applyAlignment="1">
      <alignment/>
      <protection/>
    </xf>
    <xf numFmtId="3" fontId="6" fillId="0" borderId="20" xfId="64" applyNumberFormat="1" applyFont="1" applyBorder="1" applyAlignment="1">
      <alignment/>
      <protection/>
    </xf>
    <xf numFmtId="3" fontId="8" fillId="0" borderId="16" xfId="64" applyNumberFormat="1" applyFont="1" applyBorder="1" applyAlignment="1">
      <alignment/>
      <protection/>
    </xf>
    <xf numFmtId="3" fontId="8" fillId="0" borderId="17" xfId="64" applyNumberFormat="1" applyFont="1" applyBorder="1" applyAlignment="1">
      <alignment/>
      <protection/>
    </xf>
    <xf numFmtId="3" fontId="8" fillId="0" borderId="47" xfId="64" applyNumberFormat="1" applyFont="1" applyBorder="1" applyAlignment="1">
      <alignment/>
      <protection/>
    </xf>
    <xf numFmtId="3" fontId="5" fillId="0" borderId="17" xfId="64" applyNumberFormat="1" applyFont="1" applyBorder="1" applyAlignment="1">
      <alignment/>
      <protection/>
    </xf>
    <xf numFmtId="0" fontId="1" fillId="0" borderId="50" xfId="64" applyFont="1" applyBorder="1">
      <alignment/>
      <protection/>
    </xf>
    <xf numFmtId="0" fontId="1" fillId="0" borderId="52" xfId="64" applyFont="1" applyBorder="1">
      <alignment/>
      <protection/>
    </xf>
    <xf numFmtId="3" fontId="6" fillId="0" borderId="10" xfId="64" applyNumberFormat="1" applyFont="1" applyBorder="1" applyAlignment="1">
      <alignment/>
      <protection/>
    </xf>
    <xf numFmtId="0" fontId="21" fillId="0" borderId="50" xfId="64" applyFont="1" applyBorder="1">
      <alignment/>
      <protection/>
    </xf>
    <xf numFmtId="3" fontId="5" fillId="0" borderId="51" xfId="64" applyNumberFormat="1" applyFont="1" applyBorder="1" applyAlignment="1">
      <alignment/>
      <protection/>
    </xf>
    <xf numFmtId="3" fontId="20" fillId="0" borderId="29" xfId="65" applyNumberFormat="1" applyFont="1" applyBorder="1" applyAlignment="1">
      <alignment wrapText="1"/>
      <protection/>
    </xf>
    <xf numFmtId="3" fontId="20" fillId="0" borderId="37" xfId="65" applyNumberFormat="1" applyFont="1" applyBorder="1">
      <alignment/>
      <protection/>
    </xf>
    <xf numFmtId="0" fontId="19" fillId="0" borderId="31" xfId="65" applyFont="1" applyBorder="1">
      <alignment/>
      <protection/>
    </xf>
    <xf numFmtId="0" fontId="19" fillId="0" borderId="23" xfId="65" applyFont="1" applyBorder="1">
      <alignment/>
      <protection/>
    </xf>
    <xf numFmtId="3" fontId="19" fillId="0" borderId="34" xfId="65" applyNumberFormat="1" applyFont="1" applyBorder="1" applyAlignment="1">
      <alignment wrapText="1"/>
      <protection/>
    </xf>
    <xf numFmtId="0" fontId="19" fillId="0" borderId="24" xfId="65" applyFont="1" applyBorder="1" applyAlignment="1">
      <alignment horizontal="left"/>
      <protection/>
    </xf>
    <xf numFmtId="3" fontId="19" fillId="0" borderId="47" xfId="65" applyNumberFormat="1" applyFont="1" applyBorder="1" applyAlignment="1">
      <alignment wrapText="1"/>
      <protection/>
    </xf>
    <xf numFmtId="3" fontId="19" fillId="0" borderId="47" xfId="65" applyNumberFormat="1" applyFont="1" applyBorder="1">
      <alignment/>
      <protection/>
    </xf>
    <xf numFmtId="165" fontId="20" fillId="0" borderId="62" xfId="65" applyNumberFormat="1" applyFont="1" applyBorder="1" applyAlignment="1">
      <alignment horizontal="center" vertical="center" wrapText="1"/>
      <protection/>
    </xf>
    <xf numFmtId="3" fontId="30" fillId="0" borderId="63" xfId="65" applyNumberFormat="1" applyFont="1" applyBorder="1" applyAlignment="1">
      <alignment horizontal="right" vertical="center" wrapText="1"/>
      <protection/>
    </xf>
    <xf numFmtId="0" fontId="31" fillId="0" borderId="64" xfId="65" applyFont="1" applyBorder="1" applyAlignment="1">
      <alignment horizontal="center" vertical="center"/>
      <protection/>
    </xf>
    <xf numFmtId="165" fontId="19" fillId="0" borderId="65" xfId="65" applyNumberFormat="1" applyFont="1" applyBorder="1" applyAlignment="1">
      <alignment horizontal="center" vertical="center" wrapText="1"/>
      <protection/>
    </xf>
    <xf numFmtId="165" fontId="21" fillId="0" borderId="65" xfId="65" applyNumberFormat="1" applyFont="1" applyBorder="1">
      <alignment/>
      <protection/>
    </xf>
    <xf numFmtId="3" fontId="21" fillId="0" borderId="20" xfId="65" applyNumberFormat="1" applyFont="1" applyBorder="1" applyAlignment="1">
      <alignment wrapText="1"/>
      <protection/>
    </xf>
    <xf numFmtId="3" fontId="21" fillId="0" borderId="20" xfId="65" applyNumberFormat="1" applyFont="1" applyBorder="1">
      <alignment/>
      <protection/>
    </xf>
    <xf numFmtId="0" fontId="21" fillId="0" borderId="65" xfId="65" applyFont="1" applyBorder="1">
      <alignment/>
      <protection/>
    </xf>
    <xf numFmtId="3" fontId="19" fillId="0" borderId="29" xfId="65" applyNumberFormat="1" applyFont="1" applyBorder="1">
      <alignment/>
      <protection/>
    </xf>
    <xf numFmtId="3" fontId="20" fillId="0" borderId="29" xfId="65" applyNumberFormat="1" applyFont="1" applyBorder="1">
      <alignment/>
      <protection/>
    </xf>
    <xf numFmtId="3" fontId="19" fillId="0" borderId="20" xfId="65" applyNumberFormat="1" applyFont="1" applyBorder="1">
      <alignment/>
      <protection/>
    </xf>
    <xf numFmtId="3" fontId="19" fillId="0" borderId="0" xfId="65" applyNumberFormat="1" applyFont="1" applyBorder="1">
      <alignment/>
      <protection/>
    </xf>
    <xf numFmtId="3" fontId="21" fillId="0" borderId="38" xfId="65" applyNumberFormat="1" applyFont="1" applyBorder="1">
      <alignment/>
      <protection/>
    </xf>
    <xf numFmtId="3" fontId="20" fillId="0" borderId="33" xfId="65" applyNumberFormat="1" applyFont="1" applyBorder="1">
      <alignment/>
      <protection/>
    </xf>
    <xf numFmtId="0" fontId="35" fillId="0" borderId="0" xfId="61" applyFont="1" applyAlignment="1">
      <alignment horizontal="center"/>
      <protection/>
    </xf>
    <xf numFmtId="0" fontId="14" fillId="0" borderId="0" xfId="61" applyFont="1" applyBorder="1" applyAlignment="1">
      <alignment horizontal="center"/>
      <protection/>
    </xf>
    <xf numFmtId="0" fontId="42" fillId="0" borderId="0" xfId="61" applyFont="1" applyBorder="1" applyAlignment="1">
      <alignment horizontal="center" wrapText="1"/>
      <protection/>
    </xf>
    <xf numFmtId="0" fontId="42" fillId="0" borderId="66" xfId="61" applyFont="1" applyBorder="1" applyAlignment="1">
      <alignment horizontal="center" wrapText="1"/>
      <protection/>
    </xf>
    <xf numFmtId="0" fontId="42" fillId="0" borderId="67" xfId="61" applyFont="1" applyBorder="1" applyAlignment="1">
      <alignment horizontal="center" wrapText="1"/>
      <protection/>
    </xf>
    <xf numFmtId="0" fontId="42" fillId="0" borderId="68" xfId="61" applyFont="1" applyBorder="1" applyAlignment="1">
      <alignment horizontal="center" wrapText="1"/>
      <protection/>
    </xf>
    <xf numFmtId="0" fontId="42" fillId="0" borderId="65" xfId="61" applyFont="1" applyBorder="1" applyAlignment="1">
      <alignment horizontal="center" wrapText="1"/>
      <protection/>
    </xf>
    <xf numFmtId="3" fontId="14" fillId="0" borderId="66" xfId="61" applyNumberFormat="1" applyFont="1" applyBorder="1" applyAlignment="1">
      <alignment/>
      <protection/>
    </xf>
    <xf numFmtId="0" fontId="14" fillId="0" borderId="25" xfId="61" applyFont="1" applyBorder="1" applyAlignment="1">
      <alignment horizontal="center"/>
      <protection/>
    </xf>
    <xf numFmtId="0" fontId="14" fillId="0" borderId="25" xfId="61" applyFont="1" applyBorder="1" applyAlignment="1">
      <alignment horizontal="left"/>
      <protection/>
    </xf>
    <xf numFmtId="166" fontId="14" fillId="0" borderId="66" xfId="61" applyNumberFormat="1" applyFont="1" applyBorder="1" applyAlignment="1">
      <alignment horizontal="right"/>
      <protection/>
    </xf>
    <xf numFmtId="166" fontId="14" fillId="0" borderId="65" xfId="61" applyNumberFormat="1" applyFont="1" applyBorder="1" applyAlignment="1">
      <alignment horizontal="right"/>
      <protection/>
    </xf>
    <xf numFmtId="3" fontId="26" fillId="0" borderId="65" xfId="61" applyNumberFormat="1" applyFont="1" applyBorder="1" applyAlignment="1">
      <alignment horizontal="right"/>
      <protection/>
    </xf>
    <xf numFmtId="3" fontId="26" fillId="0" borderId="0" xfId="61" applyNumberFormat="1" applyFont="1" applyBorder="1" applyAlignment="1">
      <alignment horizontal="right"/>
      <protection/>
    </xf>
    <xf numFmtId="3" fontId="26" fillId="0" borderId="21" xfId="61" applyNumberFormat="1" applyFont="1" applyBorder="1" applyAlignment="1">
      <alignment horizontal="right"/>
      <protection/>
    </xf>
    <xf numFmtId="166" fontId="26" fillId="0" borderId="65" xfId="61" applyNumberFormat="1" applyFont="1" applyBorder="1" applyAlignment="1">
      <alignment horizontal="right"/>
      <protection/>
    </xf>
    <xf numFmtId="166" fontId="26" fillId="0" borderId="66" xfId="61" applyNumberFormat="1" applyFont="1" applyBorder="1" applyAlignment="1">
      <alignment horizontal="right"/>
      <protection/>
    </xf>
    <xf numFmtId="3" fontId="14" fillId="0" borderId="65" xfId="61" applyNumberFormat="1" applyFont="1" applyBorder="1" applyAlignment="1">
      <alignment horizontal="right"/>
      <protection/>
    </xf>
    <xf numFmtId="3" fontId="14" fillId="0" borderId="0" xfId="61" applyNumberFormat="1" applyFont="1" applyBorder="1" applyAlignment="1">
      <alignment horizontal="right"/>
      <protection/>
    </xf>
    <xf numFmtId="3" fontId="14" fillId="0" borderId="21" xfId="61" applyNumberFormat="1" applyFont="1" applyBorder="1" applyAlignment="1">
      <alignment horizontal="right"/>
      <protection/>
    </xf>
    <xf numFmtId="0" fontId="25" fillId="0" borderId="69" xfId="61" applyFont="1" applyBorder="1" applyAlignment="1">
      <alignment horizontal="left"/>
      <protection/>
    </xf>
    <xf numFmtId="0" fontId="25" fillId="0" borderId="40" xfId="61" applyFont="1" applyBorder="1" applyAlignment="1">
      <alignment horizontal="left"/>
      <protection/>
    </xf>
    <xf numFmtId="166" fontId="25" fillId="0" borderId="70" xfId="61" applyNumberFormat="1" applyFont="1" applyBorder="1" applyAlignment="1">
      <alignment horizontal="right"/>
      <protection/>
    </xf>
    <xf numFmtId="166" fontId="25" fillId="0" borderId="71" xfId="61" applyNumberFormat="1" applyFont="1" applyBorder="1" applyAlignment="1">
      <alignment horizontal="right"/>
      <protection/>
    </xf>
    <xf numFmtId="3" fontId="25" fillId="0" borderId="71" xfId="61" applyNumberFormat="1" applyFont="1" applyBorder="1" applyAlignment="1">
      <alignment horizontal="right"/>
      <protection/>
    </xf>
    <xf numFmtId="3" fontId="25" fillId="0" borderId="40" xfId="61" applyNumberFormat="1" applyFont="1" applyBorder="1" applyAlignment="1">
      <alignment horizontal="right"/>
      <protection/>
    </xf>
    <xf numFmtId="3" fontId="25" fillId="0" borderId="53" xfId="61" applyNumberFormat="1" applyFont="1" applyBorder="1" applyAlignment="1">
      <alignment horizontal="right"/>
      <protection/>
    </xf>
    <xf numFmtId="3" fontId="14" fillId="0" borderId="65" xfId="61" applyNumberFormat="1" applyFont="1" applyBorder="1" applyAlignment="1">
      <alignment/>
      <protection/>
    </xf>
    <xf numFmtId="3" fontId="14" fillId="0" borderId="0" xfId="61" applyNumberFormat="1" applyFont="1" applyBorder="1" applyAlignment="1">
      <alignment/>
      <protection/>
    </xf>
    <xf numFmtId="3" fontId="14" fillId="0" borderId="21" xfId="61" applyNumberFormat="1" applyFont="1" applyBorder="1" applyAlignment="1">
      <alignment/>
      <protection/>
    </xf>
    <xf numFmtId="3" fontId="42" fillId="0" borderId="66" xfId="61" applyNumberFormat="1" applyFont="1" applyBorder="1" applyAlignment="1">
      <alignment horizontal="center" wrapText="1"/>
      <protection/>
    </xf>
    <xf numFmtId="3" fontId="25" fillId="0" borderId="70" xfId="61" applyNumberFormat="1" applyFont="1" applyBorder="1" applyAlignment="1">
      <alignment/>
      <protection/>
    </xf>
    <xf numFmtId="3" fontId="25" fillId="0" borderId="71" xfId="61" applyNumberFormat="1" applyFont="1" applyBorder="1" applyAlignment="1">
      <alignment/>
      <protection/>
    </xf>
    <xf numFmtId="3" fontId="25" fillId="0" borderId="40" xfId="61" applyNumberFormat="1" applyFont="1" applyBorder="1" applyAlignment="1">
      <alignment/>
      <protection/>
    </xf>
    <xf numFmtId="3" fontId="25" fillId="0" borderId="53" xfId="61" applyNumberFormat="1" applyFont="1" applyBorder="1" applyAlignment="1">
      <alignment/>
      <protection/>
    </xf>
    <xf numFmtId="165" fontId="21" fillId="0" borderId="72" xfId="65" applyNumberFormat="1" applyFont="1" applyBorder="1">
      <alignment/>
      <protection/>
    </xf>
    <xf numFmtId="0" fontId="21" fillId="0" borderId="72" xfId="65" applyFont="1" applyBorder="1">
      <alignment/>
      <protection/>
    </xf>
    <xf numFmtId="165" fontId="19" fillId="0" borderId="73" xfId="65" applyNumberFormat="1" applyFont="1" applyBorder="1">
      <alignment/>
      <protection/>
    </xf>
    <xf numFmtId="165" fontId="19" fillId="0" borderId="72" xfId="65" applyNumberFormat="1" applyFont="1" applyBorder="1">
      <alignment/>
      <protection/>
    </xf>
    <xf numFmtId="0" fontId="19" fillId="0" borderId="73" xfId="65" applyFont="1" applyBorder="1">
      <alignment/>
      <protection/>
    </xf>
    <xf numFmtId="0" fontId="19" fillId="0" borderId="74" xfId="65" applyFont="1" applyBorder="1">
      <alignment/>
      <protection/>
    </xf>
    <xf numFmtId="165" fontId="20" fillId="0" borderId="72" xfId="65" applyNumberFormat="1" applyFont="1" applyBorder="1">
      <alignment/>
      <protection/>
    </xf>
    <xf numFmtId="165" fontId="20" fillId="0" borderId="75" xfId="65" applyNumberFormat="1" applyFont="1" applyBorder="1">
      <alignment/>
      <protection/>
    </xf>
    <xf numFmtId="0" fontId="42" fillId="0" borderId="38" xfId="61" applyFont="1" applyBorder="1" applyAlignment="1">
      <alignment horizontal="center" wrapText="1"/>
      <protection/>
    </xf>
    <xf numFmtId="3" fontId="14" fillId="0" borderId="38" xfId="61" applyNumberFormat="1" applyFont="1" applyBorder="1" applyAlignment="1">
      <alignment/>
      <protection/>
    </xf>
    <xf numFmtId="3" fontId="25" fillId="0" borderId="76" xfId="61" applyNumberFormat="1" applyFont="1" applyBorder="1" applyAlignment="1">
      <alignment/>
      <protection/>
    </xf>
    <xf numFmtId="0" fontId="42" fillId="0" borderId="43" xfId="61" applyFont="1" applyBorder="1" applyAlignment="1">
      <alignment horizontal="center" wrapText="1"/>
      <protection/>
    </xf>
    <xf numFmtId="3" fontId="14" fillId="0" borderId="77" xfId="61" applyNumberFormat="1" applyFont="1" applyBorder="1" applyAlignment="1">
      <alignment/>
      <protection/>
    </xf>
    <xf numFmtId="0" fontId="42" fillId="0" borderId="18" xfId="61" applyFont="1" applyBorder="1" applyAlignment="1">
      <alignment horizontal="center" wrapText="1"/>
      <protection/>
    </xf>
    <xf numFmtId="3" fontId="14" fillId="0" borderId="38" xfId="61" applyNumberFormat="1" applyFont="1" applyBorder="1" applyAlignment="1">
      <alignment horizontal="right"/>
      <protection/>
    </xf>
    <xf numFmtId="3" fontId="26" fillId="0" borderId="38" xfId="61" applyNumberFormat="1" applyFont="1" applyBorder="1" applyAlignment="1">
      <alignment horizontal="right"/>
      <protection/>
    </xf>
    <xf numFmtId="3" fontId="25" fillId="0" borderId="76" xfId="61" applyNumberFormat="1" applyFont="1" applyBorder="1" applyAlignment="1">
      <alignment horizontal="right"/>
      <protection/>
    </xf>
    <xf numFmtId="3" fontId="9" fillId="0" borderId="28" xfId="64" applyNumberFormat="1" applyFont="1" applyBorder="1" applyAlignment="1">
      <alignment/>
      <protection/>
    </xf>
    <xf numFmtId="3" fontId="6" fillId="0" borderId="29" xfId="64" applyNumberFormat="1" applyFont="1" applyBorder="1" applyAlignment="1">
      <alignment/>
      <protection/>
    </xf>
    <xf numFmtId="3" fontId="6" fillId="0" borderId="47" xfId="64" applyNumberFormat="1" applyFont="1" applyBorder="1" applyAlignment="1">
      <alignment/>
      <protection/>
    </xf>
    <xf numFmtId="0" fontId="9" fillId="0" borderId="19" xfId="64" applyFont="1" applyBorder="1" applyAlignment="1">
      <alignment horizontal="center"/>
      <protection/>
    </xf>
    <xf numFmtId="3" fontId="5" fillId="0" borderId="19" xfId="64" applyNumberFormat="1" applyFont="1" applyBorder="1" applyAlignment="1">
      <alignment horizontal="right"/>
      <protection/>
    </xf>
    <xf numFmtId="3" fontId="5" fillId="0" borderId="20" xfId="64" applyNumberFormat="1" applyFont="1" applyBorder="1" applyAlignment="1">
      <alignment horizontal="right"/>
      <protection/>
    </xf>
    <xf numFmtId="3" fontId="5" fillId="0" borderId="29" xfId="64" applyNumberFormat="1" applyFont="1" applyBorder="1" applyAlignment="1">
      <alignment horizontal="right"/>
      <protection/>
    </xf>
    <xf numFmtId="3" fontId="5" fillId="0" borderId="19" xfId="64" applyNumberFormat="1" applyFont="1" applyBorder="1" applyAlignment="1">
      <alignment/>
      <protection/>
    </xf>
    <xf numFmtId="3" fontId="8" fillId="0" borderId="20" xfId="64" applyNumberFormat="1" applyFont="1" applyBorder="1" applyAlignment="1">
      <alignment/>
      <protection/>
    </xf>
    <xf numFmtId="3" fontId="5" fillId="0" borderId="19" xfId="64" applyNumberFormat="1" applyFont="1" applyBorder="1" applyAlignment="1">
      <alignment horizontal="right"/>
      <protection/>
    </xf>
    <xf numFmtId="0" fontId="9" fillId="0" borderId="0" xfId="64" applyFont="1" applyBorder="1" applyAlignment="1">
      <alignment horizontal="left"/>
      <protection/>
    </xf>
    <xf numFmtId="0" fontId="9" fillId="0" borderId="0" xfId="64" applyFont="1" applyBorder="1" applyAlignment="1">
      <alignment/>
      <protection/>
    </xf>
    <xf numFmtId="0" fontId="19" fillId="0" borderId="0" xfId="64" applyFont="1" applyBorder="1">
      <alignment/>
      <protection/>
    </xf>
    <xf numFmtId="0" fontId="1" fillId="0" borderId="0" xfId="64" applyFont="1" applyBorder="1">
      <alignment/>
      <protection/>
    </xf>
    <xf numFmtId="166" fontId="14" fillId="0" borderId="37" xfId="61" applyNumberFormat="1" applyFont="1" applyBorder="1" applyAlignment="1">
      <alignment horizontal="right"/>
      <protection/>
    </xf>
    <xf numFmtId="166" fontId="26" fillId="0" borderId="37" xfId="61" applyNumberFormat="1" applyFont="1" applyBorder="1" applyAlignment="1">
      <alignment horizontal="right"/>
      <protection/>
    </xf>
    <xf numFmtId="166" fontId="25" fillId="0" borderId="39" xfId="61" applyNumberFormat="1" applyFont="1" applyBorder="1" applyAlignment="1">
      <alignment horizontal="right"/>
      <protection/>
    </xf>
    <xf numFmtId="0" fontId="5" fillId="0" borderId="45" xfId="58" applyFont="1" applyBorder="1" applyAlignment="1">
      <alignment horizontal="left"/>
      <protection/>
    </xf>
    <xf numFmtId="0" fontId="5" fillId="0" borderId="23" xfId="58" applyFont="1" applyBorder="1" applyAlignment="1">
      <alignment horizontal="left"/>
      <protection/>
    </xf>
    <xf numFmtId="0" fontId="5" fillId="0" borderId="34" xfId="58" applyFont="1" applyBorder="1" applyAlignment="1">
      <alignment horizontal="left"/>
      <protection/>
    </xf>
    <xf numFmtId="0" fontId="5" fillId="0" borderId="31" xfId="58" applyFont="1" applyBorder="1" applyAlignment="1">
      <alignment horizontal="left"/>
      <protection/>
    </xf>
    <xf numFmtId="0" fontId="5" fillId="0" borderId="47" xfId="58" applyFont="1" applyBorder="1" applyAlignment="1">
      <alignment horizontal="left"/>
      <protection/>
    </xf>
    <xf numFmtId="0" fontId="5" fillId="0" borderId="29" xfId="58" applyFont="1" applyBorder="1" applyAlignment="1">
      <alignment/>
      <protection/>
    </xf>
    <xf numFmtId="0" fontId="1" fillId="0" borderId="27" xfId="62" applyBorder="1" applyAlignment="1">
      <alignment horizontal="left"/>
      <protection/>
    </xf>
    <xf numFmtId="0" fontId="1" fillId="0" borderId="0" xfId="62" applyBorder="1" applyAlignment="1">
      <alignment horizontal="left"/>
      <protection/>
    </xf>
    <xf numFmtId="0" fontId="5" fillId="0" borderId="0" xfId="0" applyFont="1" applyAlignment="1">
      <alignment/>
    </xf>
    <xf numFmtId="49" fontId="9" fillId="0" borderId="19" xfId="62" applyNumberFormat="1" applyFont="1" applyBorder="1" applyAlignment="1">
      <alignment horizontal="center"/>
      <protection/>
    </xf>
    <xf numFmtId="0" fontId="5" fillId="0" borderId="23" xfId="62" applyFont="1" applyBorder="1" applyAlignment="1">
      <alignment horizontal="left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8" fillId="0" borderId="10" xfId="62" applyNumberFormat="1" applyFont="1" applyBorder="1" applyAlignment="1">
      <alignment horizontal="center"/>
      <protection/>
    </xf>
    <xf numFmtId="49" fontId="9" fillId="0" borderId="10" xfId="62" applyNumberFormat="1" applyFont="1" applyBorder="1" applyAlignment="1">
      <alignment horizontal="center"/>
      <protection/>
    </xf>
    <xf numFmtId="49" fontId="5" fillId="0" borderId="25" xfId="62" applyNumberFormat="1" applyFont="1" applyBorder="1" applyAlignment="1">
      <alignment horizontal="center"/>
      <protection/>
    </xf>
    <xf numFmtId="0" fontId="3" fillId="0" borderId="0" xfId="62" applyFont="1" applyBorder="1" applyAlignment="1">
      <alignment horizontal="left"/>
      <protection/>
    </xf>
    <xf numFmtId="3" fontId="4" fillId="0" borderId="45" xfId="62" applyNumberFormat="1" applyFont="1" applyBorder="1" applyAlignment="1">
      <alignment horizontal="right" wrapText="1"/>
      <protection/>
    </xf>
    <xf numFmtId="3" fontId="4" fillId="0" borderId="14" xfId="62" applyNumberFormat="1" applyFont="1" applyBorder="1" applyAlignment="1">
      <alignment horizontal="right" wrapText="1"/>
      <protection/>
    </xf>
    <xf numFmtId="3" fontId="1" fillId="0" borderId="38" xfId="62" applyNumberFormat="1" applyBorder="1" applyAlignment="1">
      <alignment horizontal="right"/>
      <protection/>
    </xf>
    <xf numFmtId="0" fontId="18" fillId="0" borderId="27" xfId="62" applyFont="1" applyBorder="1" applyAlignment="1">
      <alignment horizontal="left"/>
      <protection/>
    </xf>
    <xf numFmtId="3" fontId="18" fillId="0" borderId="14" xfId="62" applyNumberFormat="1" applyFont="1" applyBorder="1" applyAlignment="1">
      <alignment horizontal="right"/>
      <protection/>
    </xf>
    <xf numFmtId="49" fontId="9" fillId="0" borderId="78" xfId="62" applyNumberFormat="1" applyFont="1" applyBorder="1" applyAlignment="1">
      <alignment horizontal="center"/>
      <protection/>
    </xf>
    <xf numFmtId="3" fontId="3" fillId="0" borderId="20" xfId="62" applyNumberFormat="1" applyFont="1" applyBorder="1" applyAlignment="1">
      <alignment horizontal="right"/>
      <protection/>
    </xf>
    <xf numFmtId="3" fontId="4" fillId="0" borderId="14" xfId="62" applyNumberFormat="1" applyFont="1" applyBorder="1" applyAlignment="1">
      <alignment horizontal="right"/>
      <protection/>
    </xf>
    <xf numFmtId="0" fontId="8" fillId="0" borderId="10" xfId="62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9" fillId="0" borderId="41" xfId="62" applyFont="1" applyBorder="1" applyAlignment="1">
      <alignment horizontal="left"/>
      <protection/>
    </xf>
    <xf numFmtId="0" fontId="0" fillId="0" borderId="14" xfId="0" applyBorder="1" applyAlignment="1">
      <alignment/>
    </xf>
    <xf numFmtId="0" fontId="9" fillId="0" borderId="14" xfId="62" applyFont="1" applyBorder="1" applyAlignment="1">
      <alignment horizontal="left"/>
      <protection/>
    </xf>
    <xf numFmtId="0" fontId="9" fillId="0" borderId="45" xfId="62" applyFont="1" applyBorder="1" applyAlignment="1">
      <alignment/>
      <protection/>
    </xf>
    <xf numFmtId="0" fontId="9" fillId="0" borderId="23" xfId="62" applyFont="1" applyBorder="1" applyAlignment="1">
      <alignment/>
      <protection/>
    </xf>
    <xf numFmtId="0" fontId="9" fillId="0" borderId="34" xfId="62" applyFont="1" applyBorder="1" applyAlignment="1">
      <alignment/>
      <protection/>
    </xf>
    <xf numFmtId="49" fontId="9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34" xfId="0" applyFont="1" applyBorder="1" applyAlignment="1">
      <alignment/>
    </xf>
    <xf numFmtId="0" fontId="8" fillId="0" borderId="10" xfId="63" applyFont="1" applyBorder="1" applyAlignment="1">
      <alignment horizontal="center"/>
      <protection/>
    </xf>
    <xf numFmtId="3" fontId="4" fillId="0" borderId="14" xfId="63" applyNumberFormat="1" applyFont="1" applyBorder="1" applyAlignment="1">
      <alignment horizontal="right"/>
      <protection/>
    </xf>
    <xf numFmtId="49" fontId="5" fillId="0" borderId="19" xfId="63" applyNumberFormat="1" applyFont="1" applyBorder="1" applyAlignment="1">
      <alignment horizontal="center"/>
      <protection/>
    </xf>
    <xf numFmtId="0" fontId="5" fillId="0" borderId="0" xfId="63" applyFont="1" applyBorder="1" applyAlignment="1">
      <alignment horizontal="left"/>
      <protection/>
    </xf>
    <xf numFmtId="3" fontId="3" fillId="0" borderId="14" xfId="63" applyNumberFormat="1" applyFont="1" applyBorder="1" applyAlignment="1">
      <alignment horizontal="right"/>
      <protection/>
    </xf>
    <xf numFmtId="3" fontId="0" fillId="0" borderId="38" xfId="63" applyNumberFormat="1" applyBorder="1" applyAlignment="1">
      <alignment horizontal="right"/>
      <protection/>
    </xf>
    <xf numFmtId="0" fontId="5" fillId="0" borderId="29" xfId="63" applyFont="1" applyBorder="1" applyAlignment="1">
      <alignment horizontal="left"/>
      <protection/>
    </xf>
    <xf numFmtId="49" fontId="9" fillId="0" borderId="10" xfId="63" applyNumberFormat="1" applyFont="1" applyBorder="1" applyAlignment="1">
      <alignment horizontal="center"/>
      <protection/>
    </xf>
    <xf numFmtId="49" fontId="9" fillId="0" borderId="16" xfId="63" applyNumberFormat="1" applyFont="1" applyBorder="1" applyAlignment="1">
      <alignment horizontal="center"/>
      <protection/>
    </xf>
    <xf numFmtId="0" fontId="9" fillId="0" borderId="10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/>
    </xf>
    <xf numFmtId="49" fontId="8" fillId="0" borderId="10" xfId="63" applyNumberFormat="1" applyFont="1" applyBorder="1" applyAlignment="1">
      <alignment horizontal="center"/>
      <protection/>
    </xf>
    <xf numFmtId="3" fontId="4" fillId="0" borderId="14" xfId="63" applyNumberFormat="1" applyFont="1" applyBorder="1" applyAlignment="1">
      <alignment horizontal="right" wrapText="1"/>
      <protection/>
    </xf>
    <xf numFmtId="0" fontId="9" fillId="0" borderId="45" xfId="64" applyFont="1" applyBorder="1" applyAlignment="1">
      <alignment horizontal="center" vertical="center"/>
      <protection/>
    </xf>
    <xf numFmtId="0" fontId="5" fillId="0" borderId="45" xfId="64" applyFont="1" applyFill="1" applyBorder="1" applyAlignment="1">
      <alignment horizontal="center"/>
      <protection/>
    </xf>
    <xf numFmtId="0" fontId="32" fillId="0" borderId="0" xfId="64" applyFont="1" applyBorder="1" applyAlignment="1">
      <alignment horizontal="center"/>
      <protection/>
    </xf>
    <xf numFmtId="3" fontId="8" fillId="0" borderId="0" xfId="64" applyNumberFormat="1" applyFont="1" applyBorder="1" applyAlignment="1">
      <alignment/>
      <protection/>
    </xf>
    <xf numFmtId="9" fontId="8" fillId="0" borderId="0" xfId="64" applyNumberFormat="1" applyFont="1" applyBorder="1" applyAlignment="1">
      <alignment/>
      <protection/>
    </xf>
    <xf numFmtId="3" fontId="32" fillId="0" borderId="0" xfId="64" applyNumberFormat="1" applyFont="1" applyBorder="1" applyAlignment="1">
      <alignment horizontal="right"/>
      <protection/>
    </xf>
    <xf numFmtId="9" fontId="32" fillId="0" borderId="0" xfId="64" applyNumberFormat="1" applyFont="1" applyBorder="1" applyAlignment="1">
      <alignment horizontal="right"/>
      <protection/>
    </xf>
    <xf numFmtId="3" fontId="4" fillId="0" borderId="79" xfId="61" applyNumberFormat="1" applyFont="1" applyBorder="1" applyAlignment="1">
      <alignment horizontal="right"/>
      <protection/>
    </xf>
    <xf numFmtId="0" fontId="0" fillId="0" borderId="25" xfId="0" applyBorder="1" applyAlignment="1">
      <alignment/>
    </xf>
    <xf numFmtId="0" fontId="5" fillId="0" borderId="0" xfId="63" applyFont="1" applyBorder="1" applyAlignment="1">
      <alignment horizontal="left"/>
      <protection/>
    </xf>
    <xf numFmtId="0" fontId="0" fillId="0" borderId="0" xfId="0" applyFont="1" applyAlignment="1">
      <alignment/>
    </xf>
    <xf numFmtId="0" fontId="5" fillId="0" borderId="45" xfId="58" applyFont="1" applyBorder="1" applyAlignment="1">
      <alignment horizontal="left"/>
      <protection/>
    </xf>
    <xf numFmtId="0" fontId="5" fillId="0" borderId="14" xfId="58" applyFont="1" applyBorder="1" applyAlignment="1">
      <alignment horizontal="left"/>
      <protection/>
    </xf>
    <xf numFmtId="49" fontId="11" fillId="0" borderId="0" xfId="62" applyNumberFormat="1" applyFont="1" applyBorder="1" applyAlignment="1">
      <alignment horizontal="left"/>
      <protection/>
    </xf>
    <xf numFmtId="0" fontId="11" fillId="0" borderId="0" xfId="62" applyFont="1" applyBorder="1" applyAlignment="1">
      <alignment horizontal="left"/>
      <protection/>
    </xf>
    <xf numFmtId="3" fontId="4" fillId="0" borderId="0" xfId="62" applyNumberFormat="1" applyFont="1" applyBorder="1">
      <alignment/>
      <protection/>
    </xf>
    <xf numFmtId="3" fontId="5" fillId="0" borderId="15" xfId="0" applyNumberFormat="1" applyFont="1" applyBorder="1" applyAlignment="1">
      <alignment/>
    </xf>
    <xf numFmtId="3" fontId="0" fillId="0" borderId="38" xfId="63" applyNumberFormat="1" applyFill="1" applyBorder="1" applyAlignment="1">
      <alignment horizontal="right"/>
      <protection/>
    </xf>
    <xf numFmtId="3" fontId="7" fillId="0" borderId="30" xfId="62" applyNumberFormat="1" applyFont="1" applyBorder="1" applyAlignment="1">
      <alignment/>
      <protection/>
    </xf>
    <xf numFmtId="3" fontId="5" fillId="0" borderId="38" xfId="0" applyNumberFormat="1" applyFont="1" applyBorder="1" applyAlignment="1">
      <alignment/>
    </xf>
    <xf numFmtId="3" fontId="5" fillId="0" borderId="20" xfId="64" applyNumberFormat="1" applyFont="1" applyBorder="1" applyAlignment="1">
      <alignment horizontal="right"/>
      <protection/>
    </xf>
    <xf numFmtId="3" fontId="5" fillId="0" borderId="10" xfId="64" applyNumberFormat="1" applyFont="1" applyBorder="1" applyAlignment="1">
      <alignment horizontal="right"/>
      <protection/>
    </xf>
    <xf numFmtId="3" fontId="5" fillId="0" borderId="14" xfId="64" applyNumberFormat="1" applyFont="1" applyBorder="1" applyAlignment="1">
      <alignment horizontal="right"/>
      <protection/>
    </xf>
    <xf numFmtId="165" fontId="20" fillId="0" borderId="80" xfId="65" applyNumberFormat="1" applyFont="1" applyBorder="1" applyAlignment="1">
      <alignment horizontal="center" vertical="center" wrapText="1"/>
      <protection/>
    </xf>
    <xf numFmtId="165" fontId="19" fillId="0" borderId="72" xfId="65" applyNumberFormat="1" applyFont="1" applyBorder="1" applyAlignment="1">
      <alignment horizontal="center" vertical="center" wrapText="1"/>
      <protection/>
    </xf>
    <xf numFmtId="0" fontId="21" fillId="0" borderId="81" xfId="65" applyFont="1" applyBorder="1">
      <alignment/>
      <protection/>
    </xf>
    <xf numFmtId="0" fontId="19" fillId="0" borderId="32" xfId="65" applyFont="1" applyBorder="1" applyAlignment="1">
      <alignment horizontal="center"/>
      <protection/>
    </xf>
    <xf numFmtId="16" fontId="19" fillId="0" borderId="25" xfId="65" applyNumberFormat="1" applyFont="1" applyBorder="1" applyAlignment="1">
      <alignment horizontal="center"/>
      <protection/>
    </xf>
    <xf numFmtId="49" fontId="19" fillId="0" borderId="32" xfId="65" applyNumberFormat="1" applyFont="1" applyBorder="1" applyAlignment="1">
      <alignment horizontal="center"/>
      <protection/>
    </xf>
    <xf numFmtId="49" fontId="19" fillId="0" borderId="10" xfId="65" applyNumberFormat="1" applyFont="1" applyBorder="1" applyAlignment="1">
      <alignment horizontal="center"/>
      <protection/>
    </xf>
    <xf numFmtId="3" fontId="21" fillId="0" borderId="37" xfId="65" applyNumberFormat="1" applyFont="1" applyBorder="1">
      <alignment/>
      <protection/>
    </xf>
    <xf numFmtId="49" fontId="21" fillId="0" borderId="0" xfId="66" applyNumberFormat="1" applyFont="1" applyBorder="1">
      <alignment/>
      <protection/>
    </xf>
    <xf numFmtId="49" fontId="20" fillId="0" borderId="19" xfId="66" applyNumberFormat="1" applyFont="1" applyBorder="1">
      <alignment/>
      <protection/>
    </xf>
    <xf numFmtId="49" fontId="20" fillId="0" borderId="26" xfId="66" applyNumberFormat="1" applyFont="1" applyBorder="1">
      <alignment/>
      <protection/>
    </xf>
    <xf numFmtId="49" fontId="21" fillId="0" borderId="27" xfId="66" applyNumberFormat="1" applyFont="1" applyBorder="1">
      <alignment/>
      <protection/>
    </xf>
    <xf numFmtId="49" fontId="37" fillId="0" borderId="19" xfId="66" applyNumberFormat="1" applyFont="1" applyBorder="1">
      <alignment/>
      <protection/>
    </xf>
    <xf numFmtId="49" fontId="37" fillId="0" borderId="0" xfId="66" applyNumberFormat="1" applyFont="1" applyBorder="1">
      <alignment/>
      <protection/>
    </xf>
    <xf numFmtId="49" fontId="37" fillId="0" borderId="16" xfId="66" applyNumberFormat="1" applyFont="1" applyBorder="1">
      <alignment/>
      <protection/>
    </xf>
    <xf numFmtId="49" fontId="37" fillId="0" borderId="31" xfId="66" applyNumberFormat="1" applyFont="1" applyFill="1" applyBorder="1">
      <alignment/>
      <protection/>
    </xf>
    <xf numFmtId="49" fontId="21" fillId="0" borderId="19" xfId="66" applyNumberFormat="1" applyFont="1" applyBorder="1">
      <alignment/>
      <protection/>
    </xf>
    <xf numFmtId="49" fontId="21" fillId="0" borderId="0" xfId="66" applyNumberFormat="1" applyFont="1" applyFill="1" applyBorder="1">
      <alignment/>
      <protection/>
    </xf>
    <xf numFmtId="49" fontId="21" fillId="0" borderId="0" xfId="66" applyNumberFormat="1" applyFont="1" applyFill="1" applyBorder="1" applyAlignment="1">
      <alignment wrapText="1"/>
      <protection/>
    </xf>
    <xf numFmtId="49" fontId="36" fillId="0" borderId="26" xfId="66" applyNumberFormat="1" applyFont="1" applyBorder="1">
      <alignment/>
      <protection/>
    </xf>
    <xf numFmtId="49" fontId="36" fillId="0" borderId="27" xfId="66" applyNumberFormat="1" applyFont="1" applyBorder="1">
      <alignment/>
      <protection/>
    </xf>
    <xf numFmtId="49" fontId="37" fillId="0" borderId="31" xfId="66" applyNumberFormat="1" applyFont="1" applyBorder="1">
      <alignment/>
      <protection/>
    </xf>
    <xf numFmtId="49" fontId="36" fillId="0" borderId="82" xfId="66" applyNumberFormat="1" applyFont="1" applyBorder="1" applyAlignment="1">
      <alignment horizontal="center"/>
      <protection/>
    </xf>
    <xf numFmtId="49" fontId="28" fillId="0" borderId="55" xfId="66" applyNumberFormat="1" applyFont="1" applyBorder="1" applyAlignment="1">
      <alignment/>
      <protection/>
    </xf>
    <xf numFmtId="49" fontId="36" fillId="0" borderId="83" xfId="66" applyNumberFormat="1" applyFont="1" applyBorder="1" applyAlignment="1">
      <alignment horizontal="center"/>
      <protection/>
    </xf>
    <xf numFmtId="49" fontId="36" fillId="0" borderId="19" xfId="66" applyNumberFormat="1" applyFont="1" applyBorder="1" applyAlignment="1">
      <alignment horizontal="center"/>
      <protection/>
    </xf>
    <xf numFmtId="49" fontId="37" fillId="0" borderId="19" xfId="66" applyNumberFormat="1" applyFont="1" applyBorder="1" applyAlignment="1">
      <alignment horizontal="center"/>
      <protection/>
    </xf>
    <xf numFmtId="49" fontId="19" fillId="0" borderId="19" xfId="66" applyNumberFormat="1" applyFont="1" applyBorder="1" applyAlignment="1">
      <alignment horizontal="center"/>
      <protection/>
    </xf>
    <xf numFmtId="49" fontId="19" fillId="0" borderId="84" xfId="66" applyNumberFormat="1" applyFont="1" applyBorder="1" applyAlignment="1">
      <alignment horizontal="center"/>
      <protection/>
    </xf>
    <xf numFmtId="49" fontId="21" fillId="0" borderId="12" xfId="66" applyNumberFormat="1" applyFont="1" applyBorder="1">
      <alignment/>
      <protection/>
    </xf>
    <xf numFmtId="3" fontId="21" fillId="0" borderId="12" xfId="66" applyNumberFormat="1" applyFont="1" applyBorder="1">
      <alignment/>
      <protection/>
    </xf>
    <xf numFmtId="49" fontId="21" fillId="0" borderId="26" xfId="66" applyNumberFormat="1" applyFont="1" applyBorder="1">
      <alignment/>
      <protection/>
    </xf>
    <xf numFmtId="49" fontId="21" fillId="0" borderId="27" xfId="66" applyNumberFormat="1" applyFont="1" applyFill="1" applyBorder="1" applyAlignment="1">
      <alignment wrapText="1"/>
      <protection/>
    </xf>
    <xf numFmtId="0" fontId="21" fillId="0" borderId="12" xfId="66" applyFont="1" applyBorder="1">
      <alignment/>
      <protection/>
    </xf>
    <xf numFmtId="0" fontId="5" fillId="0" borderId="41" xfId="58" applyFont="1" applyBorder="1" applyAlignment="1">
      <alignment horizontal="left"/>
      <protection/>
    </xf>
    <xf numFmtId="3" fontId="0" fillId="0" borderId="0" xfId="0" applyNumberFormat="1" applyAlignment="1">
      <alignment/>
    </xf>
    <xf numFmtId="49" fontId="27" fillId="0" borderId="0" xfId="66" applyNumberFormat="1" applyFont="1" applyBorder="1" applyAlignment="1">
      <alignment/>
      <protection/>
    </xf>
    <xf numFmtId="49" fontId="5" fillId="0" borderId="0" xfId="0" applyNumberFormat="1" applyFont="1" applyBorder="1" applyAlignment="1">
      <alignment/>
    </xf>
    <xf numFmtId="0" fontId="14" fillId="0" borderId="25" xfId="61" applyFont="1" applyBorder="1" applyAlignment="1">
      <alignment horizontal="left"/>
      <protection/>
    </xf>
    <xf numFmtId="0" fontId="5" fillId="0" borderId="85" xfId="62" applyFont="1" applyBorder="1" applyAlignment="1">
      <alignment horizontal="center" vertical="center" wrapText="1"/>
      <protection/>
    </xf>
    <xf numFmtId="3" fontId="1" fillId="0" borderId="45" xfId="62" applyNumberFormat="1" applyBorder="1" applyAlignment="1">
      <alignment horizontal="right"/>
      <protection/>
    </xf>
    <xf numFmtId="0" fontId="0" fillId="0" borderId="45" xfId="0" applyBorder="1" applyAlignment="1">
      <alignment/>
    </xf>
    <xf numFmtId="3" fontId="4" fillId="0" borderId="45" xfId="62" applyNumberFormat="1" applyFont="1" applyBorder="1" applyAlignment="1">
      <alignment horizontal="right"/>
      <protection/>
    </xf>
    <xf numFmtId="3" fontId="3" fillId="0" borderId="45" xfId="62" applyNumberFormat="1" applyFont="1" applyBorder="1" applyAlignment="1">
      <alignment horizontal="right"/>
      <protection/>
    </xf>
    <xf numFmtId="3" fontId="3" fillId="0" borderId="13" xfId="62" applyNumberFormat="1" applyFont="1" applyBorder="1" applyAlignment="1">
      <alignment horizontal="right"/>
      <protection/>
    </xf>
    <xf numFmtId="3" fontId="1" fillId="0" borderId="13" xfId="62" applyNumberFormat="1" applyBorder="1" applyAlignment="1">
      <alignment horizontal="right"/>
      <protection/>
    </xf>
    <xf numFmtId="3" fontId="3" fillId="0" borderId="38" xfId="62" applyNumberFormat="1" applyFont="1" applyBorder="1" applyAlignment="1">
      <alignment horizontal="right"/>
      <protection/>
    </xf>
    <xf numFmtId="3" fontId="3" fillId="0" borderId="38" xfId="62" applyNumberFormat="1" applyFont="1" applyBorder="1" applyAlignment="1">
      <alignment horizontal="right"/>
      <protection/>
    </xf>
    <xf numFmtId="3" fontId="4" fillId="0" borderId="76" xfId="62" applyNumberFormat="1" applyFont="1" applyBorder="1">
      <alignment/>
      <protection/>
    </xf>
    <xf numFmtId="3" fontId="9" fillId="0" borderId="45" xfId="62" applyNumberFormat="1" applyFont="1" applyBorder="1" applyAlignment="1">
      <alignment horizontal="right"/>
      <protection/>
    </xf>
    <xf numFmtId="3" fontId="9" fillId="0" borderId="38" xfId="62" applyNumberFormat="1" applyFont="1" applyBorder="1" applyAlignment="1">
      <alignment horizontal="right"/>
      <protection/>
    </xf>
    <xf numFmtId="3" fontId="8" fillId="0" borderId="38" xfId="62" applyNumberFormat="1" applyFont="1" applyBorder="1" applyAlignment="1">
      <alignment horizontal="right"/>
      <protection/>
    </xf>
    <xf numFmtId="3" fontId="8" fillId="0" borderId="45" xfId="62" applyNumberFormat="1" applyFont="1" applyBorder="1" applyAlignment="1">
      <alignment horizontal="right"/>
      <protection/>
    </xf>
    <xf numFmtId="3" fontId="8" fillId="0" borderId="13" xfId="62" applyNumberFormat="1" applyFont="1" applyBorder="1" applyAlignment="1">
      <alignment horizontal="right"/>
      <protection/>
    </xf>
    <xf numFmtId="3" fontId="5" fillId="0" borderId="41" xfId="62" applyNumberFormat="1" applyFont="1" applyBorder="1" applyAlignment="1">
      <alignment horizontal="right"/>
      <protection/>
    </xf>
    <xf numFmtId="3" fontId="5" fillId="0" borderId="38" xfId="62" applyNumberFormat="1" applyFont="1" applyBorder="1" applyAlignment="1">
      <alignment horizontal="right"/>
      <protection/>
    </xf>
    <xf numFmtId="3" fontId="7" fillId="0" borderId="76" xfId="62" applyNumberFormat="1" applyFont="1" applyBorder="1" applyAlignment="1">
      <alignment horizontal="right"/>
      <protection/>
    </xf>
    <xf numFmtId="166" fontId="6" fillId="0" borderId="86" xfId="62" applyNumberFormat="1" applyFont="1" applyBorder="1" applyAlignment="1">
      <alignment horizontal="right"/>
      <protection/>
    </xf>
    <xf numFmtId="3" fontId="3" fillId="0" borderId="45" xfId="63" applyNumberFormat="1" applyFont="1" applyBorder="1" applyAlignment="1">
      <alignment horizontal="right"/>
      <protection/>
    </xf>
    <xf numFmtId="0" fontId="3" fillId="0" borderId="45" xfId="0" applyFont="1" applyBorder="1" applyAlignment="1">
      <alignment/>
    </xf>
    <xf numFmtId="3" fontId="4" fillId="0" borderId="45" xfId="63" applyNumberFormat="1" applyFont="1" applyBorder="1" applyAlignment="1">
      <alignment horizontal="right"/>
      <protection/>
    </xf>
    <xf numFmtId="3" fontId="3" fillId="0" borderId="45" xfId="63" applyNumberFormat="1" applyFont="1" applyBorder="1" applyAlignment="1">
      <alignment horizontal="right"/>
      <protection/>
    </xf>
    <xf numFmtId="3" fontId="3" fillId="0" borderId="13" xfId="63" applyNumberFormat="1" applyFont="1" applyBorder="1" applyAlignment="1">
      <alignment horizontal="right"/>
      <protection/>
    </xf>
    <xf numFmtId="3" fontId="7" fillId="0" borderId="13" xfId="63" applyNumberFormat="1" applyFont="1" applyBorder="1" applyAlignment="1">
      <alignment horizontal="right"/>
      <protection/>
    </xf>
    <xf numFmtId="0" fontId="5" fillId="0" borderId="45" xfId="63" applyFont="1" applyBorder="1" applyAlignment="1">
      <alignment horizontal="right"/>
      <protection/>
    </xf>
    <xf numFmtId="3" fontId="9" fillId="0" borderId="45" xfId="63" applyNumberFormat="1" applyFont="1" applyBorder="1" applyAlignment="1">
      <alignment horizontal="right"/>
      <protection/>
    </xf>
    <xf numFmtId="3" fontId="9" fillId="0" borderId="41" xfId="63" applyNumberFormat="1" applyFont="1" applyBorder="1" applyAlignment="1">
      <alignment horizontal="right"/>
      <protection/>
    </xf>
    <xf numFmtId="3" fontId="7" fillId="0" borderId="45" xfId="63" applyNumberFormat="1" applyFont="1" applyBorder="1" applyAlignment="1">
      <alignment horizontal="right"/>
      <protection/>
    </xf>
    <xf numFmtId="3" fontId="5" fillId="0" borderId="45" xfId="63" applyNumberFormat="1" applyFont="1" applyBorder="1" applyAlignment="1">
      <alignment horizontal="right"/>
      <protection/>
    </xf>
    <xf numFmtId="3" fontId="5" fillId="0" borderId="41" xfId="63" applyNumberFormat="1" applyFont="1" applyBorder="1" applyAlignment="1">
      <alignment horizontal="right"/>
      <protection/>
    </xf>
    <xf numFmtId="1" fontId="1" fillId="0" borderId="0" xfId="62" applyNumberFormat="1">
      <alignment/>
      <protection/>
    </xf>
    <xf numFmtId="1" fontId="3" fillId="0" borderId="0" xfId="62" applyNumberFormat="1" applyFont="1" applyAlignment="1">
      <alignment horizontal="right"/>
      <protection/>
    </xf>
    <xf numFmtId="1" fontId="1" fillId="0" borderId="0" xfId="62" applyNumberFormat="1" applyAlignment="1">
      <alignment horizontal="center"/>
      <protection/>
    </xf>
    <xf numFmtId="1" fontId="4" fillId="0" borderId="0" xfId="62" applyNumberFormat="1" applyFont="1" applyAlignment="1">
      <alignment horizontal="center"/>
      <protection/>
    </xf>
    <xf numFmtId="1" fontId="5" fillId="0" borderId="87" xfId="62" applyNumberFormat="1" applyFont="1" applyBorder="1" applyAlignment="1">
      <alignment horizontal="center" vertical="center" wrapText="1"/>
      <protection/>
    </xf>
    <xf numFmtId="1" fontId="1" fillId="0" borderId="46" xfId="62" applyNumberFormat="1" applyBorder="1" applyAlignment="1">
      <alignment horizontal="center" vertical="center"/>
      <protection/>
    </xf>
    <xf numFmtId="1" fontId="4" fillId="0" borderId="0" xfId="62" applyNumberFormat="1" applyFont="1" applyBorder="1">
      <alignment/>
      <protection/>
    </xf>
    <xf numFmtId="1" fontId="1" fillId="0" borderId="0" xfId="62" applyNumberFormat="1" applyBorder="1">
      <alignment/>
      <protection/>
    </xf>
    <xf numFmtId="1" fontId="1" fillId="0" borderId="0" xfId="62" applyNumberFormat="1" applyAlignment="1">
      <alignment horizontal="left"/>
      <protection/>
    </xf>
    <xf numFmtId="1" fontId="5" fillId="0" borderId="0" xfId="62" applyNumberFormat="1" applyFont="1" applyAlignment="1">
      <alignment horizontal="right"/>
      <protection/>
    </xf>
    <xf numFmtId="1" fontId="5" fillId="0" borderId="46" xfId="62" applyNumberFormat="1" applyFont="1" applyBorder="1" applyAlignment="1">
      <alignment horizontal="center"/>
      <protection/>
    </xf>
    <xf numFmtId="1" fontId="5" fillId="0" borderId="61" xfId="62" applyNumberFormat="1" applyFont="1" applyBorder="1" applyAlignment="1">
      <alignment horizontal="center"/>
      <protection/>
    </xf>
    <xf numFmtId="1" fontId="10" fillId="0" borderId="0" xfId="63" applyNumberFormat="1" applyFont="1" applyAlignment="1">
      <alignment horizontal="center"/>
      <protection/>
    </xf>
    <xf numFmtId="1" fontId="13" fillId="0" borderId="0" xfId="63" applyNumberFormat="1" applyFont="1" applyAlignment="1">
      <alignment horizontal="center"/>
      <protection/>
    </xf>
    <xf numFmtId="1" fontId="0" fillId="0" borderId="46" xfId="63" applyNumberFormat="1" applyBorder="1" applyAlignment="1">
      <alignment/>
      <protection/>
    </xf>
    <xf numFmtId="1" fontId="0" fillId="0" borderId="0" xfId="63" applyNumberFormat="1" applyBorder="1">
      <alignment/>
      <protection/>
    </xf>
    <xf numFmtId="1" fontId="0" fillId="0" borderId="0" xfId="63" applyNumberFormat="1">
      <alignment/>
      <protection/>
    </xf>
    <xf numFmtId="1" fontId="5" fillId="0" borderId="0" xfId="63" applyNumberFormat="1" applyFont="1" applyAlignment="1">
      <alignment horizontal="right"/>
      <protection/>
    </xf>
    <xf numFmtId="1" fontId="5" fillId="0" borderId="15" xfId="63" applyNumberFormat="1" applyFont="1" applyBorder="1" applyAlignment="1">
      <alignment horizontal="right"/>
      <protection/>
    </xf>
    <xf numFmtId="1" fontId="3" fillId="0" borderId="0" xfId="62" applyNumberFormat="1" applyFont="1" applyAlignment="1">
      <alignment horizontal="right"/>
      <protection/>
    </xf>
    <xf numFmtId="1" fontId="0" fillId="0" borderId="0" xfId="62" applyNumberFormat="1" applyFont="1">
      <alignment/>
      <protection/>
    </xf>
    <xf numFmtId="1" fontId="1" fillId="0" borderId="61" xfId="62" applyNumberFormat="1" applyBorder="1" applyAlignment="1">
      <alignment horizontal="center"/>
      <protection/>
    </xf>
    <xf numFmtId="1" fontId="0" fillId="0" borderId="0" xfId="0" applyNumberFormat="1" applyAlignment="1">
      <alignment/>
    </xf>
    <xf numFmtId="3" fontId="3" fillId="0" borderId="17" xfId="63" applyNumberFormat="1" applyFont="1" applyBorder="1" applyAlignment="1">
      <alignment horizontal="right"/>
      <protection/>
    </xf>
    <xf numFmtId="3" fontId="3" fillId="0" borderId="41" xfId="63" applyNumberFormat="1" applyFont="1" applyBorder="1" applyAlignment="1">
      <alignment horizontal="right"/>
      <protection/>
    </xf>
    <xf numFmtId="49" fontId="9" fillId="0" borderId="16" xfId="63" applyNumberFormat="1" applyFont="1" applyBorder="1" applyAlignment="1">
      <alignment horizontal="center" vertical="center"/>
      <protection/>
    </xf>
    <xf numFmtId="1" fontId="0" fillId="0" borderId="88" xfId="63" applyNumberFormat="1" applyBorder="1">
      <alignment/>
      <protection/>
    </xf>
    <xf numFmtId="3" fontId="4" fillId="0" borderId="89" xfId="62" applyNumberFormat="1" applyFont="1" applyBorder="1">
      <alignment/>
      <protection/>
    </xf>
    <xf numFmtId="0" fontId="14" fillId="0" borderId="90" xfId="61" applyFont="1" applyBorder="1" applyAlignment="1">
      <alignment/>
      <protection/>
    </xf>
    <xf numFmtId="0" fontId="14" fillId="0" borderId="91" xfId="61" applyFont="1" applyBorder="1" applyAlignment="1">
      <alignment/>
      <protection/>
    </xf>
    <xf numFmtId="2" fontId="14" fillId="0" borderId="43" xfId="61" applyNumberFormat="1" applyFont="1" applyBorder="1" applyAlignment="1">
      <alignment horizontal="center"/>
      <protection/>
    </xf>
    <xf numFmtId="0" fontId="24" fillId="0" borderId="38" xfId="61" applyFont="1" applyBorder="1" applyAlignment="1">
      <alignment/>
      <protection/>
    </xf>
    <xf numFmtId="3" fontId="24" fillId="0" borderId="92" xfId="61" applyNumberFormat="1" applyFont="1" applyBorder="1" applyAlignment="1">
      <alignment/>
      <protection/>
    </xf>
    <xf numFmtId="0" fontId="14" fillId="0" borderId="38" xfId="61" applyFont="1" applyBorder="1" applyAlignment="1">
      <alignment/>
      <protection/>
    </xf>
    <xf numFmtId="0" fontId="25" fillId="0" borderId="38" xfId="61" applyFont="1" applyBorder="1" applyAlignment="1">
      <alignment/>
      <protection/>
    </xf>
    <xf numFmtId="3" fontId="14" fillId="0" borderId="29" xfId="61" applyNumberFormat="1" applyFont="1" applyBorder="1" applyAlignment="1">
      <alignment/>
      <protection/>
    </xf>
    <xf numFmtId="0" fontId="25" fillId="0" borderId="0" xfId="61" applyNumberFormat="1" applyFont="1" applyBorder="1" applyAlignment="1">
      <alignment/>
      <protection/>
    </xf>
    <xf numFmtId="0" fontId="0" fillId="0" borderId="0" xfId="0" applyBorder="1" applyAlignment="1">
      <alignment/>
    </xf>
    <xf numFmtId="3" fontId="25" fillId="0" borderId="47" xfId="61" applyNumberFormat="1" applyFont="1" applyBorder="1" applyAlignment="1">
      <alignment/>
      <protection/>
    </xf>
    <xf numFmtId="3" fontId="4" fillId="0" borderId="48" xfId="61" applyNumberFormat="1" applyFont="1" applyBorder="1" applyAlignment="1">
      <alignment horizontal="right"/>
      <protection/>
    </xf>
    <xf numFmtId="3" fontId="24" fillId="0" borderId="93" xfId="61" applyNumberFormat="1" applyFont="1" applyBorder="1" applyAlignment="1">
      <alignment/>
      <protection/>
    </xf>
    <xf numFmtId="0" fontId="0" fillId="0" borderId="88" xfId="61" applyBorder="1">
      <alignment/>
      <protection/>
    </xf>
    <xf numFmtId="3" fontId="25" fillId="0" borderId="29" xfId="61" applyNumberFormat="1" applyFont="1" applyBorder="1" applyAlignment="1">
      <alignment/>
      <protection/>
    </xf>
    <xf numFmtId="3" fontId="25" fillId="0" borderId="58" xfId="61" applyNumberFormat="1" applyFont="1" applyBorder="1" applyAlignment="1">
      <alignment/>
      <protection/>
    </xf>
    <xf numFmtId="3" fontId="24" fillId="0" borderId="29" xfId="61" applyNumberFormat="1" applyFont="1" applyBorder="1" applyAlignment="1">
      <alignment/>
      <protection/>
    </xf>
    <xf numFmtId="3" fontId="14" fillId="0" borderId="94" xfId="61" applyNumberFormat="1" applyFont="1" applyBorder="1" applyAlignment="1">
      <alignment/>
      <protection/>
    </xf>
    <xf numFmtId="0" fontId="5" fillId="0" borderId="14" xfId="64" applyFont="1" applyBorder="1" applyAlignment="1">
      <alignment horizontal="center" wrapText="1"/>
      <protection/>
    </xf>
    <xf numFmtId="3" fontId="8" fillId="0" borderId="45" xfId="64" applyNumberFormat="1" applyFont="1" applyBorder="1" applyAlignment="1">
      <alignment/>
      <protection/>
    </xf>
    <xf numFmtId="3" fontId="9" fillId="0" borderId="45" xfId="64" applyNumberFormat="1" applyFont="1" applyBorder="1" applyAlignment="1">
      <alignment/>
      <protection/>
    </xf>
    <xf numFmtId="3" fontId="9" fillId="0" borderId="45" xfId="64" applyNumberFormat="1" applyFont="1" applyBorder="1" applyAlignment="1">
      <alignment horizontal="right"/>
      <protection/>
    </xf>
    <xf numFmtId="3" fontId="5" fillId="0" borderId="45" xfId="64" applyNumberFormat="1" applyFont="1" applyBorder="1" applyAlignment="1">
      <alignment horizontal="right"/>
      <protection/>
    </xf>
    <xf numFmtId="3" fontId="5" fillId="0" borderId="41" xfId="64" applyNumberFormat="1" applyFont="1" applyBorder="1" applyAlignment="1">
      <alignment horizontal="right"/>
      <protection/>
    </xf>
    <xf numFmtId="3" fontId="5" fillId="0" borderId="45" xfId="64" applyNumberFormat="1" applyFont="1" applyBorder="1" applyAlignment="1">
      <alignment/>
      <protection/>
    </xf>
    <xf numFmtId="3" fontId="5" fillId="0" borderId="41" xfId="64" applyNumberFormat="1" applyFont="1" applyBorder="1" applyAlignment="1">
      <alignment/>
      <protection/>
    </xf>
    <xf numFmtId="3" fontId="5" fillId="0" borderId="45" xfId="64" applyNumberFormat="1" applyFont="1" applyBorder="1" applyAlignment="1">
      <alignment/>
      <protection/>
    </xf>
    <xf numFmtId="3" fontId="9" fillId="0" borderId="45" xfId="64" applyNumberFormat="1" applyFont="1" applyBorder="1" applyAlignment="1">
      <alignment/>
      <protection/>
    </xf>
    <xf numFmtId="3" fontId="9" fillId="0" borderId="31" xfId="64" applyNumberFormat="1" applyFont="1" applyBorder="1" applyAlignment="1">
      <alignment/>
      <protection/>
    </xf>
    <xf numFmtId="3" fontId="6" fillId="0" borderId="38" xfId="64" applyNumberFormat="1" applyFont="1" applyBorder="1" applyAlignment="1">
      <alignment/>
      <protection/>
    </xf>
    <xf numFmtId="3" fontId="6" fillId="0" borderId="41" xfId="64" applyNumberFormat="1" applyFont="1" applyBorder="1" applyAlignment="1">
      <alignment/>
      <protection/>
    </xf>
    <xf numFmtId="3" fontId="6" fillId="0" borderId="45" xfId="64" applyNumberFormat="1" applyFont="1" applyBorder="1" applyAlignment="1">
      <alignment/>
      <protection/>
    </xf>
    <xf numFmtId="3" fontId="5" fillId="0" borderId="13" xfId="64" applyNumberFormat="1" applyFont="1" applyBorder="1" applyAlignment="1">
      <alignment horizontal="right"/>
      <protection/>
    </xf>
    <xf numFmtId="3" fontId="5" fillId="0" borderId="38" xfId="64" applyNumberFormat="1" applyFont="1" applyBorder="1" applyAlignment="1">
      <alignment horizontal="right"/>
      <protection/>
    </xf>
    <xf numFmtId="3" fontId="5" fillId="0" borderId="38" xfId="64" applyNumberFormat="1" applyFont="1" applyBorder="1" applyAlignment="1">
      <alignment horizontal="right"/>
      <protection/>
    </xf>
    <xf numFmtId="3" fontId="5" fillId="0" borderId="38" xfId="64" applyNumberFormat="1" applyFont="1" applyBorder="1" applyAlignment="1">
      <alignment/>
      <protection/>
    </xf>
    <xf numFmtId="3" fontId="9" fillId="0" borderId="13" xfId="64" applyNumberFormat="1" applyFont="1" applyBorder="1" applyAlignment="1">
      <alignment/>
      <protection/>
    </xf>
    <xf numFmtId="3" fontId="6" fillId="0" borderId="41" xfId="64" applyNumberFormat="1" applyFont="1" applyBorder="1" applyAlignment="1">
      <alignment horizontal="right"/>
      <protection/>
    </xf>
    <xf numFmtId="3" fontId="8" fillId="0" borderId="41" xfId="64" applyNumberFormat="1" applyFont="1" applyBorder="1" applyAlignment="1">
      <alignment/>
      <protection/>
    </xf>
    <xf numFmtId="3" fontId="5" fillId="0" borderId="38" xfId="64" applyNumberFormat="1" applyFont="1" applyBorder="1" applyAlignment="1">
      <alignment/>
      <protection/>
    </xf>
    <xf numFmtId="3" fontId="6" fillId="0" borderId="13" xfId="64" applyNumberFormat="1" applyFont="1" applyBorder="1" applyAlignment="1">
      <alignment horizontal="right"/>
      <protection/>
    </xf>
    <xf numFmtId="3" fontId="8" fillId="0" borderId="45" xfId="64" applyNumberFormat="1" applyFont="1" applyBorder="1" applyAlignment="1">
      <alignment horizontal="right"/>
      <protection/>
    </xf>
    <xf numFmtId="3" fontId="9" fillId="0" borderId="45" xfId="64" applyNumberFormat="1" applyFont="1" applyBorder="1" applyAlignment="1">
      <alignment horizontal="right"/>
      <protection/>
    </xf>
    <xf numFmtId="3" fontId="5" fillId="0" borderId="45" xfId="64" applyNumberFormat="1" applyFont="1" applyBorder="1" applyAlignment="1">
      <alignment horizontal="right"/>
      <protection/>
    </xf>
    <xf numFmtId="3" fontId="5" fillId="0" borderId="41" xfId="64" applyNumberFormat="1" applyFont="1" applyBorder="1" applyAlignment="1">
      <alignment horizontal="right"/>
      <protection/>
    </xf>
    <xf numFmtId="3" fontId="5" fillId="0" borderId="41" xfId="64" applyNumberFormat="1" applyFont="1" applyBorder="1" applyAlignment="1">
      <alignment/>
      <protection/>
    </xf>
    <xf numFmtId="3" fontId="6" fillId="0" borderId="45" xfId="64" applyNumberFormat="1" applyFont="1" applyBorder="1" applyAlignment="1">
      <alignment horizontal="right"/>
      <protection/>
    </xf>
    <xf numFmtId="3" fontId="9" fillId="0" borderId="23" xfId="64" applyNumberFormat="1" applyFont="1" applyBorder="1" applyAlignment="1">
      <alignment/>
      <protection/>
    </xf>
    <xf numFmtId="3" fontId="9" fillId="0" borderId="23" xfId="64" applyNumberFormat="1" applyFont="1" applyBorder="1" applyAlignment="1">
      <alignment/>
      <protection/>
    </xf>
    <xf numFmtId="3" fontId="5" fillId="0" borderId="23" xfId="64" applyNumberFormat="1" applyFont="1" applyBorder="1" applyAlignment="1">
      <alignment/>
      <protection/>
    </xf>
    <xf numFmtId="3" fontId="9" fillId="0" borderId="13" xfId="64" applyNumberFormat="1" applyFont="1" applyBorder="1" applyAlignment="1">
      <alignment/>
      <protection/>
    </xf>
    <xf numFmtId="3" fontId="6" fillId="0" borderId="38" xfId="64" applyNumberFormat="1" applyFont="1" applyBorder="1" applyAlignment="1">
      <alignment/>
      <protection/>
    </xf>
    <xf numFmtId="3" fontId="6" fillId="0" borderId="41" xfId="64" applyNumberFormat="1" applyFont="1" applyBorder="1" applyAlignment="1">
      <alignment/>
      <protection/>
    </xf>
    <xf numFmtId="3" fontId="8" fillId="0" borderId="13" xfId="64" applyNumberFormat="1" applyFont="1" applyBorder="1" applyAlignment="1">
      <alignment/>
      <protection/>
    </xf>
    <xf numFmtId="3" fontId="8" fillId="0" borderId="38" xfId="64" applyNumberFormat="1" applyFont="1" applyBorder="1" applyAlignment="1">
      <alignment/>
      <protection/>
    </xf>
    <xf numFmtId="0" fontId="1" fillId="0" borderId="95" xfId="64" applyBorder="1">
      <alignment/>
      <protection/>
    </xf>
    <xf numFmtId="0" fontId="1" fillId="0" borderId="88" xfId="64" applyBorder="1">
      <alignment/>
      <protection/>
    </xf>
    <xf numFmtId="9" fontId="32" fillId="0" borderId="88" xfId="64" applyNumberFormat="1" applyFont="1" applyBorder="1" applyAlignment="1">
      <alignment horizontal="right"/>
      <protection/>
    </xf>
    <xf numFmtId="3" fontId="9" fillId="0" borderId="23" xfId="64" applyNumberFormat="1" applyFont="1" applyBorder="1" applyAlignment="1">
      <alignment horizontal="right"/>
      <protection/>
    </xf>
    <xf numFmtId="3" fontId="9" fillId="0" borderId="31" xfId="64" applyNumberFormat="1" applyFont="1" applyBorder="1" applyAlignment="1">
      <alignment horizontal="right"/>
      <protection/>
    </xf>
    <xf numFmtId="3" fontId="5" fillId="0" borderId="31" xfId="64" applyNumberFormat="1" applyFont="1" applyBorder="1" applyAlignment="1">
      <alignment horizontal="right"/>
      <protection/>
    </xf>
    <xf numFmtId="3" fontId="6" fillId="0" borderId="27" xfId="64" applyNumberFormat="1" applyFont="1" applyBorder="1" applyAlignment="1">
      <alignment horizontal="right"/>
      <protection/>
    </xf>
    <xf numFmtId="3" fontId="5" fillId="0" borderId="0" xfId="64" applyNumberFormat="1" applyFont="1" applyBorder="1" applyAlignment="1">
      <alignment horizontal="right"/>
      <protection/>
    </xf>
    <xf numFmtId="3" fontId="5" fillId="0" borderId="31" xfId="64" applyNumberFormat="1" applyFont="1" applyBorder="1" applyAlignment="1">
      <alignment/>
      <protection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4" fillId="0" borderId="0" xfId="64" applyFont="1" applyBorder="1" applyAlignment="1">
      <alignment horizontal="center"/>
      <protection/>
    </xf>
    <xf numFmtId="0" fontId="1" fillId="0" borderId="0" xfId="64" applyBorder="1">
      <alignment/>
      <protection/>
    </xf>
    <xf numFmtId="0" fontId="21" fillId="0" borderId="52" xfId="64" applyFont="1" applyBorder="1">
      <alignment/>
      <protection/>
    </xf>
    <xf numFmtId="3" fontId="9" fillId="0" borderId="15" xfId="64" applyNumberFormat="1" applyFont="1" applyBorder="1" applyAlignment="1">
      <alignment/>
      <protection/>
    </xf>
    <xf numFmtId="3" fontId="9" fillId="0" borderId="18" xfId="64" applyNumberFormat="1" applyFont="1" applyBorder="1" applyAlignment="1">
      <alignment/>
      <protection/>
    </xf>
    <xf numFmtId="9" fontId="8" fillId="0" borderId="88" xfId="64" applyNumberFormat="1" applyFont="1" applyBorder="1" applyAlignment="1">
      <alignment/>
      <protection/>
    </xf>
    <xf numFmtId="3" fontId="9" fillId="0" borderId="53" xfId="64" applyNumberFormat="1" applyFont="1" applyBorder="1" applyAlignment="1">
      <alignment/>
      <protection/>
    </xf>
    <xf numFmtId="3" fontId="20" fillId="0" borderId="49" xfId="64" applyNumberFormat="1" applyFont="1" applyBorder="1">
      <alignment/>
      <protection/>
    </xf>
    <xf numFmtId="3" fontId="20" fillId="0" borderId="30" xfId="64" applyNumberFormat="1" applyFont="1" applyBorder="1">
      <alignment/>
      <protection/>
    </xf>
    <xf numFmtId="0" fontId="21" fillId="0" borderId="51" xfId="64" applyFont="1" applyBorder="1">
      <alignment/>
      <protection/>
    </xf>
    <xf numFmtId="0" fontId="21" fillId="0" borderId="96" xfId="64" applyFont="1" applyBorder="1">
      <alignment/>
      <protection/>
    </xf>
    <xf numFmtId="0" fontId="5" fillId="0" borderId="18" xfId="64" applyFont="1" applyBorder="1" applyAlignment="1">
      <alignment horizontal="center"/>
      <protection/>
    </xf>
    <xf numFmtId="3" fontId="8" fillId="0" borderId="97" xfId="64" applyNumberFormat="1" applyFont="1" applyBorder="1" applyAlignment="1">
      <alignment/>
      <protection/>
    </xf>
    <xf numFmtId="3" fontId="6" fillId="0" borderId="17" xfId="64" applyNumberFormat="1" applyFont="1" applyBorder="1" applyAlignment="1">
      <alignment/>
      <protection/>
    </xf>
    <xf numFmtId="0" fontId="1" fillId="0" borderId="88" xfId="64" applyFont="1" applyBorder="1">
      <alignment/>
      <protection/>
    </xf>
    <xf numFmtId="3" fontId="20" fillId="0" borderId="98" xfId="65" applyNumberFormat="1" applyFont="1" applyBorder="1" applyAlignment="1">
      <alignment horizontal="right" vertical="center" wrapText="1"/>
      <protection/>
    </xf>
    <xf numFmtId="3" fontId="19" fillId="0" borderId="38" xfId="65" applyNumberFormat="1" applyFont="1" applyBorder="1" applyAlignment="1">
      <alignment horizontal="right" vertical="center" wrapText="1"/>
      <protection/>
    </xf>
    <xf numFmtId="3" fontId="21" fillId="0" borderId="38" xfId="65" applyNumberFormat="1" applyFont="1" applyBorder="1" applyAlignment="1">
      <alignment wrapText="1"/>
      <protection/>
    </xf>
    <xf numFmtId="3" fontId="21" fillId="0" borderId="0" xfId="65" applyNumberFormat="1" applyFont="1" applyBorder="1" applyAlignment="1">
      <alignment wrapText="1"/>
      <protection/>
    </xf>
    <xf numFmtId="3" fontId="19" fillId="0" borderId="31" xfId="65" applyNumberFormat="1" applyFont="1" applyBorder="1" applyAlignment="1">
      <alignment wrapText="1"/>
      <protection/>
    </xf>
    <xf numFmtId="3" fontId="19" fillId="0" borderId="38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3" fontId="19" fillId="0" borderId="23" xfId="65" applyNumberFormat="1" applyFont="1" applyBorder="1">
      <alignment/>
      <protection/>
    </xf>
    <xf numFmtId="3" fontId="19" fillId="0" borderId="31" xfId="65" applyNumberFormat="1" applyFont="1" applyBorder="1">
      <alignment/>
      <protection/>
    </xf>
    <xf numFmtId="3" fontId="20" fillId="0" borderId="0" xfId="65" applyNumberFormat="1" applyFont="1" applyBorder="1">
      <alignment/>
      <protection/>
    </xf>
    <xf numFmtId="3" fontId="19" fillId="0" borderId="38" xfId="65" applyNumberFormat="1" applyFont="1" applyBorder="1" applyAlignment="1">
      <alignment horizontal="right" vertical="center" wrapText="1"/>
      <protection/>
    </xf>
    <xf numFmtId="3" fontId="21" fillId="0" borderId="0" xfId="65" applyNumberFormat="1" applyFont="1" applyBorder="1" applyAlignment="1">
      <alignment horizontal="right" vertical="center" wrapText="1"/>
      <protection/>
    </xf>
    <xf numFmtId="3" fontId="19" fillId="0" borderId="31" xfId="65" applyNumberFormat="1" applyFont="1" applyBorder="1" applyAlignment="1">
      <alignment horizontal="right" vertical="center" wrapText="1"/>
      <protection/>
    </xf>
    <xf numFmtId="3" fontId="20" fillId="0" borderId="0" xfId="65" applyNumberFormat="1" applyFont="1" applyBorder="1" applyAlignment="1">
      <alignment horizontal="right" vertical="center" wrapText="1"/>
      <protection/>
    </xf>
    <xf numFmtId="3" fontId="21" fillId="0" borderId="38" xfId="65" applyNumberFormat="1" applyFont="1" applyBorder="1" applyAlignment="1">
      <alignment horizontal="right" vertical="center" wrapText="1"/>
      <protection/>
    </xf>
    <xf numFmtId="3" fontId="21" fillId="0" borderId="12" xfId="65" applyNumberFormat="1" applyFont="1" applyBorder="1">
      <alignment/>
      <protection/>
    </xf>
    <xf numFmtId="0" fontId="1" fillId="0" borderId="88" xfId="65" applyBorder="1">
      <alignment/>
      <protection/>
    </xf>
    <xf numFmtId="3" fontId="19" fillId="0" borderId="12" xfId="65" applyNumberFormat="1" applyFont="1" applyBorder="1">
      <alignment/>
      <protection/>
    </xf>
    <xf numFmtId="165" fontId="19" fillId="0" borderId="99" xfId="65" applyNumberFormat="1" applyFont="1" applyBorder="1">
      <alignment/>
      <protection/>
    </xf>
    <xf numFmtId="3" fontId="19" fillId="0" borderId="96" xfId="65" applyNumberFormat="1" applyFont="1" applyBorder="1" applyAlignment="1">
      <alignment wrapText="1"/>
      <protection/>
    </xf>
    <xf numFmtId="165" fontId="19" fillId="0" borderId="74" xfId="65" applyNumberFormat="1" applyFont="1" applyBorder="1">
      <alignment/>
      <protection/>
    </xf>
    <xf numFmtId="165" fontId="20" fillId="0" borderId="100" xfId="65" applyNumberFormat="1" applyFont="1" applyBorder="1">
      <alignment/>
      <protection/>
    </xf>
    <xf numFmtId="3" fontId="19" fillId="0" borderId="95" xfId="65" applyNumberFormat="1" applyFont="1" applyBorder="1">
      <alignment/>
      <protection/>
    </xf>
    <xf numFmtId="3" fontId="21" fillId="0" borderId="93" xfId="65" applyNumberFormat="1" applyFont="1" applyBorder="1">
      <alignment/>
      <protection/>
    </xf>
    <xf numFmtId="3" fontId="20" fillId="0" borderId="0" xfId="66" applyNumberFormat="1" applyFont="1" applyBorder="1">
      <alignment/>
      <protection/>
    </xf>
    <xf numFmtId="9" fontId="20" fillId="0" borderId="101" xfId="66" applyNumberFormat="1" applyFont="1" applyBorder="1">
      <alignment/>
      <protection/>
    </xf>
    <xf numFmtId="49" fontId="21" fillId="0" borderId="20" xfId="66" applyNumberFormat="1" applyFont="1" applyBorder="1">
      <alignment/>
      <protection/>
    </xf>
    <xf numFmtId="0" fontId="42" fillId="0" borderId="67" xfId="61" applyFont="1" applyBorder="1" applyAlignment="1">
      <alignment horizontal="center" vertical="center" wrapText="1"/>
      <protection/>
    </xf>
    <xf numFmtId="0" fontId="42" fillId="0" borderId="68" xfId="61" applyFont="1" applyBorder="1" applyAlignment="1">
      <alignment horizontal="center" vertical="center" wrapText="1"/>
      <protection/>
    </xf>
    <xf numFmtId="166" fontId="14" fillId="0" borderId="0" xfId="61" applyNumberFormat="1" applyFont="1" applyBorder="1" applyAlignment="1">
      <alignment horizontal="right"/>
      <protection/>
    </xf>
    <xf numFmtId="0" fontId="14" fillId="0" borderId="64" xfId="61" applyFont="1" applyBorder="1" applyAlignment="1">
      <alignment horizontal="left"/>
      <protection/>
    </xf>
    <xf numFmtId="0" fontId="5" fillId="0" borderId="102" xfId="62" applyFont="1" applyBorder="1" applyAlignment="1">
      <alignment horizontal="center" vertical="center" wrapText="1"/>
      <protection/>
    </xf>
    <xf numFmtId="1" fontId="24" fillId="0" borderId="62" xfId="61" applyNumberFormat="1" applyFont="1" applyBorder="1" applyAlignment="1">
      <alignment/>
      <protection/>
    </xf>
    <xf numFmtId="1" fontId="24" fillId="0" borderId="65" xfId="61" applyNumberFormat="1" applyFont="1" applyBorder="1" applyAlignment="1">
      <alignment/>
      <protection/>
    </xf>
    <xf numFmtId="1" fontId="24" fillId="0" borderId="103" xfId="61" applyNumberFormat="1" applyFont="1" applyBorder="1" applyAlignment="1">
      <alignment/>
      <protection/>
    </xf>
    <xf numFmtId="1" fontId="24" fillId="0" borderId="43" xfId="61" applyNumberFormat="1" applyFont="1" applyBorder="1" applyAlignment="1">
      <alignment/>
      <protection/>
    </xf>
    <xf numFmtId="1" fontId="24" fillId="0" borderId="68" xfId="61" applyNumberFormat="1" applyFont="1" applyBorder="1" applyAlignment="1">
      <alignment/>
      <protection/>
    </xf>
    <xf numFmtId="3" fontId="25" fillId="0" borderId="34" xfId="61" applyNumberFormat="1" applyFont="1" applyBorder="1" applyAlignment="1">
      <alignment/>
      <protection/>
    </xf>
    <xf numFmtId="3" fontId="5" fillId="0" borderId="12" xfId="64" applyNumberFormat="1" applyFont="1" applyBorder="1" applyAlignment="1">
      <alignment horizontal="right"/>
      <protection/>
    </xf>
    <xf numFmtId="3" fontId="5" fillId="0" borderId="17" xfId="64" applyNumberFormat="1" applyFont="1" applyBorder="1" applyAlignment="1">
      <alignment/>
      <protection/>
    </xf>
    <xf numFmtId="3" fontId="17" fillId="0" borderId="49" xfId="64" applyNumberFormat="1" applyFont="1" applyBorder="1">
      <alignment/>
      <protection/>
    </xf>
    <xf numFmtId="3" fontId="17" fillId="0" borderId="30" xfId="64" applyNumberFormat="1" applyFont="1" applyBorder="1">
      <alignment/>
      <protection/>
    </xf>
    <xf numFmtId="3" fontId="9" fillId="0" borderId="16" xfId="64" applyNumberFormat="1" applyFont="1" applyBorder="1" applyAlignment="1">
      <alignment/>
      <protection/>
    </xf>
    <xf numFmtId="3" fontId="6" fillId="0" borderId="16" xfId="64" applyNumberFormat="1" applyFont="1" applyBorder="1" applyAlignment="1">
      <alignment/>
      <protection/>
    </xf>
    <xf numFmtId="3" fontId="6" fillId="0" borderId="10" xfId="64" applyNumberFormat="1" applyFont="1" applyBorder="1" applyAlignment="1">
      <alignment horizontal="right"/>
      <protection/>
    </xf>
    <xf numFmtId="3" fontId="6" fillId="0" borderId="14" xfId="64" applyNumberFormat="1" applyFont="1" applyBorder="1" applyAlignment="1">
      <alignment horizontal="right"/>
      <protection/>
    </xf>
    <xf numFmtId="3" fontId="6" fillId="0" borderId="45" xfId="64" applyNumberFormat="1" applyFont="1" applyBorder="1" applyAlignment="1">
      <alignment horizontal="right"/>
      <protection/>
    </xf>
    <xf numFmtId="3" fontId="6" fillId="0" borderId="23" xfId="64" applyNumberFormat="1" applyFont="1" applyBorder="1" applyAlignment="1">
      <alignment horizontal="right"/>
      <protection/>
    </xf>
    <xf numFmtId="3" fontId="6" fillId="0" borderId="49" xfId="64" applyNumberFormat="1" applyFont="1" applyBorder="1" applyAlignment="1">
      <alignment/>
      <protection/>
    </xf>
    <xf numFmtId="3" fontId="6" fillId="0" borderId="30" xfId="64" applyNumberFormat="1" applyFont="1" applyBorder="1" applyAlignment="1">
      <alignment/>
      <protection/>
    </xf>
    <xf numFmtId="0" fontId="4" fillId="0" borderId="0" xfId="0" applyFont="1" applyAlignment="1">
      <alignment/>
    </xf>
    <xf numFmtId="0" fontId="8" fillId="0" borderId="34" xfId="62" applyFont="1" applyBorder="1" applyAlignment="1">
      <alignment horizontal="left"/>
      <protection/>
    </xf>
    <xf numFmtId="9" fontId="4" fillId="0" borderId="88" xfId="75" applyFont="1" applyBorder="1" applyAlignment="1">
      <alignment/>
    </xf>
    <xf numFmtId="1" fontId="1" fillId="0" borderId="88" xfId="62" applyNumberFormat="1" applyBorder="1">
      <alignment/>
      <protection/>
    </xf>
    <xf numFmtId="1" fontId="4" fillId="0" borderId="88" xfId="62" applyNumberFormat="1" applyFont="1" applyBorder="1">
      <alignment/>
      <protection/>
    </xf>
    <xf numFmtId="10" fontId="25" fillId="0" borderId="62" xfId="75" applyNumberFormat="1" applyFont="1" applyBorder="1" applyAlignment="1">
      <alignment/>
    </xf>
    <xf numFmtId="0" fontId="0" fillId="0" borderId="88" xfId="61" applyBorder="1" applyAlignment="1">
      <alignment/>
      <protection/>
    </xf>
    <xf numFmtId="0" fontId="0" fillId="0" borderId="37" xfId="0" applyBorder="1" applyAlignment="1">
      <alignment/>
    </xf>
    <xf numFmtId="3" fontId="25" fillId="0" borderId="66" xfId="61" applyNumberFormat="1" applyFont="1" applyBorder="1" applyAlignment="1">
      <alignment/>
      <protection/>
    </xf>
    <xf numFmtId="3" fontId="25" fillId="0" borderId="17" xfId="61" applyNumberFormat="1" applyFont="1" applyBorder="1" applyAlignment="1">
      <alignment/>
      <protection/>
    </xf>
    <xf numFmtId="3" fontId="25" fillId="0" borderId="36" xfId="61" applyNumberFormat="1" applyFont="1" applyBorder="1" applyAlignment="1">
      <alignment/>
      <protection/>
    </xf>
    <xf numFmtId="3" fontId="24" fillId="0" borderId="63" xfId="61" applyNumberFormat="1" applyFont="1" applyBorder="1" applyAlignment="1">
      <alignment/>
      <protection/>
    </xf>
    <xf numFmtId="3" fontId="25" fillId="0" borderId="104" xfId="61" applyNumberFormat="1" applyFont="1" applyBorder="1" applyAlignment="1">
      <alignment/>
      <protection/>
    </xf>
    <xf numFmtId="10" fontId="24" fillId="0" borderId="65" xfId="61" applyNumberFormat="1" applyFont="1" applyBorder="1" applyAlignment="1">
      <alignment/>
      <protection/>
    </xf>
    <xf numFmtId="10" fontId="24" fillId="0" borderId="103" xfId="61" applyNumberFormat="1" applyFont="1" applyBorder="1" applyAlignment="1">
      <alignment/>
      <protection/>
    </xf>
    <xf numFmtId="10" fontId="24" fillId="0" borderId="68" xfId="61" applyNumberFormat="1" applyFont="1" applyBorder="1" applyAlignment="1">
      <alignment/>
      <protection/>
    </xf>
    <xf numFmtId="10" fontId="24" fillId="0" borderId="43" xfId="61" applyNumberFormat="1" applyFont="1" applyBorder="1" applyAlignment="1">
      <alignment/>
      <protection/>
    </xf>
    <xf numFmtId="9" fontId="24" fillId="0" borderId="11" xfId="61" applyNumberFormat="1" applyFont="1" applyBorder="1" applyAlignment="1">
      <alignment/>
      <protection/>
    </xf>
    <xf numFmtId="9" fontId="24" fillId="0" borderId="15" xfId="61" applyNumberFormat="1" applyFont="1" applyBorder="1" applyAlignment="1">
      <alignment/>
      <protection/>
    </xf>
    <xf numFmtId="10" fontId="24" fillId="0" borderId="105" xfId="61" applyNumberFormat="1" applyFont="1" applyBorder="1" applyAlignment="1">
      <alignment/>
      <protection/>
    </xf>
    <xf numFmtId="9" fontId="24" fillId="0" borderId="53" xfId="61" applyNumberFormat="1" applyFont="1" applyBorder="1" applyAlignment="1">
      <alignment/>
      <protection/>
    </xf>
    <xf numFmtId="10" fontId="8" fillId="0" borderId="15" xfId="75" applyNumberFormat="1" applyFont="1" applyBorder="1" applyAlignment="1">
      <alignment/>
    </xf>
    <xf numFmtId="10" fontId="8" fillId="0" borderId="18" xfId="75" applyNumberFormat="1" applyFont="1" applyBorder="1" applyAlignment="1">
      <alignment/>
    </xf>
    <xf numFmtId="10" fontId="9" fillId="0" borderId="15" xfId="75" applyNumberFormat="1" applyFont="1" applyBorder="1" applyAlignment="1">
      <alignment horizontal="right"/>
    </xf>
    <xf numFmtId="3" fontId="9" fillId="0" borderId="34" xfId="64" applyNumberFormat="1" applyFont="1" applyBorder="1" applyAlignment="1">
      <alignment horizontal="right"/>
      <protection/>
    </xf>
    <xf numFmtId="3" fontId="5" fillId="0" borderId="34" xfId="64" applyNumberFormat="1" applyFont="1" applyBorder="1" applyAlignment="1">
      <alignment horizontal="right"/>
      <protection/>
    </xf>
    <xf numFmtId="3" fontId="6" fillId="0" borderId="34" xfId="64" applyNumberFormat="1" applyFont="1" applyBorder="1" applyAlignment="1">
      <alignment horizontal="right"/>
      <protection/>
    </xf>
    <xf numFmtId="3" fontId="5" fillId="0" borderId="47" xfId="64" applyNumberFormat="1" applyFont="1" applyBorder="1" applyAlignment="1">
      <alignment horizontal="right"/>
      <protection/>
    </xf>
    <xf numFmtId="10" fontId="8" fillId="0" borderId="53" xfId="75" applyNumberFormat="1" applyFont="1" applyBorder="1" applyAlignment="1">
      <alignment/>
    </xf>
    <xf numFmtId="10" fontId="8" fillId="0" borderId="106" xfId="75" applyNumberFormat="1" applyFont="1" applyBorder="1" applyAlignment="1">
      <alignment/>
    </xf>
    <xf numFmtId="10" fontId="9" fillId="0" borderId="15" xfId="75" applyNumberFormat="1" applyFont="1" applyBorder="1" applyAlignment="1">
      <alignment/>
    </xf>
    <xf numFmtId="3" fontId="5" fillId="0" borderId="47" xfId="64" applyNumberFormat="1" applyFont="1" applyBorder="1" applyAlignment="1">
      <alignment/>
      <protection/>
    </xf>
    <xf numFmtId="10" fontId="9" fillId="0" borderId="106" xfId="75" applyNumberFormat="1" applyFont="1" applyBorder="1" applyAlignment="1">
      <alignment/>
    </xf>
    <xf numFmtId="0" fontId="1" fillId="0" borderId="107" xfId="64" applyBorder="1">
      <alignment/>
      <protection/>
    </xf>
    <xf numFmtId="3" fontId="20" fillId="0" borderId="48" xfId="64" applyNumberFormat="1" applyFont="1" applyBorder="1">
      <alignment/>
      <protection/>
    </xf>
    <xf numFmtId="10" fontId="5" fillId="0" borderId="15" xfId="75" applyNumberFormat="1" applyFont="1" applyBorder="1" applyAlignment="1">
      <alignment/>
    </xf>
    <xf numFmtId="10" fontId="5" fillId="0" borderId="18" xfId="75" applyNumberFormat="1" applyFont="1" applyBorder="1" applyAlignment="1">
      <alignment/>
    </xf>
    <xf numFmtId="10" fontId="5" fillId="0" borderId="53" xfId="75" applyNumberFormat="1" applyFont="1" applyBorder="1" applyAlignment="1">
      <alignment/>
    </xf>
    <xf numFmtId="3" fontId="5" fillId="0" borderId="28" xfId="64" applyNumberFormat="1" applyFont="1" applyBorder="1" applyAlignment="1">
      <alignment horizontal="right"/>
      <protection/>
    </xf>
    <xf numFmtId="3" fontId="5" fillId="0" borderId="29" xfId="64" applyNumberFormat="1" applyFont="1" applyBorder="1" applyAlignment="1">
      <alignment horizontal="right"/>
      <protection/>
    </xf>
    <xf numFmtId="3" fontId="6" fillId="0" borderId="29" xfId="64" applyNumberFormat="1" applyFont="1" applyBorder="1" applyAlignment="1">
      <alignment/>
      <protection/>
    </xf>
    <xf numFmtId="3" fontId="5" fillId="0" borderId="28" xfId="64" applyNumberFormat="1" applyFont="1" applyBorder="1" applyAlignment="1">
      <alignment/>
      <protection/>
    </xf>
    <xf numFmtId="3" fontId="5" fillId="0" borderId="29" xfId="64" applyNumberFormat="1" applyFont="1" applyBorder="1" applyAlignment="1">
      <alignment/>
      <protection/>
    </xf>
    <xf numFmtId="3" fontId="8" fillId="0" borderId="10" xfId="64" applyNumberFormat="1" applyFont="1" applyBorder="1" applyAlignment="1">
      <alignment/>
      <protection/>
    </xf>
    <xf numFmtId="3" fontId="5" fillId="0" borderId="96" xfId="64" applyNumberFormat="1" applyFont="1" applyBorder="1" applyAlignment="1">
      <alignment/>
      <protection/>
    </xf>
    <xf numFmtId="3" fontId="5" fillId="0" borderId="95" xfId="64" applyNumberFormat="1" applyFont="1" applyBorder="1" applyAlignment="1">
      <alignment/>
      <protection/>
    </xf>
    <xf numFmtId="3" fontId="5" fillId="0" borderId="52" xfId="64" applyNumberFormat="1" applyFont="1" applyBorder="1" applyAlignment="1">
      <alignment/>
      <protection/>
    </xf>
    <xf numFmtId="3" fontId="21" fillId="0" borderId="28" xfId="65" applyNumberFormat="1" applyFont="1" applyBorder="1">
      <alignment/>
      <protection/>
    </xf>
    <xf numFmtId="3" fontId="21" fillId="0" borderId="27" xfId="65" applyNumberFormat="1" applyFont="1" applyBorder="1">
      <alignment/>
      <protection/>
    </xf>
    <xf numFmtId="0" fontId="21" fillId="0" borderId="108" xfId="65" applyFont="1" applyBorder="1" applyAlignment="1">
      <alignment horizontal="center" vertical="center" wrapText="1"/>
      <protection/>
    </xf>
    <xf numFmtId="0" fontId="1" fillId="0" borderId="88" xfId="66" applyBorder="1">
      <alignment/>
      <protection/>
    </xf>
    <xf numFmtId="3" fontId="0" fillId="0" borderId="45" xfId="0" applyNumberFormat="1" applyBorder="1" applyAlignment="1">
      <alignment/>
    </xf>
    <xf numFmtId="49" fontId="5" fillId="0" borderId="78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5" fillId="0" borderId="27" xfId="0" applyFont="1" applyBorder="1" applyAlignment="1">
      <alignment/>
    </xf>
    <xf numFmtId="9" fontId="4" fillId="0" borderId="15" xfId="62" applyNumberFormat="1" applyFont="1" applyBorder="1" applyAlignment="1">
      <alignment horizontal="right" wrapText="1"/>
      <protection/>
    </xf>
    <xf numFmtId="9" fontId="4" fillId="0" borderId="53" xfId="62" applyNumberFormat="1" applyFont="1" applyBorder="1" applyAlignment="1">
      <alignment horizontal="right" wrapText="1"/>
      <protection/>
    </xf>
    <xf numFmtId="9" fontId="8" fillId="0" borderId="18" xfId="62" applyNumberFormat="1" applyFont="1" applyBorder="1" applyAlignment="1">
      <alignment horizontal="right"/>
      <protection/>
    </xf>
    <xf numFmtId="9" fontId="8" fillId="0" borderId="21" xfId="62" applyNumberFormat="1" applyFont="1" applyBorder="1" applyAlignment="1">
      <alignment horizontal="right"/>
      <protection/>
    </xf>
    <xf numFmtId="9" fontId="8" fillId="0" borderId="53" xfId="62" applyNumberFormat="1" applyFont="1" applyBorder="1" applyAlignment="1">
      <alignment horizontal="right"/>
      <protection/>
    </xf>
    <xf numFmtId="9" fontId="4" fillId="0" borderId="15" xfId="75" applyNumberFormat="1" applyFont="1" applyBorder="1" applyAlignment="1">
      <alignment horizontal="right" wrapText="1"/>
    </xf>
    <xf numFmtId="9" fontId="4" fillId="0" borderId="109" xfId="75" applyNumberFormat="1" applyFont="1" applyBorder="1" applyAlignment="1">
      <alignment horizontal="right" wrapText="1"/>
    </xf>
    <xf numFmtId="9" fontId="4" fillId="0" borderId="15" xfId="75" applyNumberFormat="1" applyFont="1" applyBorder="1" applyAlignment="1">
      <alignment horizontal="right"/>
    </xf>
    <xf numFmtId="9" fontId="8" fillId="0" borderId="16" xfId="62" applyNumberFormat="1" applyFont="1" applyBorder="1" applyAlignment="1">
      <alignment horizontal="center"/>
      <protection/>
    </xf>
    <xf numFmtId="9" fontId="4" fillId="0" borderId="18" xfId="75" applyNumberFormat="1" applyFont="1" applyBorder="1" applyAlignment="1">
      <alignment/>
    </xf>
    <xf numFmtId="9" fontId="9" fillId="0" borderId="10" xfId="62" applyNumberFormat="1" applyFont="1" applyBorder="1" applyAlignment="1">
      <alignment horizontal="center"/>
      <protection/>
    </xf>
    <xf numFmtId="9" fontId="9" fillId="0" borderId="45" xfId="62" applyNumberFormat="1" applyFont="1" applyBorder="1" applyAlignment="1">
      <alignment horizontal="left"/>
      <protection/>
    </xf>
    <xf numFmtId="9" fontId="3" fillId="0" borderId="14" xfId="62" applyNumberFormat="1" applyFont="1" applyBorder="1" applyAlignment="1">
      <alignment/>
      <protection/>
    </xf>
    <xf numFmtId="9" fontId="8" fillId="0" borderId="10" xfId="62" applyNumberFormat="1" applyFont="1" applyBorder="1" applyAlignment="1">
      <alignment horizontal="center"/>
      <protection/>
    </xf>
    <xf numFmtId="9" fontId="8" fillId="0" borderId="45" xfId="62" applyNumberFormat="1" applyFont="1" applyBorder="1" applyAlignment="1">
      <alignment horizontal="left"/>
      <protection/>
    </xf>
    <xf numFmtId="9" fontId="4" fillId="0" borderId="14" xfId="62" applyNumberFormat="1" applyFont="1" applyBorder="1" applyAlignment="1">
      <alignment/>
      <protection/>
    </xf>
    <xf numFmtId="9" fontId="9" fillId="0" borderId="19" xfId="62" applyNumberFormat="1" applyFont="1" applyBorder="1" applyAlignment="1">
      <alignment horizontal="center"/>
      <protection/>
    </xf>
    <xf numFmtId="9" fontId="5" fillId="0" borderId="10" xfId="62" applyNumberFormat="1" applyFont="1" applyBorder="1" applyAlignment="1">
      <alignment horizontal="center"/>
      <protection/>
    </xf>
    <xf numFmtId="9" fontId="5" fillId="0" borderId="32" xfId="62" applyNumberFormat="1" applyFont="1" applyBorder="1" applyAlignment="1">
      <alignment horizontal="center"/>
      <protection/>
    </xf>
    <xf numFmtId="9" fontId="1" fillId="0" borderId="23" xfId="62" applyNumberFormat="1" applyBorder="1" applyAlignment="1">
      <alignment/>
      <protection/>
    </xf>
    <xf numFmtId="9" fontId="1" fillId="0" borderId="46" xfId="62" applyNumberFormat="1" applyBorder="1" applyAlignment="1">
      <alignment/>
      <protection/>
    </xf>
    <xf numFmtId="9" fontId="9" fillId="0" borderId="32" xfId="62" applyNumberFormat="1" applyFont="1" applyBorder="1" applyAlignment="1">
      <alignment horizontal="center"/>
      <protection/>
    </xf>
    <xf numFmtId="9" fontId="4" fillId="0" borderId="15" xfId="75" applyNumberFormat="1" applyFont="1" applyBorder="1" applyAlignment="1">
      <alignment/>
    </xf>
    <xf numFmtId="9" fontId="8" fillId="0" borderId="19" xfId="62" applyNumberFormat="1" applyFont="1" applyBorder="1" applyAlignment="1">
      <alignment horizontal="center"/>
      <protection/>
    </xf>
    <xf numFmtId="9" fontId="4" fillId="0" borderId="20" xfId="62" applyNumberFormat="1" applyFont="1" applyBorder="1" applyAlignment="1">
      <alignment/>
      <protection/>
    </xf>
    <xf numFmtId="9" fontId="3" fillId="0" borderId="23" xfId="62" applyNumberFormat="1" applyFont="1" applyBorder="1" applyAlignment="1">
      <alignment horizontal="left"/>
      <protection/>
    </xf>
    <xf numFmtId="9" fontId="3" fillId="0" borderId="34" xfId="62" applyNumberFormat="1" applyFont="1" applyBorder="1" applyAlignment="1">
      <alignment horizontal="left"/>
      <protection/>
    </xf>
    <xf numFmtId="9" fontId="9" fillId="0" borderId="16" xfId="62" applyNumberFormat="1" applyFont="1" applyBorder="1" applyAlignment="1">
      <alignment horizontal="center"/>
      <protection/>
    </xf>
    <xf numFmtId="9" fontId="4" fillId="0" borderId="23" xfId="62" applyNumberFormat="1" applyFont="1" applyBorder="1" applyAlignment="1">
      <alignment horizontal="left"/>
      <protection/>
    </xf>
    <xf numFmtId="9" fontId="4" fillId="0" borderId="87" xfId="75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14" fillId="0" borderId="38" xfId="61" applyNumberFormat="1" applyFont="1" applyBorder="1" applyAlignment="1">
      <alignment/>
      <protection/>
    </xf>
    <xf numFmtId="3" fontId="4" fillId="0" borderId="76" xfId="61" applyNumberFormat="1" applyFont="1" applyBorder="1" applyAlignment="1">
      <alignment horizontal="center"/>
      <protection/>
    </xf>
    <xf numFmtId="9" fontId="25" fillId="0" borderId="43" xfId="75" applyNumberFormat="1" applyFont="1" applyBorder="1" applyAlignment="1">
      <alignment/>
    </xf>
    <xf numFmtId="9" fontId="25" fillId="0" borderId="65" xfId="75" applyNumberFormat="1" applyFont="1" applyBorder="1" applyAlignment="1">
      <alignment/>
    </xf>
    <xf numFmtId="9" fontId="25" fillId="0" borderId="68" xfId="75" applyNumberFormat="1" applyFont="1" applyBorder="1" applyAlignment="1">
      <alignment/>
    </xf>
    <xf numFmtId="9" fontId="25" fillId="0" borderId="110" xfId="75" applyNumberFormat="1" applyFont="1" applyBorder="1" applyAlignment="1">
      <alignment/>
    </xf>
    <xf numFmtId="9" fontId="25" fillId="0" borderId="62" xfId="75" applyNumberFormat="1" applyFont="1" applyBorder="1" applyAlignment="1">
      <alignment/>
    </xf>
    <xf numFmtId="9" fontId="25" fillId="0" borderId="103" xfId="75" applyNumberFormat="1" applyFont="1" applyBorder="1" applyAlignment="1">
      <alignment/>
    </xf>
    <xf numFmtId="9" fontId="25" fillId="0" borderId="105" xfId="75" applyNumberFormat="1" applyFont="1" applyBorder="1" applyAlignment="1">
      <alignment/>
    </xf>
    <xf numFmtId="9" fontId="25" fillId="0" borderId="71" xfId="75" applyNumberFormat="1" applyFont="1" applyBorder="1" applyAlignment="1">
      <alignment/>
    </xf>
    <xf numFmtId="3" fontId="25" fillId="0" borderId="38" xfId="61" applyNumberFormat="1" applyFont="1" applyBorder="1" applyAlignment="1">
      <alignment/>
      <protection/>
    </xf>
    <xf numFmtId="3" fontId="24" fillId="0" borderId="38" xfId="61" applyNumberFormat="1" applyFont="1" applyBorder="1" applyAlignment="1">
      <alignment/>
      <protection/>
    </xf>
    <xf numFmtId="9" fontId="25" fillId="0" borderId="21" xfId="75" applyNumberFormat="1" applyFont="1" applyBorder="1" applyAlignment="1">
      <alignment/>
    </xf>
    <xf numFmtId="9" fontId="25" fillId="0" borderId="18" xfId="75" applyNumberFormat="1" applyFont="1" applyBorder="1" applyAlignment="1">
      <alignment/>
    </xf>
    <xf numFmtId="9" fontId="25" fillId="0" borderId="15" xfId="75" applyNumberFormat="1" applyFont="1" applyBorder="1" applyAlignment="1">
      <alignment/>
    </xf>
    <xf numFmtId="9" fontId="25" fillId="0" borderId="111" xfId="75" applyNumberFormat="1" applyFont="1" applyBorder="1" applyAlignment="1">
      <alignment/>
    </xf>
    <xf numFmtId="9" fontId="25" fillId="0" borderId="11" xfId="75" applyNumberFormat="1" applyFont="1" applyBorder="1" applyAlignment="1">
      <alignment/>
    </xf>
    <xf numFmtId="9" fontId="25" fillId="0" borderId="106" xfId="75" applyNumberFormat="1" applyFont="1" applyBorder="1" applyAlignment="1">
      <alignment/>
    </xf>
    <xf numFmtId="9" fontId="24" fillId="0" borderId="65" xfId="75" applyNumberFormat="1" applyFont="1" applyBorder="1" applyAlignment="1">
      <alignment/>
    </xf>
    <xf numFmtId="9" fontId="24" fillId="0" borderId="103" xfId="75" applyNumberFormat="1" applyFont="1" applyBorder="1" applyAlignment="1">
      <alignment/>
    </xf>
    <xf numFmtId="9" fontId="24" fillId="0" borderId="43" xfId="75" applyNumberFormat="1" applyFont="1" applyBorder="1" applyAlignment="1">
      <alignment/>
    </xf>
    <xf numFmtId="9" fontId="24" fillId="0" borderId="112" xfId="75" applyNumberFormat="1" applyFont="1" applyBorder="1" applyAlignment="1">
      <alignment/>
    </xf>
    <xf numFmtId="9" fontId="24" fillId="0" borderId="62" xfId="75" applyNumberFormat="1" applyFont="1" applyBorder="1" applyAlignment="1">
      <alignment/>
    </xf>
    <xf numFmtId="9" fontId="24" fillId="0" borderId="65" xfId="75" applyNumberFormat="1" applyFont="1" applyBorder="1" applyAlignment="1">
      <alignment/>
    </xf>
    <xf numFmtId="9" fontId="24" fillId="0" borderId="103" xfId="75" applyNumberFormat="1" applyFont="1" applyBorder="1" applyAlignment="1">
      <alignment/>
    </xf>
    <xf numFmtId="9" fontId="24" fillId="0" borderId="68" xfId="75" applyNumberFormat="1" applyFont="1" applyBorder="1" applyAlignment="1">
      <alignment/>
    </xf>
    <xf numFmtId="9" fontId="24" fillId="0" borderId="110" xfId="75" applyNumberFormat="1" applyFont="1" applyBorder="1" applyAlignment="1">
      <alignment/>
    </xf>
    <xf numFmtId="9" fontId="24" fillId="0" borderId="105" xfId="75" applyNumberFormat="1" applyFont="1" applyBorder="1" applyAlignment="1">
      <alignment/>
    </xf>
    <xf numFmtId="9" fontId="24" fillId="0" borderId="113" xfId="75" applyNumberFormat="1" applyFont="1" applyBorder="1" applyAlignment="1">
      <alignment/>
    </xf>
    <xf numFmtId="9" fontId="24" fillId="0" borderId="21" xfId="75" applyNumberFormat="1" applyFont="1" applyBorder="1" applyAlignment="1">
      <alignment/>
    </xf>
    <xf numFmtId="9" fontId="24" fillId="0" borderId="15" xfId="75" applyNumberFormat="1" applyFont="1" applyBorder="1" applyAlignment="1">
      <alignment/>
    </xf>
    <xf numFmtId="9" fontId="24" fillId="0" borderId="18" xfId="75" applyNumberFormat="1" applyFont="1" applyBorder="1" applyAlignment="1">
      <alignment/>
    </xf>
    <xf numFmtId="9" fontId="24" fillId="0" borderId="114" xfId="75" applyNumberFormat="1" applyFont="1" applyBorder="1" applyAlignment="1">
      <alignment/>
    </xf>
    <xf numFmtId="9" fontId="24" fillId="0" borderId="11" xfId="75" applyNumberFormat="1" applyFont="1" applyBorder="1" applyAlignment="1">
      <alignment/>
    </xf>
    <xf numFmtId="3" fontId="4" fillId="0" borderId="30" xfId="61" applyNumberFormat="1" applyFont="1" applyFill="1" applyBorder="1" applyAlignment="1">
      <alignment horizontal="right"/>
      <protection/>
    </xf>
    <xf numFmtId="9" fontId="25" fillId="0" borderId="112" xfId="75" applyNumberFormat="1" applyFont="1" applyBorder="1" applyAlignment="1">
      <alignment/>
    </xf>
    <xf numFmtId="3" fontId="3" fillId="0" borderId="45" xfId="62" applyNumberFormat="1" applyFont="1" applyBorder="1" applyAlignment="1">
      <alignment horizontal="right"/>
      <protection/>
    </xf>
    <xf numFmtId="9" fontId="0" fillId="0" borderId="15" xfId="62" applyNumberFormat="1" applyFont="1" applyBorder="1" applyAlignment="1">
      <alignment horizontal="right" wrapText="1"/>
      <protection/>
    </xf>
    <xf numFmtId="9" fontId="0" fillId="0" borderId="18" xfId="62" applyNumberFormat="1" applyFont="1" applyBorder="1" applyAlignment="1">
      <alignment horizontal="right" wrapText="1"/>
      <protection/>
    </xf>
    <xf numFmtId="9" fontId="0" fillId="0" borderId="21" xfId="62" applyNumberFormat="1" applyFont="1" applyBorder="1" applyAlignment="1">
      <alignment horizontal="right" wrapText="1"/>
      <protection/>
    </xf>
    <xf numFmtId="9" fontId="0" fillId="0" borderId="11" xfId="62" applyNumberFormat="1" applyFont="1" applyBorder="1" applyAlignment="1">
      <alignment horizontal="right" wrapText="1"/>
      <protection/>
    </xf>
    <xf numFmtId="0" fontId="5" fillId="0" borderId="23" xfId="62" applyFont="1" applyBorder="1" applyAlignment="1">
      <alignment horizontal="left"/>
      <protection/>
    </xf>
    <xf numFmtId="3" fontId="5" fillId="0" borderId="45" xfId="62" applyNumberFormat="1" applyFont="1" applyBorder="1" applyAlignment="1">
      <alignment horizontal="right"/>
      <protection/>
    </xf>
    <xf numFmtId="3" fontId="8" fillId="0" borderId="14" xfId="62" applyNumberFormat="1" applyFont="1" applyBorder="1" applyAlignment="1">
      <alignment horizontal="right"/>
      <protection/>
    </xf>
    <xf numFmtId="3" fontId="5" fillId="0" borderId="14" xfId="62" applyNumberFormat="1" applyFont="1" applyBorder="1" applyAlignment="1">
      <alignment horizontal="right"/>
      <protection/>
    </xf>
    <xf numFmtId="0" fontId="5" fillId="0" borderId="31" xfId="0" applyFont="1" applyBorder="1" applyAlignment="1">
      <alignment horizontal="left"/>
    </xf>
    <xf numFmtId="49" fontId="5" fillId="0" borderId="25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38" xfId="0" applyFont="1" applyBorder="1" applyAlignment="1">
      <alignment/>
    </xf>
    <xf numFmtId="3" fontId="4" fillId="0" borderId="41" xfId="62" applyNumberFormat="1" applyFont="1" applyBorder="1" applyAlignment="1">
      <alignment/>
      <protection/>
    </xf>
    <xf numFmtId="3" fontId="3" fillId="0" borderId="45" xfId="62" applyNumberFormat="1" applyFont="1" applyBorder="1" applyAlignment="1">
      <alignment/>
      <protection/>
    </xf>
    <xf numFmtId="3" fontId="0" fillId="0" borderId="38" xfId="62" applyNumberFormat="1" applyFont="1" applyBorder="1" applyAlignment="1">
      <alignment/>
      <protection/>
    </xf>
    <xf numFmtId="3" fontId="4" fillId="0" borderId="45" xfId="62" applyNumberFormat="1" applyFont="1" applyBorder="1" applyAlignment="1">
      <alignment/>
      <protection/>
    </xf>
    <xf numFmtId="3" fontId="3" fillId="0" borderId="38" xfId="62" applyNumberFormat="1" applyFont="1" applyBorder="1" applyAlignment="1">
      <alignment/>
      <protection/>
    </xf>
    <xf numFmtId="3" fontId="4" fillId="0" borderId="34" xfId="62" applyNumberFormat="1" applyFont="1" applyBorder="1" applyAlignment="1">
      <alignment horizontal="right"/>
      <protection/>
    </xf>
    <xf numFmtId="3" fontId="4" fillId="0" borderId="45" xfId="62" applyNumberFormat="1" applyFont="1" applyBorder="1">
      <alignment/>
      <protection/>
    </xf>
    <xf numFmtId="3" fontId="7" fillId="0" borderId="76" xfId="62" applyNumberFormat="1" applyFont="1" applyBorder="1" applyAlignment="1">
      <alignment/>
      <protection/>
    </xf>
    <xf numFmtId="3" fontId="4" fillId="0" borderId="38" xfId="62" applyNumberFormat="1" applyFont="1" applyBorder="1" applyAlignment="1">
      <alignment/>
      <protection/>
    </xf>
    <xf numFmtId="3" fontId="3" fillId="0" borderId="41" xfId="62" applyNumberFormat="1" applyFont="1" applyBorder="1" applyAlignment="1">
      <alignment/>
      <protection/>
    </xf>
    <xf numFmtId="3" fontId="0" fillId="0" borderId="41" xfId="62" applyNumberFormat="1" applyFont="1" applyBorder="1" applyAlignment="1">
      <alignment/>
      <protection/>
    </xf>
    <xf numFmtId="3" fontId="4" fillId="0" borderId="49" xfId="62" applyNumberFormat="1" applyFont="1" applyBorder="1">
      <alignment/>
      <protection/>
    </xf>
    <xf numFmtId="3" fontId="25" fillId="0" borderId="0" xfId="61" applyNumberFormat="1" applyFont="1" applyBorder="1" applyAlignment="1">
      <alignment/>
      <protection/>
    </xf>
    <xf numFmtId="3" fontId="24" fillId="0" borderId="44" xfId="61" applyNumberFormat="1" applyFont="1" applyBorder="1" applyAlignment="1">
      <alignment/>
      <protection/>
    </xf>
    <xf numFmtId="3" fontId="25" fillId="0" borderId="44" xfId="61" applyNumberFormat="1" applyFont="1" applyBorder="1" applyAlignment="1">
      <alignment/>
      <protection/>
    </xf>
    <xf numFmtId="0" fontId="0" fillId="0" borderId="20" xfId="0" applyBorder="1" applyAlignment="1">
      <alignment/>
    </xf>
    <xf numFmtId="10" fontId="8" fillId="0" borderId="0" xfId="75" applyNumberFormat="1" applyFont="1" applyBorder="1" applyAlignment="1">
      <alignment/>
    </xf>
    <xf numFmtId="10" fontId="9" fillId="0" borderId="18" xfId="75" applyNumberFormat="1" applyFont="1" applyBorder="1" applyAlignment="1">
      <alignment/>
    </xf>
    <xf numFmtId="10" fontId="9" fillId="0" borderId="53" xfId="75" applyNumberFormat="1" applyFont="1" applyBorder="1" applyAlignment="1">
      <alignment/>
    </xf>
    <xf numFmtId="0" fontId="5" fillId="0" borderId="41" xfId="64" applyFont="1" applyBorder="1" applyAlignment="1">
      <alignment horizontal="center"/>
      <protection/>
    </xf>
    <xf numFmtId="3" fontId="5" fillId="0" borderId="10" xfId="64" applyNumberFormat="1" applyFont="1" applyBorder="1" applyAlignment="1">
      <alignment/>
      <protection/>
    </xf>
    <xf numFmtId="3" fontId="5" fillId="0" borderId="34" xfId="64" applyNumberFormat="1" applyFont="1" applyBorder="1" applyAlignment="1">
      <alignment/>
      <protection/>
    </xf>
    <xf numFmtId="3" fontId="5" fillId="0" borderId="47" xfId="64" applyNumberFormat="1" applyFont="1" applyBorder="1" applyAlignment="1">
      <alignment/>
      <protection/>
    </xf>
    <xf numFmtId="3" fontId="9" fillId="0" borderId="47" xfId="64" applyNumberFormat="1" applyFont="1" applyBorder="1" applyAlignment="1">
      <alignment/>
      <protection/>
    </xf>
    <xf numFmtId="0" fontId="21" fillId="0" borderId="78" xfId="65" applyFont="1" applyBorder="1" applyAlignment="1">
      <alignment horizontal="left"/>
      <protection/>
    </xf>
    <xf numFmtId="0" fontId="21" fillId="0" borderId="115" xfId="65" applyFont="1" applyBorder="1" applyAlignment="1">
      <alignment horizontal="left"/>
      <protection/>
    </xf>
    <xf numFmtId="3" fontId="19" fillId="0" borderId="30" xfId="64" applyNumberFormat="1" applyFont="1" applyBorder="1">
      <alignment/>
      <protection/>
    </xf>
    <xf numFmtId="3" fontId="21" fillId="0" borderId="29" xfId="65" applyNumberFormat="1" applyFont="1" applyBorder="1">
      <alignment/>
      <protection/>
    </xf>
    <xf numFmtId="3" fontId="21" fillId="0" borderId="96" xfId="65" applyNumberFormat="1" applyFont="1" applyBorder="1">
      <alignment/>
      <protection/>
    </xf>
    <xf numFmtId="3" fontId="20" fillId="0" borderId="97" xfId="65" applyNumberFormat="1" applyFont="1" applyBorder="1">
      <alignment/>
      <protection/>
    </xf>
    <xf numFmtId="3" fontId="30" fillId="0" borderId="92" xfId="65" applyNumberFormat="1" applyFont="1" applyBorder="1" applyAlignment="1">
      <alignment horizontal="right" vertical="center" wrapText="1"/>
      <protection/>
    </xf>
    <xf numFmtId="3" fontId="21" fillId="0" borderId="37" xfId="65" applyNumberFormat="1" applyFont="1" applyBorder="1">
      <alignment/>
      <protection/>
    </xf>
    <xf numFmtId="3" fontId="19" fillId="0" borderId="60" xfId="65" applyNumberFormat="1" applyFont="1" applyBorder="1">
      <alignment/>
      <protection/>
    </xf>
    <xf numFmtId="3" fontId="19" fillId="0" borderId="42" xfId="65" applyNumberFormat="1" applyFont="1" applyBorder="1">
      <alignment/>
      <protection/>
    </xf>
    <xf numFmtId="3" fontId="19" fillId="0" borderId="37" xfId="65" applyNumberFormat="1" applyFont="1" applyBorder="1">
      <alignment/>
      <protection/>
    </xf>
    <xf numFmtId="0" fontId="1" fillId="0" borderId="0" xfId="65" applyBorder="1">
      <alignment/>
      <protection/>
    </xf>
    <xf numFmtId="0" fontId="21" fillId="0" borderId="116" xfId="65" applyFont="1" applyBorder="1" applyAlignment="1">
      <alignment horizontal="center" vertical="center"/>
      <protection/>
    </xf>
    <xf numFmtId="0" fontId="19" fillId="0" borderId="117" xfId="65" applyFont="1" applyBorder="1" applyAlignment="1">
      <alignment horizontal="center" vertical="center"/>
      <protection/>
    </xf>
    <xf numFmtId="0" fontId="1" fillId="0" borderId="79" xfId="65" applyBorder="1">
      <alignment/>
      <protection/>
    </xf>
    <xf numFmtId="166" fontId="21" fillId="0" borderId="72" xfId="65" applyNumberFormat="1" applyFont="1" applyBorder="1">
      <alignment/>
      <protection/>
    </xf>
    <xf numFmtId="49" fontId="38" fillId="0" borderId="0" xfId="66" applyNumberFormat="1" applyFont="1" applyFill="1" applyBorder="1" applyAlignment="1">
      <alignment wrapText="1"/>
      <protection/>
    </xf>
    <xf numFmtId="3" fontId="38" fillId="0" borderId="20" xfId="66" applyNumberFormat="1" applyFont="1" applyBorder="1">
      <alignment/>
      <protection/>
    </xf>
    <xf numFmtId="3" fontId="5" fillId="0" borderId="38" xfId="0" applyNumberFormat="1" applyFont="1" applyBorder="1" applyAlignment="1">
      <alignment/>
    </xf>
    <xf numFmtId="3" fontId="14" fillId="0" borderId="38" xfId="61" applyNumberFormat="1" applyFont="1" applyBorder="1" applyAlignment="1">
      <alignment/>
      <protection/>
    </xf>
    <xf numFmtId="3" fontId="13" fillId="0" borderId="30" xfId="61" applyNumberFormat="1" applyFont="1" applyBorder="1" applyAlignment="1">
      <alignment/>
      <protection/>
    </xf>
    <xf numFmtId="3" fontId="24" fillId="0" borderId="14" xfId="61" applyNumberFormat="1" applyFont="1" applyBorder="1" applyAlignment="1">
      <alignment/>
      <protection/>
    </xf>
    <xf numFmtId="3" fontId="14" fillId="0" borderId="12" xfId="61" applyNumberFormat="1" applyFont="1" applyBorder="1" applyAlignment="1">
      <alignment/>
      <protection/>
    </xf>
    <xf numFmtId="9" fontId="13" fillId="0" borderId="71" xfId="75" applyNumberFormat="1" applyFont="1" applyBorder="1" applyAlignment="1">
      <alignment/>
    </xf>
    <xf numFmtId="9" fontId="44" fillId="0" borderId="53" xfId="75" applyNumberFormat="1" applyFont="1" applyBorder="1" applyAlignment="1">
      <alignment/>
    </xf>
    <xf numFmtId="9" fontId="25" fillId="0" borderId="113" xfId="75" applyNumberFormat="1" applyFont="1" applyBorder="1" applyAlignment="1">
      <alignment/>
    </xf>
    <xf numFmtId="9" fontId="36" fillId="0" borderId="18" xfId="75" applyNumberFormat="1" applyFont="1" applyBorder="1" applyAlignment="1">
      <alignment/>
    </xf>
    <xf numFmtId="9" fontId="17" fillId="0" borderId="21" xfId="75" applyNumberFormat="1" applyFont="1" applyBorder="1" applyAlignment="1">
      <alignment/>
    </xf>
    <xf numFmtId="9" fontId="17" fillId="0" borderId="11" xfId="75" applyNumberFormat="1" applyFont="1" applyBorder="1" applyAlignment="1">
      <alignment/>
    </xf>
    <xf numFmtId="9" fontId="20" fillId="0" borderId="113" xfId="75" applyNumberFormat="1" applyFont="1" applyBorder="1" applyAlignment="1">
      <alignment horizontal="right" vertical="center" wrapText="1"/>
    </xf>
    <xf numFmtId="9" fontId="20" fillId="0" borderId="21" xfId="75" applyNumberFormat="1" applyFont="1" applyBorder="1" applyAlignment="1">
      <alignment horizontal="right" vertical="center" wrapText="1"/>
    </xf>
    <xf numFmtId="9" fontId="20" fillId="0" borderId="15" xfId="75" applyNumberFormat="1" applyFont="1" applyBorder="1" applyAlignment="1">
      <alignment horizontal="right" vertical="center" wrapText="1"/>
    </xf>
    <xf numFmtId="9" fontId="20" fillId="0" borderId="106" xfId="75" applyNumberFormat="1" applyFont="1" applyBorder="1" applyAlignment="1">
      <alignment horizontal="right" vertical="center" wrapText="1"/>
    </xf>
    <xf numFmtId="9" fontId="20" fillId="0" borderId="109" xfId="75" applyNumberFormat="1" applyFont="1" applyBorder="1" applyAlignment="1">
      <alignment horizontal="right" vertical="center" wrapText="1"/>
    </xf>
    <xf numFmtId="9" fontId="19" fillId="0" borderId="65" xfId="75" applyNumberFormat="1" applyFont="1" applyBorder="1" applyAlignment="1">
      <alignment horizontal="right" vertical="center" wrapText="1"/>
    </xf>
    <xf numFmtId="9" fontId="19" fillId="0" borderId="103" xfId="75" applyNumberFormat="1" applyFont="1" applyBorder="1" applyAlignment="1">
      <alignment horizontal="right" vertical="center" wrapText="1"/>
    </xf>
    <xf numFmtId="9" fontId="19" fillId="0" borderId="68" xfId="75" applyNumberFormat="1" applyFont="1" applyBorder="1" applyAlignment="1">
      <alignment horizontal="right" vertical="center" wrapText="1"/>
    </xf>
    <xf numFmtId="9" fontId="19" fillId="0" borderId="105" xfId="75" applyNumberFormat="1" applyFont="1" applyBorder="1" applyAlignment="1">
      <alignment horizontal="right" vertical="center" wrapText="1"/>
    </xf>
    <xf numFmtId="9" fontId="20" fillId="0" borderId="62" xfId="75" applyNumberFormat="1" applyFont="1" applyBorder="1" applyAlignment="1">
      <alignment horizontal="right" vertical="center" wrapText="1"/>
    </xf>
    <xf numFmtId="9" fontId="20" fillId="0" borderId="65" xfId="75" applyNumberFormat="1" applyFont="1" applyBorder="1" applyAlignment="1">
      <alignment horizontal="right" vertical="center" wrapText="1"/>
    </xf>
    <xf numFmtId="9" fontId="20" fillId="0" borderId="103" xfId="75" applyNumberFormat="1" applyFont="1" applyBorder="1" applyAlignment="1">
      <alignment horizontal="right" vertical="center" wrapText="1"/>
    </xf>
    <xf numFmtId="9" fontId="20" fillId="0" borderId="68" xfId="75" applyNumberFormat="1" applyFont="1" applyBorder="1" applyAlignment="1">
      <alignment horizontal="right" vertical="center" wrapText="1"/>
    </xf>
    <xf numFmtId="9" fontId="20" fillId="0" borderId="43" xfId="75" applyNumberFormat="1" applyFont="1" applyBorder="1" applyAlignment="1">
      <alignment horizontal="right" vertical="center" wrapText="1"/>
    </xf>
    <xf numFmtId="9" fontId="20" fillId="0" borderId="71" xfId="75" applyNumberFormat="1" applyFont="1" applyBorder="1" applyAlignment="1">
      <alignment horizontal="right" vertical="center" wrapText="1"/>
    </xf>
    <xf numFmtId="9" fontId="20" fillId="0" borderId="105" xfId="75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/>
    </xf>
    <xf numFmtId="0" fontId="32" fillId="0" borderId="88" xfId="64" applyFont="1" applyBorder="1" applyAlignment="1">
      <alignment horizontal="center"/>
      <protection/>
    </xf>
    <xf numFmtId="3" fontId="32" fillId="0" borderId="88" xfId="64" applyNumberFormat="1" applyFont="1" applyBorder="1" applyAlignment="1">
      <alignment horizontal="right"/>
      <protection/>
    </xf>
    <xf numFmtId="9" fontId="8" fillId="0" borderId="15" xfId="75" applyNumberFormat="1" applyFont="1" applyBorder="1" applyAlignment="1">
      <alignment/>
    </xf>
    <xf numFmtId="9" fontId="8" fillId="0" borderId="18" xfId="75" applyNumberFormat="1" applyFont="1" applyBorder="1" applyAlignment="1">
      <alignment/>
    </xf>
    <xf numFmtId="9" fontId="8" fillId="0" borderId="53" xfId="75" applyNumberFormat="1" applyFont="1" applyBorder="1" applyAlignment="1">
      <alignment/>
    </xf>
    <xf numFmtId="9" fontId="9" fillId="0" borderId="15" xfId="75" applyNumberFormat="1" applyFont="1" applyBorder="1" applyAlignment="1">
      <alignment horizontal="right"/>
    </xf>
    <xf numFmtId="9" fontId="9" fillId="0" borderId="106" xfId="75" applyNumberFormat="1" applyFont="1" applyBorder="1" applyAlignment="1">
      <alignment horizontal="right"/>
    </xf>
    <xf numFmtId="9" fontId="8" fillId="0" borderId="53" xfId="75" applyNumberFormat="1" applyFont="1" applyBorder="1" applyAlignment="1">
      <alignment horizontal="right"/>
    </xf>
    <xf numFmtId="9" fontId="9" fillId="0" borderId="18" xfId="75" applyNumberFormat="1" applyFont="1" applyBorder="1" applyAlignment="1">
      <alignment horizontal="right"/>
    </xf>
    <xf numFmtId="9" fontId="9" fillId="0" borderId="53" xfId="75" applyNumberFormat="1" applyFont="1" applyBorder="1" applyAlignment="1">
      <alignment horizontal="right"/>
    </xf>
    <xf numFmtId="9" fontId="9" fillId="0" borderId="15" xfId="75" applyNumberFormat="1" applyFont="1" applyBorder="1" applyAlignment="1">
      <alignment/>
    </xf>
    <xf numFmtId="9" fontId="9" fillId="0" borderId="18" xfId="75" applyNumberFormat="1" applyFont="1" applyBorder="1" applyAlignment="1">
      <alignment/>
    </xf>
    <xf numFmtId="9" fontId="6" fillId="0" borderId="53" xfId="75" applyNumberFormat="1" applyFont="1" applyBorder="1" applyAlignment="1">
      <alignment/>
    </xf>
    <xf numFmtId="9" fontId="8" fillId="0" borderId="45" xfId="75" applyNumberFormat="1" applyFont="1" applyBorder="1" applyAlignment="1">
      <alignment/>
    </xf>
    <xf numFmtId="9" fontId="8" fillId="0" borderId="106" xfId="75" applyNumberFormat="1" applyFont="1" applyBorder="1" applyAlignment="1">
      <alignment/>
    </xf>
    <xf numFmtId="9" fontId="8" fillId="0" borderId="109" xfId="75" applyNumberFormat="1" applyFont="1" applyBorder="1" applyAlignment="1">
      <alignment/>
    </xf>
    <xf numFmtId="9" fontId="8" fillId="0" borderId="53" xfId="75" applyNumberFormat="1" applyFont="1" applyBorder="1" applyAlignment="1">
      <alignment/>
    </xf>
    <xf numFmtId="9" fontId="6" fillId="0" borderId="15" xfId="75" applyNumberFormat="1" applyFont="1" applyBorder="1" applyAlignment="1">
      <alignment/>
    </xf>
    <xf numFmtId="9" fontId="5" fillId="0" borderId="15" xfId="75" applyNumberFormat="1" applyFont="1" applyBorder="1" applyAlignment="1">
      <alignment/>
    </xf>
    <xf numFmtId="9" fontId="5" fillId="0" borderId="106" xfId="75" applyNumberFormat="1" applyFont="1" applyBorder="1" applyAlignment="1">
      <alignment/>
    </xf>
    <xf numFmtId="9" fontId="8" fillId="0" borderId="15" xfId="75" applyNumberFormat="1" applyFont="1" applyBorder="1" applyAlignment="1">
      <alignment/>
    </xf>
    <xf numFmtId="9" fontId="8" fillId="0" borderId="18" xfId="75" applyNumberFormat="1" applyFont="1" applyBorder="1" applyAlignment="1">
      <alignment/>
    </xf>
    <xf numFmtId="9" fontId="9" fillId="0" borderId="106" xfId="75" applyNumberFormat="1" applyFont="1" applyBorder="1" applyAlignment="1">
      <alignment/>
    </xf>
    <xf numFmtId="9" fontId="8" fillId="0" borderId="21" xfId="75" applyNumberFormat="1" applyFont="1" applyBorder="1" applyAlignment="1">
      <alignment/>
    </xf>
    <xf numFmtId="9" fontId="8" fillId="0" borderId="15" xfId="75" applyNumberFormat="1" applyFont="1" applyBorder="1" applyAlignment="1">
      <alignment horizontal="right"/>
    </xf>
    <xf numFmtId="9" fontId="6" fillId="0" borderId="15" xfId="75" applyNumberFormat="1" applyFont="1" applyBorder="1" applyAlignment="1">
      <alignment horizontal="right"/>
    </xf>
    <xf numFmtId="9" fontId="36" fillId="0" borderId="21" xfId="75" applyNumberFormat="1" applyFont="1" applyBorder="1" applyAlignment="1">
      <alignment/>
    </xf>
    <xf numFmtId="9" fontId="36" fillId="0" borderId="15" xfId="75" applyNumberFormat="1" applyFont="1" applyBorder="1" applyAlignment="1">
      <alignment/>
    </xf>
    <xf numFmtId="9" fontId="21" fillId="0" borderId="21" xfId="66" applyNumberFormat="1" applyFont="1" applyBorder="1">
      <alignment/>
      <protection/>
    </xf>
    <xf numFmtId="9" fontId="36" fillId="0" borderId="11" xfId="75" applyNumberFormat="1" applyFont="1" applyBorder="1" applyAlignment="1">
      <alignment/>
    </xf>
    <xf numFmtId="9" fontId="17" fillId="0" borderId="118" xfId="75" applyNumberFormat="1" applyFont="1" applyBorder="1" applyAlignment="1">
      <alignment/>
    </xf>
    <xf numFmtId="9" fontId="36" fillId="0" borderId="118" xfId="75" applyNumberFormat="1" applyFont="1" applyBorder="1" applyAlignment="1">
      <alignment/>
    </xf>
    <xf numFmtId="0" fontId="37" fillId="0" borderId="17" xfId="66" applyFont="1" applyBorder="1">
      <alignment/>
      <protection/>
    </xf>
    <xf numFmtId="49" fontId="37" fillId="0" borderId="26" xfId="66" applyNumberFormat="1" applyFont="1" applyBorder="1">
      <alignment/>
      <protection/>
    </xf>
    <xf numFmtId="3" fontId="25" fillId="0" borderId="14" xfId="61" applyNumberFormat="1" applyFont="1" applyBorder="1" applyAlignment="1">
      <alignment/>
      <protection/>
    </xf>
    <xf numFmtId="3" fontId="25" fillId="0" borderId="119" xfId="61" applyNumberFormat="1" applyFont="1" applyBorder="1" applyAlignment="1">
      <alignment/>
      <protection/>
    </xf>
    <xf numFmtId="3" fontId="25" fillId="0" borderId="39" xfId="61" applyNumberFormat="1" applyFont="1" applyBorder="1" applyAlignment="1">
      <alignment/>
      <protection/>
    </xf>
    <xf numFmtId="49" fontId="5" fillId="0" borderId="16" xfId="62" applyNumberFormat="1" applyFont="1" applyBorder="1" applyAlignment="1">
      <alignment horizontal="center"/>
      <protection/>
    </xf>
    <xf numFmtId="3" fontId="21" fillId="0" borderId="17" xfId="65" applyNumberFormat="1" applyFont="1" applyBorder="1" applyAlignment="1">
      <alignment horizontal="right" vertical="center" wrapText="1"/>
      <protection/>
    </xf>
    <xf numFmtId="3" fontId="20" fillId="0" borderId="30" xfId="65" applyNumberFormat="1" applyFont="1" applyBorder="1" applyAlignment="1">
      <alignment horizontal="right" vertical="center" wrapText="1"/>
      <protection/>
    </xf>
    <xf numFmtId="9" fontId="1" fillId="0" borderId="23" xfId="62" applyNumberFormat="1" applyBorder="1" applyAlignment="1">
      <alignment horizontal="left"/>
      <protection/>
    </xf>
    <xf numFmtId="9" fontId="1" fillId="0" borderId="34" xfId="62" applyNumberFormat="1" applyBorder="1" applyAlignment="1">
      <alignment horizontal="left"/>
      <protection/>
    </xf>
    <xf numFmtId="3" fontId="3" fillId="0" borderId="14" xfId="62" applyNumberFormat="1" applyFont="1" applyBorder="1" applyAlignment="1">
      <alignment horizontal="right"/>
      <protection/>
    </xf>
    <xf numFmtId="9" fontId="4" fillId="0" borderId="15" xfId="62" applyNumberFormat="1" applyFont="1" applyBorder="1" applyAlignment="1">
      <alignment horizontal="right" wrapText="1"/>
      <protection/>
    </xf>
    <xf numFmtId="49" fontId="5" fillId="0" borderId="10" xfId="62" applyNumberFormat="1" applyFont="1" applyBorder="1" applyAlignment="1">
      <alignment horizontal="center"/>
      <protection/>
    </xf>
    <xf numFmtId="49" fontId="9" fillId="0" borderId="26" xfId="62" applyNumberFormat="1" applyFont="1" applyBorder="1" applyAlignment="1">
      <alignment horizontal="center" vertical="center"/>
      <protection/>
    </xf>
    <xf numFmtId="3" fontId="9" fillId="0" borderId="12" xfId="62" applyNumberFormat="1" applyFont="1" applyBorder="1" applyAlignment="1">
      <alignment horizontal="right"/>
      <protection/>
    </xf>
    <xf numFmtId="3" fontId="9" fillId="0" borderId="13" xfId="62" applyNumberFormat="1" applyFont="1" applyBorder="1" applyAlignment="1">
      <alignment horizontal="right"/>
      <protection/>
    </xf>
    <xf numFmtId="49" fontId="8" fillId="0" borderId="26" xfId="62" applyNumberFormat="1" applyFont="1" applyBorder="1" applyAlignment="1">
      <alignment horizontal="center" vertical="center"/>
      <protection/>
    </xf>
    <xf numFmtId="3" fontId="8" fillId="0" borderId="12" xfId="62" applyNumberFormat="1" applyFont="1" applyBorder="1" applyAlignment="1">
      <alignment horizontal="right"/>
      <protection/>
    </xf>
    <xf numFmtId="9" fontId="5" fillId="0" borderId="18" xfId="62" applyNumberFormat="1" applyFont="1" applyBorder="1" applyAlignment="1">
      <alignment horizontal="right"/>
      <protection/>
    </xf>
    <xf numFmtId="49" fontId="8" fillId="0" borderId="10" xfId="63" applyNumberFormat="1" applyFont="1" applyBorder="1" applyAlignment="1">
      <alignment horizontal="center" vertical="center"/>
      <protection/>
    </xf>
    <xf numFmtId="9" fontId="0" fillId="0" borderId="18" xfId="75" applyNumberFormat="1" applyFont="1" applyBorder="1" applyAlignment="1">
      <alignment/>
    </xf>
    <xf numFmtId="9" fontId="4" fillId="0" borderId="53" xfId="75" applyNumberFormat="1" applyFont="1" applyBorder="1" applyAlignment="1">
      <alignment/>
    </xf>
    <xf numFmtId="9" fontId="9" fillId="0" borderId="45" xfId="62" applyNumberFormat="1" applyFont="1" applyBorder="1" applyAlignment="1">
      <alignment horizontal="left"/>
      <protection/>
    </xf>
    <xf numFmtId="3" fontId="0" fillId="0" borderId="17" xfId="62" applyNumberFormat="1" applyFont="1" applyBorder="1" applyAlignment="1">
      <alignment/>
      <protection/>
    </xf>
    <xf numFmtId="3" fontId="0" fillId="0" borderId="41" xfId="62" applyNumberFormat="1" applyFont="1" applyBorder="1" applyAlignment="1">
      <alignment/>
      <protection/>
    </xf>
    <xf numFmtId="9" fontId="0" fillId="0" borderId="15" xfId="75" applyNumberFormat="1" applyFont="1" applyBorder="1" applyAlignment="1">
      <alignment/>
    </xf>
    <xf numFmtId="0" fontId="1" fillId="0" borderId="0" xfId="66" applyAlignment="1">
      <alignment horizontal="center"/>
      <protection/>
    </xf>
    <xf numFmtId="0" fontId="22" fillId="0" borderId="0" xfId="66" applyFont="1" applyAlignment="1">
      <alignment horizontal="center"/>
      <protection/>
    </xf>
    <xf numFmtId="0" fontId="0" fillId="0" borderId="0" xfId="61" applyFont="1" applyBorder="1" applyAlignment="1">
      <alignment/>
      <protection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/>
    </xf>
    <xf numFmtId="3" fontId="24" fillId="0" borderId="67" xfId="61" applyNumberFormat="1" applyFont="1" applyBorder="1" applyAlignment="1">
      <alignment/>
      <protection/>
    </xf>
    <xf numFmtId="3" fontId="24" fillId="0" borderId="120" xfId="61" applyNumberFormat="1" applyFont="1" applyBorder="1" applyAlignment="1">
      <alignment/>
      <protection/>
    </xf>
    <xf numFmtId="3" fontId="24" fillId="0" borderId="96" xfId="61" applyNumberFormat="1" applyFont="1" applyBorder="1" applyAlignment="1">
      <alignment/>
      <protection/>
    </xf>
    <xf numFmtId="3" fontId="24" fillId="0" borderId="52" xfId="61" applyNumberFormat="1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3" fontId="13" fillId="0" borderId="48" xfId="61" applyNumberFormat="1" applyFont="1" applyBorder="1" applyAlignment="1">
      <alignment/>
      <protection/>
    </xf>
    <xf numFmtId="3" fontId="13" fillId="0" borderId="30" xfId="61" applyNumberFormat="1" applyFont="1" applyBorder="1" applyAlignment="1">
      <alignment/>
      <protection/>
    </xf>
    <xf numFmtId="0" fontId="25" fillId="0" borderId="121" xfId="61" applyFont="1" applyBorder="1" applyAlignment="1">
      <alignment horizontal="left"/>
      <protection/>
    </xf>
    <xf numFmtId="0" fontId="25" fillId="0" borderId="122" xfId="61" applyFont="1" applyBorder="1" applyAlignment="1">
      <alignment horizontal="left"/>
      <protection/>
    </xf>
    <xf numFmtId="3" fontId="25" fillId="0" borderId="123" xfId="61" applyNumberFormat="1" applyFont="1" applyBorder="1" applyAlignment="1">
      <alignment/>
      <protection/>
    </xf>
    <xf numFmtId="10" fontId="24" fillId="0" borderId="124" xfId="61" applyNumberFormat="1" applyFont="1" applyBorder="1" applyAlignment="1">
      <alignment/>
      <protection/>
    </xf>
    <xf numFmtId="3" fontId="24" fillId="0" borderId="123" xfId="61" applyNumberFormat="1" applyFont="1" applyBorder="1" applyAlignment="1">
      <alignment/>
      <protection/>
    </xf>
    <xf numFmtId="3" fontId="25" fillId="0" borderId="123" xfId="61" applyNumberFormat="1" applyFont="1" applyBorder="1" applyAlignment="1">
      <alignment/>
      <protection/>
    </xf>
    <xf numFmtId="1" fontId="24" fillId="0" borderId="124" xfId="61" applyNumberFormat="1" applyFont="1" applyBorder="1" applyAlignment="1">
      <alignment/>
      <protection/>
    </xf>
    <xf numFmtId="3" fontId="25" fillId="0" borderId="125" xfId="61" applyNumberFormat="1" applyFont="1" applyBorder="1" applyAlignment="1">
      <alignment/>
      <protection/>
    </xf>
    <xf numFmtId="0" fontId="25" fillId="0" borderId="126" xfId="61" applyFont="1" applyBorder="1" applyAlignment="1">
      <alignment horizontal="center"/>
      <protection/>
    </xf>
    <xf numFmtId="9" fontId="24" fillId="0" borderId="127" xfId="61" applyNumberFormat="1" applyFont="1" applyBorder="1" applyAlignment="1">
      <alignment/>
      <protection/>
    </xf>
    <xf numFmtId="9" fontId="13" fillId="0" borderId="65" xfId="75" applyNumberFormat="1" applyFont="1" applyBorder="1" applyAlignment="1">
      <alignment/>
    </xf>
    <xf numFmtId="9" fontId="24" fillId="0" borderId="65" xfId="61" applyNumberFormat="1" applyFont="1" applyBorder="1" applyAlignment="1">
      <alignment/>
      <protection/>
    </xf>
    <xf numFmtId="9" fontId="24" fillId="0" borderId="68" xfId="61" applyNumberFormat="1" applyFont="1" applyBorder="1" applyAlignment="1">
      <alignment/>
      <protection/>
    </xf>
    <xf numFmtId="9" fontId="24" fillId="0" borderId="65" xfId="61" applyNumberFormat="1" applyFont="1" applyBorder="1" applyAlignment="1">
      <alignment/>
      <protection/>
    </xf>
    <xf numFmtId="9" fontId="24" fillId="0" borderId="68" xfId="61" applyNumberFormat="1" applyFont="1" applyBorder="1" applyAlignment="1">
      <alignment/>
      <protection/>
    </xf>
    <xf numFmtId="9" fontId="13" fillId="0" borderId="71" xfId="61" applyNumberFormat="1" applyFont="1" applyBorder="1" applyAlignment="1">
      <alignment/>
      <protection/>
    </xf>
    <xf numFmtId="3" fontId="14" fillId="0" borderId="0" xfId="61" applyNumberFormat="1" applyFont="1" applyBorder="1" applyAlignment="1">
      <alignment/>
      <protection/>
    </xf>
    <xf numFmtId="3" fontId="44" fillId="0" borderId="30" xfId="61" applyNumberFormat="1" applyFont="1" applyBorder="1" applyAlignment="1">
      <alignment/>
      <protection/>
    </xf>
    <xf numFmtId="3" fontId="9" fillId="0" borderId="32" xfId="64" applyNumberFormat="1" applyFont="1" applyBorder="1" applyAlignment="1">
      <alignment/>
      <protection/>
    </xf>
    <xf numFmtId="3" fontId="9" fillId="0" borderId="52" xfId="64" applyNumberFormat="1" applyFont="1" applyBorder="1" applyAlignment="1">
      <alignment/>
      <protection/>
    </xf>
    <xf numFmtId="3" fontId="5" fillId="0" borderId="16" xfId="64" applyNumberFormat="1" applyFont="1" applyBorder="1" applyAlignment="1">
      <alignment horizontal="right"/>
      <protection/>
    </xf>
    <xf numFmtId="3" fontId="9" fillId="0" borderId="51" xfId="64" applyNumberFormat="1" applyFont="1" applyBorder="1" applyAlignment="1">
      <alignment/>
      <protection/>
    </xf>
    <xf numFmtId="3" fontId="9" fillId="0" borderId="17" xfId="64" applyNumberFormat="1" applyFont="1" applyBorder="1" applyAlignment="1">
      <alignment/>
      <protection/>
    </xf>
    <xf numFmtId="0" fontId="5" fillId="0" borderId="34" xfId="64" applyFont="1" applyBorder="1" applyAlignment="1">
      <alignment horizontal="center" wrapText="1"/>
      <protection/>
    </xf>
    <xf numFmtId="3" fontId="9" fillId="0" borderId="51" xfId="64" applyNumberFormat="1" applyFont="1" applyBorder="1" applyAlignment="1">
      <alignment/>
      <protection/>
    </xf>
    <xf numFmtId="3" fontId="5" fillId="0" borderId="32" xfId="64" applyNumberFormat="1" applyFont="1" applyBorder="1" applyAlignment="1">
      <alignment horizontal="right"/>
      <protection/>
    </xf>
    <xf numFmtId="3" fontId="9" fillId="0" borderId="16" xfId="64" applyNumberFormat="1" applyFont="1" applyBorder="1" applyAlignment="1">
      <alignment horizontal="right"/>
      <protection/>
    </xf>
    <xf numFmtId="3" fontId="5" fillId="0" borderId="24" xfId="64" applyNumberFormat="1" applyFont="1" applyBorder="1" applyAlignment="1">
      <alignment horizontal="right"/>
      <protection/>
    </xf>
    <xf numFmtId="3" fontId="6" fillId="0" borderId="16" xfId="64" applyNumberFormat="1" applyFont="1" applyBorder="1" applyAlignment="1">
      <alignment horizontal="right"/>
      <protection/>
    </xf>
    <xf numFmtId="3" fontId="8" fillId="0" borderId="47" xfId="64" applyNumberFormat="1" applyFont="1" applyBorder="1" applyAlignment="1">
      <alignment horizontal="right"/>
      <protection/>
    </xf>
    <xf numFmtId="3" fontId="9" fillId="0" borderId="47" xfId="64" applyNumberFormat="1" applyFont="1" applyBorder="1" applyAlignment="1">
      <alignment horizontal="right"/>
      <protection/>
    </xf>
    <xf numFmtId="3" fontId="6" fillId="0" borderId="47" xfId="64" applyNumberFormat="1" applyFont="1" applyBorder="1" applyAlignment="1">
      <alignment horizontal="right"/>
      <protection/>
    </xf>
    <xf numFmtId="3" fontId="9" fillId="0" borderId="51" xfId="64" applyNumberFormat="1" applyFont="1" applyBorder="1" applyAlignment="1">
      <alignment horizontal="right"/>
      <protection/>
    </xf>
    <xf numFmtId="3" fontId="6" fillId="0" borderId="51" xfId="64" applyNumberFormat="1" applyFont="1" applyBorder="1" applyAlignment="1">
      <alignment horizontal="right"/>
      <protection/>
    </xf>
    <xf numFmtId="3" fontId="32" fillId="0" borderId="76" xfId="64" applyNumberFormat="1" applyFont="1" applyBorder="1" applyAlignment="1">
      <alignment horizontal="right"/>
      <protection/>
    </xf>
    <xf numFmtId="3" fontId="6" fillId="0" borderId="30" xfId="64" applyNumberFormat="1" applyFont="1" applyBorder="1" applyAlignment="1">
      <alignment horizontal="right"/>
      <protection/>
    </xf>
    <xf numFmtId="3" fontId="6" fillId="0" borderId="51" xfId="64" applyNumberFormat="1" applyFont="1" applyBorder="1" applyAlignment="1">
      <alignment/>
      <protection/>
    </xf>
    <xf numFmtId="3" fontId="9" fillId="0" borderId="47" xfId="64" applyNumberFormat="1" applyFont="1" applyBorder="1" applyAlignment="1">
      <alignment/>
      <protection/>
    </xf>
    <xf numFmtId="3" fontId="8" fillId="0" borderId="32" xfId="64" applyNumberFormat="1" applyFont="1" applyBorder="1" applyAlignment="1">
      <alignment/>
      <protection/>
    </xf>
    <xf numFmtId="3" fontId="9" fillId="0" borderId="32" xfId="64" applyNumberFormat="1" applyFont="1" applyBorder="1" applyAlignment="1">
      <alignment/>
      <protection/>
    </xf>
    <xf numFmtId="3" fontId="5" fillId="0" borderId="14" xfId="64" applyNumberFormat="1" applyFont="1" applyBorder="1" applyAlignment="1">
      <alignment/>
      <protection/>
    </xf>
    <xf numFmtId="3" fontId="20" fillId="0" borderId="39" xfId="65" applyNumberFormat="1" applyFont="1" applyBorder="1" applyAlignment="1">
      <alignment wrapText="1"/>
      <protection/>
    </xf>
    <xf numFmtId="3" fontId="20" fillId="0" borderId="30" xfId="65" applyNumberFormat="1" applyFont="1" applyBorder="1" applyAlignment="1">
      <alignment wrapText="1"/>
      <protection/>
    </xf>
    <xf numFmtId="3" fontId="19" fillId="0" borderId="14" xfId="65" applyNumberFormat="1" applyFont="1" applyBorder="1">
      <alignment/>
      <protection/>
    </xf>
    <xf numFmtId="3" fontId="21" fillId="0" borderId="94" xfId="65" applyNumberFormat="1" applyFont="1" applyBorder="1">
      <alignment/>
      <protection/>
    </xf>
    <xf numFmtId="3" fontId="21" fillId="0" borderId="94" xfId="65" applyNumberFormat="1" applyFont="1" applyBorder="1">
      <alignment/>
      <protection/>
    </xf>
    <xf numFmtId="3" fontId="20" fillId="0" borderId="39" xfId="65" applyNumberFormat="1" applyFont="1" applyBorder="1">
      <alignment/>
      <protection/>
    </xf>
    <xf numFmtId="49" fontId="37" fillId="0" borderId="17" xfId="66" applyNumberFormat="1" applyFont="1" applyBorder="1">
      <alignment/>
      <protection/>
    </xf>
    <xf numFmtId="49" fontId="20" fillId="0" borderId="16" xfId="66" applyNumberFormat="1" applyFont="1" applyBorder="1">
      <alignment/>
      <protection/>
    </xf>
    <xf numFmtId="3" fontId="21" fillId="0" borderId="17" xfId="66" applyNumberFormat="1" applyFont="1" applyBorder="1">
      <alignment/>
      <protection/>
    </xf>
    <xf numFmtId="9" fontId="21" fillId="0" borderId="18" xfId="66" applyNumberFormat="1" applyFont="1" applyBorder="1">
      <alignment/>
      <protection/>
    </xf>
    <xf numFmtId="9" fontId="21" fillId="0" borderId="11" xfId="66" applyNumberFormat="1" applyFont="1" applyBorder="1">
      <alignment/>
      <protection/>
    </xf>
    <xf numFmtId="0" fontId="5" fillId="0" borderId="20" xfId="0" applyFont="1" applyBorder="1" applyAlignment="1">
      <alignment/>
    </xf>
    <xf numFmtId="49" fontId="45" fillId="0" borderId="0" xfId="0" applyNumberFormat="1" applyFont="1" applyBorder="1" applyAlignment="1">
      <alignment/>
    </xf>
    <xf numFmtId="3" fontId="46" fillId="0" borderId="20" xfId="0" applyNumberFormat="1" applyFont="1" applyBorder="1" applyAlignment="1">
      <alignment/>
    </xf>
    <xf numFmtId="3" fontId="36" fillId="0" borderId="57" xfId="66" applyNumberFormat="1" applyFont="1" applyBorder="1">
      <alignment/>
      <protection/>
    </xf>
    <xf numFmtId="3" fontId="21" fillId="0" borderId="128" xfId="66" applyNumberFormat="1" applyFont="1" applyBorder="1">
      <alignment/>
      <protection/>
    </xf>
    <xf numFmtId="3" fontId="21" fillId="0" borderId="129" xfId="66" applyNumberFormat="1" applyFont="1" applyBorder="1">
      <alignment/>
      <protection/>
    </xf>
    <xf numFmtId="0" fontId="37" fillId="0" borderId="0" xfId="66" applyFont="1" applyBorder="1">
      <alignment/>
      <protection/>
    </xf>
    <xf numFmtId="49" fontId="20" fillId="0" borderId="116" xfId="66" applyNumberFormat="1" applyFont="1" applyBorder="1">
      <alignment/>
      <protection/>
    </xf>
    <xf numFmtId="3" fontId="21" fillId="0" borderId="17" xfId="66" applyNumberFormat="1" applyFont="1" applyBorder="1">
      <alignment/>
      <protection/>
    </xf>
    <xf numFmtId="49" fontId="20" fillId="0" borderId="117" xfId="66" applyNumberFormat="1" applyFont="1" applyBorder="1">
      <alignment/>
      <protection/>
    </xf>
    <xf numFmtId="49" fontId="20" fillId="0" borderId="130" xfId="66" applyNumberFormat="1" applyFont="1" applyBorder="1">
      <alignment/>
      <protection/>
    </xf>
    <xf numFmtId="49" fontId="36" fillId="0" borderId="10" xfId="66" applyNumberFormat="1" applyFont="1" applyBorder="1">
      <alignment/>
      <protection/>
    </xf>
    <xf numFmtId="49" fontId="36" fillId="0" borderId="23" xfId="66" applyNumberFormat="1" applyFont="1" applyBorder="1">
      <alignment/>
      <protection/>
    </xf>
    <xf numFmtId="3" fontId="47" fillId="0" borderId="46" xfId="66" applyNumberFormat="1" applyFont="1" applyBorder="1">
      <alignment/>
      <protection/>
    </xf>
    <xf numFmtId="3" fontId="38" fillId="0" borderId="18" xfId="66" applyNumberFormat="1" applyFont="1" applyBorder="1">
      <alignment/>
      <protection/>
    </xf>
    <xf numFmtId="49" fontId="20" fillId="0" borderId="131" xfId="66" applyNumberFormat="1" applyFont="1" applyBorder="1">
      <alignment/>
      <protection/>
    </xf>
    <xf numFmtId="49" fontId="21" fillId="0" borderId="44" xfId="66" applyNumberFormat="1" applyFont="1" applyBorder="1">
      <alignment/>
      <protection/>
    </xf>
    <xf numFmtId="3" fontId="17" fillId="0" borderId="44" xfId="66" applyNumberFormat="1" applyFont="1" applyBorder="1">
      <alignment/>
      <protection/>
    </xf>
    <xf numFmtId="3" fontId="21" fillId="0" borderId="113" xfId="66" applyNumberFormat="1" applyFont="1" applyBorder="1">
      <alignment/>
      <protection/>
    </xf>
    <xf numFmtId="3" fontId="21" fillId="0" borderId="118" xfId="66" applyNumberFormat="1" applyFont="1" applyBorder="1">
      <alignment/>
      <protection/>
    </xf>
    <xf numFmtId="3" fontId="47" fillId="0" borderId="111" xfId="66" applyNumberFormat="1" applyFont="1" applyBorder="1">
      <alignment/>
      <protection/>
    </xf>
    <xf numFmtId="3" fontId="47" fillId="0" borderId="128" xfId="66" applyNumberFormat="1" applyFont="1" applyBorder="1">
      <alignment/>
      <protection/>
    </xf>
    <xf numFmtId="9" fontId="36" fillId="0" borderId="46" xfId="66" applyNumberFormat="1" applyFont="1" applyBorder="1">
      <alignment/>
      <protection/>
    </xf>
    <xf numFmtId="9" fontId="37" fillId="0" borderId="61" xfId="66" applyNumberFormat="1" applyFont="1" applyBorder="1">
      <alignment/>
      <protection/>
    </xf>
    <xf numFmtId="9" fontId="21" fillId="0" borderId="128" xfId="66" applyNumberFormat="1" applyFont="1" applyBorder="1">
      <alignment/>
      <protection/>
    </xf>
    <xf numFmtId="9" fontId="38" fillId="0" borderId="21" xfId="66" applyNumberFormat="1" applyFont="1" applyBorder="1">
      <alignment/>
      <protection/>
    </xf>
    <xf numFmtId="9" fontId="21" fillId="0" borderId="129" xfId="66" applyNumberFormat="1" applyFont="1" applyBorder="1">
      <alignment/>
      <protection/>
    </xf>
    <xf numFmtId="9" fontId="37" fillId="0" borderId="18" xfId="66" applyNumberFormat="1" applyFont="1" applyBorder="1">
      <alignment/>
      <protection/>
    </xf>
    <xf numFmtId="9" fontId="21" fillId="0" borderId="21" xfId="66" applyNumberFormat="1" applyFont="1" applyBorder="1">
      <alignment/>
      <protection/>
    </xf>
    <xf numFmtId="9" fontId="21" fillId="0" borderId="11" xfId="66" applyNumberFormat="1" applyFont="1" applyBorder="1">
      <alignment/>
      <protection/>
    </xf>
    <xf numFmtId="0" fontId="42" fillId="0" borderId="42" xfId="61" applyFont="1" applyBorder="1" applyAlignment="1">
      <alignment horizontal="center" wrapText="1"/>
      <protection/>
    </xf>
    <xf numFmtId="3" fontId="14" fillId="0" borderId="37" xfId="61" applyNumberFormat="1" applyFont="1" applyBorder="1" applyAlignment="1">
      <alignment horizontal="right"/>
      <protection/>
    </xf>
    <xf numFmtId="3" fontId="26" fillId="0" borderId="37" xfId="61" applyNumberFormat="1" applyFont="1" applyBorder="1" applyAlignment="1">
      <alignment horizontal="right"/>
      <protection/>
    </xf>
    <xf numFmtId="3" fontId="25" fillId="0" borderId="39" xfId="61" applyNumberFormat="1" applyFont="1" applyBorder="1" applyAlignment="1">
      <alignment horizontal="right"/>
      <protection/>
    </xf>
    <xf numFmtId="49" fontId="5" fillId="0" borderId="16" xfId="58" applyNumberFormat="1" applyFont="1" applyBorder="1" applyAlignment="1">
      <alignment horizontal="center"/>
      <protection/>
    </xf>
    <xf numFmtId="0" fontId="5" fillId="0" borderId="17" xfId="58" applyFont="1" applyBorder="1" applyAlignment="1">
      <alignment/>
      <protection/>
    </xf>
    <xf numFmtId="0" fontId="9" fillId="0" borderId="0" xfId="62" applyFont="1" applyBorder="1" applyAlignment="1">
      <alignment horizontal="left"/>
      <protection/>
    </xf>
    <xf numFmtId="3" fontId="3" fillId="0" borderId="0" xfId="62" applyNumberFormat="1" applyFont="1" applyBorder="1" applyAlignment="1">
      <alignment horizontal="right"/>
      <protection/>
    </xf>
    <xf numFmtId="49" fontId="9" fillId="0" borderId="14" xfId="62" applyNumberFormat="1" applyFont="1" applyBorder="1" applyAlignment="1">
      <alignment horizontal="center"/>
      <protection/>
    </xf>
    <xf numFmtId="0" fontId="9" fillId="0" borderId="15" xfId="62" applyFont="1" applyBorder="1" applyAlignment="1">
      <alignment horizontal="left"/>
      <protection/>
    </xf>
    <xf numFmtId="0" fontId="5" fillId="0" borderId="17" xfId="58" applyFont="1" applyBorder="1" applyAlignment="1">
      <alignment horizontal="left"/>
      <protection/>
    </xf>
    <xf numFmtId="3" fontId="6" fillId="0" borderId="13" xfId="62" applyNumberFormat="1" applyFont="1" applyBorder="1" applyAlignment="1">
      <alignment horizontal="right"/>
      <protection/>
    </xf>
    <xf numFmtId="49" fontId="5" fillId="0" borderId="78" xfId="62" applyNumberFormat="1" applyFont="1" applyBorder="1" applyAlignment="1">
      <alignment horizontal="center" vertical="center"/>
      <protection/>
    </xf>
    <xf numFmtId="3" fontId="5" fillId="0" borderId="12" xfId="62" applyNumberFormat="1" applyFont="1" applyBorder="1" applyAlignment="1">
      <alignment horizontal="right"/>
      <protection/>
    </xf>
    <xf numFmtId="3" fontId="5" fillId="0" borderId="13" xfId="62" applyNumberFormat="1" applyFont="1" applyBorder="1" applyAlignment="1">
      <alignment horizontal="right"/>
      <protection/>
    </xf>
    <xf numFmtId="9" fontId="8" fillId="0" borderId="11" xfId="62" applyNumberFormat="1" applyFont="1" applyBorder="1" applyAlignment="1">
      <alignment horizontal="right"/>
      <protection/>
    </xf>
    <xf numFmtId="0" fontId="8" fillId="0" borderId="0" xfId="62" applyFont="1" applyBorder="1" applyAlignment="1">
      <alignment horizontal="left"/>
      <protection/>
    </xf>
    <xf numFmtId="0" fontId="4" fillId="0" borderId="0" xfId="62" applyFont="1" applyBorder="1" applyAlignment="1">
      <alignment horizontal="left"/>
      <protection/>
    </xf>
    <xf numFmtId="0" fontId="4" fillId="0" borderId="29" xfId="62" applyFont="1" applyBorder="1" applyAlignment="1">
      <alignment horizontal="left"/>
      <protection/>
    </xf>
    <xf numFmtId="49" fontId="8" fillId="0" borderId="51" xfId="62" applyNumberFormat="1" applyFont="1" applyBorder="1" applyAlignment="1">
      <alignment horizontal="center" vertical="center"/>
      <protection/>
    </xf>
    <xf numFmtId="3" fontId="0" fillId="0" borderId="12" xfId="63" applyNumberFormat="1" applyFont="1" applyBorder="1" applyAlignment="1">
      <alignment horizontal="right"/>
      <protection/>
    </xf>
    <xf numFmtId="3" fontId="0" fillId="0" borderId="13" xfId="63" applyNumberFormat="1" applyFont="1" applyBorder="1" applyAlignment="1">
      <alignment horizontal="right"/>
      <protection/>
    </xf>
    <xf numFmtId="9" fontId="0" fillId="0" borderId="15" xfId="75" applyNumberFormat="1" applyFont="1" applyBorder="1" applyAlignment="1">
      <alignment horizontal="right" wrapText="1"/>
    </xf>
    <xf numFmtId="3" fontId="7" fillId="0" borderId="45" xfId="63" applyNumberFormat="1" applyFont="1" applyBorder="1" applyAlignment="1">
      <alignment horizontal="right"/>
      <protection/>
    </xf>
    <xf numFmtId="3" fontId="4" fillId="0" borderId="30" xfId="63" applyNumberFormat="1" applyFont="1" applyBorder="1">
      <alignment/>
      <protection/>
    </xf>
    <xf numFmtId="3" fontId="4" fillId="0" borderId="76" xfId="63" applyNumberFormat="1" applyFont="1" applyBorder="1">
      <alignment/>
      <protection/>
    </xf>
    <xf numFmtId="9" fontId="4" fillId="0" borderId="53" xfId="75" applyNumberFormat="1" applyFont="1" applyBorder="1" applyAlignment="1">
      <alignment horizontal="right"/>
    </xf>
    <xf numFmtId="3" fontId="4" fillId="0" borderId="30" xfId="63" applyNumberFormat="1" applyFont="1" applyBorder="1">
      <alignment/>
      <protection/>
    </xf>
    <xf numFmtId="9" fontId="5" fillId="0" borderId="15" xfId="62" applyNumberFormat="1" applyFont="1" applyBorder="1" applyAlignment="1">
      <alignment horizontal="right"/>
      <protection/>
    </xf>
    <xf numFmtId="9" fontId="0" fillId="0" borderId="18" xfId="75" applyNumberFormat="1" applyFont="1" applyBorder="1" applyAlignment="1">
      <alignment horizontal="right" wrapText="1"/>
    </xf>
    <xf numFmtId="9" fontId="0" fillId="0" borderId="21" xfId="75" applyNumberFormat="1" applyFont="1" applyBorder="1" applyAlignment="1">
      <alignment horizontal="right" wrapText="1"/>
    </xf>
    <xf numFmtId="9" fontId="0" fillId="0" borderId="11" xfId="75" applyNumberFormat="1" applyFont="1" applyBorder="1" applyAlignment="1">
      <alignment horizontal="right" wrapText="1"/>
    </xf>
    <xf numFmtId="9" fontId="3" fillId="0" borderId="15" xfId="75" applyNumberFormat="1" applyFont="1" applyBorder="1" applyAlignment="1">
      <alignment horizontal="right" wrapText="1"/>
    </xf>
    <xf numFmtId="9" fontId="0" fillId="0" borderId="15" xfId="75" applyNumberFormat="1" applyFont="1" applyBorder="1" applyAlignment="1">
      <alignment horizontal="right"/>
    </xf>
    <xf numFmtId="9" fontId="9" fillId="0" borderId="53" xfId="75" applyNumberFormat="1" applyFont="1" applyBorder="1" applyAlignment="1">
      <alignment/>
    </xf>
    <xf numFmtId="3" fontId="5" fillId="0" borderId="41" xfId="64" applyNumberFormat="1" applyFont="1" applyBorder="1" applyAlignment="1">
      <alignment/>
      <protection/>
    </xf>
    <xf numFmtId="9" fontId="8" fillId="0" borderId="53" xfId="64" applyNumberFormat="1" applyFont="1" applyBorder="1" applyAlignment="1">
      <alignment/>
      <protection/>
    </xf>
    <xf numFmtId="9" fontId="21" fillId="0" borderId="65" xfId="75" applyNumberFormat="1" applyFont="1" applyBorder="1" applyAlignment="1">
      <alignment horizontal="right" vertical="center" wrapText="1"/>
    </xf>
    <xf numFmtId="9" fontId="21" fillId="0" borderId="103" xfId="75" applyNumberFormat="1" applyFont="1" applyBorder="1" applyAlignment="1">
      <alignment horizontal="right" vertical="center" wrapText="1"/>
    </xf>
    <xf numFmtId="9" fontId="21" fillId="0" borderId="21" xfId="75" applyNumberFormat="1" applyFont="1" applyBorder="1" applyAlignment="1">
      <alignment horizontal="right" vertical="center" wrapText="1"/>
    </xf>
    <xf numFmtId="9" fontId="21" fillId="0" borderId="11" xfId="75" applyNumberFormat="1" applyFont="1" applyBorder="1" applyAlignment="1">
      <alignment horizontal="right" vertical="center" wrapText="1"/>
    </xf>
    <xf numFmtId="0" fontId="22" fillId="0" borderId="132" xfId="0" applyFont="1" applyBorder="1" applyAlignment="1">
      <alignment/>
    </xf>
    <xf numFmtId="0" fontId="22" fillId="0" borderId="110" xfId="0" applyFont="1" applyBorder="1" applyAlignment="1">
      <alignment/>
    </xf>
    <xf numFmtId="0" fontId="22" fillId="0" borderId="132" xfId="0" applyFont="1" applyBorder="1" applyAlignment="1">
      <alignment horizontal="center"/>
    </xf>
    <xf numFmtId="0" fontId="22" fillId="0" borderId="110" xfId="0" applyFont="1" applyBorder="1" applyAlignment="1">
      <alignment horizontal="center" wrapText="1"/>
    </xf>
    <xf numFmtId="0" fontId="22" fillId="0" borderId="133" xfId="0" applyFont="1" applyBorder="1" applyAlignment="1">
      <alignment horizontal="center"/>
    </xf>
    <xf numFmtId="0" fontId="22" fillId="0" borderId="134" xfId="0" applyFont="1" applyBorder="1" applyAlignment="1">
      <alignment wrapText="1"/>
    </xf>
    <xf numFmtId="0" fontId="0" fillId="0" borderId="135" xfId="0" applyBorder="1" applyAlignment="1">
      <alignment wrapText="1"/>
    </xf>
    <xf numFmtId="0" fontId="0" fillId="0" borderId="136" xfId="0" applyBorder="1" applyAlignment="1">
      <alignment wrapText="1"/>
    </xf>
    <xf numFmtId="0" fontId="0" fillId="0" borderId="135" xfId="0" applyBorder="1" applyAlignment="1">
      <alignment/>
    </xf>
    <xf numFmtId="0" fontId="0" fillId="0" borderId="136" xfId="0" applyBorder="1" applyAlignment="1">
      <alignment/>
    </xf>
    <xf numFmtId="0" fontId="0" fillId="0" borderId="137" xfId="0" applyBorder="1" applyAlignment="1">
      <alignment/>
    </xf>
    <xf numFmtId="0" fontId="0" fillId="0" borderId="138" xfId="0" applyBorder="1" applyAlignment="1">
      <alignment/>
    </xf>
    <xf numFmtId="3" fontId="0" fillId="0" borderId="139" xfId="0" applyNumberFormat="1" applyBorder="1" applyAlignment="1">
      <alignment/>
    </xf>
    <xf numFmtId="0" fontId="22" fillId="0" borderId="140" xfId="0" applyFont="1" applyBorder="1" applyAlignment="1">
      <alignment wrapText="1"/>
    </xf>
    <xf numFmtId="3" fontId="20" fillId="0" borderId="60" xfId="0" applyNumberFormat="1" applyFont="1" applyBorder="1" applyAlignment="1">
      <alignment/>
    </xf>
    <xf numFmtId="3" fontId="20" fillId="0" borderId="68" xfId="0" applyNumberFormat="1" applyFont="1" applyBorder="1" applyAlignment="1">
      <alignment/>
    </xf>
    <xf numFmtId="3" fontId="20" fillId="0" borderId="34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3" fontId="20" fillId="0" borderId="141" xfId="0" applyNumberFormat="1" applyFont="1" applyBorder="1" applyAlignment="1">
      <alignment/>
    </xf>
    <xf numFmtId="3" fontId="21" fillId="0" borderId="60" xfId="0" applyNumberFormat="1" applyFont="1" applyBorder="1" applyAlignment="1">
      <alignment/>
    </xf>
    <xf numFmtId="3" fontId="21" fillId="0" borderId="68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3" fontId="21" fillId="0" borderId="141" xfId="0" applyNumberFormat="1" applyFont="1" applyBorder="1" applyAlignment="1">
      <alignment/>
    </xf>
    <xf numFmtId="0" fontId="22" fillId="0" borderId="142" xfId="0" applyFont="1" applyBorder="1" applyAlignment="1">
      <alignment wrapText="1"/>
    </xf>
    <xf numFmtId="3" fontId="20" fillId="0" borderId="94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37" xfId="0" applyNumberFormat="1" applyFont="1" applyBorder="1" applyAlignment="1">
      <alignment/>
    </xf>
    <xf numFmtId="3" fontId="20" fillId="0" borderId="64" xfId="0" applyNumberFormat="1" applyFont="1" applyBorder="1" applyAlignment="1">
      <alignment/>
    </xf>
    <xf numFmtId="3" fontId="20" fillId="0" borderId="38" xfId="0" applyNumberFormat="1" applyFont="1" applyBorder="1" applyAlignment="1">
      <alignment/>
    </xf>
    <xf numFmtId="3" fontId="21" fillId="0" borderId="143" xfId="0" applyNumberFormat="1" applyFont="1" applyBorder="1" applyAlignment="1">
      <alignment/>
    </xf>
    <xf numFmtId="3" fontId="20" fillId="0" borderId="135" xfId="0" applyNumberFormat="1" applyFont="1" applyBorder="1" applyAlignment="1">
      <alignment/>
    </xf>
    <xf numFmtId="3" fontId="20" fillId="0" borderId="63" xfId="0" applyNumberFormat="1" applyFont="1" applyBorder="1" applyAlignment="1">
      <alignment/>
    </xf>
    <xf numFmtId="3" fontId="20" fillId="0" borderId="92" xfId="0" applyNumberFormat="1" applyFont="1" applyBorder="1" applyAlignment="1">
      <alignment/>
    </xf>
    <xf numFmtId="3" fontId="20" fillId="0" borderId="144" xfId="0" applyNumberFormat="1" applyFont="1" applyBorder="1" applyAlignment="1">
      <alignment/>
    </xf>
    <xf numFmtId="3" fontId="20" fillId="0" borderId="145" xfId="0" applyNumberFormat="1" applyFont="1" applyBorder="1" applyAlignment="1">
      <alignment/>
    </xf>
    <xf numFmtId="3" fontId="20" fillId="0" borderId="113" xfId="0" applyNumberFormat="1" applyFont="1" applyBorder="1" applyAlignment="1">
      <alignment/>
    </xf>
    <xf numFmtId="3" fontId="20" fillId="0" borderId="139" xfId="0" applyNumberFormat="1" applyFont="1" applyBorder="1" applyAlignment="1">
      <alignment/>
    </xf>
    <xf numFmtId="0" fontId="48" fillId="0" borderId="140" xfId="0" applyFont="1" applyBorder="1" applyAlignment="1">
      <alignment horizontal="center" wrapText="1"/>
    </xf>
    <xf numFmtId="3" fontId="20" fillId="0" borderId="146" xfId="0" applyNumberFormat="1" applyFont="1" applyBorder="1" applyAlignment="1">
      <alignment/>
    </xf>
    <xf numFmtId="3" fontId="20" fillId="0" borderId="141" xfId="0" applyNumberFormat="1" applyFont="1" applyBorder="1" applyAlignment="1">
      <alignment wrapText="1"/>
    </xf>
    <xf numFmtId="0" fontId="48" fillId="0" borderId="140" xfId="0" applyFont="1" applyBorder="1" applyAlignment="1">
      <alignment wrapText="1"/>
    </xf>
    <xf numFmtId="3" fontId="21" fillId="0" borderId="141" xfId="0" applyNumberFormat="1" applyFont="1" applyBorder="1" applyAlignment="1">
      <alignment wrapText="1"/>
    </xf>
    <xf numFmtId="0" fontId="21" fillId="0" borderId="147" xfId="0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65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0" fontId="48" fillId="0" borderId="148" xfId="0" applyFont="1" applyBorder="1" applyAlignment="1">
      <alignment wrapText="1"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1" fillId="0" borderId="149" xfId="0" applyNumberFormat="1" applyFont="1" applyBorder="1" applyAlignment="1">
      <alignment wrapText="1"/>
    </xf>
    <xf numFmtId="0" fontId="22" fillId="0" borderId="69" xfId="0" applyFont="1" applyBorder="1" applyAlignment="1">
      <alignment horizontal="center" wrapText="1"/>
    </xf>
    <xf numFmtId="3" fontId="20" fillId="0" borderId="70" xfId="0" applyNumberFormat="1" applyFont="1" applyBorder="1" applyAlignment="1">
      <alignment/>
    </xf>
    <xf numFmtId="3" fontId="20" fillId="0" borderId="71" xfId="0" applyNumberFormat="1" applyFont="1" applyBorder="1" applyAlignment="1">
      <alignment/>
    </xf>
    <xf numFmtId="3" fontId="20" fillId="0" borderId="40" xfId="0" applyNumberFormat="1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89" xfId="0" applyNumberFormat="1" applyFont="1" applyBorder="1" applyAlignment="1">
      <alignment/>
    </xf>
    <xf numFmtId="0" fontId="17" fillId="0" borderId="0" xfId="59" applyFont="1" applyBorder="1">
      <alignment/>
      <protection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1" fillId="0" borderId="0" xfId="59" applyFont="1" applyBorder="1" applyAlignment="1">
      <alignment horizontal="left"/>
      <protection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20" fillId="0" borderId="0" xfId="59" applyFont="1" applyFill="1" applyBorder="1" applyAlignment="1">
      <alignment horizontal="right"/>
      <protection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5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left"/>
    </xf>
    <xf numFmtId="0" fontId="16" fillId="0" borderId="132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110" xfId="0" applyFont="1" applyBorder="1" applyAlignment="1">
      <alignment horizontal="center" wrapText="1"/>
    </xf>
    <xf numFmtId="0" fontId="21" fillId="0" borderId="150" xfId="0" applyFont="1" applyBorder="1" applyAlignment="1">
      <alignment horizontal="center"/>
    </xf>
    <xf numFmtId="0" fontId="21" fillId="0" borderId="94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03" xfId="0" applyFont="1" applyBorder="1" applyAlignment="1">
      <alignment/>
    </xf>
    <xf numFmtId="3" fontId="21" fillId="0" borderId="103" xfId="0" applyNumberFormat="1" applyFont="1" applyBorder="1" applyAlignment="1">
      <alignment/>
    </xf>
    <xf numFmtId="0" fontId="21" fillId="0" borderId="67" xfId="0" applyFont="1" applyBorder="1" applyAlignment="1">
      <alignment horizontal="center"/>
    </xf>
    <xf numFmtId="0" fontId="21" fillId="0" borderId="60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68" xfId="0" applyFont="1" applyBorder="1" applyAlignment="1">
      <alignment/>
    </xf>
    <xf numFmtId="3" fontId="21" fillId="0" borderId="68" xfId="0" applyNumberFormat="1" applyFont="1" applyBorder="1" applyAlignment="1">
      <alignment/>
    </xf>
    <xf numFmtId="0" fontId="16" fillId="0" borderId="104" xfId="0" applyFont="1" applyBorder="1" applyAlignment="1">
      <alignment horizontal="left"/>
    </xf>
    <xf numFmtId="0" fontId="16" fillId="0" borderId="56" xfId="0" applyFont="1" applyBorder="1" applyAlignment="1">
      <alignment/>
    </xf>
    <xf numFmtId="0" fontId="16" fillId="0" borderId="57" xfId="0" applyFont="1" applyBorder="1" applyAlignment="1">
      <alignment/>
    </xf>
    <xf numFmtId="0" fontId="16" fillId="0" borderId="112" xfId="0" applyFont="1" applyBorder="1" applyAlignment="1">
      <alignment/>
    </xf>
    <xf numFmtId="3" fontId="16" fillId="0" borderId="112" xfId="0" applyNumberFormat="1" applyFont="1" applyBorder="1" applyAlignment="1">
      <alignment/>
    </xf>
    <xf numFmtId="3" fontId="19" fillId="0" borderId="20" xfId="66" applyNumberFormat="1" applyFont="1" applyBorder="1">
      <alignment/>
      <protection/>
    </xf>
    <xf numFmtId="9" fontId="21" fillId="0" borderId="21" xfId="75" applyNumberFormat="1" applyFont="1" applyBorder="1" applyAlignment="1">
      <alignment/>
    </xf>
    <xf numFmtId="9" fontId="21" fillId="0" borderId="11" xfId="75" applyNumberFormat="1" applyFont="1" applyBorder="1" applyAlignment="1">
      <alignment/>
    </xf>
    <xf numFmtId="9" fontId="17" fillId="0" borderId="53" xfId="75" applyNumberFormat="1" applyFont="1" applyBorder="1" applyAlignment="1">
      <alignment/>
    </xf>
    <xf numFmtId="9" fontId="38" fillId="0" borderId="21" xfId="75" applyNumberFormat="1" applyFont="1" applyBorder="1" applyAlignment="1">
      <alignment/>
    </xf>
    <xf numFmtId="49" fontId="37" fillId="0" borderId="26" xfId="66" applyNumberFormat="1" applyFont="1" applyBorder="1" applyAlignment="1">
      <alignment horizontal="center"/>
      <protection/>
    </xf>
    <xf numFmtId="49" fontId="5" fillId="0" borderId="27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37" fillId="0" borderId="12" xfId="66" applyNumberFormat="1" applyFont="1" applyBorder="1">
      <alignment/>
      <protection/>
    </xf>
    <xf numFmtId="9" fontId="17" fillId="0" borderId="53" xfId="66" applyNumberFormat="1" applyFont="1" applyBorder="1">
      <alignment/>
      <protection/>
    </xf>
    <xf numFmtId="166" fontId="14" fillId="0" borderId="37" xfId="61" applyNumberFormat="1" applyFont="1" applyBorder="1" applyAlignment="1">
      <alignment horizontal="right" wrapText="1"/>
      <protection/>
    </xf>
    <xf numFmtId="0" fontId="0" fillId="0" borderId="151" xfId="0" applyBorder="1" applyAlignment="1">
      <alignment/>
    </xf>
    <xf numFmtId="3" fontId="20" fillId="0" borderId="23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3" fontId="20" fillId="0" borderId="44" xfId="0" applyNumberFormat="1" applyFont="1" applyBorder="1" applyAlignment="1">
      <alignment/>
    </xf>
    <xf numFmtId="3" fontId="20" fillId="0" borderId="39" xfId="0" applyNumberFormat="1" applyFont="1" applyBorder="1" applyAlignment="1">
      <alignment/>
    </xf>
    <xf numFmtId="0" fontId="51" fillId="0" borderId="0" xfId="68" applyFill="1" applyProtection="1">
      <alignment/>
      <protection/>
    </xf>
    <xf numFmtId="0" fontId="53" fillId="0" borderId="0" xfId="68" applyFont="1" applyFill="1" applyProtection="1">
      <alignment/>
      <protection/>
    </xf>
    <xf numFmtId="0" fontId="58" fillId="0" borderId="152" xfId="68" applyFont="1" applyFill="1" applyBorder="1" applyAlignment="1" applyProtection="1">
      <alignment horizontal="center" vertical="center" wrapText="1"/>
      <protection/>
    </xf>
    <xf numFmtId="0" fontId="58" fillId="0" borderId="153" xfId="68" applyFont="1" applyFill="1" applyBorder="1" applyAlignment="1" applyProtection="1">
      <alignment horizontal="center" vertical="center" wrapText="1"/>
      <protection/>
    </xf>
    <xf numFmtId="0" fontId="58" fillId="0" borderId="154" xfId="68" applyFont="1" applyFill="1" applyBorder="1" applyAlignment="1" applyProtection="1">
      <alignment horizontal="center" vertical="center" wrapText="1"/>
      <protection/>
    </xf>
    <xf numFmtId="0" fontId="59" fillId="0" borderId="155" xfId="68" applyFont="1" applyFill="1" applyBorder="1" applyAlignment="1" applyProtection="1">
      <alignment vertical="center" wrapText="1"/>
      <protection/>
    </xf>
    <xf numFmtId="171" fontId="60" fillId="0" borderId="156" xfId="67" applyNumberFormat="1" applyFont="1" applyFill="1" applyBorder="1" applyAlignment="1" applyProtection="1">
      <alignment horizontal="center" vertical="center"/>
      <protection/>
    </xf>
    <xf numFmtId="172" fontId="59" fillId="0" borderId="156" xfId="68" applyNumberFormat="1" applyFont="1" applyFill="1" applyBorder="1" applyAlignment="1" applyProtection="1">
      <alignment horizontal="right" vertical="center" wrapText="1"/>
      <protection locked="0"/>
    </xf>
    <xf numFmtId="172" fontId="59" fillId="0" borderId="157" xfId="68" applyNumberFormat="1" applyFont="1" applyFill="1" applyBorder="1" applyAlignment="1" applyProtection="1">
      <alignment horizontal="right" vertical="center" wrapText="1"/>
      <protection locked="0"/>
    </xf>
    <xf numFmtId="0" fontId="59" fillId="0" borderId="158" xfId="68" applyFont="1" applyFill="1" applyBorder="1" applyAlignment="1" applyProtection="1">
      <alignment vertical="center" wrapText="1"/>
      <protection/>
    </xf>
    <xf numFmtId="171" fontId="60" fillId="0" borderId="159" xfId="67" applyNumberFormat="1" applyFont="1" applyFill="1" applyBorder="1" applyAlignment="1" applyProtection="1">
      <alignment horizontal="center" vertical="center"/>
      <protection/>
    </xf>
    <xf numFmtId="172" fontId="59" fillId="0" borderId="159" xfId="68" applyNumberFormat="1" applyFont="1" applyFill="1" applyBorder="1" applyAlignment="1" applyProtection="1">
      <alignment horizontal="right" vertical="center" wrapText="1"/>
      <protection/>
    </xf>
    <xf numFmtId="172" fontId="59" fillId="0" borderId="160" xfId="68" applyNumberFormat="1" applyFont="1" applyFill="1" applyBorder="1" applyAlignment="1" applyProtection="1">
      <alignment horizontal="right" vertical="center" wrapText="1"/>
      <protection/>
    </xf>
    <xf numFmtId="0" fontId="61" fillId="0" borderId="158" xfId="68" applyFont="1" applyFill="1" applyBorder="1" applyAlignment="1" applyProtection="1">
      <alignment horizontal="left" vertical="center" wrapText="1" indent="1"/>
      <protection/>
    </xf>
    <xf numFmtId="172" fontId="58" fillId="0" borderId="159" xfId="68" applyNumberFormat="1" applyFont="1" applyFill="1" applyBorder="1" applyAlignment="1" applyProtection="1">
      <alignment horizontal="right" vertical="center" wrapText="1"/>
      <protection locked="0"/>
    </xf>
    <xf numFmtId="172" fontId="58" fillId="0" borderId="160" xfId="68" applyNumberFormat="1" applyFont="1" applyFill="1" applyBorder="1" applyAlignment="1" applyProtection="1">
      <alignment horizontal="right" vertical="center" wrapText="1"/>
      <protection locked="0"/>
    </xf>
    <xf numFmtId="172" fontId="62" fillId="0" borderId="159" xfId="68" applyNumberFormat="1" applyFont="1" applyFill="1" applyBorder="1" applyAlignment="1" applyProtection="1">
      <alignment horizontal="right" vertical="center" wrapText="1"/>
      <protection locked="0"/>
    </xf>
    <xf numFmtId="172" fontId="62" fillId="0" borderId="160" xfId="68" applyNumberFormat="1" applyFont="1" applyFill="1" applyBorder="1" applyAlignment="1" applyProtection="1">
      <alignment horizontal="right" vertical="center" wrapText="1"/>
      <protection locked="0"/>
    </xf>
    <xf numFmtId="172" fontId="62" fillId="0" borderId="159" xfId="68" applyNumberFormat="1" applyFont="1" applyFill="1" applyBorder="1" applyAlignment="1" applyProtection="1">
      <alignment horizontal="right" vertical="center" wrapText="1"/>
      <protection/>
    </xf>
    <xf numFmtId="172" fontId="62" fillId="0" borderId="160" xfId="68" applyNumberFormat="1" applyFont="1" applyFill="1" applyBorder="1" applyAlignment="1" applyProtection="1">
      <alignment horizontal="right" vertical="center" wrapText="1"/>
      <protection/>
    </xf>
    <xf numFmtId="0" fontId="59" fillId="0" borderId="152" xfId="68" applyFont="1" applyFill="1" applyBorder="1" applyAlignment="1" applyProtection="1">
      <alignment vertical="center" wrapText="1"/>
      <protection/>
    </xf>
    <xf numFmtId="171" fontId="60" fillId="0" borderId="153" xfId="67" applyNumberFormat="1" applyFont="1" applyFill="1" applyBorder="1" applyAlignment="1" applyProtection="1">
      <alignment horizontal="center" vertical="center"/>
      <protection/>
    </xf>
    <xf numFmtId="172" fontId="59" fillId="0" borderId="153" xfId="68" applyNumberFormat="1" applyFont="1" applyFill="1" applyBorder="1" applyAlignment="1" applyProtection="1">
      <alignment horizontal="right" vertical="center" wrapText="1"/>
      <protection/>
    </xf>
    <xf numFmtId="172" fontId="59" fillId="0" borderId="154" xfId="68" applyNumberFormat="1" applyFont="1" applyFill="1" applyBorder="1" applyAlignment="1" applyProtection="1">
      <alignment horizontal="right" vertical="center" wrapText="1"/>
      <protection/>
    </xf>
    <xf numFmtId="0" fontId="56" fillId="0" borderId="0" xfId="67" applyFill="1" applyAlignment="1" applyProtection="1">
      <alignment vertical="center" wrapText="1"/>
      <protection/>
    </xf>
    <xf numFmtId="0" fontId="65" fillId="0" borderId="0" xfId="67" applyFont="1" applyFill="1" applyAlignment="1" applyProtection="1">
      <alignment horizontal="center" vertical="center"/>
      <protection/>
    </xf>
    <xf numFmtId="0" fontId="56" fillId="0" borderId="0" xfId="67" applyFill="1" applyAlignment="1" applyProtection="1">
      <alignment vertical="center"/>
      <protection/>
    </xf>
    <xf numFmtId="49" fontId="67" fillId="0" borderId="152" xfId="67" applyNumberFormat="1" applyFont="1" applyFill="1" applyBorder="1" applyAlignment="1" applyProtection="1">
      <alignment horizontal="center" vertical="center" wrapText="1"/>
      <protection/>
    </xf>
    <xf numFmtId="49" fontId="67" fillId="0" borderId="153" xfId="67" applyNumberFormat="1" applyFont="1" applyFill="1" applyBorder="1" applyAlignment="1" applyProtection="1">
      <alignment horizontal="center" vertical="center"/>
      <protection/>
    </xf>
    <xf numFmtId="49" fontId="67" fillId="0" borderId="154" xfId="67" applyNumberFormat="1" applyFont="1" applyFill="1" applyBorder="1" applyAlignment="1" applyProtection="1">
      <alignment horizontal="center" vertical="center"/>
      <protection/>
    </xf>
    <xf numFmtId="171" fontId="60" fillId="0" borderId="161" xfId="67" applyNumberFormat="1" applyFont="1" applyFill="1" applyBorder="1" applyAlignment="1" applyProtection="1">
      <alignment horizontal="center" vertical="center"/>
      <protection/>
    </xf>
    <xf numFmtId="173" fontId="60" fillId="0" borderId="162" xfId="67" applyNumberFormat="1" applyFont="1" applyFill="1" applyBorder="1" applyAlignment="1" applyProtection="1">
      <alignment vertical="center"/>
      <protection locked="0"/>
    </xf>
    <xf numFmtId="173" fontId="60" fillId="0" borderId="160" xfId="67" applyNumberFormat="1" applyFont="1" applyFill="1" applyBorder="1" applyAlignment="1" applyProtection="1">
      <alignment vertical="center"/>
      <protection locked="0"/>
    </xf>
    <xf numFmtId="173" fontId="67" fillId="0" borderId="160" xfId="67" applyNumberFormat="1" applyFont="1" applyFill="1" applyBorder="1" applyAlignment="1" applyProtection="1">
      <alignment vertical="center"/>
      <protection/>
    </xf>
    <xf numFmtId="173" fontId="67" fillId="0" borderId="160" xfId="67" applyNumberFormat="1" applyFont="1" applyFill="1" applyBorder="1" applyAlignment="1" applyProtection="1">
      <alignment vertical="center"/>
      <protection locked="0"/>
    </xf>
    <xf numFmtId="0" fontId="67" fillId="0" borderId="152" xfId="67" applyFont="1" applyFill="1" applyBorder="1" applyAlignment="1" applyProtection="1">
      <alignment horizontal="left" vertical="center" wrapText="1"/>
      <protection/>
    </xf>
    <xf numFmtId="173" fontId="67" fillId="0" borderId="154" xfId="67" applyNumberFormat="1" applyFont="1" applyFill="1" applyBorder="1" applyAlignment="1" applyProtection="1">
      <alignment vertical="center"/>
      <protection/>
    </xf>
    <xf numFmtId="173" fontId="67" fillId="0" borderId="160" xfId="67" applyNumberFormat="1" applyFont="1" applyFill="1" applyBorder="1" applyAlignment="1" applyProtection="1">
      <alignment vertical="center"/>
      <protection locked="0"/>
    </xf>
    <xf numFmtId="0" fontId="71" fillId="0" borderId="0" xfId="57" applyFont="1">
      <alignment/>
      <protection/>
    </xf>
    <xf numFmtId="3" fontId="70" fillId="32" borderId="17" xfId="54" applyFont="1" applyFill="1" applyBorder="1" applyAlignment="1">
      <alignment horizontal="center" vertical="center" textRotation="90" wrapText="1"/>
      <protection/>
    </xf>
    <xf numFmtId="0" fontId="70" fillId="0" borderId="0" xfId="57" applyFont="1">
      <alignment/>
      <protection/>
    </xf>
    <xf numFmtId="3" fontId="70" fillId="32" borderId="12" xfId="54" applyFont="1" applyFill="1" applyBorder="1" applyAlignment="1">
      <alignment horizontal="center" vertical="center" textRotation="90" wrapText="1"/>
      <protection/>
    </xf>
    <xf numFmtId="3" fontId="72" fillId="32" borderId="93" xfId="54" applyFont="1" applyFill="1" applyBorder="1" applyAlignment="1">
      <alignment horizontal="center" vertical="center"/>
      <protection/>
    </xf>
    <xf numFmtId="3" fontId="72" fillId="32" borderId="96" xfId="54" applyFont="1" applyFill="1" applyBorder="1" applyAlignment="1">
      <alignment horizontal="center" vertical="center"/>
      <protection/>
    </xf>
    <xf numFmtId="3" fontId="72" fillId="32" borderId="52" xfId="54" applyFont="1" applyFill="1" applyBorder="1" applyAlignment="1">
      <alignment horizontal="center" vertical="center"/>
      <protection/>
    </xf>
    <xf numFmtId="3" fontId="72" fillId="32" borderId="17" xfId="54" applyFont="1" applyFill="1" applyBorder="1" applyAlignment="1">
      <alignment horizontal="center" vertical="center"/>
      <protection/>
    </xf>
    <xf numFmtId="3" fontId="72" fillId="32" borderId="106" xfId="54" applyFont="1" applyFill="1" applyBorder="1" applyAlignment="1">
      <alignment horizontal="center" vertical="center"/>
      <protection/>
    </xf>
    <xf numFmtId="3" fontId="72" fillId="32" borderId="41" xfId="54" applyFont="1" applyFill="1" applyBorder="1" applyAlignment="1">
      <alignment horizontal="center" vertical="center"/>
      <protection/>
    </xf>
    <xf numFmtId="3" fontId="72" fillId="32" borderId="163" xfId="54" applyFont="1" applyFill="1" applyBorder="1" applyAlignment="1">
      <alignment horizontal="center" vertical="center"/>
      <protection/>
    </xf>
    <xf numFmtId="3" fontId="72" fillId="32" borderId="95" xfId="54" applyFont="1" applyFill="1" applyBorder="1" applyAlignment="1">
      <alignment horizontal="center" vertical="center"/>
      <protection/>
    </xf>
    <xf numFmtId="0" fontId="52" fillId="0" borderId="0" xfId="57" applyFont="1" applyBorder="1">
      <alignment/>
      <protection/>
    </xf>
    <xf numFmtId="3" fontId="73" fillId="0" borderId="164" xfId="54" applyFont="1" applyBorder="1">
      <alignment vertical="center"/>
      <protection/>
    </xf>
    <xf numFmtId="3" fontId="73" fillId="0" borderId="165" xfId="54" applyFont="1" applyBorder="1">
      <alignment vertical="center"/>
      <protection/>
    </xf>
    <xf numFmtId="3" fontId="73" fillId="33" borderId="165" xfId="54" applyFont="1" applyFill="1" applyBorder="1">
      <alignment vertical="center"/>
      <protection/>
    </xf>
    <xf numFmtId="3" fontId="73" fillId="0" borderId="165" xfId="54" applyFont="1" applyFill="1" applyBorder="1">
      <alignment vertical="center"/>
      <protection/>
    </xf>
    <xf numFmtId="3" fontId="73" fillId="0" borderId="166" xfId="54" applyFont="1" applyBorder="1">
      <alignment vertical="center"/>
      <protection/>
    </xf>
    <xf numFmtId="3" fontId="73" fillId="0" borderId="164" xfId="54" applyFont="1" applyFill="1" applyBorder="1">
      <alignment vertical="center"/>
      <protection/>
    </xf>
    <xf numFmtId="3" fontId="74" fillId="0" borderId="167" xfId="54" applyFont="1" applyFill="1" applyBorder="1">
      <alignment vertical="center"/>
      <protection/>
    </xf>
    <xf numFmtId="0" fontId="64" fillId="0" borderId="0" xfId="57" applyFont="1">
      <alignment/>
      <protection/>
    </xf>
    <xf numFmtId="3" fontId="73" fillId="0" borderId="60" xfId="54" applyFont="1" applyBorder="1">
      <alignment vertical="center"/>
      <protection/>
    </xf>
    <xf numFmtId="3" fontId="73" fillId="0" borderId="34" xfId="54" applyFont="1" applyBorder="1">
      <alignment vertical="center"/>
      <protection/>
    </xf>
    <xf numFmtId="3" fontId="73" fillId="0" borderId="14" xfId="54" applyFont="1" applyBorder="1">
      <alignment vertical="center"/>
      <protection/>
    </xf>
    <xf numFmtId="3" fontId="73" fillId="0" borderId="12" xfId="54" applyFont="1" applyBorder="1">
      <alignment vertical="center"/>
      <protection/>
    </xf>
    <xf numFmtId="3" fontId="73" fillId="33" borderId="12" xfId="54" applyFont="1" applyFill="1" applyBorder="1">
      <alignment vertical="center"/>
      <protection/>
    </xf>
    <xf numFmtId="3" fontId="73" fillId="0" borderId="13" xfId="54" applyFont="1" applyBorder="1">
      <alignment vertical="center"/>
      <protection/>
    </xf>
    <xf numFmtId="3" fontId="73" fillId="0" borderId="34" xfId="54" applyFont="1" applyFill="1" applyBorder="1">
      <alignment vertical="center"/>
      <protection/>
    </xf>
    <xf numFmtId="3" fontId="73" fillId="0" borderId="14" xfId="54" applyFont="1" applyFill="1" applyBorder="1">
      <alignment vertical="center"/>
      <protection/>
    </xf>
    <xf numFmtId="3" fontId="73" fillId="0" borderId="13" xfId="54" applyFont="1" applyFill="1" applyBorder="1">
      <alignment vertical="center"/>
      <protection/>
    </xf>
    <xf numFmtId="3" fontId="74" fillId="0" borderId="11" xfId="54" applyFont="1" applyFill="1" applyBorder="1">
      <alignment vertical="center"/>
      <protection/>
    </xf>
    <xf numFmtId="3" fontId="74" fillId="33" borderId="58" xfId="54" applyFont="1" applyFill="1" applyBorder="1">
      <alignment vertical="center"/>
      <protection/>
    </xf>
    <xf numFmtId="3" fontId="74" fillId="33" borderId="55" xfId="54" applyFont="1" applyFill="1" applyBorder="1">
      <alignment vertical="center"/>
      <protection/>
    </xf>
    <xf numFmtId="3" fontId="74" fillId="33" borderId="82" xfId="54" applyFont="1" applyFill="1" applyBorder="1">
      <alignment vertical="center"/>
      <protection/>
    </xf>
    <xf numFmtId="3" fontId="74" fillId="33" borderId="111" xfId="54" applyFont="1" applyFill="1" applyBorder="1">
      <alignment vertical="center"/>
      <protection/>
    </xf>
    <xf numFmtId="3" fontId="73" fillId="0" borderId="29" xfId="54" applyFont="1" applyBorder="1">
      <alignment vertical="center"/>
      <protection/>
    </xf>
    <xf numFmtId="3" fontId="73" fillId="34" borderId="168" xfId="54" applyFont="1" applyFill="1" applyBorder="1">
      <alignment vertical="center"/>
      <protection/>
    </xf>
    <xf numFmtId="3" fontId="73" fillId="34" borderId="141" xfId="54" applyFont="1" applyFill="1" applyBorder="1">
      <alignment vertical="center"/>
      <protection/>
    </xf>
    <xf numFmtId="3" fontId="73" fillId="0" borderId="29" xfId="54" applyFont="1" applyBorder="1">
      <alignment vertical="center"/>
      <protection/>
    </xf>
    <xf numFmtId="3" fontId="73" fillId="33" borderId="29" xfId="54" applyFont="1" applyFill="1" applyBorder="1">
      <alignment vertical="center"/>
      <protection/>
    </xf>
    <xf numFmtId="3" fontId="73" fillId="0" borderId="29" xfId="54" applyFont="1" applyFill="1" applyBorder="1">
      <alignment vertical="center"/>
      <protection/>
    </xf>
    <xf numFmtId="3" fontId="73" fillId="34" borderId="169" xfId="54" applyFont="1" applyFill="1" applyBorder="1">
      <alignment vertical="center"/>
      <protection/>
    </xf>
    <xf numFmtId="3" fontId="73" fillId="0" borderId="0" xfId="54" applyFont="1" applyFill="1" applyBorder="1">
      <alignment vertical="center"/>
      <protection/>
    </xf>
    <xf numFmtId="3" fontId="74" fillId="0" borderId="21" xfId="54" applyFont="1" applyFill="1" applyBorder="1">
      <alignment vertical="center"/>
      <protection/>
    </xf>
    <xf numFmtId="3" fontId="73" fillId="0" borderId="132" xfId="54" applyFont="1" applyBorder="1">
      <alignment vertical="center"/>
      <protection/>
    </xf>
    <xf numFmtId="3" fontId="73" fillId="34" borderId="36" xfId="54" applyFont="1" applyFill="1" applyBorder="1">
      <alignment vertical="center"/>
      <protection/>
    </xf>
    <xf numFmtId="3" fontId="71" fillId="0" borderId="170" xfId="54" applyFont="1" applyBorder="1" applyAlignment="1">
      <alignment horizontal="center" vertical="center" wrapText="1"/>
      <protection/>
    </xf>
    <xf numFmtId="3" fontId="71" fillId="0" borderId="67" xfId="54" applyFont="1" applyBorder="1" applyAlignment="1">
      <alignment vertical="center" wrapText="1"/>
      <protection/>
    </xf>
    <xf numFmtId="3" fontId="71" fillId="0" borderId="66" xfId="54" applyFont="1" applyBorder="1" applyAlignment="1">
      <alignment horizontal="center" vertical="center" wrapText="1"/>
      <protection/>
    </xf>
    <xf numFmtId="3" fontId="69" fillId="0" borderId="171" xfId="54" applyFont="1" applyBorder="1" applyAlignment="1">
      <alignment vertical="center" wrapText="1"/>
      <protection/>
    </xf>
    <xf numFmtId="3" fontId="74" fillId="34" borderId="172" xfId="54" applyFont="1" applyFill="1" applyBorder="1">
      <alignment vertical="center"/>
      <protection/>
    </xf>
    <xf numFmtId="3" fontId="73" fillId="0" borderId="85" xfId="54" applyFont="1" applyBorder="1">
      <alignment vertical="center"/>
      <protection/>
    </xf>
    <xf numFmtId="3" fontId="73" fillId="0" borderId="15" xfId="54" applyFont="1" applyBorder="1">
      <alignment vertical="center"/>
      <protection/>
    </xf>
    <xf numFmtId="3" fontId="73" fillId="0" borderId="133" xfId="54" applyFont="1" applyFill="1" applyBorder="1">
      <alignment vertical="center"/>
      <protection/>
    </xf>
    <xf numFmtId="3" fontId="74" fillId="33" borderId="172" xfId="54" applyFont="1" applyFill="1" applyBorder="1">
      <alignment vertical="center"/>
      <protection/>
    </xf>
    <xf numFmtId="3" fontId="73" fillId="0" borderId="13" xfId="54" applyFont="1" applyBorder="1">
      <alignment vertical="center"/>
      <protection/>
    </xf>
    <xf numFmtId="3" fontId="73" fillId="0" borderId="0" xfId="54" applyFont="1" applyBorder="1">
      <alignment vertical="center"/>
      <protection/>
    </xf>
    <xf numFmtId="3" fontId="73" fillId="0" borderId="164" xfId="54" applyFont="1" applyBorder="1">
      <alignment vertical="center"/>
      <protection/>
    </xf>
    <xf numFmtId="3" fontId="73" fillId="0" borderId="28" xfId="54" applyFont="1" applyBorder="1">
      <alignment vertical="center"/>
      <protection/>
    </xf>
    <xf numFmtId="3" fontId="73" fillId="0" borderId="168" xfId="54" applyFont="1" applyBorder="1">
      <alignment vertical="center"/>
      <protection/>
    </xf>
    <xf numFmtId="3" fontId="73" fillId="0" borderId="173" xfId="54" applyFont="1" applyBorder="1">
      <alignment vertical="center"/>
      <protection/>
    </xf>
    <xf numFmtId="3" fontId="73" fillId="0" borderId="169" xfId="54" applyFont="1" applyBorder="1">
      <alignment vertical="center"/>
      <protection/>
    </xf>
    <xf numFmtId="3" fontId="73" fillId="0" borderId="0" xfId="54" applyFont="1" applyBorder="1">
      <alignment vertical="center"/>
      <protection/>
    </xf>
    <xf numFmtId="3" fontId="73" fillId="0" borderId="141" xfId="54" applyFont="1" applyBorder="1">
      <alignment vertical="center"/>
      <protection/>
    </xf>
    <xf numFmtId="0" fontId="4" fillId="0" borderId="0" xfId="0" applyFont="1" applyAlignment="1">
      <alignment horizontal="center"/>
    </xf>
    <xf numFmtId="0" fontId="4" fillId="0" borderId="174" xfId="0" applyFont="1" applyBorder="1" applyAlignment="1">
      <alignment horizontal="center"/>
    </xf>
    <xf numFmtId="0" fontId="4" fillId="0" borderId="144" xfId="0" applyFont="1" applyBorder="1" applyAlignment="1">
      <alignment horizontal="center"/>
    </xf>
    <xf numFmtId="171" fontId="63" fillId="0" borderId="44" xfId="67" applyNumberFormat="1" applyFont="1" applyFill="1" applyBorder="1" applyAlignment="1" applyProtection="1">
      <alignment horizontal="center" vertical="center"/>
      <protection/>
    </xf>
    <xf numFmtId="0" fontId="0" fillId="0" borderId="119" xfId="0" applyBorder="1" applyAlignment="1">
      <alignment horizontal="center"/>
    </xf>
    <xf numFmtId="0" fontId="8" fillId="0" borderId="175" xfId="0" applyFont="1" applyBorder="1" applyAlignment="1">
      <alignment/>
    </xf>
    <xf numFmtId="3" fontId="8" fillId="0" borderId="176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3" fontId="8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3" fontId="9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0" fontId="0" fillId="0" borderId="66" xfId="0" applyBorder="1" applyAlignment="1">
      <alignment/>
    </xf>
    <xf numFmtId="0" fontId="0" fillId="0" borderId="175" xfId="0" applyBorder="1" applyAlignment="1">
      <alignment/>
    </xf>
    <xf numFmtId="0" fontId="0" fillId="0" borderId="177" xfId="0" applyBorder="1" applyAlignment="1">
      <alignment/>
    </xf>
    <xf numFmtId="0" fontId="0" fillId="0" borderId="119" xfId="0" applyBorder="1" applyAlignment="1">
      <alignment/>
    </xf>
    <xf numFmtId="0" fontId="0" fillId="0" borderId="178" xfId="0" applyBorder="1" applyAlignment="1">
      <alignment/>
    </xf>
    <xf numFmtId="0" fontId="0" fillId="0" borderId="179" xfId="0" applyBorder="1" applyAlignment="1">
      <alignment/>
    </xf>
    <xf numFmtId="0" fontId="4" fillId="0" borderId="177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177" xfId="0" applyFont="1" applyBorder="1" applyAlignment="1">
      <alignment horizontal="center"/>
    </xf>
    <xf numFmtId="0" fontId="4" fillId="0" borderId="112" xfId="0" applyFont="1" applyBorder="1" applyAlignment="1">
      <alignment/>
    </xf>
    <xf numFmtId="0" fontId="4" fillId="0" borderId="171" xfId="0" applyFont="1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0" fontId="0" fillId="0" borderId="180" xfId="0" applyFont="1" applyBorder="1" applyAlignment="1">
      <alignment wrapText="1"/>
    </xf>
    <xf numFmtId="0" fontId="0" fillId="0" borderId="150" xfId="0" applyFont="1" applyBorder="1" applyAlignment="1">
      <alignment wrapText="1"/>
    </xf>
    <xf numFmtId="3" fontId="0" fillId="0" borderId="138" xfId="0" applyNumberFormat="1" applyBorder="1" applyAlignment="1">
      <alignment horizontal="center" vertical="center"/>
    </xf>
    <xf numFmtId="3" fontId="0" fillId="0" borderId="151" xfId="0" applyNumberFormat="1" applyBorder="1" applyAlignment="1">
      <alignment horizontal="center" vertical="center"/>
    </xf>
    <xf numFmtId="3" fontId="0" fillId="0" borderId="136" xfId="0" applyNumberFormat="1" applyBorder="1" applyAlignment="1">
      <alignment horizontal="center" vertical="center"/>
    </xf>
    <xf numFmtId="3" fontId="0" fillId="0" borderId="18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103" xfId="0" applyNumberFormat="1" applyBorder="1" applyAlignment="1">
      <alignment horizontal="center" vertical="center"/>
    </xf>
    <xf numFmtId="0" fontId="4" fillId="0" borderId="174" xfId="0" applyFont="1" applyBorder="1" applyAlignment="1">
      <alignment vertical="center"/>
    </xf>
    <xf numFmtId="3" fontId="4" fillId="0" borderId="44" xfId="0" applyNumberFormat="1" applyFont="1" applyBorder="1" applyAlignment="1">
      <alignment horizontal="center" vertical="center"/>
    </xf>
    <xf numFmtId="3" fontId="4" fillId="0" borderId="80" xfId="0" applyNumberFormat="1" applyFont="1" applyBorder="1" applyAlignment="1">
      <alignment horizontal="center" vertical="center"/>
    </xf>
    <xf numFmtId="3" fontId="74" fillId="34" borderId="58" xfId="54" applyFont="1" applyFill="1" applyBorder="1">
      <alignment vertical="center"/>
      <protection/>
    </xf>
    <xf numFmtId="3" fontId="64" fillId="0" borderId="0" xfId="57" applyNumberFormat="1" applyFont="1" applyBorder="1">
      <alignment/>
      <protection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60" xfId="0" applyBorder="1" applyAlignment="1">
      <alignment horizontal="center"/>
    </xf>
    <xf numFmtId="3" fontId="0" fillId="0" borderId="68" xfId="0" applyNumberFormat="1" applyBorder="1" applyAlignment="1">
      <alignment/>
    </xf>
    <xf numFmtId="3" fontId="4" fillId="0" borderId="68" xfId="0" applyNumberFormat="1" applyFont="1" applyBorder="1" applyAlignment="1">
      <alignment/>
    </xf>
    <xf numFmtId="0" fontId="0" fillId="0" borderId="132" xfId="0" applyBorder="1" applyAlignment="1">
      <alignment horizontal="center"/>
    </xf>
    <xf numFmtId="0" fontId="4" fillId="0" borderId="36" xfId="0" applyFont="1" applyBorder="1" applyAlignment="1">
      <alignment/>
    </xf>
    <xf numFmtId="0" fontId="0" fillId="0" borderId="36" xfId="0" applyBorder="1" applyAlignment="1">
      <alignment/>
    </xf>
    <xf numFmtId="3" fontId="0" fillId="0" borderId="110" xfId="0" applyNumberFormat="1" applyBorder="1" applyAlignment="1">
      <alignment/>
    </xf>
    <xf numFmtId="0" fontId="0" fillId="0" borderId="94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3" fontId="0" fillId="0" borderId="103" xfId="0" applyNumberFormat="1" applyBorder="1" applyAlignment="1">
      <alignment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4" xfId="0" applyNumberForma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3" fontId="0" fillId="0" borderId="12" xfId="0" applyNumberFormat="1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/>
    </xf>
    <xf numFmtId="0" fontId="0" fillId="0" borderId="112" xfId="0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112" xfId="0" applyNumberFormat="1" applyFont="1" applyBorder="1" applyAlignment="1">
      <alignment/>
    </xf>
    <xf numFmtId="0" fontId="5" fillId="0" borderId="23" xfId="64" applyFont="1" applyBorder="1" applyAlignment="1">
      <alignment horizontal="left"/>
      <protection/>
    </xf>
    <xf numFmtId="0" fontId="5" fillId="0" borderId="50" xfId="64" applyFont="1" applyBorder="1" applyAlignment="1">
      <alignment horizontal="left"/>
      <protection/>
    </xf>
    <xf numFmtId="0" fontId="0" fillId="0" borderId="23" xfId="0" applyBorder="1" applyAlignment="1">
      <alignment/>
    </xf>
    <xf numFmtId="0" fontId="9" fillId="0" borderId="40" xfId="64" applyFont="1" applyBorder="1" applyAlignment="1">
      <alignment/>
      <protection/>
    </xf>
    <xf numFmtId="0" fontId="32" fillId="0" borderId="79" xfId="64" applyFont="1" applyBorder="1" applyAlignment="1">
      <alignment horizontal="center"/>
      <protection/>
    </xf>
    <xf numFmtId="0" fontId="14" fillId="0" borderId="31" xfId="61" applyFont="1" applyBorder="1" applyAlignment="1">
      <alignment horizontal="center"/>
      <protection/>
    </xf>
    <xf numFmtId="0" fontId="24" fillId="0" borderId="29" xfId="61" applyFont="1" applyBorder="1" applyAlignment="1">
      <alignment horizontal="left"/>
      <protection/>
    </xf>
    <xf numFmtId="3" fontId="13" fillId="0" borderId="48" xfId="61" applyNumberFormat="1" applyFont="1" applyBorder="1" applyAlignment="1">
      <alignment/>
      <protection/>
    </xf>
    <xf numFmtId="3" fontId="13" fillId="0" borderId="40" xfId="61" applyNumberFormat="1" applyFont="1" applyBorder="1" applyAlignment="1">
      <alignment/>
      <protection/>
    </xf>
    <xf numFmtId="0" fontId="0" fillId="0" borderId="171" xfId="0" applyBorder="1" applyAlignment="1">
      <alignment/>
    </xf>
    <xf numFmtId="0" fontId="0" fillId="0" borderId="80" xfId="61" applyBorder="1" applyAlignment="1">
      <alignment horizontal="left" wrapText="1"/>
      <protection/>
    </xf>
    <xf numFmtId="0" fontId="0" fillId="0" borderId="72" xfId="0" applyBorder="1" applyAlignment="1">
      <alignment horizontal="left" wrapText="1"/>
    </xf>
    <xf numFmtId="0" fontId="14" fillId="0" borderId="72" xfId="61" applyFont="1" applyBorder="1" applyAlignment="1">
      <alignment horizontal="left"/>
      <protection/>
    </xf>
    <xf numFmtId="0" fontId="14" fillId="0" borderId="81" xfId="61" applyFont="1" applyBorder="1" applyAlignment="1">
      <alignment horizontal="left"/>
      <protection/>
    </xf>
    <xf numFmtId="0" fontId="24" fillId="0" borderId="73" xfId="61" applyFont="1" applyBorder="1" applyAlignment="1">
      <alignment horizontal="left"/>
      <protection/>
    </xf>
    <xf numFmtId="0" fontId="24" fillId="0" borderId="72" xfId="61" applyFont="1" applyBorder="1" applyAlignment="1">
      <alignment horizontal="left"/>
      <protection/>
    </xf>
    <xf numFmtId="0" fontId="25" fillId="0" borderId="72" xfId="61" applyFont="1" applyBorder="1" applyAlignment="1">
      <alignment horizontal="left"/>
      <protection/>
    </xf>
    <xf numFmtId="0" fontId="25" fillId="0" borderId="171" xfId="61" applyFont="1" applyBorder="1" applyAlignment="1">
      <alignment horizontal="left"/>
      <protection/>
    </xf>
    <xf numFmtId="0" fontId="24" fillId="0" borderId="72" xfId="61" applyFont="1" applyBorder="1" applyAlignment="1">
      <alignment horizontal="left"/>
      <protection/>
    </xf>
    <xf numFmtId="0" fontId="4" fillId="0" borderId="100" xfId="61" applyFont="1" applyBorder="1" applyAlignment="1">
      <alignment horizontal="center"/>
      <protection/>
    </xf>
    <xf numFmtId="0" fontId="5" fillId="0" borderId="72" xfId="0" applyFont="1" applyBorder="1" applyAlignment="1">
      <alignment horizontal="left"/>
    </xf>
    <xf numFmtId="0" fontId="5" fillId="0" borderId="72" xfId="0" applyFont="1" applyBorder="1" applyAlignment="1">
      <alignment horizontal="left" wrapText="1"/>
    </xf>
    <xf numFmtId="3" fontId="14" fillId="0" borderId="28" xfId="61" applyNumberFormat="1" applyFont="1" applyBorder="1" applyAlignment="1">
      <alignment/>
      <protection/>
    </xf>
    <xf numFmtId="3" fontId="25" fillId="0" borderId="125" xfId="61" applyNumberFormat="1" applyFont="1" applyBorder="1" applyAlignment="1">
      <alignment/>
      <protection/>
    </xf>
    <xf numFmtId="0" fontId="14" fillId="0" borderId="80" xfId="61" applyFont="1" applyBorder="1" applyAlignment="1">
      <alignment horizontal="center"/>
      <protection/>
    </xf>
    <xf numFmtId="0" fontId="0" fillId="0" borderId="72" xfId="61" applyBorder="1" applyAlignment="1">
      <alignment horizontal="left" wrapText="1"/>
      <protection/>
    </xf>
    <xf numFmtId="0" fontId="25" fillId="0" borderId="182" xfId="61" applyFont="1" applyBorder="1" applyAlignment="1">
      <alignment horizontal="left"/>
      <protection/>
    </xf>
    <xf numFmtId="0" fontId="24" fillId="0" borderId="74" xfId="61" applyFont="1" applyBorder="1" applyAlignment="1">
      <alignment horizontal="left"/>
      <protection/>
    </xf>
    <xf numFmtId="0" fontId="9" fillId="0" borderId="31" xfId="64" applyFont="1" applyBorder="1" applyAlignment="1">
      <alignment horizontal="left"/>
      <protection/>
    </xf>
    <xf numFmtId="0" fontId="9" fillId="0" borderId="89" xfId="64" applyFont="1" applyBorder="1" applyAlignment="1">
      <alignment/>
      <protection/>
    </xf>
    <xf numFmtId="0" fontId="5" fillId="0" borderId="141" xfId="64" applyFont="1" applyBorder="1" applyAlignment="1">
      <alignment horizontal="left"/>
      <protection/>
    </xf>
    <xf numFmtId="0" fontId="5" fillId="0" borderId="141" xfId="64" applyFont="1" applyBorder="1" applyAlignment="1">
      <alignment horizontal="left"/>
      <protection/>
    </xf>
    <xf numFmtId="0" fontId="5" fillId="0" borderId="173" xfId="64" applyFont="1" applyBorder="1" applyAlignment="1">
      <alignment horizontal="left"/>
      <protection/>
    </xf>
    <xf numFmtId="0" fontId="3" fillId="0" borderId="141" xfId="0" applyFont="1" applyBorder="1" applyAlignment="1">
      <alignment horizontal="left"/>
    </xf>
    <xf numFmtId="0" fontId="5" fillId="0" borderId="163" xfId="64" applyFont="1" applyBorder="1" applyAlignment="1">
      <alignment horizontal="left"/>
      <protection/>
    </xf>
    <xf numFmtId="0" fontId="5" fillId="0" borderId="163" xfId="0" applyFont="1" applyBorder="1" applyAlignment="1">
      <alignment horizontal="left"/>
    </xf>
    <xf numFmtId="0" fontId="9" fillId="0" borderId="163" xfId="64" applyFont="1" applyBorder="1" applyAlignment="1">
      <alignment horizontal="left"/>
      <protection/>
    </xf>
    <xf numFmtId="0" fontId="8" fillId="0" borderId="169" xfId="64" applyFont="1" applyBorder="1" applyAlignment="1">
      <alignment horizontal="left"/>
      <protection/>
    </xf>
    <xf numFmtId="0" fontId="8" fillId="0" borderId="163" xfId="64" applyFont="1" applyBorder="1" applyAlignment="1">
      <alignment horizontal="left"/>
      <protection/>
    </xf>
    <xf numFmtId="0" fontId="0" fillId="0" borderId="141" xfId="0" applyBorder="1" applyAlignment="1">
      <alignment horizontal="left"/>
    </xf>
    <xf numFmtId="0" fontId="9" fillId="0" borderId="149" xfId="64" applyFont="1" applyBorder="1" applyAlignment="1">
      <alignment horizontal="left"/>
      <protection/>
    </xf>
    <xf numFmtId="0" fontId="8" fillId="0" borderId="141" xfId="64" applyFont="1" applyBorder="1" applyAlignment="1">
      <alignment horizontal="left"/>
      <protection/>
    </xf>
    <xf numFmtId="0" fontId="5" fillId="0" borderId="169" xfId="64" applyFont="1" applyBorder="1" applyAlignment="1">
      <alignment horizontal="left"/>
      <protection/>
    </xf>
    <xf numFmtId="0" fontId="0" fillId="0" borderId="141" xfId="0" applyBorder="1" applyAlignment="1">
      <alignment/>
    </xf>
    <xf numFmtId="0" fontId="9" fillId="0" borderId="141" xfId="64" applyFont="1" applyBorder="1" applyAlignment="1">
      <alignment horizontal="left"/>
      <protection/>
    </xf>
    <xf numFmtId="0" fontId="5" fillId="0" borderId="141" xfId="64" applyFont="1" applyBorder="1" applyAlignment="1">
      <alignment horizontal="left"/>
      <protection/>
    </xf>
    <xf numFmtId="0" fontId="5" fillId="0" borderId="149" xfId="64" applyFont="1" applyBorder="1" applyAlignment="1">
      <alignment horizontal="left"/>
      <protection/>
    </xf>
    <xf numFmtId="0" fontId="9" fillId="0" borderId="89" xfId="64" applyFont="1" applyBorder="1" applyAlignment="1">
      <alignment/>
      <protection/>
    </xf>
    <xf numFmtId="0" fontId="9" fillId="0" borderId="141" xfId="64" applyFont="1" applyBorder="1" applyAlignment="1">
      <alignment horizontal="left"/>
      <protection/>
    </xf>
    <xf numFmtId="0" fontId="5" fillId="0" borderId="173" xfId="64" applyFont="1" applyBorder="1" applyAlignment="1">
      <alignment horizontal="left"/>
      <protection/>
    </xf>
    <xf numFmtId="0" fontId="32" fillId="0" borderId="89" xfId="64" applyFont="1" applyBorder="1" applyAlignment="1">
      <alignment horizontal="center"/>
      <protection/>
    </xf>
    <xf numFmtId="16" fontId="9" fillId="0" borderId="41" xfId="64" applyNumberFormat="1" applyFont="1" applyBorder="1" applyAlignment="1">
      <alignment horizontal="center"/>
      <protection/>
    </xf>
    <xf numFmtId="0" fontId="9" fillId="0" borderId="16" xfId="64" applyFont="1" applyBorder="1" applyAlignment="1">
      <alignment horizontal="center"/>
      <protection/>
    </xf>
    <xf numFmtId="0" fontId="1" fillId="0" borderId="79" xfId="64" applyBorder="1">
      <alignment/>
      <protection/>
    </xf>
    <xf numFmtId="3" fontId="6" fillId="0" borderId="53" xfId="64" applyNumberFormat="1" applyFont="1" applyBorder="1" applyAlignment="1">
      <alignment/>
      <protection/>
    </xf>
    <xf numFmtId="3" fontId="73" fillId="34" borderId="13" xfId="54" applyFont="1" applyFill="1" applyBorder="1">
      <alignment vertical="center"/>
      <protection/>
    </xf>
    <xf numFmtId="3" fontId="73" fillId="34" borderId="165" xfId="54" applyFont="1" applyFill="1" applyBorder="1">
      <alignment vertical="center"/>
      <protection/>
    </xf>
    <xf numFmtId="0" fontId="5" fillId="0" borderId="22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8" fillId="0" borderId="69" xfId="58" applyFont="1" applyBorder="1" applyAlignment="1">
      <alignment/>
      <protection/>
    </xf>
    <xf numFmtId="0" fontId="8" fillId="0" borderId="40" xfId="58" applyFont="1" applyBorder="1" applyAlignment="1">
      <alignment/>
      <protection/>
    </xf>
    <xf numFmtId="0" fontId="5" fillId="0" borderId="45" xfId="58" applyFont="1" applyBorder="1" applyAlignment="1">
      <alignment horizontal="center" vertical="center"/>
      <protection/>
    </xf>
    <xf numFmtId="0" fontId="5" fillId="0" borderId="23" xfId="58" applyFont="1" applyBorder="1" applyAlignment="1">
      <alignment horizontal="center" vertical="center"/>
      <protection/>
    </xf>
    <xf numFmtId="0" fontId="5" fillId="0" borderId="34" xfId="58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left"/>
      <protection/>
    </xf>
    <xf numFmtId="0" fontId="5" fillId="0" borderId="45" xfId="58" applyFont="1" applyBorder="1" applyAlignment="1">
      <alignment horizontal="left"/>
      <protection/>
    </xf>
    <xf numFmtId="0" fontId="5" fillId="0" borderId="23" xfId="58" applyFont="1" applyBorder="1" applyAlignment="1">
      <alignment horizontal="left"/>
      <protection/>
    </xf>
    <xf numFmtId="0" fontId="5" fillId="0" borderId="34" xfId="58" applyFont="1" applyBorder="1" applyAlignment="1">
      <alignment horizontal="left"/>
      <protection/>
    </xf>
    <xf numFmtId="0" fontId="5" fillId="0" borderId="17" xfId="58" applyFont="1" applyBorder="1" applyAlignment="1">
      <alignment horizontal="left"/>
      <protection/>
    </xf>
    <xf numFmtId="0" fontId="5" fillId="0" borderId="17" xfId="58" applyFont="1" applyBorder="1" applyAlignment="1">
      <alignment horizontal="left"/>
      <protection/>
    </xf>
    <xf numFmtId="0" fontId="5" fillId="0" borderId="102" xfId="58" applyFont="1" applyBorder="1" applyAlignment="1">
      <alignment horizontal="center" vertical="center" wrapText="1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5" fillId="0" borderId="87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4" fillId="0" borderId="0" xfId="58" applyFont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58" applyFont="1" applyAlignment="1">
      <alignment horizontal="center"/>
      <protection/>
    </xf>
    <xf numFmtId="0" fontId="3" fillId="0" borderId="0" xfId="58" applyFont="1" applyAlignment="1">
      <alignment horizontal="right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Border="1" applyAlignment="1">
      <alignment horizontal="right"/>
      <protection/>
    </xf>
    <xf numFmtId="0" fontId="5" fillId="0" borderId="165" xfId="58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/>
      <protection/>
    </xf>
    <xf numFmtId="0" fontId="9" fillId="0" borderId="34" xfId="62" applyFont="1" applyBorder="1" applyAlignment="1">
      <alignment horizontal="left"/>
      <protection/>
    </xf>
    <xf numFmtId="9" fontId="9" fillId="0" borderId="20" xfId="62" applyNumberFormat="1" applyFont="1" applyBorder="1" applyAlignment="1">
      <alignment horizontal="left"/>
      <protection/>
    </xf>
    <xf numFmtId="9" fontId="8" fillId="0" borderId="45" xfId="62" applyNumberFormat="1" applyFont="1" applyBorder="1" applyAlignment="1">
      <alignment horizontal="left"/>
      <protection/>
    </xf>
    <xf numFmtId="9" fontId="1" fillId="0" borderId="23" xfId="62" applyNumberFormat="1" applyBorder="1" applyAlignment="1">
      <alignment horizontal="left"/>
      <protection/>
    </xf>
    <xf numFmtId="9" fontId="1" fillId="0" borderId="34" xfId="62" applyNumberFormat="1" applyBorder="1" applyAlignment="1">
      <alignment horizontal="left"/>
      <protection/>
    </xf>
    <xf numFmtId="9" fontId="9" fillId="0" borderId="45" xfId="62" applyNumberFormat="1" applyFont="1" applyBorder="1" applyAlignment="1">
      <alignment horizontal="left"/>
      <protection/>
    </xf>
    <xf numFmtId="9" fontId="3" fillId="0" borderId="23" xfId="62" applyNumberFormat="1" applyFont="1" applyBorder="1" applyAlignment="1">
      <alignment horizontal="left"/>
      <protection/>
    </xf>
    <xf numFmtId="9" fontId="3" fillId="0" borderId="34" xfId="62" applyNumberFormat="1" applyFont="1" applyBorder="1" applyAlignment="1">
      <alignment horizontal="left"/>
      <protection/>
    </xf>
    <xf numFmtId="0" fontId="5" fillId="0" borderId="102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02" xfId="62" applyFont="1" applyBorder="1" applyAlignment="1">
      <alignment horizontal="center" vertical="center" wrapText="1"/>
      <protection/>
    </xf>
    <xf numFmtId="0" fontId="5" fillId="0" borderId="12" xfId="62" applyFont="1" applyBorder="1" applyAlignment="1">
      <alignment horizontal="center" vertical="center" wrapText="1"/>
      <protection/>
    </xf>
    <xf numFmtId="9" fontId="8" fillId="0" borderId="23" xfId="62" applyNumberFormat="1" applyFont="1" applyBorder="1" applyAlignment="1">
      <alignment horizontal="left"/>
      <protection/>
    </xf>
    <xf numFmtId="9" fontId="8" fillId="0" borderId="34" xfId="62" applyNumberFormat="1" applyFont="1" applyBorder="1" applyAlignment="1">
      <alignment horizontal="left"/>
      <protection/>
    </xf>
    <xf numFmtId="0" fontId="5" fillId="0" borderId="79" xfId="62" applyFont="1" applyBorder="1" applyAlignment="1">
      <alignment horizontal="right"/>
      <protection/>
    </xf>
    <xf numFmtId="0" fontId="15" fillId="0" borderId="69" xfId="63" applyFont="1" applyBorder="1" applyAlignment="1">
      <alignment/>
      <protection/>
    </xf>
    <xf numFmtId="0" fontId="15" fillId="0" borderId="40" xfId="63" applyFont="1" applyBorder="1" applyAlignment="1">
      <alignment/>
      <protection/>
    </xf>
    <xf numFmtId="0" fontId="3" fillId="0" borderId="0" xfId="62" applyFont="1" applyAlignment="1">
      <alignment horizontal="right"/>
      <protection/>
    </xf>
    <xf numFmtId="0" fontId="1" fillId="0" borderId="0" xfId="62" applyAlignment="1">
      <alignment/>
      <protection/>
    </xf>
    <xf numFmtId="9" fontId="5" fillId="0" borderId="41" xfId="62" applyNumberFormat="1" applyFont="1" applyBorder="1" applyAlignment="1">
      <alignment horizontal="left"/>
      <protection/>
    </xf>
    <xf numFmtId="9" fontId="0" fillId="0" borderId="31" xfId="62" applyNumberFormat="1" applyFont="1" applyBorder="1" applyAlignment="1">
      <alignment horizontal="left"/>
      <protection/>
    </xf>
    <xf numFmtId="9" fontId="0" fillId="0" borderId="47" xfId="62" applyNumberFormat="1" applyFont="1" applyBorder="1" applyAlignment="1">
      <alignment horizontal="left"/>
      <protection/>
    </xf>
    <xf numFmtId="9" fontId="8" fillId="0" borderId="14" xfId="62" applyNumberFormat="1" applyFont="1" applyBorder="1" applyAlignment="1">
      <alignment horizontal="left"/>
      <protection/>
    </xf>
    <xf numFmtId="9" fontId="9" fillId="0" borderId="23" xfId="62" applyNumberFormat="1" applyFont="1" applyBorder="1" applyAlignment="1">
      <alignment horizontal="left"/>
      <protection/>
    </xf>
    <xf numFmtId="9" fontId="9" fillId="0" borderId="34" xfId="62" applyNumberFormat="1" applyFont="1" applyBorder="1" applyAlignment="1">
      <alignment horizontal="left"/>
      <protection/>
    </xf>
    <xf numFmtId="9" fontId="8" fillId="0" borderId="69" xfId="62" applyNumberFormat="1" applyFont="1" applyBorder="1" applyAlignment="1">
      <alignment/>
      <protection/>
    </xf>
    <xf numFmtId="9" fontId="8" fillId="0" borderId="40" xfId="62" applyNumberFormat="1" applyFont="1" applyBorder="1" applyAlignment="1">
      <alignment/>
      <protection/>
    </xf>
    <xf numFmtId="9" fontId="18" fillId="0" borderId="23" xfId="62" applyNumberFormat="1" applyFont="1" applyBorder="1" applyAlignment="1">
      <alignment horizontal="left"/>
      <protection/>
    </xf>
    <xf numFmtId="9" fontId="18" fillId="0" borderId="34" xfId="62" applyNumberFormat="1" applyFont="1" applyBorder="1" applyAlignment="1">
      <alignment horizontal="left"/>
      <protection/>
    </xf>
    <xf numFmtId="9" fontId="6" fillId="0" borderId="69" xfId="62" applyNumberFormat="1" applyFont="1" applyBorder="1" applyAlignment="1">
      <alignment/>
      <protection/>
    </xf>
    <xf numFmtId="9" fontId="1" fillId="0" borderId="40" xfId="62" applyNumberFormat="1" applyBorder="1" applyAlignment="1">
      <alignment/>
      <protection/>
    </xf>
    <xf numFmtId="9" fontId="5" fillId="0" borderId="32" xfId="62" applyNumberFormat="1" applyFont="1" applyBorder="1" applyAlignment="1">
      <alignment horizontal="center"/>
      <protection/>
    </xf>
    <xf numFmtId="9" fontId="1" fillId="0" borderId="23" xfId="62" applyNumberFormat="1" applyBorder="1" applyAlignment="1">
      <alignment/>
      <protection/>
    </xf>
    <xf numFmtId="9" fontId="1" fillId="0" borderId="129" xfId="62" applyNumberFormat="1" applyBorder="1" applyAlignment="1">
      <alignment/>
      <protection/>
    </xf>
    <xf numFmtId="9" fontId="8" fillId="0" borderId="23" xfId="62" applyNumberFormat="1" applyFont="1" applyBorder="1" applyAlignment="1">
      <alignment horizontal="center"/>
      <protection/>
    </xf>
    <xf numFmtId="9" fontId="1" fillId="0" borderId="46" xfId="62" applyNumberFormat="1" applyBorder="1" applyAlignment="1">
      <alignment/>
      <protection/>
    </xf>
    <xf numFmtId="9" fontId="3" fillId="0" borderId="23" xfId="62" applyNumberFormat="1" applyFont="1" applyBorder="1" applyAlignment="1">
      <alignment horizontal="center"/>
      <protection/>
    </xf>
    <xf numFmtId="9" fontId="9" fillId="0" borderId="14" xfId="62" applyNumberFormat="1" applyFont="1" applyBorder="1" applyAlignment="1">
      <alignment horizontal="left"/>
      <protection/>
    </xf>
    <xf numFmtId="9" fontId="5" fillId="0" borderId="20" xfId="62" applyNumberFormat="1" applyFont="1" applyBorder="1" applyAlignment="1">
      <alignment horizontal="left"/>
      <protection/>
    </xf>
    <xf numFmtId="9" fontId="5" fillId="0" borderId="20" xfId="62" applyNumberFormat="1" applyFont="1" applyBorder="1" applyAlignment="1">
      <alignment horizontal="left"/>
      <protection/>
    </xf>
    <xf numFmtId="9" fontId="8" fillId="0" borderId="17" xfId="62" applyNumberFormat="1" applyFont="1" applyBorder="1" applyAlignment="1">
      <alignment horizontal="left"/>
      <protection/>
    </xf>
    <xf numFmtId="0" fontId="4" fillId="0" borderId="0" xfId="62" applyFont="1" applyAlignment="1">
      <alignment horizontal="center" wrapText="1"/>
      <protection/>
    </xf>
    <xf numFmtId="0" fontId="8" fillId="0" borderId="23" xfId="62" applyFont="1" applyBorder="1" applyAlignment="1">
      <alignment horizontal="center"/>
      <protection/>
    </xf>
    <xf numFmtId="0" fontId="1" fillId="0" borderId="23" xfId="62" applyBorder="1" applyAlignment="1">
      <alignment horizontal="center"/>
      <protection/>
    </xf>
    <xf numFmtId="0" fontId="1" fillId="0" borderId="46" xfId="62" applyBorder="1" applyAlignment="1">
      <alignment horizontal="center"/>
      <protection/>
    </xf>
    <xf numFmtId="0" fontId="9" fillId="0" borderId="23" xfId="62" applyFont="1" applyBorder="1" applyAlignment="1">
      <alignment horizontal="center"/>
      <protection/>
    </xf>
    <xf numFmtId="0" fontId="5" fillId="0" borderId="22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9" fillId="0" borderId="23" xfId="63" applyFont="1" applyBorder="1" applyAlignment="1">
      <alignment horizontal="left"/>
      <protection/>
    </xf>
    <xf numFmtId="0" fontId="9" fillId="0" borderId="34" xfId="63" applyFont="1" applyBorder="1" applyAlignment="1">
      <alignment horizontal="left"/>
      <protection/>
    </xf>
    <xf numFmtId="0" fontId="8" fillId="0" borderId="45" xfId="63" applyFont="1" applyBorder="1" applyAlignment="1">
      <alignment horizontal="left"/>
      <protection/>
    </xf>
    <xf numFmtId="0" fontId="4" fillId="0" borderId="23" xfId="63" applyFont="1" applyBorder="1" applyAlignment="1">
      <alignment horizontal="left"/>
      <protection/>
    </xf>
    <xf numFmtId="0" fontId="4" fillId="0" borderId="34" xfId="63" applyFont="1" applyBorder="1" applyAlignment="1">
      <alignment horizontal="left"/>
      <protection/>
    </xf>
    <xf numFmtId="0" fontId="0" fillId="0" borderId="23" xfId="63" applyBorder="1" applyAlignment="1">
      <alignment horizontal="left"/>
      <protection/>
    </xf>
    <xf numFmtId="0" fontId="0" fillId="0" borderId="34" xfId="63" applyBorder="1" applyAlignment="1">
      <alignment horizontal="left"/>
      <protection/>
    </xf>
    <xf numFmtId="0" fontId="9" fillId="0" borderId="45" xfId="63" applyFont="1" applyBorder="1" applyAlignment="1">
      <alignment horizontal="left"/>
      <protection/>
    </xf>
    <xf numFmtId="0" fontId="8" fillId="0" borderId="45" xfId="63" applyFont="1" applyBorder="1" applyAlignment="1">
      <alignment horizontal="left"/>
      <protection/>
    </xf>
    <xf numFmtId="0" fontId="4" fillId="0" borderId="23" xfId="63" applyFont="1" applyBorder="1" applyAlignment="1">
      <alignment horizontal="left"/>
      <protection/>
    </xf>
    <xf numFmtId="0" fontId="4" fillId="0" borderId="34" xfId="63" applyFont="1" applyBorder="1" applyAlignment="1">
      <alignment horizontal="left"/>
      <protection/>
    </xf>
    <xf numFmtId="0" fontId="5" fillId="0" borderId="47" xfId="63" applyFont="1" applyBorder="1" applyAlignment="1">
      <alignment horizontal="left"/>
      <protection/>
    </xf>
    <xf numFmtId="0" fontId="5" fillId="0" borderId="17" xfId="63" applyFont="1" applyBorder="1" applyAlignment="1">
      <alignment horizontal="left"/>
      <protection/>
    </xf>
    <xf numFmtId="0" fontId="5" fillId="0" borderId="23" xfId="63" applyFont="1" applyBorder="1" applyAlignment="1">
      <alignment horizontal="left"/>
      <protection/>
    </xf>
    <xf numFmtId="0" fontId="8" fillId="0" borderId="45" xfId="62" applyFont="1" applyBorder="1" applyAlignment="1">
      <alignment horizontal="left"/>
      <protection/>
    </xf>
    <xf numFmtId="0" fontId="0" fillId="0" borderId="23" xfId="0" applyBorder="1" applyAlignment="1">
      <alignment horizontal="left"/>
    </xf>
    <xf numFmtId="0" fontId="0" fillId="0" borderId="34" xfId="0" applyBorder="1" applyAlignment="1">
      <alignment horizontal="left"/>
    </xf>
    <xf numFmtId="0" fontId="9" fillId="0" borderId="45" xfId="62" applyFont="1" applyBorder="1" applyAlignment="1">
      <alignment horizontal="left"/>
      <protection/>
    </xf>
    <xf numFmtId="0" fontId="4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5" fillId="0" borderId="102" xfId="62" applyFont="1" applyBorder="1" applyAlignment="1">
      <alignment horizontal="center" vertical="center" wrapText="1"/>
      <protection/>
    </xf>
    <xf numFmtId="0" fontId="5" fillId="0" borderId="12" xfId="62" applyFont="1" applyBorder="1" applyAlignment="1">
      <alignment horizontal="center" vertical="center" wrapText="1"/>
      <protection/>
    </xf>
    <xf numFmtId="1" fontId="5" fillId="0" borderId="87" xfId="62" applyNumberFormat="1" applyFont="1" applyBorder="1" applyAlignment="1">
      <alignment horizontal="center" vertical="center" wrapText="1"/>
      <protection/>
    </xf>
    <xf numFmtId="1" fontId="5" fillId="0" borderId="11" xfId="62" applyNumberFormat="1" applyFont="1" applyBorder="1" applyAlignment="1">
      <alignment horizontal="center" vertical="center" wrapText="1"/>
      <protection/>
    </xf>
    <xf numFmtId="0" fontId="9" fillId="0" borderId="14" xfId="63" applyFont="1" applyBorder="1" applyAlignment="1">
      <alignment horizontal="left"/>
      <protection/>
    </xf>
    <xf numFmtId="0" fontId="9" fillId="0" borderId="47" xfId="63" applyFont="1" applyBorder="1" applyAlignment="1">
      <alignment horizontal="left"/>
      <protection/>
    </xf>
    <xf numFmtId="0" fontId="3" fillId="0" borderId="17" xfId="63" applyFont="1" applyBorder="1" applyAlignment="1">
      <alignment horizontal="left"/>
      <protection/>
    </xf>
    <xf numFmtId="0" fontId="5" fillId="0" borderId="165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1" fontId="5" fillId="0" borderId="87" xfId="63" applyNumberFormat="1" applyFont="1" applyBorder="1" applyAlignment="1">
      <alignment horizontal="center" vertical="center" wrapText="1"/>
      <protection/>
    </xf>
    <xf numFmtId="1" fontId="5" fillId="0" borderId="11" xfId="63" applyNumberFormat="1" applyFont="1" applyBorder="1" applyAlignment="1">
      <alignment horizontal="center" vertical="center" wrapText="1"/>
      <protection/>
    </xf>
    <xf numFmtId="0" fontId="8" fillId="0" borderId="32" xfId="63" applyFont="1" applyBorder="1" applyAlignment="1">
      <alignment horizontal="center"/>
      <protection/>
    </xf>
    <xf numFmtId="0" fontId="0" fillId="0" borderId="23" xfId="63" applyBorder="1" applyAlignment="1">
      <alignment horizontal="center"/>
      <protection/>
    </xf>
    <xf numFmtId="0" fontId="0" fillId="0" borderId="34" xfId="63" applyBorder="1" applyAlignment="1">
      <alignment horizontal="center"/>
      <protection/>
    </xf>
    <xf numFmtId="0" fontId="5" fillId="0" borderId="102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65" xfId="63" applyFont="1" applyBorder="1" applyAlignment="1">
      <alignment horizontal="center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9" fillId="0" borderId="17" xfId="63" applyFont="1" applyBorder="1" applyAlignment="1">
      <alignment/>
      <protection/>
    </xf>
    <xf numFmtId="0" fontId="8" fillId="0" borderId="23" xfId="63" applyFont="1" applyBorder="1" applyAlignment="1">
      <alignment horizontal="left"/>
      <protection/>
    </xf>
    <xf numFmtId="0" fontId="8" fillId="0" borderId="34" xfId="63" applyFont="1" applyBorder="1" applyAlignment="1">
      <alignment horizontal="left"/>
      <protection/>
    </xf>
    <xf numFmtId="0" fontId="3" fillId="0" borderId="23" xfId="63" applyFont="1" applyBorder="1" applyAlignment="1">
      <alignment horizontal="center"/>
      <protection/>
    </xf>
    <xf numFmtId="0" fontId="3" fillId="0" borderId="34" xfId="63" applyFont="1" applyBorder="1" applyAlignment="1">
      <alignment horizontal="center"/>
      <protection/>
    </xf>
    <xf numFmtId="0" fontId="8" fillId="0" borderId="23" xfId="63" applyFont="1" applyBorder="1" applyAlignment="1">
      <alignment horizontal="left"/>
      <protection/>
    </xf>
    <xf numFmtId="0" fontId="8" fillId="0" borderId="34" xfId="63" applyFont="1" applyBorder="1" applyAlignment="1">
      <alignment horizontal="left"/>
      <protection/>
    </xf>
    <xf numFmtId="49" fontId="15" fillId="0" borderId="69" xfId="63" applyNumberFormat="1" applyFont="1" applyBorder="1" applyAlignment="1">
      <alignment horizontal="left"/>
      <protection/>
    </xf>
    <xf numFmtId="0" fontId="15" fillId="0" borderId="40" xfId="63" applyFont="1" applyBorder="1" applyAlignment="1">
      <alignment horizontal="left"/>
      <protection/>
    </xf>
    <xf numFmtId="0" fontId="15" fillId="0" borderId="48" xfId="63" applyFont="1" applyBorder="1" applyAlignment="1">
      <alignment horizontal="left"/>
      <protection/>
    </xf>
    <xf numFmtId="0" fontId="5" fillId="0" borderId="0" xfId="63" applyFont="1" applyBorder="1" applyAlignment="1">
      <alignment horizontal="left"/>
      <protection/>
    </xf>
    <xf numFmtId="0" fontId="5" fillId="0" borderId="0" xfId="63" applyFont="1" applyBorder="1" applyAlignment="1">
      <alignment horizontal="left"/>
      <protection/>
    </xf>
    <xf numFmtId="0" fontId="5" fillId="0" borderId="29" xfId="63" applyFont="1" applyBorder="1" applyAlignment="1">
      <alignment horizontal="left"/>
      <protection/>
    </xf>
    <xf numFmtId="0" fontId="9" fillId="0" borderId="23" xfId="63" applyFont="1" applyBorder="1" applyAlignment="1">
      <alignment horizontal="left" indent="1"/>
      <protection/>
    </xf>
    <xf numFmtId="0" fontId="9" fillId="0" borderId="34" xfId="63" applyFont="1" applyBorder="1" applyAlignment="1">
      <alignment horizontal="left" indent="1"/>
      <protection/>
    </xf>
    <xf numFmtId="0" fontId="5" fillId="0" borderId="29" xfId="63" applyFont="1" applyBorder="1" applyAlignment="1">
      <alignment horizontal="left"/>
      <protection/>
    </xf>
    <xf numFmtId="0" fontId="9" fillId="0" borderId="17" xfId="63" applyFont="1" applyBorder="1" applyAlignment="1">
      <alignment horizontal="left"/>
      <protection/>
    </xf>
    <xf numFmtId="0" fontId="8" fillId="0" borderId="32" xfId="63" applyFont="1" applyBorder="1" applyAlignment="1">
      <alignment horizontal="center" vertical="center"/>
      <protection/>
    </xf>
    <xf numFmtId="0" fontId="0" fillId="0" borderId="23" xfId="63" applyBorder="1" applyAlignment="1">
      <alignment/>
      <protection/>
    </xf>
    <xf numFmtId="0" fontId="0" fillId="0" borderId="46" xfId="63" applyBorder="1" applyAlignment="1">
      <alignment/>
      <protection/>
    </xf>
    <xf numFmtId="0" fontId="9" fillId="0" borderId="14" xfId="63" applyFont="1" applyBorder="1" applyAlignment="1">
      <alignment horizontal="left"/>
      <protection/>
    </xf>
    <xf numFmtId="0" fontId="9" fillId="0" borderId="45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4" fillId="0" borderId="69" xfId="62" applyFont="1" applyBorder="1" applyAlignment="1">
      <alignment/>
      <protection/>
    </xf>
    <xf numFmtId="0" fontId="4" fillId="0" borderId="40" xfId="62" applyFont="1" applyBorder="1" applyAlignment="1">
      <alignment/>
      <protection/>
    </xf>
    <xf numFmtId="0" fontId="4" fillId="0" borderId="48" xfId="62" applyFont="1" applyBorder="1" applyAlignment="1">
      <alignment/>
      <protection/>
    </xf>
    <xf numFmtId="0" fontId="13" fillId="0" borderId="0" xfId="63" applyFont="1" applyAlignment="1">
      <alignment horizontal="center"/>
      <protection/>
    </xf>
    <xf numFmtId="0" fontId="14" fillId="0" borderId="0" xfId="63" applyFont="1" applyBorder="1" applyAlignment="1">
      <alignment horizontal="right"/>
      <protection/>
    </xf>
    <xf numFmtId="0" fontId="12" fillId="0" borderId="0" xfId="63" applyFont="1" applyAlignment="1">
      <alignment horizontal="right"/>
      <protection/>
    </xf>
    <xf numFmtId="0" fontId="8" fillId="0" borderId="23" xfId="62" applyFont="1" applyBorder="1" applyAlignment="1">
      <alignment horizontal="left"/>
      <protection/>
    </xf>
    <xf numFmtId="0" fontId="8" fillId="0" borderId="34" xfId="62" applyFont="1" applyBorder="1" applyAlignment="1">
      <alignment horizontal="left"/>
      <protection/>
    </xf>
    <xf numFmtId="0" fontId="5" fillId="0" borderId="31" xfId="62" applyFont="1" applyBorder="1" applyAlignment="1">
      <alignment horizontal="left"/>
      <protection/>
    </xf>
    <xf numFmtId="0" fontId="0" fillId="0" borderId="31" xfId="62" applyFont="1" applyBorder="1" applyAlignment="1">
      <alignment horizontal="left"/>
      <protection/>
    </xf>
    <xf numFmtId="0" fontId="0" fillId="0" borderId="47" xfId="62" applyFont="1" applyBorder="1" applyAlignment="1">
      <alignment horizontal="left"/>
      <protection/>
    </xf>
    <xf numFmtId="0" fontId="9" fillId="0" borderId="34" xfId="62" applyFont="1" applyBorder="1" applyAlignment="1">
      <alignment horizontal="left"/>
      <protection/>
    </xf>
    <xf numFmtId="0" fontId="9" fillId="0" borderId="14" xfId="62" applyFont="1" applyBorder="1" applyAlignment="1">
      <alignment horizontal="left"/>
      <protection/>
    </xf>
    <xf numFmtId="0" fontId="8" fillId="0" borderId="27" xfId="62" applyFont="1" applyBorder="1" applyAlignment="1">
      <alignment horizontal="left"/>
      <protection/>
    </xf>
    <xf numFmtId="0" fontId="8" fillId="0" borderId="28" xfId="62" applyFont="1" applyBorder="1" applyAlignment="1">
      <alignment horizontal="left"/>
      <protection/>
    </xf>
    <xf numFmtId="0" fontId="3" fillId="0" borderId="23" xfId="62" applyFont="1" applyBorder="1" applyAlignment="1">
      <alignment horizontal="left"/>
      <protection/>
    </xf>
    <xf numFmtId="0" fontId="3" fillId="0" borderId="34" xfId="62" applyFont="1" applyBorder="1" applyAlignment="1">
      <alignment horizontal="left"/>
      <protection/>
    </xf>
    <xf numFmtId="0" fontId="8" fillId="0" borderId="14" xfId="62" applyFont="1" applyBorder="1" applyAlignment="1">
      <alignment horizontal="left"/>
      <protection/>
    </xf>
    <xf numFmtId="0" fontId="3" fillId="0" borderId="14" xfId="62" applyFont="1" applyBorder="1" applyAlignment="1">
      <alignment horizontal="left"/>
      <protection/>
    </xf>
    <xf numFmtId="0" fontId="9" fillId="0" borderId="0" xfId="62" applyFont="1" applyBorder="1" applyAlignment="1">
      <alignment horizontal="left"/>
      <protection/>
    </xf>
    <xf numFmtId="0" fontId="3" fillId="0" borderId="0" xfId="62" applyFont="1" applyAlignment="1">
      <alignment horizontal="left"/>
      <protection/>
    </xf>
    <xf numFmtId="0" fontId="3" fillId="0" borderId="29" xfId="62" applyFont="1" applyBorder="1" applyAlignment="1">
      <alignment horizontal="left"/>
      <protection/>
    </xf>
    <xf numFmtId="0" fontId="6" fillId="0" borderId="183" xfId="62" applyFont="1" applyBorder="1" applyAlignment="1">
      <alignment/>
      <protection/>
    </xf>
    <xf numFmtId="0" fontId="7" fillId="0" borderId="79" xfId="62" applyFont="1" applyBorder="1" applyAlignment="1">
      <alignment/>
      <protection/>
    </xf>
    <xf numFmtId="0" fontId="7" fillId="0" borderId="97" xfId="62" applyFont="1" applyBorder="1" applyAlignment="1">
      <alignment/>
      <protection/>
    </xf>
    <xf numFmtId="0" fontId="9" fillId="0" borderId="31" xfId="62" applyFont="1" applyBorder="1" applyAlignment="1">
      <alignment horizontal="left"/>
      <protection/>
    </xf>
    <xf numFmtId="0" fontId="3" fillId="0" borderId="31" xfId="62" applyFont="1" applyBorder="1" applyAlignment="1">
      <alignment horizontal="left"/>
      <protection/>
    </xf>
    <xf numFmtId="0" fontId="3" fillId="0" borderId="47" xfId="62" applyFont="1" applyBorder="1" applyAlignment="1">
      <alignment horizontal="left"/>
      <protection/>
    </xf>
    <xf numFmtId="0" fontId="5" fillId="0" borderId="27" xfId="62" applyFont="1" applyBorder="1" applyAlignment="1">
      <alignment horizontal="left"/>
      <protection/>
    </xf>
    <xf numFmtId="0" fontId="1" fillId="0" borderId="27" xfId="62" applyBorder="1" applyAlignment="1">
      <alignment horizontal="left"/>
      <protection/>
    </xf>
    <xf numFmtId="0" fontId="1" fillId="0" borderId="28" xfId="62" applyBorder="1" applyAlignment="1">
      <alignment horizontal="left"/>
      <protection/>
    </xf>
    <xf numFmtId="0" fontId="9" fillId="0" borderId="41" xfId="62" applyFont="1" applyBorder="1" applyAlignment="1">
      <alignment horizontal="left"/>
      <protection/>
    </xf>
    <xf numFmtId="0" fontId="4" fillId="0" borderId="23" xfId="62" applyFont="1" applyBorder="1" applyAlignment="1">
      <alignment horizontal="left"/>
      <protection/>
    </xf>
    <xf numFmtId="0" fontId="4" fillId="0" borderId="34" xfId="62" applyFont="1" applyBorder="1" applyAlignment="1">
      <alignment horizontal="left"/>
      <protection/>
    </xf>
    <xf numFmtId="0" fontId="8" fillId="0" borderId="45" xfId="62" applyFont="1" applyBorder="1" applyAlignment="1">
      <alignment horizontal="left"/>
      <protection/>
    </xf>
    <xf numFmtId="0" fontId="1" fillId="0" borderId="23" xfId="62" applyBorder="1" applyAlignment="1">
      <alignment horizontal="left"/>
      <protection/>
    </xf>
    <xf numFmtId="0" fontId="1" fillId="0" borderId="34" xfId="62" applyBorder="1" applyAlignment="1">
      <alignment horizontal="left"/>
      <protection/>
    </xf>
    <xf numFmtId="0" fontId="8" fillId="0" borderId="38" xfId="62" applyFont="1" applyBorder="1" applyAlignment="1">
      <alignment horizontal="left"/>
      <protection/>
    </xf>
    <xf numFmtId="0" fontId="4" fillId="0" borderId="0" xfId="62" applyFont="1" applyAlignment="1">
      <alignment horizontal="left"/>
      <protection/>
    </xf>
    <xf numFmtId="0" fontId="4" fillId="0" borderId="29" xfId="62" applyFont="1" applyBorder="1" applyAlignment="1">
      <alignment horizontal="left"/>
      <protection/>
    </xf>
    <xf numFmtId="49" fontId="11" fillId="0" borderId="69" xfId="62" applyNumberFormat="1" applyFont="1" applyBorder="1" applyAlignment="1">
      <alignment horizontal="left"/>
      <protection/>
    </xf>
    <xf numFmtId="0" fontId="11" fillId="0" borderId="40" xfId="62" applyFont="1" applyBorder="1" applyAlignment="1">
      <alignment horizontal="left"/>
      <protection/>
    </xf>
    <xf numFmtId="0" fontId="11" fillId="0" borderId="48" xfId="62" applyFont="1" applyBorder="1" applyAlignment="1">
      <alignment horizontal="left"/>
      <protection/>
    </xf>
    <xf numFmtId="0" fontId="5" fillId="0" borderId="164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left"/>
      <protection/>
    </xf>
    <xf numFmtId="0" fontId="9" fillId="0" borderId="20" xfId="62" applyFont="1" applyBorder="1" applyAlignment="1">
      <alignment horizontal="left"/>
      <protection/>
    </xf>
    <xf numFmtId="0" fontId="9" fillId="0" borderId="23" xfId="62" applyFont="1" applyBorder="1" applyAlignment="1">
      <alignment horizontal="left"/>
      <protection/>
    </xf>
    <xf numFmtId="0" fontId="8" fillId="0" borderId="0" xfId="62" applyFont="1" applyBorder="1" applyAlignment="1">
      <alignment horizontal="left"/>
      <protection/>
    </xf>
    <xf numFmtId="0" fontId="4" fillId="0" borderId="0" xfId="62" applyFont="1" applyBorder="1" applyAlignment="1">
      <alignment horizontal="left"/>
      <protection/>
    </xf>
    <xf numFmtId="0" fontId="8" fillId="0" borderId="32" xfId="62" applyFont="1" applyBorder="1" applyAlignment="1">
      <alignment horizontal="center"/>
      <protection/>
    </xf>
    <xf numFmtId="0" fontId="9" fillId="0" borderId="45" xfId="63" applyFont="1" applyBorder="1" applyAlignment="1">
      <alignment horizontal="left"/>
      <protection/>
    </xf>
    <xf numFmtId="0" fontId="9" fillId="0" borderId="23" xfId="63" applyFont="1" applyBorder="1" applyAlignment="1">
      <alignment horizontal="left"/>
      <protection/>
    </xf>
    <xf numFmtId="0" fontId="9" fillId="0" borderId="34" xfId="63" applyFont="1" applyBorder="1" applyAlignment="1">
      <alignment horizontal="left"/>
      <protection/>
    </xf>
    <xf numFmtId="0" fontId="9" fillId="0" borderId="0" xfId="62" applyFont="1" applyBorder="1" applyAlignment="1">
      <alignment horizontal="left"/>
      <protection/>
    </xf>
    <xf numFmtId="0" fontId="9" fillId="0" borderId="29" xfId="62" applyFont="1" applyBorder="1" applyAlignment="1">
      <alignment horizontal="left"/>
      <protection/>
    </xf>
    <xf numFmtId="0" fontId="5" fillId="0" borderId="0" xfId="62" applyFont="1" applyBorder="1" applyAlignment="1">
      <alignment horizontal="left"/>
      <protection/>
    </xf>
    <xf numFmtId="0" fontId="5" fillId="0" borderId="29" xfId="62" applyFont="1" applyBorder="1" applyAlignment="1">
      <alignment horizontal="left"/>
      <protection/>
    </xf>
    <xf numFmtId="0" fontId="1" fillId="0" borderId="0" xfId="62" applyBorder="1" applyAlignment="1">
      <alignment horizontal="left"/>
      <protection/>
    </xf>
    <xf numFmtId="0" fontId="1" fillId="0" borderId="29" xfId="62" applyBorder="1" applyAlignment="1">
      <alignment horizontal="left"/>
      <protection/>
    </xf>
    <xf numFmtId="0" fontId="5" fillId="0" borderId="27" xfId="62" applyFont="1" applyBorder="1" applyAlignment="1">
      <alignment horizontal="left"/>
      <protection/>
    </xf>
    <xf numFmtId="0" fontId="9" fillId="0" borderId="14" xfId="62" applyFont="1" applyBorder="1" applyAlignment="1">
      <alignment horizontal="left"/>
      <protection/>
    </xf>
    <xf numFmtId="0" fontId="3" fillId="0" borderId="0" xfId="62" applyFont="1" applyAlignment="1">
      <alignment horizontal="right"/>
      <protection/>
    </xf>
    <xf numFmtId="0" fontId="5" fillId="0" borderId="0" xfId="62" applyFont="1" applyBorder="1" applyAlignment="1">
      <alignment horizontal="right"/>
      <protection/>
    </xf>
    <xf numFmtId="0" fontId="8" fillId="0" borderId="32" xfId="62" applyFont="1" applyBorder="1" applyAlignment="1">
      <alignment horizontal="center" vertical="center"/>
      <protection/>
    </xf>
    <xf numFmtId="0" fontId="1" fillId="0" borderId="23" xfId="62" applyBorder="1" applyAlignment="1">
      <alignment horizontal="center" vertical="center"/>
      <protection/>
    </xf>
    <xf numFmtId="0" fontId="1" fillId="0" borderId="46" xfId="62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0" fontId="1" fillId="0" borderId="0" xfId="62" applyAlignment="1">
      <alignment horizontal="right"/>
      <protection/>
    </xf>
    <xf numFmtId="0" fontId="0" fillId="0" borderId="0" xfId="0" applyAlignment="1">
      <alignment horizontal="right"/>
    </xf>
    <xf numFmtId="0" fontId="3" fillId="0" borderId="45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horizontal="left"/>
      <protection/>
    </xf>
    <xf numFmtId="0" fontId="5" fillId="0" borderId="91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34" xfId="62" applyFont="1" applyBorder="1" applyAlignment="1">
      <alignment horizontal="center" vertical="center"/>
      <protection/>
    </xf>
    <xf numFmtId="0" fontId="8" fillId="0" borderId="34" xfId="62" applyFont="1" applyBorder="1" applyAlignment="1">
      <alignment horizontal="left"/>
      <protection/>
    </xf>
    <xf numFmtId="0" fontId="14" fillId="0" borderId="17" xfId="61" applyFont="1" applyBorder="1" applyAlignment="1">
      <alignment horizontal="center" vertical="center" wrapText="1"/>
      <protection/>
    </xf>
    <xf numFmtId="0" fontId="14" fillId="0" borderId="12" xfId="61" applyFont="1" applyBorder="1" applyAlignment="1">
      <alignment horizontal="center" vertical="center" wrapText="1"/>
      <protection/>
    </xf>
    <xf numFmtId="0" fontId="14" fillId="0" borderId="41" xfId="61" applyFont="1" applyBorder="1" applyAlignment="1">
      <alignment horizontal="center" vertical="center" wrapText="1"/>
      <protection/>
    </xf>
    <xf numFmtId="0" fontId="14" fillId="0" borderId="13" xfId="61" applyFont="1" applyBorder="1" applyAlignment="1">
      <alignment horizontal="center" vertical="center" wrapText="1"/>
      <protection/>
    </xf>
    <xf numFmtId="0" fontId="14" fillId="0" borderId="43" xfId="61" applyFont="1" applyBorder="1" applyAlignment="1">
      <alignment horizontal="center" vertical="center" wrapText="1"/>
      <protection/>
    </xf>
    <xf numFmtId="0" fontId="14" fillId="0" borderId="103" xfId="61" applyFont="1" applyBorder="1" applyAlignment="1">
      <alignment horizontal="center" vertical="center" wrapText="1"/>
      <protection/>
    </xf>
    <xf numFmtId="0" fontId="12" fillId="0" borderId="0" xfId="61" applyFont="1" applyAlignment="1">
      <alignment horizontal="right"/>
      <protection/>
    </xf>
    <xf numFmtId="0" fontId="14" fillId="0" borderId="18" xfId="61" applyFont="1" applyBorder="1" applyAlignment="1">
      <alignment horizontal="center" vertical="center" wrapText="1"/>
      <protection/>
    </xf>
    <xf numFmtId="0" fontId="14" fillId="0" borderId="11" xfId="61" applyFont="1" applyBorder="1" applyAlignment="1">
      <alignment horizontal="center" vertical="center" wrapText="1"/>
      <protection/>
    </xf>
    <xf numFmtId="0" fontId="24" fillId="0" borderId="38" xfId="61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24" fillId="0" borderId="38" xfId="61" applyFont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14" fillId="0" borderId="184" xfId="61" applyFont="1" applyBorder="1" applyAlignment="1">
      <alignment horizontal="center" vertical="center" wrapText="1"/>
      <protection/>
    </xf>
    <xf numFmtId="0" fontId="14" fillId="0" borderId="150" xfId="61" applyFont="1" applyBorder="1" applyAlignment="1">
      <alignment horizontal="center" vertical="center" wrapText="1"/>
      <protection/>
    </xf>
    <xf numFmtId="0" fontId="14" fillId="0" borderId="90" xfId="61" applyFont="1" applyBorder="1" applyAlignment="1">
      <alignment horizontal="left" indent="38"/>
      <protection/>
    </xf>
    <xf numFmtId="0" fontId="14" fillId="0" borderId="91" xfId="61" applyFont="1" applyBorder="1" applyAlignment="1">
      <alignment horizontal="left" indent="38"/>
      <protection/>
    </xf>
    <xf numFmtId="0" fontId="0" fillId="0" borderId="91" xfId="61" applyBorder="1" applyAlignment="1">
      <alignment horizontal="left" indent="38"/>
      <protection/>
    </xf>
    <xf numFmtId="0" fontId="0" fillId="0" borderId="185" xfId="61" applyBorder="1" applyAlignment="1">
      <alignment horizontal="left" indent="38"/>
      <protection/>
    </xf>
    <xf numFmtId="0" fontId="14" fillId="0" borderId="31" xfId="61" applyFont="1" applyBorder="1" applyAlignment="1">
      <alignment horizontal="center" vertical="center" wrapText="1"/>
      <protection/>
    </xf>
    <xf numFmtId="0" fontId="14" fillId="0" borderId="27" xfId="61" applyFont="1" applyBorder="1" applyAlignment="1">
      <alignment horizontal="center" vertical="center" wrapText="1"/>
      <protection/>
    </xf>
    <xf numFmtId="0" fontId="14" fillId="0" borderId="34" xfId="61" applyFont="1" applyBorder="1" applyAlignment="1">
      <alignment horizontal="center"/>
      <protection/>
    </xf>
    <xf numFmtId="0" fontId="14" fillId="0" borderId="14" xfId="61" applyFont="1" applyBorder="1" applyAlignment="1">
      <alignment horizontal="center"/>
      <protection/>
    </xf>
    <xf numFmtId="0" fontId="14" fillId="0" borderId="45" xfId="61" applyFont="1" applyBorder="1" applyAlignment="1">
      <alignment horizontal="center"/>
      <protection/>
    </xf>
    <xf numFmtId="0" fontId="14" fillId="0" borderId="60" xfId="61" applyFont="1" applyBorder="1" applyAlignment="1">
      <alignment horizontal="center"/>
      <protection/>
    </xf>
    <xf numFmtId="0" fontId="14" fillId="0" borderId="15" xfId="61" applyFont="1" applyBorder="1" applyAlignment="1">
      <alignment horizontal="center"/>
      <protection/>
    </xf>
    <xf numFmtId="0" fontId="14" fillId="0" borderId="90" xfId="61" applyFont="1" applyBorder="1" applyAlignment="1">
      <alignment horizontal="center" vertical="center"/>
      <protection/>
    </xf>
    <xf numFmtId="0" fontId="14" fillId="0" borderId="91" xfId="61" applyFont="1" applyBorder="1" applyAlignment="1">
      <alignment horizontal="center" vertical="center"/>
      <protection/>
    </xf>
    <xf numFmtId="0" fontId="14" fillId="0" borderId="185" xfId="61" applyFont="1" applyBorder="1" applyAlignment="1">
      <alignment horizontal="center" vertical="center"/>
      <protection/>
    </xf>
    <xf numFmtId="0" fontId="35" fillId="0" borderId="0" xfId="61" applyFont="1" applyAlignment="1">
      <alignment horizontal="center"/>
      <protection/>
    </xf>
    <xf numFmtId="0" fontId="5" fillId="0" borderId="67" xfId="61" applyFont="1" applyBorder="1" applyAlignment="1">
      <alignment horizontal="center"/>
      <protection/>
    </xf>
    <xf numFmtId="0" fontId="21" fillId="0" borderId="23" xfId="60" applyFont="1" applyBorder="1" applyAlignment="1">
      <alignment horizontal="center"/>
      <protection/>
    </xf>
    <xf numFmtId="0" fontId="24" fillId="0" borderId="45" xfId="61" applyFont="1" applyBorder="1" applyAlignment="1">
      <alignment horizontal="left"/>
      <protection/>
    </xf>
    <xf numFmtId="0" fontId="24" fillId="0" borderId="23" xfId="61" applyFont="1" applyBorder="1" applyAlignment="1">
      <alignment horizontal="left"/>
      <protection/>
    </xf>
    <xf numFmtId="0" fontId="14" fillId="0" borderId="20" xfId="61" applyFont="1" applyBorder="1" applyAlignment="1">
      <alignment horizontal="left"/>
      <protection/>
    </xf>
    <xf numFmtId="0" fontId="14" fillId="0" borderId="38" xfId="61" applyFont="1" applyBorder="1" applyAlignment="1">
      <alignment horizontal="left"/>
      <protection/>
    </xf>
    <xf numFmtId="0" fontId="14" fillId="0" borderId="17" xfId="61" applyFont="1" applyBorder="1" applyAlignment="1">
      <alignment horizontal="center"/>
      <protection/>
    </xf>
    <xf numFmtId="0" fontId="14" fillId="0" borderId="41" xfId="61" applyFont="1" applyBorder="1" applyAlignment="1">
      <alignment horizontal="center"/>
      <protection/>
    </xf>
    <xf numFmtId="0" fontId="25" fillId="0" borderId="59" xfId="61" applyFont="1" applyBorder="1" applyAlignment="1">
      <alignment horizontal="center" vertical="center"/>
      <protection/>
    </xf>
    <xf numFmtId="0" fontId="0" fillId="0" borderId="55" xfId="0" applyBorder="1" applyAlignment="1">
      <alignment/>
    </xf>
    <xf numFmtId="0" fontId="14" fillId="0" borderId="186" xfId="61" applyFont="1" applyBorder="1" applyAlignment="1">
      <alignment horizontal="center" vertical="center" wrapText="1"/>
      <protection/>
    </xf>
    <xf numFmtId="0" fontId="14" fillId="0" borderId="25" xfId="61" applyFont="1" applyBorder="1" applyAlignment="1">
      <alignment horizontal="center" vertical="center" wrapText="1"/>
      <protection/>
    </xf>
    <xf numFmtId="0" fontId="14" fillId="0" borderId="165" xfId="61" applyFont="1" applyBorder="1" applyAlignment="1">
      <alignment horizontal="center" vertical="center" wrapText="1"/>
      <protection/>
    </xf>
    <xf numFmtId="0" fontId="14" fillId="0" borderId="166" xfId="61" applyFont="1" applyBorder="1" applyAlignment="1">
      <alignment horizontal="center" vertical="center" wrapText="1"/>
      <protection/>
    </xf>
    <xf numFmtId="0" fontId="14" fillId="0" borderId="14" xfId="61" applyFont="1" applyBorder="1" applyAlignment="1">
      <alignment horizontal="center" vertical="center" wrapText="1"/>
      <protection/>
    </xf>
    <xf numFmtId="0" fontId="14" fillId="0" borderId="45" xfId="61" applyFont="1" applyBorder="1" applyAlignment="1">
      <alignment horizontal="center" vertical="center" wrapText="1"/>
      <protection/>
    </xf>
    <xf numFmtId="0" fontId="14" fillId="0" borderId="20" xfId="61" applyFont="1" applyBorder="1" applyAlignment="1">
      <alignment horizontal="left"/>
      <protection/>
    </xf>
    <xf numFmtId="0" fontId="24" fillId="0" borderId="38" xfId="61" applyFont="1" applyBorder="1" applyAlignment="1">
      <alignment horizontal="left"/>
      <protection/>
    </xf>
    <xf numFmtId="0" fontId="24" fillId="0" borderId="0" xfId="61" applyFont="1" applyBorder="1" applyAlignment="1">
      <alignment horizontal="left"/>
      <protection/>
    </xf>
    <xf numFmtId="0" fontId="10" fillId="0" borderId="0" xfId="61" applyFont="1" applyAlignment="1">
      <alignment horizontal="right"/>
      <protection/>
    </xf>
    <xf numFmtId="0" fontId="1" fillId="0" borderId="0" xfId="60" applyAlignment="1">
      <alignment horizontal="right"/>
      <protection/>
    </xf>
    <xf numFmtId="0" fontId="14" fillId="0" borderId="60" xfId="61" applyFont="1" applyBorder="1" applyAlignment="1">
      <alignment horizontal="center" vertical="center" wrapText="1"/>
      <protection/>
    </xf>
    <xf numFmtId="0" fontId="5" fillId="0" borderId="3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4" fillId="0" borderId="36" xfId="61" applyFont="1" applyBorder="1" applyAlignment="1">
      <alignment horizontal="center"/>
      <protection/>
    </xf>
    <xf numFmtId="0" fontId="14" fillId="0" borderId="68" xfId="61" applyFont="1" applyBorder="1" applyAlignment="1">
      <alignment horizontal="center"/>
      <protection/>
    </xf>
    <xf numFmtId="0" fontId="0" fillId="0" borderId="0" xfId="61" applyBorder="1" applyAlignment="1">
      <alignment horizontal="left" wrapText="1"/>
      <protection/>
    </xf>
    <xf numFmtId="0" fontId="0" fillId="0" borderId="0" xfId="61" applyAlignment="1">
      <alignment horizontal="left" wrapText="1"/>
      <protection/>
    </xf>
    <xf numFmtId="0" fontId="24" fillId="0" borderId="0" xfId="61" applyFont="1" applyBorder="1" applyAlignment="1">
      <alignment horizontal="left" wrapText="1"/>
      <protection/>
    </xf>
    <xf numFmtId="0" fontId="4" fillId="0" borderId="69" xfId="61" applyFont="1" applyBorder="1" applyAlignment="1">
      <alignment horizontal="center"/>
      <protection/>
    </xf>
    <xf numFmtId="0" fontId="4" fillId="0" borderId="40" xfId="61" applyFont="1" applyBorder="1" applyAlignment="1">
      <alignment horizontal="center"/>
      <protection/>
    </xf>
    <xf numFmtId="0" fontId="14" fillId="0" borderId="187" xfId="61" applyFont="1" applyBorder="1" applyAlignment="1">
      <alignment horizontal="center" vertical="center"/>
      <protection/>
    </xf>
    <xf numFmtId="0" fontId="14" fillId="0" borderId="165" xfId="61" applyFont="1" applyBorder="1" applyAlignment="1">
      <alignment horizontal="center" vertical="center"/>
      <protection/>
    </xf>
    <xf numFmtId="0" fontId="14" fillId="0" borderId="188" xfId="61" applyFont="1" applyBorder="1" applyAlignment="1">
      <alignment horizontal="center" vertical="center"/>
      <protection/>
    </xf>
    <xf numFmtId="0" fontId="14" fillId="0" borderId="60" xfId="61" applyFont="1" applyBorder="1" applyAlignment="1">
      <alignment horizontal="center" vertical="center"/>
      <protection/>
    </xf>
    <xf numFmtId="0" fontId="14" fillId="0" borderId="14" xfId="61" applyFont="1" applyBorder="1" applyAlignment="1">
      <alignment horizontal="center" vertical="center"/>
      <protection/>
    </xf>
    <xf numFmtId="0" fontId="14" fillId="0" borderId="45" xfId="61" applyFont="1" applyBorder="1" applyAlignment="1">
      <alignment horizontal="center" vertical="center"/>
      <protection/>
    </xf>
    <xf numFmtId="0" fontId="14" fillId="0" borderId="189" xfId="61" applyFont="1" applyBorder="1" applyAlignment="1">
      <alignment horizontal="center"/>
      <protection/>
    </xf>
    <xf numFmtId="0" fontId="14" fillId="0" borderId="102" xfId="61" applyFont="1" applyBorder="1" applyAlignment="1">
      <alignment horizontal="center"/>
      <protection/>
    </xf>
    <xf numFmtId="0" fontId="14" fillId="0" borderId="87" xfId="61" applyFont="1" applyBorder="1" applyAlignment="1">
      <alignment horizontal="center"/>
      <protection/>
    </xf>
    <xf numFmtId="0" fontId="14" fillId="0" borderId="190" xfId="61" applyFont="1" applyBorder="1" applyAlignment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0" fontId="0" fillId="0" borderId="179" xfId="0" applyBorder="1" applyAlignment="1">
      <alignment horizontal="center" vertical="center" wrapText="1"/>
    </xf>
    <xf numFmtId="0" fontId="14" fillId="0" borderId="135" xfId="61" applyFont="1" applyBorder="1" applyAlignment="1">
      <alignment horizontal="center"/>
      <protection/>
    </xf>
    <xf numFmtId="0" fontId="14" fillId="0" borderId="138" xfId="61" applyFont="1" applyBorder="1" applyAlignment="1">
      <alignment horizontal="center"/>
      <protection/>
    </xf>
    <xf numFmtId="0" fontId="14" fillId="0" borderId="136" xfId="61" applyFont="1" applyBorder="1" applyAlignment="1">
      <alignment horizontal="center"/>
      <protection/>
    </xf>
    <xf numFmtId="0" fontId="14" fillId="0" borderId="101" xfId="61" applyFont="1" applyBorder="1" applyAlignment="1">
      <alignment horizontal="center"/>
      <protection/>
    </xf>
    <xf numFmtId="0" fontId="21" fillId="0" borderId="46" xfId="60" applyFont="1" applyBorder="1" applyAlignment="1">
      <alignment horizontal="center"/>
      <protection/>
    </xf>
    <xf numFmtId="0" fontId="5" fillId="0" borderId="24" xfId="64" applyFont="1" applyBorder="1" applyAlignment="1">
      <alignment horizontal="center" vertical="center" wrapText="1"/>
      <protection/>
    </xf>
    <xf numFmtId="0" fontId="5" fillId="0" borderId="78" xfId="64" applyFont="1" applyBorder="1" applyAlignment="1">
      <alignment horizontal="center" vertical="center" wrapText="1"/>
      <protection/>
    </xf>
    <xf numFmtId="0" fontId="5" fillId="0" borderId="17" xfId="64" applyFont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5" fillId="0" borderId="47" xfId="64" applyFont="1" applyBorder="1" applyAlignment="1">
      <alignment horizontal="center" vertical="center" wrapText="1"/>
      <protection/>
    </xf>
    <xf numFmtId="0" fontId="5" fillId="0" borderId="28" xfId="64" applyFont="1" applyBorder="1" applyAlignment="1">
      <alignment horizontal="center" vertical="center" wrapText="1"/>
      <protection/>
    </xf>
    <xf numFmtId="0" fontId="5" fillId="0" borderId="16" xfId="64" applyFont="1" applyBorder="1" applyAlignment="1">
      <alignment horizontal="center" vertical="center" wrapText="1"/>
      <protection/>
    </xf>
    <xf numFmtId="0" fontId="5" fillId="0" borderId="26" xfId="64" applyFont="1" applyBorder="1" applyAlignment="1">
      <alignment horizontal="center" vertical="center" wrapText="1"/>
      <protection/>
    </xf>
    <xf numFmtId="0" fontId="0" fillId="0" borderId="0" xfId="64" applyFont="1" applyAlignment="1">
      <alignment horizontal="right"/>
      <protection/>
    </xf>
    <xf numFmtId="0" fontId="4" fillId="0" borderId="0" xfId="64" applyFont="1" applyAlignment="1">
      <alignment horizontal="right"/>
      <protection/>
    </xf>
    <xf numFmtId="0" fontId="5" fillId="0" borderId="22" xfId="64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85" xfId="64" applyFont="1" applyBorder="1" applyAlignment="1">
      <alignment horizontal="center" vertical="center" wrapText="1"/>
      <protection/>
    </xf>
    <xf numFmtId="0" fontId="5" fillId="0" borderId="88" xfId="64" applyFont="1" applyBorder="1" applyAlignment="1">
      <alignment horizontal="center" vertical="center" wrapText="1"/>
      <protection/>
    </xf>
    <xf numFmtId="0" fontId="5" fillId="0" borderId="191" xfId="64" applyFont="1" applyBorder="1" applyAlignment="1">
      <alignment horizontal="center" vertical="center" wrapText="1"/>
      <protection/>
    </xf>
    <xf numFmtId="0" fontId="5" fillId="0" borderId="38" xfId="64" applyFont="1" applyBorder="1" applyAlignment="1">
      <alignment horizontal="center" vertical="center" wrapText="1"/>
      <protection/>
    </xf>
    <xf numFmtId="0" fontId="5" fillId="0" borderId="0" xfId="64" applyFont="1" applyBorder="1" applyAlignment="1">
      <alignment horizontal="center" vertical="center" wrapText="1"/>
      <protection/>
    </xf>
    <xf numFmtId="0" fontId="5" fillId="0" borderId="128" xfId="64" applyFont="1" applyBorder="1" applyAlignment="1">
      <alignment horizontal="center" vertical="center" wrapText="1"/>
      <protection/>
    </xf>
    <xf numFmtId="0" fontId="5" fillId="0" borderId="31" xfId="64" applyFont="1" applyBorder="1" applyAlignment="1">
      <alignment horizontal="center" vertical="center" wrapText="1"/>
      <protection/>
    </xf>
    <xf numFmtId="0" fontId="5" fillId="0" borderId="27" xfId="64" applyFont="1" applyBorder="1" applyAlignment="1">
      <alignment horizontal="center" vertical="center" wrapText="1"/>
      <protection/>
    </xf>
    <xf numFmtId="0" fontId="5" fillId="0" borderId="91" xfId="64" applyFont="1" applyBorder="1" applyAlignment="1">
      <alignment horizontal="center"/>
      <protection/>
    </xf>
    <xf numFmtId="0" fontId="1" fillId="0" borderId="91" xfId="64" applyBorder="1" applyAlignment="1">
      <alignment horizontal="center"/>
      <protection/>
    </xf>
    <xf numFmtId="0" fontId="1" fillId="0" borderId="185" xfId="64" applyBorder="1" applyAlignment="1">
      <alignment horizontal="center"/>
      <protection/>
    </xf>
    <xf numFmtId="0" fontId="5" fillId="0" borderId="24" xfId="64" applyFont="1" applyBorder="1" applyAlignment="1">
      <alignment horizontal="center" wrapText="1"/>
      <protection/>
    </xf>
    <xf numFmtId="0" fontId="5" fillId="0" borderId="78" xfId="64" applyFont="1" applyBorder="1" applyAlignment="1">
      <alignment horizontal="center" wrapText="1"/>
      <protection/>
    </xf>
    <xf numFmtId="0" fontId="5" fillId="0" borderId="17" xfId="64" applyFont="1" applyBorder="1" applyAlignment="1">
      <alignment horizontal="center" wrapText="1"/>
      <protection/>
    </xf>
    <xf numFmtId="0" fontId="5" fillId="0" borderId="12" xfId="64" applyFont="1" applyBorder="1" applyAlignment="1">
      <alignment horizontal="center" wrapText="1"/>
      <protection/>
    </xf>
    <xf numFmtId="0" fontId="5" fillId="0" borderId="31" xfId="64" applyFont="1" applyBorder="1" applyAlignment="1">
      <alignment horizontal="center" wrapText="1"/>
      <protection/>
    </xf>
    <xf numFmtId="0" fontId="5" fillId="0" borderId="27" xfId="64" applyFont="1" applyBorder="1" applyAlignment="1">
      <alignment horizontal="center" wrapText="1"/>
      <protection/>
    </xf>
    <xf numFmtId="0" fontId="5" fillId="0" borderId="23" xfId="64" applyFont="1" applyBorder="1" applyAlignment="1">
      <alignment horizontal="center" vertical="center"/>
      <protection/>
    </xf>
    <xf numFmtId="0" fontId="5" fillId="0" borderId="46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/>
      <protection/>
    </xf>
    <xf numFmtId="0" fontId="32" fillId="0" borderId="69" xfId="64" applyFont="1" applyBorder="1" applyAlignment="1">
      <alignment horizontal="center"/>
      <protection/>
    </xf>
    <xf numFmtId="0" fontId="32" fillId="0" borderId="40" xfId="64" applyFont="1" applyBorder="1" applyAlignment="1">
      <alignment horizontal="center"/>
      <protection/>
    </xf>
    <xf numFmtId="0" fontId="32" fillId="0" borderId="192" xfId="64" applyFont="1" applyBorder="1" applyAlignment="1">
      <alignment horizontal="center"/>
      <protection/>
    </xf>
    <xf numFmtId="0" fontId="5" fillId="0" borderId="23" xfId="64" applyFont="1" applyBorder="1" applyAlignment="1">
      <alignment horizontal="left"/>
      <protection/>
    </xf>
    <xf numFmtId="0" fontId="5" fillId="0" borderId="10" xfId="64" applyFont="1" applyBorder="1" applyAlignment="1">
      <alignment horizontal="center"/>
      <protection/>
    </xf>
    <xf numFmtId="0" fontId="5" fillId="0" borderId="14" xfId="64" applyFont="1" applyBorder="1" applyAlignment="1">
      <alignment horizontal="center"/>
      <protection/>
    </xf>
    <xf numFmtId="0" fontId="5" fillId="0" borderId="45" xfId="64" applyFont="1" applyBorder="1" applyAlignment="1">
      <alignment horizontal="center"/>
      <protection/>
    </xf>
    <xf numFmtId="0" fontId="5" fillId="0" borderId="18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5" fillId="0" borderId="23" xfId="64" applyFont="1" applyBorder="1" applyAlignment="1">
      <alignment horizontal="left"/>
      <protection/>
    </xf>
    <xf numFmtId="0" fontId="5" fillId="0" borderId="23" xfId="64" applyFont="1" applyBorder="1" applyAlignment="1">
      <alignment horizontal="left"/>
      <protection/>
    </xf>
    <xf numFmtId="0" fontId="0" fillId="0" borderId="0" xfId="64" applyFont="1" applyBorder="1" applyAlignment="1">
      <alignment horizontal="right"/>
      <protection/>
    </xf>
    <xf numFmtId="0" fontId="4" fillId="0" borderId="0" xfId="64" applyFont="1" applyBorder="1" applyAlignment="1">
      <alignment horizontal="right"/>
      <protection/>
    </xf>
    <xf numFmtId="0" fontId="5" fillId="0" borderId="31" xfId="64" applyFont="1" applyBorder="1" applyAlignment="1">
      <alignment horizontal="left"/>
      <protection/>
    </xf>
    <xf numFmtId="0" fontId="5" fillId="0" borderId="46" xfId="64" applyFont="1" applyBorder="1" applyAlignment="1">
      <alignment horizontal="left"/>
      <protection/>
    </xf>
    <xf numFmtId="0" fontId="5" fillId="0" borderId="50" xfId="64" applyFont="1" applyBorder="1" applyAlignment="1">
      <alignment horizontal="left"/>
      <protection/>
    </xf>
    <xf numFmtId="0" fontId="5" fillId="0" borderId="193" xfId="64" applyFont="1" applyBorder="1" applyAlignment="1">
      <alignment horizontal="left"/>
      <protection/>
    </xf>
    <xf numFmtId="0" fontId="8" fillId="0" borderId="0" xfId="64" applyFont="1" applyAlignment="1">
      <alignment horizontal="center" wrapText="1"/>
      <protection/>
    </xf>
    <xf numFmtId="0" fontId="9" fillId="0" borderId="69" xfId="64" applyFont="1" applyBorder="1" applyAlignment="1">
      <alignment horizontal="left"/>
      <protection/>
    </xf>
    <xf numFmtId="0" fontId="9" fillId="0" borderId="40" xfId="64" applyFont="1" applyBorder="1" applyAlignment="1">
      <alignment/>
      <protection/>
    </xf>
    <xf numFmtId="0" fontId="9" fillId="0" borderId="45" xfId="64" applyFont="1" applyBorder="1" applyAlignment="1">
      <alignment horizontal="left"/>
      <protection/>
    </xf>
    <xf numFmtId="0" fontId="5" fillId="0" borderId="31" xfId="0" applyFont="1" applyBorder="1" applyAlignment="1">
      <alignment horizontal="left"/>
    </xf>
    <xf numFmtId="0" fontId="5" fillId="0" borderId="46" xfId="64" applyFont="1" applyBorder="1" applyAlignment="1">
      <alignment horizontal="left"/>
      <protection/>
    </xf>
    <xf numFmtId="0" fontId="1" fillId="0" borderId="11" xfId="64" applyBorder="1" applyAlignment="1">
      <alignment horizontal="center" vertical="center" wrapText="1"/>
      <protection/>
    </xf>
    <xf numFmtId="0" fontId="9" fillId="0" borderId="45" xfId="64" applyFont="1" applyBorder="1" applyAlignment="1">
      <alignment horizontal="left"/>
      <protection/>
    </xf>
    <xf numFmtId="0" fontId="3" fillId="0" borderId="23" xfId="0" applyFont="1" applyBorder="1" applyAlignment="1">
      <alignment horizontal="left"/>
    </xf>
    <xf numFmtId="0" fontId="5" fillId="0" borderId="12" xfId="64" applyFont="1" applyBorder="1" applyAlignment="1">
      <alignment horizontal="center"/>
      <protection/>
    </xf>
    <xf numFmtId="0" fontId="5" fillId="0" borderId="11" xfId="64" applyFont="1" applyBorder="1" applyAlignment="1">
      <alignment horizontal="center"/>
      <protection/>
    </xf>
    <xf numFmtId="0" fontId="5" fillId="0" borderId="32" xfId="64" applyFont="1" applyBorder="1" applyAlignment="1">
      <alignment horizontal="center" vertical="center"/>
      <protection/>
    </xf>
    <xf numFmtId="0" fontId="5" fillId="0" borderId="15" xfId="64" applyFont="1" applyBorder="1" applyAlignment="1">
      <alignment horizontal="center"/>
      <protection/>
    </xf>
    <xf numFmtId="0" fontId="1" fillId="0" borderId="0" xfId="64" applyBorder="1" applyAlignment="1">
      <alignment horizontal="right"/>
      <protection/>
    </xf>
    <xf numFmtId="0" fontId="1" fillId="0" borderId="0" xfId="64" applyAlignment="1">
      <alignment horizontal="right"/>
      <protection/>
    </xf>
    <xf numFmtId="0" fontId="8" fillId="0" borderId="0" xfId="64" applyFont="1" applyBorder="1" applyAlignment="1">
      <alignment horizontal="center"/>
      <protection/>
    </xf>
    <xf numFmtId="0" fontId="5" fillId="0" borderId="13" xfId="64" applyFont="1" applyBorder="1" applyAlignment="1">
      <alignment horizontal="center" vertical="center" wrapText="1"/>
      <protection/>
    </xf>
    <xf numFmtId="0" fontId="5" fillId="0" borderId="27" xfId="64" applyFont="1" applyBorder="1" applyAlignment="1">
      <alignment horizontal="center" vertical="center" wrapText="1"/>
      <protection/>
    </xf>
    <xf numFmtId="0" fontId="5" fillId="0" borderId="129" xfId="64" applyFont="1" applyBorder="1" applyAlignment="1">
      <alignment horizontal="center" vertical="center" wrapText="1"/>
      <protection/>
    </xf>
    <xf numFmtId="0" fontId="9" fillId="0" borderId="192" xfId="64" applyFont="1" applyBorder="1" applyAlignment="1">
      <alignment/>
      <protection/>
    </xf>
    <xf numFmtId="0" fontId="34" fillId="0" borderId="34" xfId="64" applyFont="1" applyBorder="1" applyAlignment="1">
      <alignment horizontal="center"/>
      <protection/>
    </xf>
    <xf numFmtId="0" fontId="8" fillId="0" borderId="0" xfId="64" applyFont="1" applyBorder="1" applyAlignment="1">
      <alignment horizontal="center" wrapText="1"/>
      <protection/>
    </xf>
    <xf numFmtId="0" fontId="5" fillId="0" borderId="13" xfId="64" applyFont="1" applyBorder="1" applyAlignment="1">
      <alignment horizontal="center"/>
      <protection/>
    </xf>
    <xf numFmtId="0" fontId="5" fillId="0" borderId="27" xfId="64" applyFont="1" applyBorder="1" applyAlignment="1">
      <alignment horizontal="center"/>
      <protection/>
    </xf>
    <xf numFmtId="0" fontId="5" fillId="0" borderId="129" xfId="64" applyFont="1" applyBorder="1" applyAlignment="1">
      <alignment horizontal="center"/>
      <protection/>
    </xf>
    <xf numFmtId="0" fontId="5" fillId="0" borderId="194" xfId="64" applyFont="1" applyBorder="1" applyAlignment="1">
      <alignment horizontal="center" vertical="center" wrapText="1"/>
      <protection/>
    </xf>
    <xf numFmtId="0" fontId="5" fillId="0" borderId="19" xfId="64" applyFont="1" applyBorder="1" applyAlignment="1">
      <alignment horizontal="center" vertical="center" wrapText="1"/>
      <protection/>
    </xf>
    <xf numFmtId="0" fontId="33" fillId="0" borderId="23" xfId="64" applyFont="1" applyBorder="1" applyAlignment="1">
      <alignment horizontal="center" vertical="center"/>
      <protection/>
    </xf>
    <xf numFmtId="0" fontId="33" fillId="0" borderId="32" xfId="64" applyFont="1" applyBorder="1" applyAlignment="1">
      <alignment horizontal="center"/>
      <protection/>
    </xf>
    <xf numFmtId="0" fontId="33" fillId="0" borderId="23" xfId="64" applyFont="1" applyBorder="1" applyAlignment="1">
      <alignment horizontal="center"/>
      <protection/>
    </xf>
    <xf numFmtId="0" fontId="33" fillId="0" borderId="46" xfId="64" applyFont="1" applyBorder="1" applyAlignment="1">
      <alignment horizontal="center"/>
      <protection/>
    </xf>
    <xf numFmtId="0" fontId="5" fillId="0" borderId="185" xfId="64" applyFont="1" applyBorder="1" applyAlignment="1">
      <alignment horizontal="center"/>
      <protection/>
    </xf>
    <xf numFmtId="0" fontId="8" fillId="0" borderId="32" xfId="64" applyFont="1" applyBorder="1" applyAlignment="1">
      <alignment horizontal="left"/>
      <protection/>
    </xf>
    <xf numFmtId="0" fontId="0" fillId="0" borderId="23" xfId="0" applyBorder="1" applyAlignment="1">
      <alignment/>
    </xf>
    <xf numFmtId="0" fontId="0" fillId="0" borderId="46" xfId="0" applyBorder="1" applyAlignment="1">
      <alignment/>
    </xf>
    <xf numFmtId="0" fontId="5" fillId="0" borderId="34" xfId="64" applyFont="1" applyBorder="1" applyAlignment="1">
      <alignment horizontal="center"/>
      <protection/>
    </xf>
    <xf numFmtId="0" fontId="0" fillId="0" borderId="79" xfId="64" applyFont="1" applyBorder="1" applyAlignment="1">
      <alignment horizontal="right"/>
      <protection/>
    </xf>
    <xf numFmtId="0" fontId="4" fillId="0" borderId="79" xfId="64" applyFont="1" applyBorder="1" applyAlignment="1">
      <alignment horizontal="right"/>
      <protection/>
    </xf>
    <xf numFmtId="0" fontId="8" fillId="0" borderId="22" xfId="64" applyFont="1" applyBorder="1" applyAlignment="1">
      <alignment horizontal="center" vertical="center"/>
      <protection/>
    </xf>
    <xf numFmtId="0" fontId="8" fillId="0" borderId="165" xfId="64" applyFont="1" applyBorder="1" applyAlignment="1">
      <alignment horizontal="center" vertical="center"/>
      <protection/>
    </xf>
    <xf numFmtId="0" fontId="8" fillId="0" borderId="166" xfId="64" applyFont="1" applyBorder="1" applyAlignment="1">
      <alignment horizontal="center" vertical="center"/>
      <protection/>
    </xf>
    <xf numFmtId="0" fontId="8" fillId="0" borderId="167" xfId="64" applyFont="1" applyBorder="1" applyAlignment="1">
      <alignment horizontal="center" vertical="center"/>
      <protection/>
    </xf>
    <xf numFmtId="0" fontId="8" fillId="0" borderId="10" xfId="64" applyFont="1" applyBorder="1" applyAlignment="1">
      <alignment horizontal="center" vertical="center"/>
      <protection/>
    </xf>
    <xf numFmtId="0" fontId="8" fillId="0" borderId="14" xfId="64" applyFont="1" applyBorder="1" applyAlignment="1">
      <alignment horizontal="center" vertical="center"/>
      <protection/>
    </xf>
    <xf numFmtId="0" fontId="8" fillId="0" borderId="45" xfId="64" applyFont="1" applyBorder="1" applyAlignment="1">
      <alignment horizontal="center" vertical="center"/>
      <protection/>
    </xf>
    <xf numFmtId="0" fontId="8" fillId="0" borderId="15" xfId="64" applyFont="1" applyBorder="1" applyAlignment="1">
      <alignment horizontal="center" vertical="center"/>
      <protection/>
    </xf>
    <xf numFmtId="0" fontId="5" fillId="0" borderId="164" xfId="64" applyFont="1" applyBorder="1" applyAlignment="1">
      <alignment horizontal="center"/>
      <protection/>
    </xf>
    <xf numFmtId="0" fontId="5" fillId="0" borderId="165" xfId="64" applyFont="1" applyBorder="1" applyAlignment="1">
      <alignment horizontal="center"/>
      <protection/>
    </xf>
    <xf numFmtId="0" fontId="5" fillId="0" borderId="166" xfId="64" applyFont="1" applyBorder="1" applyAlignment="1">
      <alignment horizontal="center"/>
      <protection/>
    </xf>
    <xf numFmtId="0" fontId="5" fillId="0" borderId="167" xfId="64" applyFont="1" applyBorder="1" applyAlignment="1">
      <alignment horizontal="center"/>
      <protection/>
    </xf>
    <xf numFmtId="0" fontId="9" fillId="0" borderId="69" xfId="64" applyFont="1" applyBorder="1" applyAlignment="1">
      <alignment horizontal="left"/>
      <protection/>
    </xf>
    <xf numFmtId="0" fontId="9" fillId="0" borderId="40" xfId="64" applyFont="1" applyBorder="1" applyAlignment="1">
      <alignment/>
      <protection/>
    </xf>
    <xf numFmtId="0" fontId="5" fillId="0" borderId="195" xfId="64" applyFont="1" applyBorder="1" applyAlignment="1">
      <alignment horizontal="center" vertical="center" wrapText="1"/>
      <protection/>
    </xf>
    <xf numFmtId="0" fontId="0" fillId="0" borderId="169" xfId="0" applyBorder="1" applyAlignment="1">
      <alignment horizontal="center"/>
    </xf>
    <xf numFmtId="0" fontId="0" fillId="0" borderId="173" xfId="0" applyBorder="1" applyAlignment="1">
      <alignment horizontal="center"/>
    </xf>
    <xf numFmtId="0" fontId="21" fillId="0" borderId="25" xfId="65" applyFont="1" applyBorder="1" applyAlignment="1">
      <alignment horizontal="left"/>
      <protection/>
    </xf>
    <xf numFmtId="0" fontId="21" fillId="0" borderId="64" xfId="65" applyFont="1" applyBorder="1" applyAlignment="1">
      <alignment horizontal="left"/>
      <protection/>
    </xf>
    <xf numFmtId="0" fontId="21" fillId="0" borderId="78" xfId="65" applyFont="1" applyBorder="1" applyAlignment="1">
      <alignment horizontal="left"/>
      <protection/>
    </xf>
    <xf numFmtId="0" fontId="21" fillId="0" borderId="115" xfId="65" applyFont="1" applyBorder="1" applyAlignment="1">
      <alignment horizontal="left"/>
      <protection/>
    </xf>
    <xf numFmtId="0" fontId="21" fillId="0" borderId="196" xfId="65" applyFont="1" applyBorder="1" applyAlignment="1">
      <alignment horizontal="left" wrapText="1"/>
      <protection/>
    </xf>
    <xf numFmtId="0" fontId="21" fillId="0" borderId="64" xfId="65" applyFont="1" applyBorder="1" applyAlignment="1">
      <alignment horizontal="left" wrapText="1"/>
      <protection/>
    </xf>
    <xf numFmtId="0" fontId="21" fillId="0" borderId="196" xfId="65" applyFont="1" applyBorder="1" applyAlignment="1">
      <alignment horizontal="left"/>
      <protection/>
    </xf>
    <xf numFmtId="0" fontId="21" fillId="0" borderId="64" xfId="65" applyFont="1" applyBorder="1" applyAlignment="1">
      <alignment horizontal="left"/>
      <protection/>
    </xf>
    <xf numFmtId="0" fontId="21" fillId="0" borderId="197" xfId="65" applyFont="1" applyBorder="1" applyAlignment="1">
      <alignment horizontal="left"/>
      <protection/>
    </xf>
    <xf numFmtId="0" fontId="21" fillId="0" borderId="115" xfId="65" applyFont="1" applyBorder="1" applyAlignment="1">
      <alignment horizontal="left"/>
      <protection/>
    </xf>
    <xf numFmtId="0" fontId="21" fillId="0" borderId="25" xfId="65" applyFont="1" applyBorder="1" applyAlignment="1">
      <alignment horizontal="left" wrapText="1"/>
      <protection/>
    </xf>
    <xf numFmtId="0" fontId="21" fillId="0" borderId="64" xfId="65" applyFont="1" applyBorder="1" applyAlignment="1">
      <alignment horizontal="left" wrapText="1"/>
      <protection/>
    </xf>
    <xf numFmtId="0" fontId="21" fillId="0" borderId="25" xfId="65" applyFont="1" applyBorder="1" applyAlignment="1">
      <alignment horizontal="left"/>
      <protection/>
    </xf>
    <xf numFmtId="0" fontId="1" fillId="0" borderId="0" xfId="65" applyAlignment="1">
      <alignment wrapText="1"/>
      <protection/>
    </xf>
    <xf numFmtId="0" fontId="0" fillId="0" borderId="0" xfId="0" applyAlignment="1">
      <alignment/>
    </xf>
    <xf numFmtId="0" fontId="16" fillId="0" borderId="0" xfId="65" applyFont="1" applyAlignment="1">
      <alignment horizontal="center"/>
      <protection/>
    </xf>
    <xf numFmtId="0" fontId="29" fillId="0" borderId="0" xfId="65" applyFont="1" applyAlignment="1">
      <alignment horizontal="center" shrinkToFit="1"/>
      <protection/>
    </xf>
    <xf numFmtId="0" fontId="0" fillId="0" borderId="0" xfId="0" applyAlignment="1">
      <alignment horizontal="center" shrinkToFit="1"/>
    </xf>
    <xf numFmtId="0" fontId="20" fillId="0" borderId="183" xfId="65" applyFont="1" applyBorder="1" applyAlignment="1">
      <alignment/>
      <protection/>
    </xf>
    <xf numFmtId="0" fontId="20" fillId="0" borderId="79" xfId="65" applyFont="1" applyBorder="1" applyAlignment="1">
      <alignment/>
      <protection/>
    </xf>
    <xf numFmtId="0" fontId="20" fillId="0" borderId="198" xfId="65" applyFont="1" applyBorder="1" applyAlignment="1">
      <alignment horizontal="center" vertical="center"/>
      <protection/>
    </xf>
    <xf numFmtId="0" fontId="20" fillId="0" borderId="88" xfId="65" applyFont="1" applyBorder="1" applyAlignment="1">
      <alignment horizontal="center" vertical="center"/>
      <protection/>
    </xf>
    <xf numFmtId="0" fontId="20" fillId="0" borderId="189" xfId="65" applyFont="1" applyBorder="1" applyAlignment="1">
      <alignment horizontal="center" vertical="center"/>
      <protection/>
    </xf>
    <xf numFmtId="0" fontId="20" fillId="0" borderId="90" xfId="65" applyFont="1" applyBorder="1" applyAlignment="1">
      <alignment horizontal="center" vertical="center"/>
      <protection/>
    </xf>
    <xf numFmtId="0" fontId="16" fillId="0" borderId="91" xfId="65" applyFont="1" applyBorder="1" applyAlignment="1">
      <alignment horizontal="center" vertical="center"/>
      <protection/>
    </xf>
    <xf numFmtId="0" fontId="16" fillId="0" borderId="185" xfId="65" applyFont="1" applyBorder="1" applyAlignment="1">
      <alignment horizontal="center" vertical="center"/>
      <protection/>
    </xf>
    <xf numFmtId="0" fontId="20" fillId="0" borderId="199" xfId="65" applyFont="1" applyBorder="1" applyAlignment="1">
      <alignment horizontal="center" vertical="center"/>
      <protection/>
    </xf>
    <xf numFmtId="0" fontId="16" fillId="0" borderId="144" xfId="65" applyFont="1" applyBorder="1" applyAlignment="1">
      <alignment horizontal="center" vertical="center"/>
      <protection/>
    </xf>
    <xf numFmtId="0" fontId="20" fillId="0" borderId="25" xfId="65" applyFont="1" applyBorder="1" applyAlignment="1">
      <alignment horizontal="center"/>
      <protection/>
    </xf>
    <xf numFmtId="0" fontId="16" fillId="0" borderId="0" xfId="65" applyFont="1" applyBorder="1" applyAlignment="1">
      <alignment horizontal="center"/>
      <protection/>
    </xf>
    <xf numFmtId="0" fontId="20" fillId="0" borderId="200" xfId="65" applyFont="1" applyBorder="1" applyAlignment="1">
      <alignment horizontal="center" vertical="center"/>
      <protection/>
    </xf>
    <xf numFmtId="0" fontId="20" fillId="0" borderId="91" xfId="65" applyFont="1" applyBorder="1" applyAlignment="1">
      <alignment horizontal="center" vertical="center"/>
      <protection/>
    </xf>
    <xf numFmtId="0" fontId="16" fillId="0" borderId="201" xfId="65" applyFont="1" applyBorder="1" applyAlignment="1">
      <alignment horizontal="center" vertical="center"/>
      <protection/>
    </xf>
    <xf numFmtId="0" fontId="20" fillId="0" borderId="90" xfId="65" applyFont="1" applyBorder="1" applyAlignment="1">
      <alignment horizontal="center" vertical="center" wrapText="1"/>
      <protection/>
    </xf>
    <xf numFmtId="0" fontId="20" fillId="0" borderId="91" xfId="65" applyFont="1" applyBorder="1" applyAlignment="1">
      <alignment horizontal="center" vertical="center" wrapText="1"/>
      <protection/>
    </xf>
    <xf numFmtId="0" fontId="20" fillId="0" borderId="201" xfId="65" applyFont="1" applyBorder="1" applyAlignment="1">
      <alignment horizontal="center" vertical="center" wrapText="1"/>
      <protection/>
    </xf>
    <xf numFmtId="0" fontId="17" fillId="0" borderId="69" xfId="66" applyFont="1" applyBorder="1" applyAlignment="1">
      <alignment horizontal="center"/>
      <protection/>
    </xf>
    <xf numFmtId="0" fontId="17" fillId="0" borderId="40" xfId="66" applyFont="1" applyBorder="1" applyAlignment="1">
      <alignment horizontal="center"/>
      <protection/>
    </xf>
    <xf numFmtId="0" fontId="16" fillId="0" borderId="0" xfId="66" applyFont="1" applyAlignment="1">
      <alignment horizontal="center"/>
      <protection/>
    </xf>
    <xf numFmtId="0" fontId="1" fillId="0" borderId="0" xfId="66" applyAlignment="1">
      <alignment horizontal="center"/>
      <protection/>
    </xf>
    <xf numFmtId="0" fontId="22" fillId="0" borderId="0" xfId="66" applyFont="1" applyAlignment="1">
      <alignment horizontal="center"/>
      <protection/>
    </xf>
    <xf numFmtId="0" fontId="21" fillId="0" borderId="186" xfId="66" applyFont="1" applyBorder="1" applyAlignment="1">
      <alignment horizontal="center"/>
      <protection/>
    </xf>
    <xf numFmtId="0" fontId="21" fillId="0" borderId="88" xfId="66" applyFont="1" applyBorder="1" applyAlignment="1">
      <alignment horizontal="center"/>
      <protection/>
    </xf>
    <xf numFmtId="49" fontId="20" fillId="0" borderId="25" xfId="66" applyNumberFormat="1" applyFont="1" applyBorder="1" applyAlignment="1">
      <alignment/>
      <protection/>
    </xf>
    <xf numFmtId="49" fontId="20" fillId="0" borderId="29" xfId="66" applyNumberFormat="1" applyFont="1" applyBorder="1" applyAlignment="1">
      <alignment/>
      <protection/>
    </xf>
    <xf numFmtId="0" fontId="21" fillId="0" borderId="87" xfId="66" applyFont="1" applyBorder="1" applyAlignment="1">
      <alignment horizontal="center" vertical="center" wrapText="1"/>
      <protection/>
    </xf>
    <xf numFmtId="0" fontId="21" fillId="0" borderId="118" xfId="66" applyFont="1" applyBorder="1" applyAlignment="1">
      <alignment horizontal="center" vertical="center" wrapText="1"/>
      <protection/>
    </xf>
    <xf numFmtId="0" fontId="21" fillId="0" borderId="85" xfId="66" applyFont="1" applyBorder="1" applyAlignment="1">
      <alignment horizontal="center" vertical="center" wrapText="1"/>
      <protection/>
    </xf>
    <xf numFmtId="0" fontId="21" fillId="0" borderId="202" xfId="66" applyFont="1" applyBorder="1" applyAlignment="1">
      <alignment horizontal="center" vertical="center" wrapText="1"/>
      <protection/>
    </xf>
    <xf numFmtId="0" fontId="21" fillId="0" borderId="102" xfId="66" applyFont="1" applyBorder="1" applyAlignment="1">
      <alignment horizontal="center" vertical="center" wrapText="1"/>
      <protection/>
    </xf>
    <xf numFmtId="0" fontId="21" fillId="0" borderId="119" xfId="66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3" fontId="70" fillId="32" borderId="17" xfId="54" applyFont="1" applyFill="1" applyBorder="1" applyAlignment="1">
      <alignment horizontal="center" vertical="center" textRotation="90" wrapText="1"/>
      <protection/>
    </xf>
    <xf numFmtId="3" fontId="70" fillId="32" borderId="12" xfId="54" applyFont="1" applyFill="1" applyBorder="1" applyAlignment="1">
      <alignment horizontal="center" vertical="center" textRotation="90" wrapText="1"/>
      <protection/>
    </xf>
    <xf numFmtId="3" fontId="52" fillId="32" borderId="198" xfId="54" applyFont="1" applyFill="1" applyBorder="1" applyAlignment="1">
      <alignment horizontal="center" vertical="center"/>
      <protection/>
    </xf>
    <xf numFmtId="3" fontId="52" fillId="32" borderId="66" xfId="54" applyFont="1" applyFill="1" applyBorder="1" applyAlignment="1">
      <alignment horizontal="center" vertical="center"/>
      <protection/>
    </xf>
    <xf numFmtId="3" fontId="52" fillId="32" borderId="203" xfId="54" applyFont="1" applyFill="1" applyBorder="1" applyAlignment="1">
      <alignment horizontal="center" vertical="center"/>
      <protection/>
    </xf>
    <xf numFmtId="3" fontId="69" fillId="32" borderId="90" xfId="54" applyFont="1" applyFill="1" applyBorder="1" applyAlignment="1">
      <alignment horizontal="center" vertical="center"/>
      <protection/>
    </xf>
    <xf numFmtId="3" fontId="69" fillId="32" borderId="91" xfId="54" applyFont="1" applyFill="1" applyBorder="1" applyAlignment="1">
      <alignment horizontal="center" vertical="center"/>
      <protection/>
    </xf>
    <xf numFmtId="3" fontId="70" fillId="32" borderId="20" xfId="54" applyFont="1" applyFill="1" applyBorder="1" applyAlignment="1">
      <alignment horizontal="center" vertical="center" textRotation="90" wrapText="1"/>
      <protection/>
    </xf>
    <xf numFmtId="3" fontId="70" fillId="32" borderId="204" xfId="54" applyFont="1" applyFill="1" applyBorder="1" applyAlignment="1">
      <alignment horizontal="center" vertical="center" wrapText="1"/>
      <protection/>
    </xf>
    <xf numFmtId="3" fontId="70" fillId="32" borderId="91" xfId="54" applyFont="1" applyFill="1" applyBorder="1" applyAlignment="1">
      <alignment horizontal="center" vertical="center" wrapText="1"/>
      <protection/>
    </xf>
    <xf numFmtId="3" fontId="70" fillId="32" borderId="195" xfId="54" applyFont="1" applyFill="1" applyBorder="1" applyAlignment="1">
      <alignment horizontal="center" vertical="center" textRotation="90" wrapText="1"/>
      <protection/>
    </xf>
    <xf numFmtId="3" fontId="70" fillId="32" borderId="169" xfId="54" applyFont="1" applyFill="1" applyBorder="1" applyAlignment="1">
      <alignment horizontal="center" vertical="center" textRotation="90" wrapText="1"/>
      <protection/>
    </xf>
    <xf numFmtId="3" fontId="70" fillId="32" borderId="173" xfId="54" applyFont="1" applyFill="1" applyBorder="1" applyAlignment="1">
      <alignment horizontal="center" vertical="center" textRotation="90" wrapText="1"/>
      <protection/>
    </xf>
    <xf numFmtId="3" fontId="70" fillId="32" borderId="185" xfId="54" applyFont="1" applyFill="1" applyBorder="1" applyAlignment="1">
      <alignment horizontal="center" vertical="center" wrapText="1"/>
      <protection/>
    </xf>
    <xf numFmtId="0" fontId="70" fillId="0" borderId="0" xfId="57" applyFont="1" applyBorder="1" applyAlignment="1">
      <alignment horizontal="center" textRotation="90"/>
      <protection/>
    </xf>
    <xf numFmtId="0" fontId="0" fillId="0" borderId="12" xfId="0" applyBorder="1" applyAlignment="1">
      <alignment horizontal="center" vertical="center" textRotation="90" wrapText="1"/>
    </xf>
    <xf numFmtId="3" fontId="70" fillId="32" borderId="18" xfId="54" applyFont="1" applyFill="1" applyBorder="1" applyAlignment="1">
      <alignment horizontal="center" vertical="center" textRotation="90" wrapText="1"/>
      <protection/>
    </xf>
    <xf numFmtId="3" fontId="70" fillId="32" borderId="11" xfId="54" applyFont="1" applyFill="1" applyBorder="1" applyAlignment="1">
      <alignment horizontal="center" vertical="center" textRotation="90" wrapText="1"/>
      <protection/>
    </xf>
    <xf numFmtId="3" fontId="70" fillId="32" borderId="41" xfId="54" applyFont="1" applyFill="1" applyBorder="1" applyAlignment="1">
      <alignment horizontal="center" vertical="center" textRotation="90" wrapText="1"/>
      <protection/>
    </xf>
    <xf numFmtId="0" fontId="68" fillId="0" borderId="38" xfId="0" applyFont="1" applyBorder="1" applyAlignment="1">
      <alignment horizontal="center" vertical="center" textRotation="90" wrapText="1"/>
    </xf>
    <xf numFmtId="3" fontId="70" fillId="32" borderId="47" xfId="54" applyFont="1" applyFill="1" applyBorder="1" applyAlignment="1">
      <alignment horizontal="center" vertical="center" textRotation="90" wrapText="1"/>
      <protection/>
    </xf>
    <xf numFmtId="3" fontId="70" fillId="32" borderId="28" xfId="54" applyFont="1" applyFill="1" applyBorder="1" applyAlignment="1">
      <alignment horizontal="center" vertical="center" textRotation="90" wrapText="1"/>
      <protection/>
    </xf>
    <xf numFmtId="3" fontId="70" fillId="32" borderId="38" xfId="54" applyFont="1" applyFill="1" applyBorder="1" applyAlignment="1">
      <alignment horizontal="center" vertical="center" textRotation="90" wrapText="1"/>
      <protection/>
    </xf>
    <xf numFmtId="3" fontId="70" fillId="32" borderId="13" xfId="54" applyFont="1" applyFill="1" applyBorder="1" applyAlignment="1">
      <alignment horizontal="center" vertical="center" textRotation="90" wrapText="1"/>
      <protection/>
    </xf>
    <xf numFmtId="0" fontId="68" fillId="0" borderId="12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right"/>
    </xf>
    <xf numFmtId="0" fontId="52" fillId="0" borderId="0" xfId="68" applyFont="1" applyFill="1" applyBorder="1" applyAlignment="1" applyProtection="1">
      <alignment horizontal="center" vertical="center" wrapText="1"/>
      <protection/>
    </xf>
    <xf numFmtId="0" fontId="54" fillId="0" borderId="0" xfId="68" applyFont="1" applyFill="1" applyBorder="1" applyAlignment="1" applyProtection="1">
      <alignment horizontal="right"/>
      <protection/>
    </xf>
    <xf numFmtId="0" fontId="55" fillId="0" borderId="155" xfId="68" applyFont="1" applyFill="1" applyBorder="1" applyAlignment="1" applyProtection="1">
      <alignment horizontal="center" vertical="center" wrapText="1"/>
      <protection/>
    </xf>
    <xf numFmtId="0" fontId="57" fillId="0" borderId="205" xfId="67" applyFont="1" applyFill="1" applyBorder="1" applyAlignment="1" applyProtection="1">
      <alignment horizontal="center" vertical="center"/>
      <protection/>
    </xf>
    <xf numFmtId="0" fontId="57" fillId="0" borderId="206" xfId="67" applyFont="1" applyFill="1" applyBorder="1" applyAlignment="1" applyProtection="1">
      <alignment horizontal="center" vertical="center"/>
      <protection/>
    </xf>
    <xf numFmtId="0" fontId="57" fillId="0" borderId="161" xfId="67" applyFont="1" applyFill="1" applyBorder="1" applyAlignment="1" applyProtection="1">
      <alignment horizontal="center" vertical="center"/>
      <protection/>
    </xf>
    <xf numFmtId="0" fontId="54" fillId="0" borderId="156" xfId="68" applyFont="1" applyFill="1" applyBorder="1" applyAlignment="1" applyProtection="1">
      <alignment horizontal="center" vertical="center" wrapText="1"/>
      <protection/>
    </xf>
    <xf numFmtId="0" fontId="54" fillId="0" borderId="157" xfId="68" applyFont="1" applyFill="1" applyBorder="1" applyAlignment="1" applyProtection="1">
      <alignment horizontal="center" vertical="center" wrapText="1"/>
      <protection/>
    </xf>
    <xf numFmtId="0" fontId="54" fillId="0" borderId="160" xfId="68" applyFont="1" applyFill="1" applyBorder="1" applyAlignment="1" applyProtection="1">
      <alignment horizontal="center" wrapText="1"/>
      <protection/>
    </xf>
    <xf numFmtId="0" fontId="8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57" fillId="0" borderId="0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4" fillId="0" borderId="155" xfId="67" applyFont="1" applyFill="1" applyBorder="1" applyAlignment="1" applyProtection="1">
      <alignment horizontal="center" vertical="center" wrapText="1"/>
      <protection/>
    </xf>
    <xf numFmtId="0" fontId="66" fillId="0" borderId="157" xfId="67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207" xfId="0" applyFont="1" applyBorder="1" applyAlignment="1">
      <alignment/>
    </xf>
    <xf numFmtId="0" fontId="20" fillId="0" borderId="147" xfId="0" applyFont="1" applyBorder="1" applyAlignment="1">
      <alignment/>
    </xf>
    <xf numFmtId="0" fontId="20" fillId="0" borderId="208" xfId="0" applyFont="1" applyBorder="1" applyAlignment="1">
      <alignment/>
    </xf>
    <xf numFmtId="0" fontId="20" fillId="0" borderId="198" xfId="0" applyFont="1" applyBorder="1" applyAlignment="1">
      <alignment horizontal="center" vertical="center"/>
    </xf>
    <xf numFmtId="0" fontId="20" fillId="0" borderId="209" xfId="0" applyFont="1" applyBorder="1" applyAlignment="1">
      <alignment horizontal="center" vertical="center"/>
    </xf>
    <xf numFmtId="0" fontId="20" fillId="0" borderId="150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20" fillId="0" borderId="91" xfId="0" applyFont="1" applyBorder="1" applyAlignment="1">
      <alignment horizontal="center"/>
    </xf>
    <xf numFmtId="0" fontId="0" fillId="0" borderId="91" xfId="0" applyBorder="1" applyAlignment="1">
      <alignment/>
    </xf>
    <xf numFmtId="3" fontId="20" fillId="0" borderId="180" xfId="0" applyNumberFormat="1" applyFont="1" applyBorder="1" applyAlignment="1">
      <alignment horizontal="center"/>
    </xf>
    <xf numFmtId="0" fontId="0" fillId="0" borderId="210" xfId="0" applyBorder="1" applyAlignment="1">
      <alignment horizontal="center"/>
    </xf>
    <xf numFmtId="0" fontId="22" fillId="0" borderId="195" xfId="0" applyFont="1" applyBorder="1" applyAlignment="1">
      <alignment horizontal="center" wrapText="1"/>
    </xf>
    <xf numFmtId="0" fontId="48" fillId="0" borderId="169" xfId="0" applyFont="1" applyBorder="1" applyAlignment="1">
      <alignment horizontal="center" wrapText="1"/>
    </xf>
    <xf numFmtId="0" fontId="0" fillId="0" borderId="211" xfId="0" applyBorder="1" applyAlignment="1">
      <alignment wrapText="1"/>
    </xf>
    <xf numFmtId="0" fontId="20" fillId="0" borderId="60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6" fillId="0" borderId="174" xfId="0" applyFont="1" applyBorder="1" applyAlignment="1">
      <alignment horizontal="center" wrapText="1"/>
    </xf>
    <xf numFmtId="0" fontId="16" fillId="0" borderId="175" xfId="0" applyFont="1" applyBorder="1" applyAlignment="1">
      <alignment horizontal="center" wrapText="1"/>
    </xf>
    <xf numFmtId="0" fontId="16" fillId="0" borderId="135" xfId="0" applyFont="1" applyBorder="1" applyAlignment="1">
      <alignment horizontal="center"/>
    </xf>
    <xf numFmtId="0" fontId="16" fillId="0" borderId="138" xfId="0" applyFont="1" applyBorder="1" applyAlignment="1">
      <alignment horizontal="center"/>
    </xf>
    <xf numFmtId="0" fontId="16" fillId="0" borderId="136" xfId="0" applyFont="1" applyBorder="1" applyAlignment="1">
      <alignment horizontal="center"/>
    </xf>
    <xf numFmtId="0" fontId="16" fillId="0" borderId="174" xfId="0" applyFont="1" applyBorder="1" applyAlignment="1">
      <alignment horizontal="center"/>
    </xf>
    <xf numFmtId="0" fontId="0" fillId="0" borderId="144" xfId="0" applyBorder="1" applyAlignment="1">
      <alignment horizontal="center"/>
    </xf>
    <xf numFmtId="0" fontId="16" fillId="0" borderId="175" xfId="0" applyFont="1" applyBorder="1" applyAlignment="1">
      <alignment horizontal="center"/>
    </xf>
    <xf numFmtId="0" fontId="16" fillId="0" borderId="176" xfId="0" applyFont="1" applyBorder="1" applyAlignment="1">
      <alignment horizontal="center"/>
    </xf>
    <xf numFmtId="3" fontId="20" fillId="0" borderId="180" xfId="0" applyNumberFormat="1" applyFont="1" applyBorder="1" applyAlignment="1">
      <alignment/>
    </xf>
    <xf numFmtId="3" fontId="20" fillId="0" borderId="210" xfId="0" applyNumberFormat="1" applyFont="1" applyBorder="1" applyAlignment="1">
      <alignment/>
    </xf>
    <xf numFmtId="3" fontId="20" fillId="0" borderId="67" xfId="0" applyNumberFormat="1" applyFont="1" applyBorder="1" applyAlignment="1">
      <alignment/>
    </xf>
    <xf numFmtId="3" fontId="20" fillId="0" borderId="146" xfId="0" applyNumberFormat="1" applyFont="1" applyBorder="1" applyAlignment="1">
      <alignment/>
    </xf>
    <xf numFmtId="0" fontId="0" fillId="0" borderId="146" xfId="0" applyBorder="1" applyAlignment="1">
      <alignment/>
    </xf>
    <xf numFmtId="3" fontId="20" fillId="0" borderId="212" xfId="0" applyNumberFormat="1" applyFont="1" applyBorder="1" applyAlignment="1">
      <alignment horizontal="right"/>
    </xf>
    <xf numFmtId="3" fontId="20" fillId="0" borderId="213" xfId="0" applyNumberFormat="1" applyFont="1" applyBorder="1" applyAlignment="1">
      <alignment horizontal="right"/>
    </xf>
    <xf numFmtId="3" fontId="16" fillId="0" borderId="104" xfId="0" applyNumberFormat="1" applyFont="1" applyBorder="1" applyAlignment="1">
      <alignment/>
    </xf>
    <xf numFmtId="3" fontId="16" fillId="0" borderId="214" xfId="0" applyNumberFormat="1" applyFont="1" applyBorder="1" applyAlignment="1">
      <alignment/>
    </xf>
    <xf numFmtId="3" fontId="20" fillId="0" borderId="67" xfId="0" applyNumberFormat="1" applyFont="1" applyBorder="1" applyAlignment="1">
      <alignment horizontal="right"/>
    </xf>
    <xf numFmtId="0" fontId="14" fillId="0" borderId="25" xfId="61" applyFont="1" applyBorder="1" applyAlignment="1">
      <alignment horizontal="left" wrapText="1"/>
      <protection/>
    </xf>
    <xf numFmtId="0" fontId="0" fillId="0" borderId="64" xfId="0" applyBorder="1" applyAlignment="1">
      <alignment horizontal="left" wrapText="1"/>
    </xf>
    <xf numFmtId="0" fontId="21" fillId="0" borderId="91" xfId="60" applyFont="1" applyBorder="1" applyAlignment="1">
      <alignment horizontal="center"/>
      <protection/>
    </xf>
    <xf numFmtId="0" fontId="0" fillId="0" borderId="185" xfId="0" applyBorder="1" applyAlignment="1">
      <alignment horizontal="center"/>
    </xf>
    <xf numFmtId="0" fontId="14" fillId="0" borderId="186" xfId="61" applyFont="1" applyBorder="1" applyAlignment="1">
      <alignment horizontal="center" vertical="center"/>
      <protection/>
    </xf>
    <xf numFmtId="0" fontId="0" fillId="0" borderId="88" xfId="0" applyBorder="1" applyAlignment="1">
      <alignment horizontal="center"/>
    </xf>
    <xf numFmtId="0" fontId="0" fillId="0" borderId="209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5" xfId="0" applyBorder="1" applyAlignment="1">
      <alignment horizontal="center"/>
    </xf>
    <xf numFmtId="0" fontId="14" fillId="0" borderId="201" xfId="61" applyFont="1" applyBorder="1" applyAlignment="1">
      <alignment horizontal="center" vertical="center"/>
      <protection/>
    </xf>
    <xf numFmtId="0" fontId="14" fillId="0" borderId="90" xfId="61" applyFont="1" applyBorder="1" applyAlignment="1">
      <alignment horizontal="center"/>
      <protection/>
    </xf>
    <xf numFmtId="0" fontId="0" fillId="0" borderId="201" xfId="0" applyBorder="1" applyAlignment="1">
      <alignment horizontal="center"/>
    </xf>
    <xf numFmtId="0" fontId="14" fillId="0" borderId="91" xfId="61" applyFont="1" applyBorder="1" applyAlignment="1">
      <alignment horizontal="center"/>
      <protection/>
    </xf>
    <xf numFmtId="0" fontId="14" fillId="0" borderId="201" xfId="61" applyFont="1" applyBorder="1" applyAlignment="1">
      <alignment horizontal="center"/>
      <protection/>
    </xf>
    <xf numFmtId="0" fontId="21" fillId="0" borderId="90" xfId="60" applyFont="1" applyBorder="1" applyAlignment="1">
      <alignment horizontal="center"/>
      <protection/>
    </xf>
    <xf numFmtId="0" fontId="21" fillId="0" borderId="201" xfId="60" applyFont="1" applyBorder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43" fillId="0" borderId="0" xfId="0" applyFont="1" applyAlignment="1">
      <alignment horizontal="center"/>
    </xf>
    <xf numFmtId="0" fontId="4" fillId="0" borderId="174" xfId="0" applyFont="1" applyBorder="1" applyAlignment="1">
      <alignment horizontal="center" vertical="center"/>
    </xf>
    <xf numFmtId="0" fontId="4" fillId="0" borderId="175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 wrapText="1"/>
    </xf>
    <xf numFmtId="0" fontId="4" fillId="0" borderId="119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14" xfId="0" applyFont="1" applyBorder="1" applyAlignment="1">
      <alignment horizontal="center"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ktsgv" xfId="54"/>
    <cellStyle name="Followed Hyperlink" xfId="55"/>
    <cellStyle name="Magyarázó szöveg" xfId="56"/>
    <cellStyle name="Normál_bevételek" xfId="57"/>
    <cellStyle name="Normál_Munka1" xfId="58"/>
    <cellStyle name="Normál_Munka10" xfId="59"/>
    <cellStyle name="Normál_Munka11" xfId="60"/>
    <cellStyle name="Normál_Munka11_1" xfId="61"/>
    <cellStyle name="Normál_Munka2" xfId="62"/>
    <cellStyle name="Normál_Munka2_1" xfId="63"/>
    <cellStyle name="Normál_Munka3" xfId="64"/>
    <cellStyle name="Normál_Munka4" xfId="65"/>
    <cellStyle name="Normál_Munka5" xfId="66"/>
    <cellStyle name="Normál_VAGYONK" xfId="67"/>
    <cellStyle name="Normál_VAGYONKIM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LT\Documents\zar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5.1. sz. mell."/>
      <sheetName val="5.2. sz. mell."/>
      <sheetName val="5.3. sz. mell."/>
      <sheetName val="5.4. sz. mell."/>
      <sheetName val="5.5. sz. mell."/>
      <sheetName val="5.6. sz. mell."/>
      <sheetName val="5.7. sz. mell.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8.4. sz. mell."/>
      <sheetName val="8.4.1. sz. mell."/>
      <sheetName val="8.4.2. sz. mell."/>
      <sheetName val="8.4.3. sz. mell."/>
      <sheetName val="8.5. sz. mell."/>
      <sheetName val="8.5.1. sz. mell."/>
      <sheetName val="8.5.2. sz. mell."/>
      <sheetName val="8.5.3. sz. mell."/>
      <sheetName val="9. sz. mell.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8" sqref="B8:J8"/>
    </sheetView>
  </sheetViews>
  <sheetFormatPr defaultColWidth="9.140625" defaultRowHeight="12.75"/>
  <cols>
    <col min="9" max="9" width="36.421875" style="0" customWidth="1"/>
  </cols>
  <sheetData>
    <row r="1" spans="1:10" ht="16.5">
      <c r="A1" s="1"/>
      <c r="B1" s="1530"/>
      <c r="C1" s="1530"/>
      <c r="D1" s="1530"/>
      <c r="E1" s="1530"/>
      <c r="F1" s="1530"/>
      <c r="G1" s="1530"/>
      <c r="H1" s="1530"/>
      <c r="I1" s="1530"/>
      <c r="J1" s="1530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531"/>
      <c r="H4" s="1531"/>
      <c r="I4" s="1531"/>
      <c r="J4" s="1531"/>
    </row>
    <row r="5" spans="1:10" ht="12.75">
      <c r="A5" s="1"/>
      <c r="B5" s="1"/>
      <c r="C5" s="1"/>
      <c r="D5" s="1"/>
      <c r="E5" s="1"/>
      <c r="F5" s="1"/>
      <c r="G5" s="2"/>
      <c r="H5" s="2"/>
      <c r="I5" s="2"/>
      <c r="J5" s="2"/>
    </row>
    <row r="6" spans="1:10" ht="12.75">
      <c r="A6" s="1"/>
      <c r="B6" s="1"/>
      <c r="C6" s="1"/>
      <c r="D6" s="1"/>
      <c r="E6" s="1"/>
      <c r="F6" s="1"/>
      <c r="G6" s="2"/>
      <c r="H6" s="2"/>
      <c r="I6" s="2"/>
      <c r="J6" s="2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3"/>
    </row>
    <row r="8" spans="1:10" ht="12.75">
      <c r="A8" s="1"/>
      <c r="B8" s="1528" t="s">
        <v>746</v>
      </c>
      <c r="C8" s="1528"/>
      <c r="D8" s="1528"/>
      <c r="E8" s="1528"/>
      <c r="F8" s="1528"/>
      <c r="G8" s="1528"/>
      <c r="H8" s="1528"/>
      <c r="I8" s="1528"/>
      <c r="J8" s="1528"/>
    </row>
    <row r="9" spans="1:10" ht="12.75">
      <c r="A9" s="1"/>
      <c r="B9" s="1532" t="s">
        <v>200</v>
      </c>
      <c r="C9" s="1528"/>
      <c r="D9" s="1528"/>
      <c r="E9" s="1528"/>
      <c r="F9" s="1528"/>
      <c r="G9" s="1528"/>
      <c r="H9" s="1528"/>
      <c r="I9" s="1528"/>
      <c r="J9" s="1528"/>
    </row>
    <row r="10" spans="1:10" ht="12.75">
      <c r="A10" s="1"/>
      <c r="B10" s="1528"/>
      <c r="C10" s="1529"/>
      <c r="D10" s="1529"/>
      <c r="E10" s="1529"/>
      <c r="F10" s="1529"/>
      <c r="G10" s="1529"/>
      <c r="H10" s="1529"/>
      <c r="I10" s="1529"/>
      <c r="J10" s="1529"/>
    </row>
    <row r="11" spans="1:10" ht="12.75">
      <c r="A11" s="1"/>
      <c r="B11" s="1"/>
      <c r="C11" s="4"/>
      <c r="D11" s="4"/>
      <c r="E11" s="4"/>
      <c r="F11" s="4"/>
      <c r="G11" s="4"/>
      <c r="H11" s="4"/>
      <c r="I11" s="4"/>
      <c r="J11" s="4"/>
    </row>
    <row r="12" spans="1:10" ht="12.75">
      <c r="A12" s="1"/>
      <c r="B12" s="1"/>
      <c r="C12" s="1"/>
      <c r="D12" s="4"/>
      <c r="E12" s="4"/>
      <c r="F12" s="4"/>
      <c r="G12" s="4"/>
      <c r="H12" s="4"/>
      <c r="I12" s="4"/>
      <c r="J12" s="4"/>
    </row>
    <row r="13" spans="1:10" ht="13.5" thickBot="1">
      <c r="A13" s="1"/>
      <c r="B13" s="1"/>
      <c r="C13" s="1"/>
      <c r="D13" s="1"/>
      <c r="E13" s="1"/>
      <c r="F13" s="1"/>
      <c r="G13" s="1"/>
      <c r="H13" s="1"/>
      <c r="I13" s="1533" t="s">
        <v>0</v>
      </c>
      <c r="J13" s="1533"/>
    </row>
    <row r="14" spans="1:10" ht="13.5" thickTop="1">
      <c r="A14" s="1"/>
      <c r="B14" s="1511" t="s">
        <v>1</v>
      </c>
      <c r="C14" s="1534" t="s">
        <v>2</v>
      </c>
      <c r="D14" s="1534"/>
      <c r="E14" s="1534"/>
      <c r="F14" s="1534"/>
      <c r="G14" s="1526" t="s">
        <v>3</v>
      </c>
      <c r="H14" s="1511" t="s">
        <v>1</v>
      </c>
      <c r="I14" s="1524" t="s">
        <v>2</v>
      </c>
      <c r="J14" s="1526" t="s">
        <v>3</v>
      </c>
    </row>
    <row r="15" spans="1:10" ht="12.75">
      <c r="A15" s="1"/>
      <c r="B15" s="1512"/>
      <c r="C15" s="1535"/>
      <c r="D15" s="1535"/>
      <c r="E15" s="1535"/>
      <c r="F15" s="1535"/>
      <c r="G15" s="1527"/>
      <c r="H15" s="1512"/>
      <c r="I15" s="1525"/>
      <c r="J15" s="1527"/>
    </row>
    <row r="16" spans="1:10" ht="12.75">
      <c r="A16" s="1"/>
      <c r="B16" s="5" t="s">
        <v>4</v>
      </c>
      <c r="C16" s="1515" t="s">
        <v>5</v>
      </c>
      <c r="D16" s="1516"/>
      <c r="E16" s="1516"/>
      <c r="F16" s="1517"/>
      <c r="G16" s="8"/>
      <c r="H16" s="5" t="s">
        <v>4</v>
      </c>
      <c r="I16" s="7" t="s">
        <v>6</v>
      </c>
      <c r="J16" s="6"/>
    </row>
    <row r="17" spans="1:10" ht="12.75">
      <c r="A17" s="1"/>
      <c r="B17" s="9" t="s">
        <v>7</v>
      </c>
      <c r="C17" s="1518" t="s">
        <v>8</v>
      </c>
      <c r="D17" s="1518"/>
      <c r="E17" s="1518"/>
      <c r="F17" s="1518"/>
      <c r="G17" s="11">
        <v>25010</v>
      </c>
      <c r="H17" s="9" t="s">
        <v>7</v>
      </c>
      <c r="I17" s="10" t="s">
        <v>9</v>
      </c>
      <c r="J17" s="12">
        <v>223655</v>
      </c>
    </row>
    <row r="18" spans="1:10" ht="12.75">
      <c r="A18" s="1"/>
      <c r="B18" s="13" t="s">
        <v>10</v>
      </c>
      <c r="C18" s="466" t="s">
        <v>203</v>
      </c>
      <c r="G18" s="525">
        <v>29849</v>
      </c>
      <c r="H18" s="13" t="s">
        <v>10</v>
      </c>
      <c r="I18" s="521" t="s">
        <v>224</v>
      </c>
      <c r="J18" s="12">
        <v>9</v>
      </c>
    </row>
    <row r="19" spans="1:10" ht="12.75">
      <c r="A19" s="1"/>
      <c r="B19" s="14" t="s">
        <v>12</v>
      </c>
      <c r="C19" s="1519" t="s">
        <v>11</v>
      </c>
      <c r="D19" s="1520"/>
      <c r="E19" s="1520"/>
      <c r="F19" s="1521"/>
      <c r="G19" s="11">
        <v>178161</v>
      </c>
      <c r="H19" s="14" t="s">
        <v>12</v>
      </c>
      <c r="I19" s="521" t="s">
        <v>272</v>
      </c>
      <c r="J19" s="16">
        <v>7499</v>
      </c>
    </row>
    <row r="20" spans="1:10" ht="12.75">
      <c r="A20" s="1"/>
      <c r="B20" s="17" t="s">
        <v>13</v>
      </c>
      <c r="C20" s="566" t="s">
        <v>743</v>
      </c>
      <c r="D20" s="461"/>
      <c r="E20" s="461"/>
      <c r="F20" s="462"/>
      <c r="G20" s="15">
        <v>150</v>
      </c>
      <c r="H20" s="17" t="s">
        <v>13</v>
      </c>
      <c r="I20" s="10" t="s">
        <v>204</v>
      </c>
      <c r="J20" s="12">
        <v>59460</v>
      </c>
    </row>
    <row r="21" spans="1:10" ht="12.75">
      <c r="A21" s="1"/>
      <c r="B21" s="18" t="s">
        <v>14</v>
      </c>
      <c r="C21" s="520" t="s">
        <v>284</v>
      </c>
      <c r="D21" s="459"/>
      <c r="E21" s="459"/>
      <c r="F21" s="460"/>
      <c r="G21" s="11">
        <v>116238</v>
      </c>
      <c r="H21" s="18" t="s">
        <v>14</v>
      </c>
      <c r="I21" s="20" t="s">
        <v>15</v>
      </c>
      <c r="J21" s="21">
        <v>52702</v>
      </c>
    </row>
    <row r="22" spans="1:10" ht="12.75">
      <c r="A22" s="1"/>
      <c r="B22" s="17" t="s">
        <v>16</v>
      </c>
      <c r="C22" s="520" t="s">
        <v>285</v>
      </c>
      <c r="D22" s="459"/>
      <c r="E22" s="459"/>
      <c r="F22" s="463"/>
      <c r="G22" s="19">
        <v>990</v>
      </c>
      <c r="H22" s="17" t="s">
        <v>16</v>
      </c>
      <c r="I22" s="22" t="s">
        <v>18</v>
      </c>
      <c r="J22" s="12">
        <v>2356</v>
      </c>
    </row>
    <row r="23" spans="1:10" ht="12.75">
      <c r="A23" s="1"/>
      <c r="B23" s="17" t="s">
        <v>19</v>
      </c>
      <c r="C23" s="458" t="s">
        <v>17</v>
      </c>
      <c r="D23" s="459"/>
      <c r="E23" s="459"/>
      <c r="F23" s="460"/>
      <c r="G23" s="11"/>
      <c r="H23" s="14" t="s">
        <v>19</v>
      </c>
      <c r="I23" s="23" t="s">
        <v>20</v>
      </c>
      <c r="J23" s="16"/>
    </row>
    <row r="24" spans="1:10" ht="12.75">
      <c r="A24" s="1"/>
      <c r="B24" s="14" t="s">
        <v>21</v>
      </c>
      <c r="C24" s="520" t="s">
        <v>421</v>
      </c>
      <c r="D24" s="459"/>
      <c r="E24" s="459"/>
      <c r="F24" s="460"/>
      <c r="G24" s="11">
        <v>42717</v>
      </c>
      <c r="H24" s="1123" t="s">
        <v>21</v>
      </c>
      <c r="I24" s="1124" t="s">
        <v>420</v>
      </c>
      <c r="J24" s="16">
        <v>212</v>
      </c>
    </row>
    <row r="25" spans="1:10" ht="12.75">
      <c r="A25" s="1"/>
      <c r="B25" s="14"/>
      <c r="C25" s="566" t="s">
        <v>422</v>
      </c>
      <c r="D25" s="461"/>
      <c r="E25" s="461"/>
      <c r="F25" s="462"/>
      <c r="G25" s="15">
        <v>37705</v>
      </c>
      <c r="H25" s="1123" t="s">
        <v>382</v>
      </c>
      <c r="I25" s="1124" t="s">
        <v>80</v>
      </c>
      <c r="J25" s="16"/>
    </row>
    <row r="26" spans="1:10" ht="13.5" thickBot="1">
      <c r="A26" s="1"/>
      <c r="B26" s="14"/>
      <c r="C26" s="1522" t="s">
        <v>423</v>
      </c>
      <c r="D26" s="1523"/>
      <c r="E26" s="1523"/>
      <c r="F26" s="1523"/>
      <c r="G26" s="15">
        <v>5012</v>
      </c>
      <c r="H26" s="1123" t="s">
        <v>425</v>
      </c>
      <c r="I26" s="1129" t="s">
        <v>424</v>
      </c>
      <c r="J26" s="24"/>
    </row>
    <row r="27" spans="1:10" ht="14.25" thickBot="1" thickTop="1">
      <c r="A27" s="1"/>
      <c r="B27" s="1513" t="s">
        <v>166</v>
      </c>
      <c r="C27" s="1514"/>
      <c r="D27" s="1514"/>
      <c r="E27" s="1514"/>
      <c r="F27" s="1514"/>
      <c r="G27" s="278">
        <v>393115</v>
      </c>
      <c r="H27" s="1513" t="s">
        <v>23</v>
      </c>
      <c r="I27" s="1514"/>
      <c r="J27" s="278">
        <f>SUM(J17:J26)</f>
        <v>345893</v>
      </c>
    </row>
    <row r="28" spans="1:10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sheetProtection/>
  <mergeCells count="18">
    <mergeCell ref="J14:J15"/>
    <mergeCell ref="B10:J10"/>
    <mergeCell ref="B1:J1"/>
    <mergeCell ref="G4:J4"/>
    <mergeCell ref="B8:J8"/>
    <mergeCell ref="B9:J9"/>
    <mergeCell ref="I13:J13"/>
    <mergeCell ref="B14:B15"/>
    <mergeCell ref="C14:F15"/>
    <mergeCell ref="G14:G15"/>
    <mergeCell ref="H14:H15"/>
    <mergeCell ref="B27:F27"/>
    <mergeCell ref="H27:I27"/>
    <mergeCell ref="C16:F16"/>
    <mergeCell ref="C17:F17"/>
    <mergeCell ref="C19:F19"/>
    <mergeCell ref="C26:F26"/>
    <mergeCell ref="I14:I1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9">
      <selection activeCell="A1" sqref="A1:E1"/>
    </sheetView>
  </sheetViews>
  <sheetFormatPr defaultColWidth="9.140625" defaultRowHeight="12.75"/>
  <cols>
    <col min="1" max="1" width="83.8515625" style="0" customWidth="1"/>
    <col min="2" max="2" width="27.421875" style="0" customWidth="1"/>
    <col min="3" max="3" width="26.00390625" style="0" customWidth="1"/>
    <col min="4" max="4" width="25.140625" style="0" customWidth="1"/>
    <col min="5" max="5" width="3.57421875" style="0" customWidth="1"/>
  </cols>
  <sheetData>
    <row r="1" spans="1:5" ht="12.75">
      <c r="A1" s="1959" t="s">
        <v>755</v>
      </c>
      <c r="B1" s="1959"/>
      <c r="C1" s="1959"/>
      <c r="D1" s="1959"/>
      <c r="E1" s="1959"/>
    </row>
    <row r="2" spans="1:5" ht="15.75">
      <c r="A2" s="1986" t="s">
        <v>657</v>
      </c>
      <c r="B2" s="1986"/>
      <c r="C2" s="1986"/>
      <c r="D2" s="1986"/>
      <c r="E2" s="1986"/>
    </row>
    <row r="3" spans="1:5" ht="16.5" thickBot="1">
      <c r="A3" s="1277"/>
      <c r="B3" s="1278"/>
      <c r="C3" s="1987" t="s">
        <v>490</v>
      </c>
      <c r="D3" s="1987"/>
      <c r="E3" s="1987"/>
    </row>
    <row r="4" spans="1:5" ht="13.5" thickBot="1">
      <c r="A4" s="1988" t="s">
        <v>491</v>
      </c>
      <c r="B4" s="1989" t="s">
        <v>492</v>
      </c>
      <c r="C4" s="1992" t="s">
        <v>493</v>
      </c>
      <c r="D4" s="1992" t="s">
        <v>631</v>
      </c>
      <c r="E4" s="1993" t="s">
        <v>494</v>
      </c>
    </row>
    <row r="5" spans="1:5" ht="13.5" thickBot="1">
      <c r="A5" s="1988"/>
      <c r="B5" s="1990"/>
      <c r="C5" s="1992"/>
      <c r="D5" s="1992"/>
      <c r="E5" s="1993"/>
    </row>
    <row r="6" spans="1:5" ht="12.75">
      <c r="A6" s="1988"/>
      <c r="B6" s="1991"/>
      <c r="C6" s="1994" t="s">
        <v>495</v>
      </c>
      <c r="D6" s="1994"/>
      <c r="E6" s="1994"/>
    </row>
    <row r="7" spans="1:5" ht="13.5" thickBot="1">
      <c r="A7" s="1279" t="s">
        <v>496</v>
      </c>
      <c r="B7" s="1280" t="s">
        <v>497</v>
      </c>
      <c r="C7" s="1280" t="s">
        <v>498</v>
      </c>
      <c r="D7" s="1280" t="s">
        <v>499</v>
      </c>
      <c r="E7" s="1281" t="s">
        <v>500</v>
      </c>
    </row>
    <row r="8" spans="1:5" ht="20.25" customHeight="1">
      <c r="A8" s="1282" t="s">
        <v>501</v>
      </c>
      <c r="B8" s="1283" t="s">
        <v>502</v>
      </c>
      <c r="C8" s="1284">
        <v>1016</v>
      </c>
      <c r="D8" s="1284">
        <v>81</v>
      </c>
      <c r="E8" s="1285"/>
    </row>
    <row r="9" spans="1:5" ht="16.5" customHeight="1">
      <c r="A9" s="1286" t="s">
        <v>503</v>
      </c>
      <c r="B9" s="1287" t="s">
        <v>504</v>
      </c>
      <c r="C9" s="1288">
        <f>C10+C15+C20+C25+C30</f>
        <v>1972155</v>
      </c>
      <c r="D9" s="1288">
        <f>D10+D15+D20+D25+D30</f>
        <v>1471495</v>
      </c>
      <c r="E9" s="1289">
        <f>+E10+E15+E20+E25+E30</f>
        <v>0</v>
      </c>
    </row>
    <row r="10" spans="1:5" ht="12.75">
      <c r="A10" s="1286" t="s">
        <v>505</v>
      </c>
      <c r="B10" s="1287" t="s">
        <v>506</v>
      </c>
      <c r="C10" s="1288">
        <f>C11+C12+C13+C14</f>
        <v>1935647</v>
      </c>
      <c r="D10" s="1288">
        <f>D11+D13+D14</f>
        <v>1442153</v>
      </c>
      <c r="E10" s="1289">
        <f>+E11+E12+E13+E14</f>
        <v>0</v>
      </c>
    </row>
    <row r="11" spans="1:5" ht="15.75" customHeight="1">
      <c r="A11" s="1290" t="s">
        <v>507</v>
      </c>
      <c r="B11" s="1287" t="s">
        <v>508</v>
      </c>
      <c r="C11" s="1291">
        <v>536576</v>
      </c>
      <c r="D11" s="1291">
        <v>383477</v>
      </c>
      <c r="E11" s="1292"/>
    </row>
    <row r="12" spans="1:5" ht="30.75" customHeight="1">
      <c r="A12" s="1290" t="s">
        <v>509</v>
      </c>
      <c r="B12" s="1287" t="s">
        <v>510</v>
      </c>
      <c r="C12" s="1293"/>
      <c r="D12" s="1293"/>
      <c r="E12" s="1294"/>
    </row>
    <row r="13" spans="1:5" ht="20.25" customHeight="1">
      <c r="A13" s="1290" t="s">
        <v>511</v>
      </c>
      <c r="B13" s="1287" t="s">
        <v>512</v>
      </c>
      <c r="C13" s="1293">
        <v>242379</v>
      </c>
      <c r="D13" s="1293">
        <v>165565</v>
      </c>
      <c r="E13" s="1294"/>
    </row>
    <row r="14" spans="1:5" ht="24" customHeight="1">
      <c r="A14" s="1290" t="s">
        <v>513</v>
      </c>
      <c r="B14" s="1287" t="s">
        <v>514</v>
      </c>
      <c r="C14" s="1293">
        <v>1156692</v>
      </c>
      <c r="D14" s="1293">
        <v>893111</v>
      </c>
      <c r="E14" s="1294"/>
    </row>
    <row r="15" spans="1:5" ht="22.5" customHeight="1">
      <c r="A15" s="1286" t="s">
        <v>515</v>
      </c>
      <c r="B15" s="1287" t="s">
        <v>516</v>
      </c>
      <c r="C15" s="1295">
        <f>C16+C17+C18+C19</f>
        <v>34928</v>
      </c>
      <c r="D15" s="1295">
        <f>D16+D17+D18+D19</f>
        <v>27762</v>
      </c>
      <c r="E15" s="1296">
        <f>+E16+E17+E18+E19</f>
        <v>0</v>
      </c>
    </row>
    <row r="16" spans="1:5" ht="23.25" customHeight="1">
      <c r="A16" s="1290" t="s">
        <v>517</v>
      </c>
      <c r="B16" s="1287" t="s">
        <v>518</v>
      </c>
      <c r="C16" s="1293"/>
      <c r="D16" s="1293"/>
      <c r="E16" s="1294"/>
    </row>
    <row r="17" spans="1:5" ht="24" customHeight="1">
      <c r="A17" s="1290" t="s">
        <v>519</v>
      </c>
      <c r="B17" s="1287" t="s">
        <v>105</v>
      </c>
      <c r="C17" s="1293"/>
      <c r="D17" s="1293"/>
      <c r="E17" s="1294"/>
    </row>
    <row r="18" spans="1:5" ht="18" customHeight="1">
      <c r="A18" s="1290" t="s">
        <v>520</v>
      </c>
      <c r="B18" s="1287" t="s">
        <v>106</v>
      </c>
      <c r="C18" s="1293">
        <v>34928</v>
      </c>
      <c r="D18" s="1293">
        <v>27762</v>
      </c>
      <c r="E18" s="1294"/>
    </row>
    <row r="19" spans="1:5" ht="18.75" customHeight="1">
      <c r="A19" s="1290" t="s">
        <v>521</v>
      </c>
      <c r="B19" s="1287" t="s">
        <v>107</v>
      </c>
      <c r="C19" s="1293"/>
      <c r="D19" s="1293"/>
      <c r="E19" s="1294"/>
    </row>
    <row r="20" spans="1:5" ht="21" customHeight="1">
      <c r="A20" s="1286" t="s">
        <v>522</v>
      </c>
      <c r="B20" s="1287" t="s">
        <v>108</v>
      </c>
      <c r="C20" s="1295">
        <v>1580</v>
      </c>
      <c r="D20" s="1295">
        <v>1580</v>
      </c>
      <c r="E20" s="1296">
        <f>+E21+E22+E23+E24</f>
        <v>0</v>
      </c>
    </row>
    <row r="21" spans="1:5" ht="12.75">
      <c r="A21" s="1290" t="s">
        <v>523</v>
      </c>
      <c r="B21" s="1287" t="s">
        <v>112</v>
      </c>
      <c r="C21" s="1293">
        <v>1580</v>
      </c>
      <c r="D21" s="1293">
        <v>1580</v>
      </c>
      <c r="E21" s="1294"/>
    </row>
    <row r="22" spans="1:5" ht="12.75">
      <c r="A22" s="1290" t="s">
        <v>524</v>
      </c>
      <c r="B22" s="1287" t="s">
        <v>113</v>
      </c>
      <c r="C22" s="1293"/>
      <c r="D22" s="1293"/>
      <c r="E22" s="1294"/>
    </row>
    <row r="23" spans="1:5" ht="14.25" customHeight="1">
      <c r="A23" s="1290" t="s">
        <v>525</v>
      </c>
      <c r="B23" s="1287" t="s">
        <v>114</v>
      </c>
      <c r="C23" s="1293"/>
      <c r="D23" s="1293"/>
      <c r="E23" s="1294"/>
    </row>
    <row r="24" spans="1:5" ht="12.75">
      <c r="A24" s="1290" t="s">
        <v>526</v>
      </c>
      <c r="B24" s="1287" t="s">
        <v>115</v>
      </c>
      <c r="C24" s="1293"/>
      <c r="D24" s="1293"/>
      <c r="E24" s="1294"/>
    </row>
    <row r="25" spans="1:5" ht="12.75">
      <c r="A25" s="1286" t="s">
        <v>527</v>
      </c>
      <c r="B25" s="1287" t="s">
        <v>116</v>
      </c>
      <c r="C25" s="1295">
        <f>+C26+C27+C28+C29</f>
        <v>0</v>
      </c>
      <c r="D25" s="1295">
        <f>+D26+D27+D28+D29</f>
        <v>0</v>
      </c>
      <c r="E25" s="1296">
        <f>+E26+E27+E28+E29</f>
        <v>0</v>
      </c>
    </row>
    <row r="26" spans="1:5" ht="21" customHeight="1">
      <c r="A26" s="1290" t="s">
        <v>528</v>
      </c>
      <c r="B26" s="1287" t="s">
        <v>117</v>
      </c>
      <c r="C26" s="1293"/>
      <c r="D26" s="1293"/>
      <c r="E26" s="1294"/>
    </row>
    <row r="27" spans="1:5" ht="21.75" customHeight="1">
      <c r="A27" s="1290" t="s">
        <v>529</v>
      </c>
      <c r="B27" s="1287" t="s">
        <v>530</v>
      </c>
      <c r="C27" s="1293"/>
      <c r="D27" s="1293"/>
      <c r="E27" s="1294"/>
    </row>
    <row r="28" spans="1:5" ht="21.75" customHeight="1">
      <c r="A28" s="1290" t="s">
        <v>531</v>
      </c>
      <c r="B28" s="1287" t="s">
        <v>532</v>
      </c>
      <c r="C28" s="1293"/>
      <c r="D28" s="1293"/>
      <c r="E28" s="1294"/>
    </row>
    <row r="29" spans="1:5" ht="18.75" customHeight="1">
      <c r="A29" s="1290" t="s">
        <v>533</v>
      </c>
      <c r="B29" s="1287" t="s">
        <v>534</v>
      </c>
      <c r="C29" s="1293"/>
      <c r="D29" s="1293"/>
      <c r="E29" s="1294"/>
    </row>
    <row r="30" spans="1:5" ht="17.25" customHeight="1">
      <c r="A30" s="1286" t="s">
        <v>535</v>
      </c>
      <c r="B30" s="1287" t="s">
        <v>536</v>
      </c>
      <c r="C30" s="1295">
        <f>+C31+C32+C33+C34</f>
        <v>0</v>
      </c>
      <c r="D30" s="1295">
        <f>+D31+D32+D33+D34</f>
        <v>0</v>
      </c>
      <c r="E30" s="1296">
        <f>+E31+E32+E33+E34</f>
        <v>0</v>
      </c>
    </row>
    <row r="31" spans="1:5" ht="20.25" customHeight="1">
      <c r="A31" s="1290" t="s">
        <v>537</v>
      </c>
      <c r="B31" s="1287" t="s">
        <v>538</v>
      </c>
      <c r="C31" s="1293"/>
      <c r="D31" s="1293"/>
      <c r="E31" s="1294"/>
    </row>
    <row r="32" spans="1:5" ht="23.25" customHeight="1">
      <c r="A32" s="1290" t="s">
        <v>539</v>
      </c>
      <c r="B32" s="1287" t="s">
        <v>540</v>
      </c>
      <c r="C32" s="1293"/>
      <c r="D32" s="1293"/>
      <c r="E32" s="1294"/>
    </row>
    <row r="33" spans="1:5" ht="18" customHeight="1">
      <c r="A33" s="1290" t="s">
        <v>541</v>
      </c>
      <c r="B33" s="1287" t="s">
        <v>542</v>
      </c>
      <c r="C33" s="1293"/>
      <c r="D33" s="1293"/>
      <c r="E33" s="1294"/>
    </row>
    <row r="34" spans="1:5" ht="19.5" customHeight="1">
      <c r="A34" s="1290" t="s">
        <v>543</v>
      </c>
      <c r="B34" s="1287" t="s">
        <v>544</v>
      </c>
      <c r="C34" s="1293"/>
      <c r="D34" s="1293"/>
      <c r="E34" s="1294"/>
    </row>
    <row r="35" spans="1:5" ht="21" customHeight="1">
      <c r="A35" s="1286" t="s">
        <v>545</v>
      </c>
      <c r="B35" s="1287" t="s">
        <v>546</v>
      </c>
      <c r="C35" s="1295">
        <v>7820</v>
      </c>
      <c r="D35" s="1295">
        <v>7820</v>
      </c>
      <c r="E35" s="1296">
        <f>+E36+E41+E46</f>
        <v>0</v>
      </c>
    </row>
    <row r="36" spans="1:5" ht="21" customHeight="1">
      <c r="A36" s="1286" t="s">
        <v>547</v>
      </c>
      <c r="B36" s="1287" t="s">
        <v>548</v>
      </c>
      <c r="C36" s="1295">
        <v>7820</v>
      </c>
      <c r="D36" s="1295">
        <v>7820</v>
      </c>
      <c r="E36" s="1296">
        <f>+E37+E38+E39+E40</f>
        <v>0</v>
      </c>
    </row>
    <row r="37" spans="1:5" ht="18.75" customHeight="1">
      <c r="A37" s="1290" t="s">
        <v>549</v>
      </c>
      <c r="B37" s="1287" t="s">
        <v>550</v>
      </c>
      <c r="C37" s="1293"/>
      <c r="D37" s="1293"/>
      <c r="E37" s="1294"/>
    </row>
    <row r="38" spans="1:5" ht="21.75" customHeight="1">
      <c r="A38" s="1290" t="s">
        <v>551</v>
      </c>
      <c r="B38" s="1287" t="s">
        <v>552</v>
      </c>
      <c r="C38" s="1293"/>
      <c r="D38" s="1293"/>
      <c r="E38" s="1294"/>
    </row>
    <row r="39" spans="1:5" ht="21" customHeight="1">
      <c r="A39" s="1290" t="s">
        <v>553</v>
      </c>
      <c r="B39" s="1287" t="s">
        <v>554</v>
      </c>
      <c r="C39" s="1293"/>
      <c r="D39" s="1293"/>
      <c r="E39" s="1294"/>
    </row>
    <row r="40" spans="1:5" ht="20.25" customHeight="1">
      <c r="A40" s="1290" t="s">
        <v>555</v>
      </c>
      <c r="B40" s="1287" t="s">
        <v>556</v>
      </c>
      <c r="C40" s="1293">
        <v>7820</v>
      </c>
      <c r="D40" s="1293">
        <v>7820</v>
      </c>
      <c r="E40" s="1294"/>
    </row>
    <row r="41" spans="1:12" ht="20.25" customHeight="1">
      <c r="A41" s="1286" t="s">
        <v>557</v>
      </c>
      <c r="B41" s="1287" t="s">
        <v>558</v>
      </c>
      <c r="C41" s="1295"/>
      <c r="D41" s="1295"/>
      <c r="E41" s="1296">
        <f>+E42+E43+E44+E45</f>
        <v>0</v>
      </c>
      <c r="L41" t="s">
        <v>85</v>
      </c>
    </row>
    <row r="42" spans="1:5" ht="21.75" customHeight="1">
      <c r="A42" s="1290" t="s">
        <v>559</v>
      </c>
      <c r="B42" s="1287" t="s">
        <v>560</v>
      </c>
      <c r="C42" s="1293"/>
      <c r="D42" s="1293"/>
      <c r="E42" s="1294"/>
    </row>
    <row r="43" spans="1:5" ht="22.5" customHeight="1">
      <c r="A43" s="1290" t="s">
        <v>561</v>
      </c>
      <c r="B43" s="1287" t="s">
        <v>562</v>
      </c>
      <c r="C43" s="1293"/>
      <c r="D43" s="1293"/>
      <c r="E43" s="1294"/>
    </row>
    <row r="44" spans="1:5" ht="23.25" customHeight="1">
      <c r="A44" s="1290" t="s">
        <v>563</v>
      </c>
      <c r="B44" s="1287" t="s">
        <v>564</v>
      </c>
      <c r="C44" s="1293"/>
      <c r="D44" s="1293"/>
      <c r="E44" s="1294"/>
    </row>
    <row r="45" spans="1:5" ht="20.25" customHeight="1">
      <c r="A45" s="1290" t="s">
        <v>565</v>
      </c>
      <c r="B45" s="1287" t="s">
        <v>566</v>
      </c>
      <c r="C45" s="1293"/>
      <c r="D45" s="1293"/>
      <c r="E45" s="1294"/>
    </row>
    <row r="46" spans="1:5" ht="21" customHeight="1">
      <c r="A46" s="1286" t="s">
        <v>567</v>
      </c>
      <c r="B46" s="1287" t="s">
        <v>568</v>
      </c>
      <c r="C46" s="1295">
        <f>+C47+C48+C49+C50</f>
        <v>0</v>
      </c>
      <c r="D46" s="1295">
        <f>+D47+D48+D49+D50</f>
        <v>0</v>
      </c>
      <c r="E46" s="1296">
        <f>+E47+E48+E49+E50</f>
        <v>0</v>
      </c>
    </row>
    <row r="47" spans="1:5" ht="18" customHeight="1">
      <c r="A47" s="1290" t="s">
        <v>569</v>
      </c>
      <c r="B47" s="1287" t="s">
        <v>570</v>
      </c>
      <c r="C47" s="1293"/>
      <c r="D47" s="1293"/>
      <c r="E47" s="1294"/>
    </row>
    <row r="48" spans="1:5" ht="22.5">
      <c r="A48" s="1290" t="s">
        <v>571</v>
      </c>
      <c r="B48" s="1287" t="s">
        <v>572</v>
      </c>
      <c r="C48" s="1293"/>
      <c r="D48" s="1293"/>
      <c r="E48" s="1294"/>
    </row>
    <row r="49" spans="1:5" ht="12.75">
      <c r="A49" s="1290" t="s">
        <v>573</v>
      </c>
      <c r="B49" s="1287" t="s">
        <v>574</v>
      </c>
      <c r="C49" s="1293"/>
      <c r="D49" s="1293"/>
      <c r="E49" s="1294"/>
    </row>
    <row r="50" spans="1:5" ht="15.75" customHeight="1">
      <c r="A50" s="1290" t="s">
        <v>575</v>
      </c>
      <c r="B50" s="1287" t="s">
        <v>576</v>
      </c>
      <c r="C50" s="1293"/>
      <c r="D50" s="1293"/>
      <c r="E50" s="1294"/>
    </row>
    <row r="51" spans="1:5" ht="21" customHeight="1">
      <c r="A51" s="1286" t="s">
        <v>577</v>
      </c>
      <c r="B51" s="1287" t="s">
        <v>578</v>
      </c>
      <c r="C51" s="1293"/>
      <c r="D51" s="1293"/>
      <c r="E51" s="1294"/>
    </row>
    <row r="52" spans="1:5" ht="19.5" customHeight="1">
      <c r="A52" s="1286" t="s">
        <v>579</v>
      </c>
      <c r="B52" s="1287" t="s">
        <v>580</v>
      </c>
      <c r="C52" s="1295">
        <f>C8+C9+C35+C51</f>
        <v>1980991</v>
      </c>
      <c r="D52" s="1295">
        <f>D8+D9+D35+D51</f>
        <v>1479396</v>
      </c>
      <c r="E52" s="1296">
        <f>+E8+E9+E35+E51</f>
        <v>0</v>
      </c>
    </row>
    <row r="53" spans="1:5" ht="12.75">
      <c r="A53" s="1286" t="s">
        <v>581</v>
      </c>
      <c r="B53" s="1287" t="s">
        <v>582</v>
      </c>
      <c r="C53" s="1293">
        <v>470</v>
      </c>
      <c r="D53" s="1293">
        <v>470</v>
      </c>
      <c r="E53" s="1294"/>
    </row>
    <row r="54" spans="1:5" ht="18" customHeight="1">
      <c r="A54" s="1286" t="s">
        <v>583</v>
      </c>
      <c r="B54" s="1287" t="s">
        <v>584</v>
      </c>
      <c r="C54" s="1293"/>
      <c r="D54" s="1293"/>
      <c r="E54" s="1294"/>
    </row>
    <row r="55" spans="1:5" ht="21" customHeight="1">
      <c r="A55" s="1286" t="s">
        <v>585</v>
      </c>
      <c r="B55" s="1287" t="s">
        <v>586</v>
      </c>
      <c r="C55" s="1295">
        <f>+C53+C54</f>
        <v>470</v>
      </c>
      <c r="D55" s="1295">
        <f>D53+D54</f>
        <v>470</v>
      </c>
      <c r="E55" s="1296">
        <f>+E53+E54</f>
        <v>0</v>
      </c>
    </row>
    <row r="56" spans="1:5" ht="16.5" customHeight="1">
      <c r="A56" s="1286" t="s">
        <v>587</v>
      </c>
      <c r="B56" s="1287" t="s">
        <v>588</v>
      </c>
      <c r="C56" s="1293"/>
      <c r="D56" s="1293"/>
      <c r="E56" s="1294"/>
    </row>
    <row r="57" spans="1:5" ht="15" customHeight="1">
      <c r="A57" s="1286" t="s">
        <v>589</v>
      </c>
      <c r="B57" s="1287" t="s">
        <v>590</v>
      </c>
      <c r="C57" s="1293">
        <v>73</v>
      </c>
      <c r="D57" s="1293">
        <v>73</v>
      </c>
      <c r="E57" s="1294"/>
    </row>
    <row r="58" spans="1:5" ht="19.5" customHeight="1">
      <c r="A58" s="1286" t="s">
        <v>591</v>
      </c>
      <c r="B58" s="1287" t="s">
        <v>592</v>
      </c>
      <c r="C58" s="1293">
        <v>45005</v>
      </c>
      <c r="D58" s="1293">
        <v>45005</v>
      </c>
      <c r="E58" s="1294"/>
    </row>
    <row r="59" spans="1:5" ht="18" customHeight="1">
      <c r="A59" s="1286" t="s">
        <v>632</v>
      </c>
      <c r="B59" s="1287" t="s">
        <v>593</v>
      </c>
      <c r="C59" s="1293">
        <v>72</v>
      </c>
      <c r="D59" s="1293">
        <v>72</v>
      </c>
      <c r="E59" s="1294"/>
    </row>
    <row r="60" spans="1:5" ht="16.5" customHeight="1">
      <c r="A60" s="1286" t="s">
        <v>594</v>
      </c>
      <c r="B60" s="1287" t="s">
        <v>595</v>
      </c>
      <c r="C60" s="1295">
        <f>+C56+C57+C58+C59</f>
        <v>45150</v>
      </c>
      <c r="D60" s="1295">
        <f>D57+D58+D59</f>
        <v>45150</v>
      </c>
      <c r="E60" s="1296">
        <f>+E56+E57+E58+E59</f>
        <v>0</v>
      </c>
    </row>
    <row r="61" spans="1:5" ht="15.75" customHeight="1">
      <c r="A61" s="1286" t="s">
        <v>596</v>
      </c>
      <c r="B61" s="1287" t="s">
        <v>597</v>
      </c>
      <c r="C61" s="1293">
        <v>10213</v>
      </c>
      <c r="D61" s="1293">
        <v>10213</v>
      </c>
      <c r="E61" s="1294"/>
    </row>
    <row r="62" spans="1:5" ht="18" customHeight="1">
      <c r="A62" s="1286" t="s">
        <v>598</v>
      </c>
      <c r="B62" s="1287" t="s">
        <v>599</v>
      </c>
      <c r="C62" s="1293"/>
      <c r="D62" s="1293"/>
      <c r="E62" s="1294"/>
    </row>
    <row r="63" spans="1:5" ht="16.5" customHeight="1">
      <c r="A63" s="1286" t="s">
        <v>600</v>
      </c>
      <c r="B63" s="1287" t="s">
        <v>601</v>
      </c>
      <c r="C63" s="1293">
        <v>1195</v>
      </c>
      <c r="D63" s="1293">
        <v>1195</v>
      </c>
      <c r="E63" s="1294"/>
    </row>
    <row r="64" spans="1:5" ht="20.25" customHeight="1">
      <c r="A64" s="1286" t="s">
        <v>602</v>
      </c>
      <c r="B64" s="1287" t="s">
        <v>603</v>
      </c>
      <c r="C64" s="1295">
        <f>+C61+C62+C63</f>
        <v>11408</v>
      </c>
      <c r="D64" s="1295">
        <f>D61+D63</f>
        <v>11408</v>
      </c>
      <c r="E64" s="1296">
        <f>+E61+E62+E63</f>
        <v>0</v>
      </c>
    </row>
    <row r="65" spans="1:5" ht="18.75" customHeight="1">
      <c r="A65" s="1286" t="s">
        <v>604</v>
      </c>
      <c r="B65" s="1287" t="s">
        <v>605</v>
      </c>
      <c r="C65" s="1293">
        <v>8219</v>
      </c>
      <c r="D65" s="1293">
        <v>8219</v>
      </c>
      <c r="E65" s="1294"/>
    </row>
    <row r="66" spans="1:5" ht="22.5" customHeight="1">
      <c r="A66" s="1286" t="s">
        <v>606</v>
      </c>
      <c r="B66" s="1287" t="s">
        <v>607</v>
      </c>
      <c r="C66" s="1293"/>
      <c r="D66" s="1293"/>
      <c r="E66" s="1294"/>
    </row>
    <row r="67" spans="1:5" ht="21" customHeight="1">
      <c r="A67" s="1286" t="s">
        <v>608</v>
      </c>
      <c r="B67" s="1287" t="s">
        <v>609</v>
      </c>
      <c r="C67" s="1295">
        <f>+C65+C66</f>
        <v>8219</v>
      </c>
      <c r="D67" s="1295">
        <f>D65+D66</f>
        <v>8219</v>
      </c>
      <c r="E67" s="1296">
        <f>+E65+E66</f>
        <v>0</v>
      </c>
    </row>
    <row r="68" spans="1:5" ht="18.75" customHeight="1">
      <c r="A68" s="1286" t="s">
        <v>610</v>
      </c>
      <c r="B68" s="1287" t="s">
        <v>611</v>
      </c>
      <c r="C68" s="1293">
        <v>77</v>
      </c>
      <c r="D68" s="1293">
        <v>77</v>
      </c>
      <c r="E68" s="1294"/>
    </row>
    <row r="69" spans="1:5" ht="21.75" customHeight="1" thickBot="1">
      <c r="A69" s="1297" t="s">
        <v>612</v>
      </c>
      <c r="B69" s="1298" t="s">
        <v>613</v>
      </c>
      <c r="C69" s="1299">
        <f>C52+C55+C60+C64+C67+C68</f>
        <v>2046315</v>
      </c>
      <c r="D69" s="1299">
        <f>D52+D55+D60+D64+D67+D68</f>
        <v>1544720</v>
      </c>
      <c r="E69" s="1300">
        <f>+E52+E55+E60+E64+E67+E68</f>
        <v>0</v>
      </c>
    </row>
  </sheetData>
  <sheetProtection/>
  <mergeCells count="9">
    <mergeCell ref="A1:E1"/>
    <mergeCell ref="A2:E2"/>
    <mergeCell ref="C3:E3"/>
    <mergeCell ref="A4:A6"/>
    <mergeCell ref="B4:B6"/>
    <mergeCell ref="C4:C5"/>
    <mergeCell ref="D4:D5"/>
    <mergeCell ref="E4:E5"/>
    <mergeCell ref="C6:E6"/>
  </mergeCells>
  <printOptions horizontalCentered="1"/>
  <pageMargins left="1.1023622047244095" right="0.7086614173228347" top="0.7480314960629921" bottom="0.7480314960629921" header="0.31496062992125984" footer="0.31496062992125984"/>
  <pageSetup fitToHeight="0" fitToWidth="0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42.421875" style="0" customWidth="1"/>
    <col min="2" max="2" width="25.57421875" style="0" customWidth="1"/>
    <col min="3" max="3" width="15.00390625" style="0" customWidth="1"/>
  </cols>
  <sheetData>
    <row r="1" spans="1:3" ht="12.75">
      <c r="A1" s="1999" t="s">
        <v>614</v>
      </c>
      <c r="B1" s="1999"/>
      <c r="C1" s="1999"/>
    </row>
    <row r="2" spans="1:3" ht="15.75">
      <c r="A2" s="2000" t="str">
        <f>+CONCATENATE(LEFT('[1]ÖSSZEFÜGGÉSEK'!A4,4),". év")</f>
        <v>2014. év</v>
      </c>
      <c r="B2" s="2000"/>
      <c r="C2" s="2000"/>
    </row>
    <row r="3" spans="1:3" ht="12.75">
      <c r="A3" s="1301"/>
      <c r="B3" s="1302"/>
      <c r="C3" s="1303"/>
    </row>
    <row r="4" spans="1:3" ht="13.5" thickBot="1">
      <c r="A4" s="1301"/>
      <c r="B4" s="1998" t="s">
        <v>490</v>
      </c>
      <c r="C4" s="1998"/>
    </row>
    <row r="5" spans="1:3" ht="13.5" thickBot="1">
      <c r="A5" s="2001" t="s">
        <v>615</v>
      </c>
      <c r="B5" s="1989" t="s">
        <v>492</v>
      </c>
      <c r="C5" s="2002" t="s">
        <v>633</v>
      </c>
    </row>
    <row r="6" spans="1:3" ht="12.75">
      <c r="A6" s="2001"/>
      <c r="B6" s="1991"/>
      <c r="C6" s="2002"/>
    </row>
    <row r="7" spans="1:3" ht="13.5" thickBot="1">
      <c r="A7" s="1304" t="s">
        <v>616</v>
      </c>
      <c r="B7" s="1305" t="s">
        <v>497</v>
      </c>
      <c r="C7" s="1306" t="s">
        <v>498</v>
      </c>
    </row>
    <row r="8" spans="1:3" ht="22.5" customHeight="1">
      <c r="A8" s="1286" t="s">
        <v>617</v>
      </c>
      <c r="B8" s="1307" t="s">
        <v>502</v>
      </c>
      <c r="C8" s="1308">
        <v>1990029</v>
      </c>
    </row>
    <row r="9" spans="1:3" ht="17.25" customHeight="1">
      <c r="A9" s="1286" t="s">
        <v>618</v>
      </c>
      <c r="B9" s="1287" t="s">
        <v>504</v>
      </c>
      <c r="C9" s="1308">
        <v>-503524</v>
      </c>
    </row>
    <row r="10" spans="1:3" ht="21.75" customHeight="1">
      <c r="A10" s="1286" t="s">
        <v>619</v>
      </c>
      <c r="B10" s="1287" t="s">
        <v>506</v>
      </c>
      <c r="C10" s="1308"/>
    </row>
    <row r="11" spans="1:3" ht="21" customHeight="1">
      <c r="A11" s="1286" t="s">
        <v>620</v>
      </c>
      <c r="B11" s="1287" t="s">
        <v>508</v>
      </c>
      <c r="C11" s="1309"/>
    </row>
    <row r="12" spans="1:3" ht="21.75" customHeight="1">
      <c r="A12" s="1286" t="s">
        <v>621</v>
      </c>
      <c r="B12" s="1287" t="s">
        <v>510</v>
      </c>
      <c r="C12" s="1309"/>
    </row>
    <row r="13" spans="1:3" ht="18.75" customHeight="1">
      <c r="A13" s="1286" t="s">
        <v>622</v>
      </c>
      <c r="B13" s="1287" t="s">
        <v>512</v>
      </c>
      <c r="C13" s="1309">
        <v>4809</v>
      </c>
    </row>
    <row r="14" spans="1:3" ht="20.25" customHeight="1">
      <c r="A14" s="1286" t="s">
        <v>623</v>
      </c>
      <c r="B14" s="1287" t="s">
        <v>514</v>
      </c>
      <c r="C14" s="1310">
        <f>C8+C9+C13</f>
        <v>1491314</v>
      </c>
    </row>
    <row r="15" spans="1:3" ht="21" customHeight="1">
      <c r="A15" s="1286" t="s">
        <v>624</v>
      </c>
      <c r="B15" s="1287" t="s">
        <v>516</v>
      </c>
      <c r="C15" s="1311">
        <v>36</v>
      </c>
    </row>
    <row r="16" spans="1:3" ht="21" customHeight="1">
      <c r="A16" s="1286" t="s">
        <v>625</v>
      </c>
      <c r="B16" s="1287" t="s">
        <v>518</v>
      </c>
      <c r="C16" s="1309">
        <v>28075</v>
      </c>
    </row>
    <row r="17" spans="1:3" ht="18" customHeight="1">
      <c r="A17" s="1286" t="s">
        <v>626</v>
      </c>
      <c r="B17" s="1287" t="s">
        <v>105</v>
      </c>
      <c r="C17" s="1309">
        <v>9976</v>
      </c>
    </row>
    <row r="18" spans="1:3" ht="16.5" customHeight="1">
      <c r="A18" s="1286" t="s">
        <v>627</v>
      </c>
      <c r="B18" s="1287" t="s">
        <v>106</v>
      </c>
      <c r="C18" s="1310">
        <f>SUM(C15:C17)</f>
        <v>38087</v>
      </c>
    </row>
    <row r="19" spans="1:3" ht="20.25" customHeight="1">
      <c r="A19" s="1286" t="s">
        <v>628</v>
      </c>
      <c r="B19" s="1287" t="s">
        <v>107</v>
      </c>
      <c r="C19" s="1310">
        <v>72</v>
      </c>
    </row>
    <row r="20" spans="1:3" ht="21" customHeight="1">
      <c r="A20" s="1286" t="s">
        <v>629</v>
      </c>
      <c r="B20" s="1287" t="s">
        <v>108</v>
      </c>
      <c r="C20" s="1309"/>
    </row>
    <row r="21" spans="1:3" ht="18.75" customHeight="1">
      <c r="A21" s="1286" t="s">
        <v>630</v>
      </c>
      <c r="B21" s="1287" t="s">
        <v>112</v>
      </c>
      <c r="C21" s="1314">
        <v>15247</v>
      </c>
    </row>
    <row r="22" spans="1:3" ht="26.25" customHeight="1" thickBot="1">
      <c r="A22" s="1312" t="s">
        <v>634</v>
      </c>
      <c r="B22" s="1298" t="s">
        <v>113</v>
      </c>
      <c r="C22" s="1313">
        <f>C14+C18+C19+C20+C21</f>
        <v>1544720</v>
      </c>
    </row>
    <row r="25" spans="2:3" ht="13.5" thickBot="1">
      <c r="B25" s="1998" t="s">
        <v>490</v>
      </c>
      <c r="C25" s="1998"/>
    </row>
    <row r="26" spans="1:3" ht="12.75">
      <c r="A26" s="1380" t="s">
        <v>491</v>
      </c>
      <c r="B26" s="1382" t="s">
        <v>492</v>
      </c>
      <c r="C26" s="1381" t="s">
        <v>660</v>
      </c>
    </row>
    <row r="27" spans="1:3" ht="17.25" customHeight="1">
      <c r="A27" s="1386" t="s">
        <v>661</v>
      </c>
      <c r="B27" s="1387">
        <v>1</v>
      </c>
      <c r="C27" s="1388">
        <v>11070</v>
      </c>
    </row>
    <row r="28" spans="1:3" ht="18.75" customHeight="1">
      <c r="A28" s="1389" t="s">
        <v>662</v>
      </c>
      <c r="B28" s="1387">
        <v>2</v>
      </c>
      <c r="C28" s="1390">
        <v>11070</v>
      </c>
    </row>
    <row r="29" spans="1:3" ht="18" customHeight="1">
      <c r="A29" s="1386" t="s">
        <v>663</v>
      </c>
      <c r="B29" s="1387">
        <v>3</v>
      </c>
      <c r="C29" s="1388">
        <v>12254</v>
      </c>
    </row>
    <row r="30" spans="1:9" ht="18" customHeight="1">
      <c r="A30" s="1389" t="s">
        <v>664</v>
      </c>
      <c r="B30" s="1387">
        <v>4</v>
      </c>
      <c r="C30" s="1391">
        <v>245</v>
      </c>
      <c r="H30" s="1998"/>
      <c r="I30" s="1998"/>
    </row>
    <row r="31" spans="1:3" ht="17.25" customHeight="1">
      <c r="A31" s="1389" t="s">
        <v>662</v>
      </c>
      <c r="B31" s="1387">
        <v>5</v>
      </c>
      <c r="C31" s="1390">
        <v>245</v>
      </c>
    </row>
    <row r="32" spans="1:3" ht="17.25" customHeight="1">
      <c r="A32" s="1389" t="s">
        <v>665</v>
      </c>
      <c r="B32" s="1387">
        <v>6</v>
      </c>
      <c r="C32" s="1391">
        <v>12009</v>
      </c>
    </row>
    <row r="33" spans="1:3" ht="15.75" customHeight="1">
      <c r="A33" s="1389" t="s">
        <v>662</v>
      </c>
      <c r="B33" s="1387">
        <v>7</v>
      </c>
      <c r="C33" s="1390">
        <v>12009</v>
      </c>
    </row>
    <row r="34" spans="1:3" ht="18" customHeight="1">
      <c r="A34" s="1389" t="s">
        <v>666</v>
      </c>
      <c r="B34" s="1387">
        <v>8</v>
      </c>
      <c r="C34" s="1391"/>
    </row>
    <row r="35" spans="1:3" ht="17.25" customHeight="1">
      <c r="A35" s="1389" t="s">
        <v>662</v>
      </c>
      <c r="B35" s="1387">
        <v>9</v>
      </c>
      <c r="C35" s="1391"/>
    </row>
    <row r="36" spans="1:3" ht="16.5" customHeight="1">
      <c r="A36" s="1995" t="s">
        <v>667</v>
      </c>
      <c r="B36" s="1997">
        <v>10</v>
      </c>
      <c r="C36" s="1392"/>
    </row>
    <row r="37" spans="1:3" ht="12.75">
      <c r="A37" s="1995"/>
      <c r="B37" s="1997"/>
      <c r="C37" s="1394"/>
    </row>
    <row r="38" spans="1:3" ht="12.75">
      <c r="A38" s="1996"/>
      <c r="B38" s="1997"/>
      <c r="C38" s="1393"/>
    </row>
    <row r="39" spans="1:3" ht="19.5" customHeight="1">
      <c r="A39" s="1389" t="s">
        <v>662</v>
      </c>
      <c r="B39" s="1387">
        <v>11</v>
      </c>
      <c r="C39" s="1391"/>
    </row>
    <row r="40" spans="1:3" ht="20.25" customHeight="1" thickBot="1">
      <c r="A40" s="1384" t="s">
        <v>668</v>
      </c>
      <c r="B40" s="1383">
        <v>12</v>
      </c>
      <c r="C40" s="1385">
        <f>C27+C29</f>
        <v>23324</v>
      </c>
    </row>
    <row r="41" ht="12.75">
      <c r="C41" s="567"/>
    </row>
    <row r="42" ht="12.75">
      <c r="C42" s="567"/>
    </row>
    <row r="43" ht="12.75">
      <c r="C43" s="567"/>
    </row>
    <row r="44" ht="12.75">
      <c r="C44" s="567"/>
    </row>
    <row r="45" ht="12.75">
      <c r="C45" s="567"/>
    </row>
  </sheetData>
  <sheetProtection/>
  <mergeCells count="10">
    <mergeCell ref="A36:A38"/>
    <mergeCell ref="B36:B38"/>
    <mergeCell ref="B25:C25"/>
    <mergeCell ref="H30:I30"/>
    <mergeCell ref="A1:C1"/>
    <mergeCell ref="A2:C2"/>
    <mergeCell ref="B4:C4"/>
    <mergeCell ref="A5:A6"/>
    <mergeCell ref="B5:B6"/>
    <mergeCell ref="C5:C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2" sqref="A2:N2"/>
    </sheetView>
  </sheetViews>
  <sheetFormatPr defaultColWidth="9.140625" defaultRowHeight="12.75"/>
  <cols>
    <col min="1" max="1" width="13.00390625" style="0" customWidth="1"/>
    <col min="8" max="8" width="10.57421875" style="0" customWidth="1"/>
    <col min="12" max="12" width="8.8515625" style="0" customWidth="1"/>
    <col min="13" max="13" width="9.140625" style="0" hidden="1" customWidth="1"/>
    <col min="14" max="14" width="6.7109375" style="0" hidden="1" customWidth="1"/>
    <col min="15" max="15" width="15.57421875" style="0" bestFit="1" customWidth="1"/>
  </cols>
  <sheetData>
    <row r="1" spans="13:14" ht="12.75">
      <c r="M1" s="1985" t="s">
        <v>434</v>
      </c>
      <c r="N1" s="1717"/>
    </row>
    <row r="2" spans="1:14" ht="12.75">
      <c r="A2" s="2003" t="s">
        <v>756</v>
      </c>
      <c r="B2" s="2003"/>
      <c r="C2" s="2003"/>
      <c r="D2" s="2003"/>
      <c r="E2" s="2003"/>
      <c r="F2" s="2003"/>
      <c r="G2" s="2003"/>
      <c r="H2" s="2003"/>
      <c r="I2" s="2003"/>
      <c r="J2" s="2003"/>
      <c r="K2" s="2003"/>
      <c r="L2" s="2003"/>
      <c r="M2" s="2003"/>
      <c r="N2" s="2003"/>
    </row>
    <row r="3" spans="1:14" ht="12.75">
      <c r="A3" s="2004" t="s">
        <v>435</v>
      </c>
      <c r="B3" s="1529"/>
      <c r="C3" s="1529"/>
      <c r="D3" s="1529"/>
      <c r="E3" s="1529"/>
      <c r="F3" s="1529"/>
      <c r="G3" s="1529"/>
      <c r="H3" s="1529"/>
      <c r="I3" s="1529"/>
      <c r="J3" s="1529"/>
      <c r="K3" s="1529"/>
      <c r="L3" s="1529"/>
      <c r="M3" s="1529"/>
      <c r="N3" s="1529"/>
    </row>
    <row r="4" spans="13:14" ht="12.75">
      <c r="M4" s="1717"/>
      <c r="N4" s="1717"/>
    </row>
    <row r="5" ht="13.5" thickBot="1"/>
    <row r="6" spans="1:15" ht="13.5" thickTop="1">
      <c r="A6" s="2005" t="s">
        <v>436</v>
      </c>
      <c r="B6" s="2008" t="s">
        <v>437</v>
      </c>
      <c r="C6" s="2009"/>
      <c r="D6" s="2012" t="s">
        <v>99</v>
      </c>
      <c r="E6" s="2013"/>
      <c r="F6" s="2013"/>
      <c r="G6" s="2013"/>
      <c r="H6" s="2013"/>
      <c r="I6" s="2013"/>
      <c r="J6" s="2013"/>
      <c r="K6" s="2013"/>
      <c r="L6" s="2013"/>
      <c r="M6" s="2013"/>
      <c r="N6" s="2013"/>
      <c r="O6" s="2016" t="s">
        <v>438</v>
      </c>
    </row>
    <row r="7" spans="1:15" ht="12.75">
      <c r="A7" s="2006"/>
      <c r="B7" s="2010"/>
      <c r="C7" s="2011"/>
      <c r="D7" s="2019" t="s">
        <v>484</v>
      </c>
      <c r="E7" s="2020"/>
      <c r="F7" s="2019" t="s">
        <v>439</v>
      </c>
      <c r="G7" s="2021"/>
      <c r="H7" s="2020"/>
      <c r="I7" s="2019" t="s">
        <v>483</v>
      </c>
      <c r="J7" s="2021"/>
      <c r="K7" s="2019"/>
      <c r="L7" s="2020"/>
      <c r="M7" s="2022" t="s">
        <v>440</v>
      </c>
      <c r="N7" s="2021"/>
      <c r="O7" s="2017"/>
    </row>
    <row r="8" spans="1:15" ht="13.5" thickBot="1">
      <c r="A8" s="2007"/>
      <c r="B8" s="1160" t="s">
        <v>441</v>
      </c>
      <c r="C8" s="1161" t="s">
        <v>442</v>
      </c>
      <c r="D8" s="1162" t="s">
        <v>441</v>
      </c>
      <c r="E8" s="1163" t="s">
        <v>442</v>
      </c>
      <c r="F8" s="1162" t="s">
        <v>443</v>
      </c>
      <c r="G8" s="1163" t="s">
        <v>442</v>
      </c>
      <c r="H8" s="1163" t="s">
        <v>486</v>
      </c>
      <c r="I8" s="1162" t="s">
        <v>444</v>
      </c>
      <c r="J8" s="1163" t="s">
        <v>442</v>
      </c>
      <c r="K8" s="1162" t="s">
        <v>482</v>
      </c>
      <c r="L8" s="1163" t="s">
        <v>442</v>
      </c>
      <c r="M8" s="1164" t="s">
        <v>441</v>
      </c>
      <c r="N8" s="1163" t="s">
        <v>442</v>
      </c>
      <c r="O8" s="2018"/>
    </row>
    <row r="9" spans="1:15" ht="18.75">
      <c r="A9" s="1165" t="s">
        <v>445</v>
      </c>
      <c r="B9" s="1166"/>
      <c r="C9" s="1167"/>
      <c r="D9" s="1168"/>
      <c r="E9" s="1169"/>
      <c r="F9" s="1168"/>
      <c r="G9" s="1269"/>
      <c r="H9" s="1169"/>
      <c r="I9" s="1168"/>
      <c r="J9" s="1269"/>
      <c r="K9" s="1168"/>
      <c r="L9" s="1169"/>
      <c r="M9" s="1170"/>
      <c r="N9" s="1171"/>
      <c r="O9" s="1172"/>
    </row>
    <row r="10" spans="1:15" ht="18.75">
      <c r="A10" s="1173" t="s">
        <v>446</v>
      </c>
      <c r="B10" s="1174">
        <v>29022</v>
      </c>
      <c r="C10" s="1175">
        <v>24220</v>
      </c>
      <c r="D10" s="1174">
        <v>21864</v>
      </c>
      <c r="E10" s="1175">
        <v>21864</v>
      </c>
      <c r="F10" s="1174">
        <v>2356</v>
      </c>
      <c r="G10" s="1175">
        <v>2356</v>
      </c>
      <c r="H10" s="1175"/>
      <c r="I10" s="1174">
        <v>2334</v>
      </c>
      <c r="J10" s="1270"/>
      <c r="K10" s="1174"/>
      <c r="L10" s="1175"/>
      <c r="M10" s="1176"/>
      <c r="N10" s="1177"/>
      <c r="O10" s="1178">
        <v>4802</v>
      </c>
    </row>
    <row r="11" spans="1:15" ht="18.75">
      <c r="A11" s="1173" t="s">
        <v>447</v>
      </c>
      <c r="B11" s="1179">
        <v>25662</v>
      </c>
      <c r="C11" s="1180">
        <v>22540</v>
      </c>
      <c r="D11" s="1179">
        <v>20520</v>
      </c>
      <c r="E11" s="1180">
        <v>20520</v>
      </c>
      <c r="F11" s="1179">
        <v>2020</v>
      </c>
      <c r="G11" s="1180">
        <v>2020</v>
      </c>
      <c r="H11" s="1180"/>
      <c r="I11" s="1179">
        <v>1998</v>
      </c>
      <c r="J11" s="1271"/>
      <c r="K11" s="1179"/>
      <c r="L11" s="1180"/>
      <c r="M11" s="1181"/>
      <c r="N11" s="1182"/>
      <c r="O11" s="1183">
        <v>3122</v>
      </c>
    </row>
    <row r="12" spans="1:15" ht="18.75">
      <c r="A12" s="1173" t="s">
        <v>448</v>
      </c>
      <c r="B12" s="1179">
        <v>3360</v>
      </c>
      <c r="C12" s="1180">
        <v>1680</v>
      </c>
      <c r="D12" s="1179">
        <v>1344</v>
      </c>
      <c r="E12" s="1180">
        <v>1344</v>
      </c>
      <c r="F12" s="1179">
        <v>336</v>
      </c>
      <c r="G12" s="1180">
        <v>336</v>
      </c>
      <c r="H12" s="1180"/>
      <c r="I12" s="1179">
        <v>336</v>
      </c>
      <c r="J12" s="1271"/>
      <c r="K12" s="1179"/>
      <c r="L12" s="1180"/>
      <c r="M12" s="1181"/>
      <c r="N12" s="1182"/>
      <c r="O12" s="1183">
        <v>1680</v>
      </c>
    </row>
    <row r="13" spans="1:15" ht="13.5" thickBot="1">
      <c r="A13" s="1184"/>
      <c r="B13" s="1185"/>
      <c r="C13" s="1186"/>
      <c r="D13" s="1187"/>
      <c r="E13" s="1188"/>
      <c r="F13" s="1187"/>
      <c r="G13" s="1274"/>
      <c r="H13" s="1188"/>
      <c r="I13" s="1187"/>
      <c r="J13" s="1186"/>
      <c r="K13" s="1187"/>
      <c r="L13" s="1188"/>
      <c r="M13" s="1186"/>
      <c r="N13" s="1189"/>
      <c r="O13" s="1190"/>
    </row>
    <row r="14" spans="1:15" ht="18.75">
      <c r="A14" s="1165" t="s">
        <v>449</v>
      </c>
      <c r="B14" s="1191"/>
      <c r="C14" s="1192"/>
      <c r="D14" s="2014" t="s">
        <v>485</v>
      </c>
      <c r="E14" s="2015"/>
      <c r="F14" s="1193"/>
      <c r="G14" s="1275"/>
      <c r="H14" s="1194"/>
      <c r="I14" s="1193"/>
      <c r="J14" s="1195"/>
      <c r="K14" s="1193"/>
      <c r="L14" s="1194"/>
      <c r="M14" s="1195"/>
      <c r="N14" s="1196"/>
      <c r="O14" s="1197"/>
    </row>
    <row r="15" spans="1:15" ht="19.5">
      <c r="A15" s="1198" t="s">
        <v>450</v>
      </c>
      <c r="B15" s="1174">
        <f>SUM(B16:B18)</f>
        <v>60800</v>
      </c>
      <c r="C15" s="1175">
        <v>42600</v>
      </c>
      <c r="D15" s="1174">
        <v>16693</v>
      </c>
      <c r="E15" s="1199">
        <f>SUM(E16:E18)</f>
        <v>16693</v>
      </c>
      <c r="F15" s="1174">
        <v>25907</v>
      </c>
      <c r="G15" s="1177">
        <v>2837</v>
      </c>
      <c r="H15" s="1199">
        <v>23070</v>
      </c>
      <c r="I15" s="1174">
        <f>SUM(I16:I18)</f>
        <v>2400</v>
      </c>
      <c r="J15" s="1270"/>
      <c r="K15" s="1174"/>
      <c r="L15" s="1199"/>
      <c r="M15" s="1176"/>
      <c r="N15" s="1176"/>
      <c r="O15" s="1200">
        <v>18200</v>
      </c>
    </row>
    <row r="16" spans="1:15" ht="12.75">
      <c r="A16" s="1201" t="s">
        <v>451</v>
      </c>
      <c r="B16" s="1179">
        <v>30604</v>
      </c>
      <c r="C16" s="1180">
        <v>30604</v>
      </c>
      <c r="D16" s="1179">
        <v>7534</v>
      </c>
      <c r="E16" s="1180">
        <v>7534</v>
      </c>
      <c r="F16" s="1179">
        <v>23070</v>
      </c>
      <c r="G16" s="1271"/>
      <c r="H16" s="1180">
        <v>23070</v>
      </c>
      <c r="I16" s="1179"/>
      <c r="J16" s="1271"/>
      <c r="K16" s="1179"/>
      <c r="L16" s="1180"/>
      <c r="M16" s="1181"/>
      <c r="N16" s="1182"/>
      <c r="O16" s="1202"/>
    </row>
    <row r="17" spans="1:15" ht="12.75">
      <c r="A17" s="1203" t="s">
        <v>452</v>
      </c>
      <c r="B17" s="1204">
        <v>22647</v>
      </c>
      <c r="C17" s="1205">
        <v>8997</v>
      </c>
      <c r="D17" s="1204">
        <v>6869</v>
      </c>
      <c r="E17" s="1205">
        <v>6869</v>
      </c>
      <c r="F17" s="1204">
        <v>2128</v>
      </c>
      <c r="G17" s="1272">
        <v>2128</v>
      </c>
      <c r="H17" s="1205"/>
      <c r="I17" s="1204">
        <v>1800</v>
      </c>
      <c r="J17" s="1272"/>
      <c r="K17" s="1204"/>
      <c r="L17" s="1205"/>
      <c r="M17" s="1206"/>
      <c r="N17" s="1207"/>
      <c r="O17" s="1202">
        <v>13650</v>
      </c>
    </row>
    <row r="18" spans="1:15" ht="13.5" thickBot="1">
      <c r="A18" s="1208" t="s">
        <v>453</v>
      </c>
      <c r="B18" s="1209">
        <v>7549</v>
      </c>
      <c r="C18" s="1210">
        <v>2999</v>
      </c>
      <c r="D18" s="1209">
        <v>2290</v>
      </c>
      <c r="E18" s="1210">
        <v>2290</v>
      </c>
      <c r="F18" s="1209">
        <v>709</v>
      </c>
      <c r="G18" s="1273">
        <v>709</v>
      </c>
      <c r="H18" s="1210"/>
      <c r="I18" s="1209">
        <v>600</v>
      </c>
      <c r="J18" s="1273"/>
      <c r="K18" s="1209"/>
      <c r="L18" s="1210"/>
      <c r="M18" s="1211"/>
      <c r="N18" s="1212"/>
      <c r="O18" s="1213">
        <v>4550</v>
      </c>
    </row>
    <row r="19" spans="1:15" ht="14.25" thickBot="1" thickTop="1">
      <c r="A19" s="1214" t="s">
        <v>488</v>
      </c>
      <c r="B19" s="1215">
        <f>SUM(B10+B13+B15)</f>
        <v>89822</v>
      </c>
      <c r="C19" s="1216">
        <f aca="true" t="shared" si="0" ref="C19:I19">SUM(C10+C13+C15)</f>
        <v>66820</v>
      </c>
      <c r="D19" s="1215">
        <f>SUM(D10+D13+D15)</f>
        <v>38557</v>
      </c>
      <c r="E19" s="1216">
        <f>SUM(E10+E13+E15)</f>
        <v>38557</v>
      </c>
      <c r="F19" s="1276">
        <f t="shared" si="0"/>
        <v>28263</v>
      </c>
      <c r="G19" s="1217">
        <v>5193</v>
      </c>
      <c r="H19" s="1216">
        <f t="shared" si="0"/>
        <v>23070</v>
      </c>
      <c r="I19" s="1276">
        <f t="shared" si="0"/>
        <v>4734</v>
      </c>
      <c r="J19" s="1217"/>
      <c r="K19" s="1215"/>
      <c r="L19" s="1216"/>
      <c r="M19" s="1217"/>
      <c r="N19" s="1218"/>
      <c r="O19" s="1219">
        <f>O10+O15</f>
        <v>23002</v>
      </c>
    </row>
    <row r="20" ht="13.5" thickTop="1"/>
    <row r="21" spans="1:10" ht="12.75">
      <c r="A21" s="1220" t="s">
        <v>454</v>
      </c>
      <c r="B21" s="1220"/>
      <c r="C21" s="1220"/>
      <c r="D21" s="1220"/>
      <c r="E21" s="1220"/>
      <c r="F21" s="1220"/>
      <c r="G21" s="1220"/>
      <c r="H21" s="1220"/>
      <c r="I21" s="1220"/>
      <c r="J21" s="1220"/>
    </row>
    <row r="22" spans="1:10" ht="12.75">
      <c r="A22" s="1221" t="s">
        <v>455</v>
      </c>
      <c r="B22" s="1221"/>
      <c r="C22" s="1221"/>
      <c r="D22" s="1221"/>
      <c r="E22" s="1221"/>
      <c r="F22" s="1222"/>
      <c r="G22" s="1222"/>
      <c r="H22" s="1222"/>
      <c r="I22" s="1222"/>
      <c r="J22" s="1222"/>
    </row>
    <row r="23" spans="1:10" ht="12.75">
      <c r="A23" s="1221"/>
      <c r="B23" s="1223" t="s">
        <v>456</v>
      </c>
      <c r="C23" s="1223" t="s">
        <v>457</v>
      </c>
      <c r="D23" s="1223" t="s">
        <v>458</v>
      </c>
      <c r="E23" s="1224" t="s">
        <v>459</v>
      </c>
      <c r="F23" s="1224" t="s">
        <v>460</v>
      </c>
      <c r="G23" s="1224" t="s">
        <v>487</v>
      </c>
      <c r="H23" s="1225" t="s">
        <v>461</v>
      </c>
      <c r="I23" s="1222"/>
      <c r="J23" s="1222"/>
    </row>
    <row r="24" spans="1:8" ht="12.75">
      <c r="A24" s="1226" t="s">
        <v>462</v>
      </c>
      <c r="B24" s="1227">
        <v>30344</v>
      </c>
      <c r="C24" s="1228">
        <v>40</v>
      </c>
      <c r="D24" s="1229">
        <v>30384</v>
      </c>
      <c r="E24" s="1228">
        <v>198</v>
      </c>
      <c r="F24" s="1229">
        <v>22</v>
      </c>
      <c r="G24" s="1229"/>
      <c r="H24" s="1229">
        <f>SUM(D24:F24)</f>
        <v>30604</v>
      </c>
    </row>
    <row r="25" spans="1:8" ht="12.75">
      <c r="A25" s="1226" t="s">
        <v>463</v>
      </c>
      <c r="B25" s="1227">
        <v>21900</v>
      </c>
      <c r="C25" s="1228">
        <v>29</v>
      </c>
      <c r="D25" s="1229">
        <v>21929</v>
      </c>
      <c r="E25" s="1228">
        <v>131</v>
      </c>
      <c r="F25" s="1229">
        <v>260</v>
      </c>
      <c r="G25" s="1229">
        <v>327</v>
      </c>
      <c r="H25" s="1229">
        <f>SUM(D25:G25)</f>
        <v>22647</v>
      </c>
    </row>
    <row r="26" spans="1:8" ht="12.75">
      <c r="A26" s="1226" t="s">
        <v>464</v>
      </c>
      <c r="B26" s="1227">
        <v>7300</v>
      </c>
      <c r="C26" s="1228">
        <v>9</v>
      </c>
      <c r="D26" s="1229">
        <v>7309</v>
      </c>
      <c r="E26" s="1228">
        <v>44</v>
      </c>
      <c r="F26" s="1229">
        <v>86</v>
      </c>
      <c r="G26" s="1229">
        <v>110</v>
      </c>
      <c r="H26" s="1229">
        <f>SUM(D26:G26)</f>
        <v>7549</v>
      </c>
    </row>
    <row r="27" spans="1:8" ht="12.75">
      <c r="A27" s="1230" t="s">
        <v>465</v>
      </c>
      <c r="B27" s="1231">
        <v>59544</v>
      </c>
      <c r="C27" s="1232">
        <v>78</v>
      </c>
      <c r="D27" s="1233">
        <v>59622</v>
      </c>
      <c r="E27" s="1234">
        <f>SUM(E24:E26)</f>
        <v>373</v>
      </c>
      <c r="F27" s="1235">
        <f>SUM(F24:F26)</f>
        <v>368</v>
      </c>
      <c r="G27" s="1235">
        <f>SUM(G25:G26)</f>
        <v>437</v>
      </c>
      <c r="H27" s="1235">
        <f>SUM(H24:H26)</f>
        <v>60800</v>
      </c>
    </row>
  </sheetData>
  <sheetProtection/>
  <mergeCells count="14">
    <mergeCell ref="D14:E14"/>
    <mergeCell ref="O6:O8"/>
    <mergeCell ref="D7:E7"/>
    <mergeCell ref="F7:H7"/>
    <mergeCell ref="I7:J7"/>
    <mergeCell ref="K7:L7"/>
    <mergeCell ref="M7:N7"/>
    <mergeCell ref="M1:N1"/>
    <mergeCell ref="A2:N2"/>
    <mergeCell ref="A3:N3"/>
    <mergeCell ref="M4:N4"/>
    <mergeCell ref="A6:A8"/>
    <mergeCell ref="B6:C7"/>
    <mergeCell ref="D6:N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2" sqref="A2:L2"/>
    </sheetView>
  </sheetViews>
  <sheetFormatPr defaultColWidth="9.140625" defaultRowHeight="12.75"/>
  <sheetData>
    <row r="1" spans="10:11" ht="15">
      <c r="J1" s="1236"/>
      <c r="K1" s="1236"/>
    </row>
    <row r="2" spans="1:12" ht="12.75">
      <c r="A2" s="2003" t="s">
        <v>757</v>
      </c>
      <c r="B2" s="2003"/>
      <c r="C2" s="2003"/>
      <c r="D2" s="2003"/>
      <c r="E2" s="2003"/>
      <c r="F2" s="2003"/>
      <c r="G2" s="2003"/>
      <c r="H2" s="2003"/>
      <c r="I2" s="2003"/>
      <c r="J2" s="2003"/>
      <c r="K2" s="2003"/>
      <c r="L2" s="2003"/>
    </row>
    <row r="3" spans="1:12" ht="12.75">
      <c r="A3" s="2004" t="s">
        <v>489</v>
      </c>
      <c r="B3" s="1529"/>
      <c r="C3" s="1529"/>
      <c r="D3" s="1529"/>
      <c r="E3" s="1529"/>
      <c r="F3" s="1529"/>
      <c r="G3" s="1529"/>
      <c r="H3" s="1529"/>
      <c r="I3" s="1529"/>
      <c r="J3" s="1529"/>
      <c r="K3" s="1529"/>
      <c r="L3" s="1529"/>
    </row>
    <row r="4" spans="9:11" ht="12.75">
      <c r="I4" s="1237"/>
      <c r="J4" s="1237"/>
      <c r="K4" s="1238"/>
    </row>
    <row r="5" ht="13.5" thickBot="1"/>
    <row r="6" spans="1:12" ht="12.75">
      <c r="A6" s="2023" t="s">
        <v>466</v>
      </c>
      <c r="B6" s="2025" t="s">
        <v>467</v>
      </c>
      <c r="C6" s="2026"/>
      <c r="D6" s="2027"/>
      <c r="E6" s="2025" t="s">
        <v>468</v>
      </c>
      <c r="F6" s="2026"/>
      <c r="G6" s="2027"/>
      <c r="H6" s="2025" t="s">
        <v>469</v>
      </c>
      <c r="I6" s="2026"/>
      <c r="J6" s="2027"/>
      <c r="K6" s="2028" t="s">
        <v>96</v>
      </c>
      <c r="L6" s="2029"/>
    </row>
    <row r="7" spans="1:12" ht="26.25" thickBot="1">
      <c r="A7" s="2024"/>
      <c r="B7" s="1239" t="s">
        <v>470</v>
      </c>
      <c r="C7" s="1240" t="s">
        <v>471</v>
      </c>
      <c r="D7" s="1241" t="s">
        <v>472</v>
      </c>
      <c r="E7" s="1239" t="s">
        <v>470</v>
      </c>
      <c r="F7" s="1240" t="s">
        <v>471</v>
      </c>
      <c r="G7" s="1241" t="s">
        <v>472</v>
      </c>
      <c r="H7" s="1239" t="s">
        <v>470</v>
      </c>
      <c r="I7" s="1240" t="s">
        <v>471</v>
      </c>
      <c r="J7" s="1241" t="s">
        <v>472</v>
      </c>
      <c r="K7" s="2030" t="s">
        <v>473</v>
      </c>
      <c r="L7" s="2031"/>
    </row>
    <row r="8" spans="1:12" ht="12.75">
      <c r="A8" s="1242">
        <v>264</v>
      </c>
      <c r="B8" s="1243"/>
      <c r="C8" s="1244"/>
      <c r="D8" s="1245"/>
      <c r="E8" s="1243" t="s">
        <v>474</v>
      </c>
      <c r="F8" s="1244">
        <v>100</v>
      </c>
      <c r="G8" s="1246">
        <v>915</v>
      </c>
      <c r="H8" s="1243"/>
      <c r="I8" s="1244"/>
      <c r="J8" s="1245"/>
      <c r="K8" s="2032">
        <v>915</v>
      </c>
      <c r="L8" s="2033"/>
    </row>
    <row r="9" spans="1:12" ht="12.75">
      <c r="A9" s="1247">
        <v>2</v>
      </c>
      <c r="B9" s="1248" t="s">
        <v>474</v>
      </c>
      <c r="C9" s="1249">
        <v>100</v>
      </c>
      <c r="D9" s="1250">
        <v>18</v>
      </c>
      <c r="E9" s="1248"/>
      <c r="F9" s="1249"/>
      <c r="G9" s="1251"/>
      <c r="H9" s="1248"/>
      <c r="I9" s="1249"/>
      <c r="J9" s="1250"/>
      <c r="K9" s="2034">
        <v>18</v>
      </c>
      <c r="L9" s="2035"/>
    </row>
    <row r="10" spans="1:12" ht="12.75">
      <c r="A10" s="1247">
        <v>1</v>
      </c>
      <c r="B10" s="1248" t="s">
        <v>475</v>
      </c>
      <c r="C10" s="1249">
        <v>100</v>
      </c>
      <c r="D10" s="1250">
        <v>17</v>
      </c>
      <c r="E10" s="1248"/>
      <c r="F10" s="1249"/>
      <c r="G10" s="1251"/>
      <c r="H10" s="1248"/>
      <c r="I10" s="1249"/>
      <c r="J10" s="1250"/>
      <c r="K10" s="2034">
        <v>17</v>
      </c>
      <c r="L10" s="2036"/>
    </row>
    <row r="11" spans="1:12" ht="12.75">
      <c r="A11" s="1247">
        <v>3</v>
      </c>
      <c r="B11" s="1248" t="s">
        <v>476</v>
      </c>
      <c r="C11" s="1249">
        <v>100</v>
      </c>
      <c r="D11" s="1250">
        <v>77</v>
      </c>
      <c r="E11" s="1248"/>
      <c r="F11" s="1249"/>
      <c r="G11" s="1251"/>
      <c r="H11" s="1248"/>
      <c r="I11" s="1249"/>
      <c r="J11" s="1250"/>
      <c r="K11" s="2034">
        <v>77</v>
      </c>
      <c r="L11" s="2036"/>
    </row>
    <row r="12" spans="1:12" ht="12.75">
      <c r="A12" s="1247">
        <v>5</v>
      </c>
      <c r="B12" s="1248"/>
      <c r="C12" s="1249"/>
      <c r="D12" s="1250"/>
      <c r="E12" s="1248"/>
      <c r="F12" s="1249"/>
      <c r="G12" s="1251"/>
      <c r="H12" s="1248" t="s">
        <v>477</v>
      </c>
      <c r="I12" s="1249">
        <v>23</v>
      </c>
      <c r="J12" s="1251">
        <v>20</v>
      </c>
      <c r="K12" s="2034">
        <v>20</v>
      </c>
      <c r="L12" s="2035"/>
    </row>
    <row r="13" spans="1:12" ht="12.75">
      <c r="A13" s="1247">
        <v>11</v>
      </c>
      <c r="B13" s="1248"/>
      <c r="C13" s="1249"/>
      <c r="D13" s="1250"/>
      <c r="E13" s="1248"/>
      <c r="F13" s="1249"/>
      <c r="G13" s="1251"/>
      <c r="H13" s="1248" t="s">
        <v>477</v>
      </c>
      <c r="I13" s="1249">
        <v>30</v>
      </c>
      <c r="J13" s="1251">
        <v>61</v>
      </c>
      <c r="K13" s="2034">
        <v>61</v>
      </c>
      <c r="L13" s="2035"/>
    </row>
    <row r="14" spans="1:12" ht="12.75">
      <c r="A14" s="1247">
        <v>7</v>
      </c>
      <c r="B14" s="1248"/>
      <c r="C14" s="1249"/>
      <c r="D14" s="1250"/>
      <c r="E14" s="1248"/>
      <c r="F14" s="1249"/>
      <c r="G14" s="1251"/>
      <c r="H14" s="1248" t="s">
        <v>477</v>
      </c>
      <c r="I14" s="1249">
        <v>39</v>
      </c>
      <c r="J14" s="1251">
        <v>181</v>
      </c>
      <c r="K14" s="2034">
        <v>181</v>
      </c>
      <c r="L14" s="2035"/>
    </row>
    <row r="15" spans="1:12" ht="12.75">
      <c r="A15" s="1247">
        <v>18</v>
      </c>
      <c r="B15" s="1248"/>
      <c r="C15" s="1249"/>
      <c r="D15" s="1250"/>
      <c r="E15" s="1248"/>
      <c r="F15" s="1249"/>
      <c r="G15" s="1251"/>
      <c r="H15" s="1248" t="s">
        <v>477</v>
      </c>
      <c r="I15" s="1249">
        <v>44</v>
      </c>
      <c r="J15" s="1251">
        <v>715</v>
      </c>
      <c r="K15" s="2034">
        <v>715</v>
      </c>
      <c r="L15" s="2035"/>
    </row>
    <row r="16" spans="1:12" ht="12.75">
      <c r="A16" s="1247">
        <v>2</v>
      </c>
      <c r="B16" s="1248"/>
      <c r="C16" s="1249"/>
      <c r="D16" s="1250"/>
      <c r="E16" s="1248"/>
      <c r="F16" s="1249"/>
      <c r="G16" s="1251"/>
      <c r="H16" s="1248" t="s">
        <v>477</v>
      </c>
      <c r="I16" s="1249">
        <v>49</v>
      </c>
      <c r="J16" s="1251">
        <v>19</v>
      </c>
      <c r="K16" s="2034">
        <v>19</v>
      </c>
      <c r="L16" s="2035"/>
    </row>
    <row r="17" spans="1:12" ht="12.75">
      <c r="A17" s="1247">
        <v>13</v>
      </c>
      <c r="B17" s="1248"/>
      <c r="C17" s="1249"/>
      <c r="D17" s="1250"/>
      <c r="E17" s="1248"/>
      <c r="F17" s="1249"/>
      <c r="G17" s="1251"/>
      <c r="H17" s="1248" t="s">
        <v>477</v>
      </c>
      <c r="I17" s="1249">
        <v>56</v>
      </c>
      <c r="J17" s="1251">
        <v>121</v>
      </c>
      <c r="K17" s="2034">
        <v>121</v>
      </c>
      <c r="L17" s="2035"/>
    </row>
    <row r="18" spans="1:12" ht="12.75">
      <c r="A18" s="1247">
        <v>3</v>
      </c>
      <c r="B18" s="1248"/>
      <c r="C18" s="1249"/>
      <c r="D18" s="1250"/>
      <c r="E18" s="1248"/>
      <c r="F18" s="1249"/>
      <c r="G18" s="1251"/>
      <c r="H18" s="1248" t="s">
        <v>477</v>
      </c>
      <c r="I18" s="1249">
        <v>59</v>
      </c>
      <c r="J18" s="1251">
        <v>163</v>
      </c>
      <c r="K18" s="2034">
        <v>163</v>
      </c>
      <c r="L18" s="2035"/>
    </row>
    <row r="19" spans="1:12" ht="12.75">
      <c r="A19" s="1247">
        <v>4</v>
      </c>
      <c r="B19" s="1248"/>
      <c r="C19" s="1249"/>
      <c r="D19" s="1250"/>
      <c r="E19" s="1248"/>
      <c r="F19" s="1249"/>
      <c r="G19" s="1251"/>
      <c r="H19" s="1248" t="s">
        <v>477</v>
      </c>
      <c r="I19" s="1249">
        <v>61</v>
      </c>
      <c r="J19" s="1251">
        <v>45</v>
      </c>
      <c r="K19" s="2034">
        <v>45</v>
      </c>
      <c r="L19" s="2035"/>
    </row>
    <row r="20" spans="1:12" ht="12.75">
      <c r="A20" s="1247">
        <v>1</v>
      </c>
      <c r="B20" s="1248"/>
      <c r="C20" s="1249"/>
      <c r="D20" s="1250"/>
      <c r="E20" s="1248"/>
      <c r="F20" s="1249"/>
      <c r="G20" s="1251"/>
      <c r="H20" s="1248" t="s">
        <v>477</v>
      </c>
      <c r="I20" s="1249">
        <v>63</v>
      </c>
      <c r="J20" s="1251">
        <v>67</v>
      </c>
      <c r="K20" s="2034">
        <v>67</v>
      </c>
      <c r="L20" s="2035"/>
    </row>
    <row r="21" spans="1:12" ht="12.75">
      <c r="A21" s="1247">
        <v>15</v>
      </c>
      <c r="B21" s="1248"/>
      <c r="C21" s="1249"/>
      <c r="D21" s="1250"/>
      <c r="E21" s="1248"/>
      <c r="F21" s="1249"/>
      <c r="G21" s="1251"/>
      <c r="H21" s="1248" t="s">
        <v>477</v>
      </c>
      <c r="I21" s="1249">
        <v>64</v>
      </c>
      <c r="J21" s="1251">
        <v>784</v>
      </c>
      <c r="K21" s="2041">
        <v>784</v>
      </c>
      <c r="L21" s="2036"/>
    </row>
    <row r="22" spans="1:12" ht="13.5" thickBot="1">
      <c r="A22" s="1247">
        <v>4</v>
      </c>
      <c r="B22" s="1248"/>
      <c r="C22" s="1249"/>
      <c r="D22" s="1250"/>
      <c r="E22" s="1248"/>
      <c r="F22" s="1249"/>
      <c r="G22" s="1251"/>
      <c r="H22" s="1248" t="s">
        <v>477</v>
      </c>
      <c r="I22" s="1249">
        <v>68</v>
      </c>
      <c r="J22" s="1251">
        <v>262</v>
      </c>
      <c r="K22" s="2037">
        <v>262</v>
      </c>
      <c r="L22" s="2038"/>
    </row>
    <row r="23" spans="1:12" ht="13.5" thickBot="1">
      <c r="A23" s="1252" t="s">
        <v>478</v>
      </c>
      <c r="B23" s="1253"/>
      <c r="C23" s="1254"/>
      <c r="D23" s="1255">
        <f>SUM(D9:D22)</f>
        <v>112</v>
      </c>
      <c r="E23" s="1253"/>
      <c r="F23" s="1254"/>
      <c r="G23" s="1256">
        <f>SUM(G8:G22)</f>
        <v>915</v>
      </c>
      <c r="H23" s="1253"/>
      <c r="I23" s="1254"/>
      <c r="J23" s="1256">
        <f>SUM(J12:J22)</f>
        <v>2438</v>
      </c>
      <c r="K23" s="2039">
        <f>SUM(K8:L22)</f>
        <v>3465</v>
      </c>
      <c r="L23" s="2040"/>
    </row>
  </sheetData>
  <sheetProtection/>
  <mergeCells count="24">
    <mergeCell ref="K20:L20"/>
    <mergeCell ref="K22:L22"/>
    <mergeCell ref="K23:L23"/>
    <mergeCell ref="K14:L14"/>
    <mergeCell ref="K15:L15"/>
    <mergeCell ref="K16:L16"/>
    <mergeCell ref="K17:L17"/>
    <mergeCell ref="K18:L18"/>
    <mergeCell ref="K19:L19"/>
    <mergeCell ref="K21:L21"/>
    <mergeCell ref="K8:L8"/>
    <mergeCell ref="K9:L9"/>
    <mergeCell ref="K10:L10"/>
    <mergeCell ref="K11:L11"/>
    <mergeCell ref="K12:L12"/>
    <mergeCell ref="K13:L13"/>
    <mergeCell ref="A2:L2"/>
    <mergeCell ref="A3:L3"/>
    <mergeCell ref="A6:A7"/>
    <mergeCell ref="B6:D6"/>
    <mergeCell ref="E6:G6"/>
    <mergeCell ref="H6:J6"/>
    <mergeCell ref="K6:L6"/>
    <mergeCell ref="K7:L7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X89"/>
  <sheetViews>
    <sheetView zoomScalePageLayoutView="0" workbookViewId="0" topLeftCell="A49">
      <selection activeCell="A62" sqref="A62:W62"/>
    </sheetView>
  </sheetViews>
  <sheetFormatPr defaultColWidth="9.140625" defaultRowHeight="12.75"/>
  <cols>
    <col min="1" max="1" width="6.00390625" style="0" customWidth="1"/>
    <col min="2" max="2" width="7.7109375" style="0" customWidth="1"/>
    <col min="3" max="3" width="8.28125" style="0" customWidth="1"/>
    <col min="4" max="4" width="7.28125" style="0" customWidth="1"/>
    <col min="5" max="5" width="6.421875" style="0" customWidth="1"/>
    <col min="17" max="17" width="10.57421875" style="0" customWidth="1"/>
  </cols>
  <sheetData>
    <row r="6" spans="1:23" ht="12.75">
      <c r="A6" s="2060" t="s">
        <v>682</v>
      </c>
      <c r="B6" s="2060"/>
      <c r="C6" s="2060"/>
      <c r="D6" s="2060"/>
      <c r="E6" s="2060"/>
      <c r="F6" s="2060"/>
      <c r="G6" s="2060"/>
      <c r="H6" s="2060"/>
      <c r="I6" s="2060"/>
      <c r="J6" s="2060"/>
      <c r="K6" s="2060"/>
      <c r="L6" s="2060"/>
      <c r="M6" s="2060"/>
      <c r="N6" s="2060"/>
      <c r="O6" s="2060"/>
      <c r="P6" s="2060"/>
      <c r="Q6" s="2060"/>
      <c r="R6" s="2060"/>
      <c r="S6" s="2060"/>
      <c r="T6" s="2060"/>
      <c r="U6" s="2060"/>
      <c r="V6" s="2060"/>
      <c r="W6" s="2060"/>
    </row>
    <row r="7" spans="1:23" ht="12.75">
      <c r="A7" s="1755" t="s">
        <v>417</v>
      </c>
      <c r="B7" s="1755"/>
      <c r="C7" s="1755"/>
      <c r="D7" s="1755"/>
      <c r="E7" s="1755"/>
      <c r="F7" s="1755"/>
      <c r="G7" s="1755"/>
      <c r="H7" s="1755"/>
      <c r="I7" s="1755"/>
      <c r="J7" s="1755"/>
      <c r="K7" s="1755"/>
      <c r="L7" s="1755"/>
      <c r="M7" s="1755"/>
      <c r="N7" s="1755"/>
      <c r="O7" s="1755"/>
      <c r="P7" s="1755"/>
      <c r="Q7" s="1755"/>
      <c r="R7" s="1755"/>
      <c r="S7" s="1755"/>
      <c r="T7" s="1755"/>
      <c r="U7" s="1755"/>
      <c r="V7" s="1755"/>
      <c r="W7" s="1755"/>
    </row>
    <row r="8" spans="1:23" ht="12.75">
      <c r="A8" s="389"/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</row>
    <row r="9" spans="1:23" ht="12.75">
      <c r="A9" s="389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2059" t="s">
        <v>86</v>
      </c>
      <c r="W9" s="2059"/>
    </row>
    <row r="10" spans="1:23" ht="13.5" thickBo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</row>
    <row r="11" spans="1:23" ht="13.5" thickTop="1">
      <c r="A11" s="2046" t="s">
        <v>2</v>
      </c>
      <c r="B11" s="2047"/>
      <c r="C11" s="2048"/>
      <c r="D11" s="1752" t="s">
        <v>190</v>
      </c>
      <c r="E11" s="2052"/>
      <c r="F11" s="2053" t="s">
        <v>181</v>
      </c>
      <c r="G11" s="2054"/>
      <c r="H11" s="2055" t="s">
        <v>186</v>
      </c>
      <c r="I11" s="2055"/>
      <c r="J11" s="2053" t="s">
        <v>187</v>
      </c>
      <c r="K11" s="2056"/>
      <c r="L11" s="2055" t="s">
        <v>188</v>
      </c>
      <c r="M11" s="2055"/>
      <c r="N11" s="2057" t="s">
        <v>22</v>
      </c>
      <c r="O11" s="2058"/>
      <c r="P11" s="2044" t="s">
        <v>480</v>
      </c>
      <c r="Q11" s="2044"/>
      <c r="R11" s="2057" t="s">
        <v>15</v>
      </c>
      <c r="S11" s="2058"/>
      <c r="T11" s="2057" t="s">
        <v>130</v>
      </c>
      <c r="U11" s="2058"/>
      <c r="V11" s="2044" t="s">
        <v>98</v>
      </c>
      <c r="W11" s="2045"/>
    </row>
    <row r="12" spans="1:24" ht="19.5">
      <c r="A12" s="2049"/>
      <c r="B12" s="2050"/>
      <c r="C12" s="2051"/>
      <c r="D12" s="738" t="s">
        <v>329</v>
      </c>
      <c r="E12" s="739" t="s">
        <v>376</v>
      </c>
      <c r="F12" s="738" t="s">
        <v>375</v>
      </c>
      <c r="G12" s="739" t="s">
        <v>418</v>
      </c>
      <c r="H12" s="738" t="s">
        <v>375</v>
      </c>
      <c r="I12" s="739" t="s">
        <v>418</v>
      </c>
      <c r="J12" s="738" t="s">
        <v>375</v>
      </c>
      <c r="K12" s="739" t="s">
        <v>418</v>
      </c>
      <c r="L12" s="738" t="s">
        <v>375</v>
      </c>
      <c r="M12" s="739" t="s">
        <v>418</v>
      </c>
      <c r="N12" s="738" t="s">
        <v>375</v>
      </c>
      <c r="O12" s="739" t="s">
        <v>418</v>
      </c>
      <c r="P12" s="738" t="s">
        <v>375</v>
      </c>
      <c r="Q12" s="739" t="s">
        <v>418</v>
      </c>
      <c r="R12" s="738" t="s">
        <v>375</v>
      </c>
      <c r="S12" s="739" t="s">
        <v>418</v>
      </c>
      <c r="T12" s="738" t="s">
        <v>375</v>
      </c>
      <c r="U12" s="739" t="s">
        <v>418</v>
      </c>
      <c r="V12" s="738" t="s">
        <v>375</v>
      </c>
      <c r="W12" s="739" t="s">
        <v>418</v>
      </c>
      <c r="X12" s="517"/>
    </row>
    <row r="13" spans="1:23" ht="12.75">
      <c r="A13" s="397"/>
      <c r="B13" s="390"/>
      <c r="C13" s="390"/>
      <c r="D13" s="392"/>
      <c r="E13" s="395"/>
      <c r="F13" s="392"/>
      <c r="G13" s="435"/>
      <c r="H13" s="432"/>
      <c r="I13" s="435"/>
      <c r="J13" s="432"/>
      <c r="K13" s="435"/>
      <c r="L13" s="432"/>
      <c r="M13" s="435"/>
      <c r="N13" s="432"/>
      <c r="O13" s="435"/>
      <c r="P13" s="391"/>
      <c r="Q13" s="395"/>
      <c r="R13" s="1119"/>
      <c r="S13" s="435"/>
      <c r="T13" s="391"/>
      <c r="U13" s="435"/>
      <c r="V13" s="432"/>
      <c r="W13" s="437"/>
    </row>
    <row r="14" spans="1:23" ht="12.75">
      <c r="A14" s="570" t="s">
        <v>90</v>
      </c>
      <c r="B14" s="295"/>
      <c r="C14" s="741"/>
      <c r="D14" s="740">
        <v>8.2</v>
      </c>
      <c r="E14" s="400">
        <v>7.2</v>
      </c>
      <c r="F14" s="438">
        <v>24640</v>
      </c>
      <c r="G14" s="406">
        <v>22384</v>
      </c>
      <c r="H14" s="438">
        <v>6923</v>
      </c>
      <c r="I14" s="406">
        <v>5952</v>
      </c>
      <c r="J14" s="438">
        <v>12539</v>
      </c>
      <c r="K14" s="406">
        <v>7471</v>
      </c>
      <c r="L14" s="438"/>
      <c r="M14" s="406"/>
      <c r="N14" s="438">
        <v>0</v>
      </c>
      <c r="O14" s="406"/>
      <c r="P14" s="407">
        <v>52196</v>
      </c>
      <c r="Q14" s="406">
        <v>49810</v>
      </c>
      <c r="R14" s="1120">
        <v>150</v>
      </c>
      <c r="S14" s="406"/>
      <c r="T14" s="407">
        <f>F14+H14+J14+P14+R14</f>
        <v>96448</v>
      </c>
      <c r="U14" s="406">
        <f>G14+I14+K14+Q14</f>
        <v>85617</v>
      </c>
      <c r="V14" s="438">
        <v>2064</v>
      </c>
      <c r="W14" s="408">
        <v>2260</v>
      </c>
    </row>
    <row r="15" spans="1:23" ht="12.75">
      <c r="A15" s="398"/>
      <c r="B15" s="295"/>
      <c r="C15" s="295"/>
      <c r="D15" s="456"/>
      <c r="E15" s="404"/>
      <c r="F15" s="439"/>
      <c r="G15" s="401"/>
      <c r="H15" s="439"/>
      <c r="I15" s="401"/>
      <c r="J15" s="439"/>
      <c r="K15" s="401"/>
      <c r="L15" s="439"/>
      <c r="M15" s="401"/>
      <c r="N15" s="439"/>
      <c r="O15" s="401"/>
      <c r="P15" s="402"/>
      <c r="Q15" s="401"/>
      <c r="R15" s="1121"/>
      <c r="S15" s="401"/>
      <c r="T15" s="402"/>
      <c r="U15" s="401"/>
      <c r="V15" s="439"/>
      <c r="W15" s="403"/>
    </row>
    <row r="16" spans="1:23" ht="12.75">
      <c r="A16" s="398" t="s">
        <v>192</v>
      </c>
      <c r="B16" s="295"/>
      <c r="C16" s="295"/>
      <c r="D16" s="456"/>
      <c r="E16" s="404"/>
      <c r="F16" s="439"/>
      <c r="G16" s="401"/>
      <c r="H16" s="439"/>
      <c r="I16" s="401"/>
      <c r="J16" s="439"/>
      <c r="K16" s="401"/>
      <c r="L16" s="439"/>
      <c r="M16" s="401"/>
      <c r="N16" s="439"/>
      <c r="O16" s="401"/>
      <c r="P16" s="402"/>
      <c r="Q16" s="401"/>
      <c r="R16" s="1121"/>
      <c r="S16" s="401"/>
      <c r="T16" s="402"/>
      <c r="U16" s="401"/>
      <c r="V16" s="439"/>
      <c r="W16" s="403"/>
    </row>
    <row r="17" spans="1:23" ht="12.75">
      <c r="A17" s="398"/>
      <c r="B17" s="295"/>
      <c r="C17" s="295"/>
      <c r="D17" s="455"/>
      <c r="E17" s="400"/>
      <c r="F17" s="438"/>
      <c r="G17" s="406"/>
      <c r="H17" s="438"/>
      <c r="I17" s="406"/>
      <c r="J17" s="438"/>
      <c r="K17" s="406"/>
      <c r="L17" s="438"/>
      <c r="M17" s="406"/>
      <c r="N17" s="438"/>
      <c r="O17" s="406"/>
      <c r="P17" s="407"/>
      <c r="Q17" s="406"/>
      <c r="R17" s="1120"/>
      <c r="S17" s="406"/>
      <c r="T17" s="407"/>
      <c r="U17" s="406"/>
      <c r="V17" s="438"/>
      <c r="W17" s="408"/>
    </row>
    <row r="18" spans="1:23" ht="12.75">
      <c r="A18" s="398" t="s">
        <v>193</v>
      </c>
      <c r="B18" s="295"/>
      <c r="C18" s="295"/>
      <c r="D18" s="455"/>
      <c r="E18" s="400"/>
      <c r="F18" s="438"/>
      <c r="G18" s="406"/>
      <c r="H18" s="438"/>
      <c r="I18" s="406"/>
      <c r="J18" s="438"/>
      <c r="K18" s="406"/>
      <c r="L18" s="438"/>
      <c r="M18" s="406"/>
      <c r="N18" s="438"/>
      <c r="O18" s="406"/>
      <c r="P18" s="407"/>
      <c r="Q18" s="406"/>
      <c r="R18" s="1120"/>
      <c r="S18" s="406"/>
      <c r="T18" s="407"/>
      <c r="U18" s="406"/>
      <c r="V18" s="438"/>
      <c r="W18" s="408"/>
    </row>
    <row r="19" spans="1:23" ht="12.75">
      <c r="A19" s="398"/>
      <c r="B19" s="295"/>
      <c r="C19" s="295"/>
      <c r="D19" s="455"/>
      <c r="E19" s="400"/>
      <c r="F19" s="438"/>
      <c r="G19" s="406"/>
      <c r="H19" s="438"/>
      <c r="I19" s="406"/>
      <c r="J19" s="438"/>
      <c r="K19" s="406"/>
      <c r="L19" s="438"/>
      <c r="M19" s="406"/>
      <c r="N19" s="438"/>
      <c r="O19" s="406"/>
      <c r="P19" s="407"/>
      <c r="Q19" s="406"/>
      <c r="R19" s="1120"/>
      <c r="S19" s="406"/>
      <c r="T19" s="407"/>
      <c r="U19" s="406"/>
      <c r="V19" s="438"/>
      <c r="W19" s="408"/>
    </row>
    <row r="20" spans="1:23" ht="27" customHeight="1">
      <c r="A20" s="2042" t="s">
        <v>481</v>
      </c>
      <c r="B20" s="1737"/>
      <c r="C20" s="2043"/>
      <c r="D20" s="1268"/>
      <c r="E20" s="400"/>
      <c r="F20" s="438"/>
      <c r="G20" s="406"/>
      <c r="H20" s="438"/>
      <c r="I20" s="406"/>
      <c r="J20" s="438"/>
      <c r="K20" s="406"/>
      <c r="L20" s="438"/>
      <c r="M20" s="406"/>
      <c r="N20" s="438"/>
      <c r="O20" s="406"/>
      <c r="P20" s="407"/>
      <c r="Q20" s="406"/>
      <c r="R20" s="1120"/>
      <c r="S20" s="406"/>
      <c r="T20" s="407"/>
      <c r="U20" s="406"/>
      <c r="V20" s="438"/>
      <c r="W20" s="408"/>
    </row>
    <row r="21" spans="1:23" ht="12.75">
      <c r="A21" s="398"/>
      <c r="B21" s="295"/>
      <c r="C21" s="295"/>
      <c r="D21" s="455"/>
      <c r="E21" s="400"/>
      <c r="F21" s="438"/>
      <c r="G21" s="406"/>
      <c r="H21" s="438"/>
      <c r="I21" s="406"/>
      <c r="J21" s="438"/>
      <c r="K21" s="406"/>
      <c r="L21" s="438"/>
      <c r="M21" s="406"/>
      <c r="N21" s="438"/>
      <c r="O21" s="406"/>
      <c r="P21" s="407"/>
      <c r="Q21" s="406"/>
      <c r="R21" s="1120"/>
      <c r="S21" s="406"/>
      <c r="T21" s="407"/>
      <c r="U21" s="406"/>
      <c r="V21" s="438"/>
      <c r="W21" s="408"/>
    </row>
    <row r="22" spans="1:23" ht="13.5" thickBot="1">
      <c r="A22" s="398" t="s">
        <v>195</v>
      </c>
      <c r="B22" s="295"/>
      <c r="C22" s="295"/>
      <c r="D22" s="455"/>
      <c r="E22" s="400"/>
      <c r="F22" s="438"/>
      <c r="G22" s="406"/>
      <c r="H22" s="438"/>
      <c r="I22" s="406"/>
      <c r="J22" s="438"/>
      <c r="K22" s="406"/>
      <c r="L22" s="438"/>
      <c r="M22" s="406"/>
      <c r="N22" s="438"/>
      <c r="O22" s="406"/>
      <c r="P22" s="407"/>
      <c r="Q22" s="406"/>
      <c r="R22" s="1120"/>
      <c r="S22" s="406"/>
      <c r="T22" s="407"/>
      <c r="U22" s="406"/>
      <c r="V22" s="438">
        <v>94384</v>
      </c>
      <c r="W22" s="408">
        <v>84260</v>
      </c>
    </row>
    <row r="23" spans="1:23" ht="14.25" thickBot="1" thickTop="1">
      <c r="A23" s="409" t="s">
        <v>96</v>
      </c>
      <c r="B23" s="410"/>
      <c r="C23" s="410"/>
      <c r="D23" s="457">
        <f>SUM(D14:D22)</f>
        <v>8.2</v>
      </c>
      <c r="E23" s="412">
        <f>SUM(E14:E22)</f>
        <v>7.2</v>
      </c>
      <c r="F23" s="440">
        <f>SUM(F14:F22)</f>
        <v>24640</v>
      </c>
      <c r="G23" s="413">
        <f aca="true" t="shared" si="0" ref="G23:V23">SUM(G14:G22)</f>
        <v>22384</v>
      </c>
      <c r="H23" s="414">
        <f t="shared" si="0"/>
        <v>6923</v>
      </c>
      <c r="I23" s="413">
        <f t="shared" si="0"/>
        <v>5952</v>
      </c>
      <c r="J23" s="414">
        <f t="shared" si="0"/>
        <v>12539</v>
      </c>
      <c r="K23" s="413">
        <f t="shared" si="0"/>
        <v>7471</v>
      </c>
      <c r="L23" s="414">
        <f t="shared" si="0"/>
        <v>0</v>
      </c>
      <c r="M23" s="413">
        <f t="shared" si="0"/>
        <v>0</v>
      </c>
      <c r="N23" s="414">
        <f t="shared" si="0"/>
        <v>0</v>
      </c>
      <c r="O23" s="413">
        <f t="shared" si="0"/>
        <v>0</v>
      </c>
      <c r="P23" s="414">
        <f t="shared" si="0"/>
        <v>52196</v>
      </c>
      <c r="Q23" s="413">
        <f t="shared" si="0"/>
        <v>49810</v>
      </c>
      <c r="R23" s="1122">
        <f t="shared" si="0"/>
        <v>150</v>
      </c>
      <c r="S23" s="413">
        <f t="shared" si="0"/>
        <v>0</v>
      </c>
      <c r="T23" s="414">
        <f t="shared" si="0"/>
        <v>96448</v>
      </c>
      <c r="U23" s="413">
        <f t="shared" si="0"/>
        <v>85617</v>
      </c>
      <c r="V23" s="414">
        <f t="shared" si="0"/>
        <v>96448</v>
      </c>
      <c r="W23" s="415">
        <f>SUM(W14:W22)</f>
        <v>86520</v>
      </c>
    </row>
    <row r="24" ht="13.5" thickTop="1"/>
    <row r="62" spans="1:23" ht="12.75">
      <c r="A62" s="2060" t="s">
        <v>758</v>
      </c>
      <c r="B62" s="2060"/>
      <c r="C62" s="2060"/>
      <c r="D62" s="2060"/>
      <c r="E62" s="2060"/>
      <c r="F62" s="2060"/>
      <c r="G62" s="2060"/>
      <c r="H62" s="2060"/>
      <c r="I62" s="2060"/>
      <c r="J62" s="2060"/>
      <c r="K62" s="2060"/>
      <c r="L62" s="2060"/>
      <c r="M62" s="2060"/>
      <c r="N62" s="2060"/>
      <c r="O62" s="2060"/>
      <c r="P62" s="2060"/>
      <c r="Q62" s="2060"/>
      <c r="R62" s="2060"/>
      <c r="S62" s="2060"/>
      <c r="T62" s="2060"/>
      <c r="U62" s="2060"/>
      <c r="V62" s="2060"/>
      <c r="W62" s="2060"/>
    </row>
    <row r="63" spans="1:23" ht="12.75">
      <c r="A63" s="1755" t="s">
        <v>419</v>
      </c>
      <c r="B63" s="1755"/>
      <c r="C63" s="1755"/>
      <c r="D63" s="1755"/>
      <c r="E63" s="1755"/>
      <c r="F63" s="1755"/>
      <c r="G63" s="1755"/>
      <c r="H63" s="1755"/>
      <c r="I63" s="1755"/>
      <c r="J63" s="1755"/>
      <c r="K63" s="1755"/>
      <c r="L63" s="1755"/>
      <c r="M63" s="1755"/>
      <c r="N63" s="1755"/>
      <c r="O63" s="1755"/>
      <c r="P63" s="1755"/>
      <c r="Q63" s="1755"/>
      <c r="R63" s="1755"/>
      <c r="S63" s="1755"/>
      <c r="T63" s="1755"/>
      <c r="U63" s="1755"/>
      <c r="V63" s="1755"/>
      <c r="W63" s="1755"/>
    </row>
    <row r="64" spans="1:23" ht="12.75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</row>
    <row r="65" spans="1:23" ht="12.75">
      <c r="A65" s="389"/>
      <c r="B65" s="389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389"/>
      <c r="Q65" s="389"/>
      <c r="R65" s="389"/>
      <c r="S65" s="389"/>
      <c r="T65" s="389"/>
      <c r="U65" s="389"/>
      <c r="V65" s="2059" t="s">
        <v>86</v>
      </c>
      <c r="W65" s="2059"/>
    </row>
    <row r="66" spans="1:23" ht="13.5" thickBot="1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</row>
    <row r="67" spans="1:23" ht="13.5" thickTop="1">
      <c r="A67" s="2046" t="s">
        <v>2</v>
      </c>
      <c r="B67" s="2047"/>
      <c r="C67" s="2048"/>
      <c r="D67" s="1752" t="s">
        <v>190</v>
      </c>
      <c r="E67" s="2052"/>
      <c r="F67" s="2053" t="s">
        <v>181</v>
      </c>
      <c r="G67" s="2054"/>
      <c r="H67" s="2055" t="s">
        <v>186</v>
      </c>
      <c r="I67" s="2055"/>
      <c r="J67" s="2053" t="s">
        <v>187</v>
      </c>
      <c r="K67" s="2056"/>
      <c r="L67" s="2055" t="s">
        <v>188</v>
      </c>
      <c r="M67" s="2055"/>
      <c r="N67" s="2057" t="s">
        <v>71</v>
      </c>
      <c r="O67" s="2058"/>
      <c r="P67" s="2044" t="s">
        <v>189</v>
      </c>
      <c r="Q67" s="2044"/>
      <c r="R67" s="2057" t="s">
        <v>15</v>
      </c>
      <c r="S67" s="2058"/>
      <c r="T67" s="2057" t="s">
        <v>130</v>
      </c>
      <c r="U67" s="2058"/>
      <c r="V67" s="2044" t="s">
        <v>98</v>
      </c>
      <c r="W67" s="2045"/>
    </row>
    <row r="68" spans="1:24" ht="19.5">
      <c r="A68" s="2049"/>
      <c r="B68" s="2050"/>
      <c r="C68" s="2051"/>
      <c r="D68" s="393" t="s">
        <v>331</v>
      </c>
      <c r="E68" s="394" t="s">
        <v>377</v>
      </c>
      <c r="F68" s="738" t="s">
        <v>375</v>
      </c>
      <c r="G68" s="739" t="s">
        <v>418</v>
      </c>
      <c r="H68" s="738" t="s">
        <v>375</v>
      </c>
      <c r="I68" s="739" t="s">
        <v>418</v>
      </c>
      <c r="J68" s="738" t="s">
        <v>375</v>
      </c>
      <c r="K68" s="739" t="s">
        <v>418</v>
      </c>
      <c r="L68" s="738" t="s">
        <v>375</v>
      </c>
      <c r="M68" s="739" t="s">
        <v>418</v>
      </c>
      <c r="N68" s="738" t="s">
        <v>375</v>
      </c>
      <c r="O68" s="739" t="s">
        <v>418</v>
      </c>
      <c r="P68" s="738" t="s">
        <v>375</v>
      </c>
      <c r="Q68" s="739" t="s">
        <v>418</v>
      </c>
      <c r="R68" s="738" t="s">
        <v>375</v>
      </c>
      <c r="S68" s="739" t="s">
        <v>418</v>
      </c>
      <c r="T68" s="738" t="s">
        <v>375</v>
      </c>
      <c r="U68" s="739" t="s">
        <v>418</v>
      </c>
      <c r="V68" s="738" t="s">
        <v>375</v>
      </c>
      <c r="W68" s="739" t="s">
        <v>418</v>
      </c>
      <c r="X68" s="517"/>
    </row>
    <row r="69" spans="1:23" ht="12.75">
      <c r="A69" s="397"/>
      <c r="B69" s="390"/>
      <c r="C69" s="390"/>
      <c r="D69" s="392"/>
      <c r="E69" s="395"/>
      <c r="F69" s="392"/>
      <c r="G69" s="435"/>
      <c r="H69" s="391"/>
      <c r="I69" s="435"/>
      <c r="J69" s="419"/>
      <c r="K69" s="435"/>
      <c r="L69" s="391"/>
      <c r="M69" s="395"/>
      <c r="N69" s="392"/>
      <c r="O69" s="395"/>
      <c r="P69" s="391"/>
      <c r="Q69" s="395"/>
      <c r="R69" s="392"/>
      <c r="S69" s="395"/>
      <c r="T69" s="392"/>
      <c r="U69" s="395"/>
      <c r="V69" s="391"/>
      <c r="W69" s="437"/>
    </row>
    <row r="70" spans="1:23" ht="12.75">
      <c r="A70" s="398" t="s">
        <v>143</v>
      </c>
      <c r="B70" s="295"/>
      <c r="C70" s="295"/>
      <c r="D70" s="399">
        <v>4</v>
      </c>
      <c r="E70" s="400">
        <v>4</v>
      </c>
      <c r="F70" s="433">
        <v>4095</v>
      </c>
      <c r="G70" s="416">
        <v>3756</v>
      </c>
      <c r="H70" s="433">
        <v>1162</v>
      </c>
      <c r="I70" s="416">
        <v>1128</v>
      </c>
      <c r="J70" s="433">
        <v>4254</v>
      </c>
      <c r="K70" s="416">
        <v>8314</v>
      </c>
      <c r="L70" s="417"/>
      <c r="M70" s="416"/>
      <c r="N70" s="396"/>
      <c r="O70" s="416"/>
      <c r="P70" s="417"/>
      <c r="Q70" s="416"/>
      <c r="R70" s="396">
        <v>218</v>
      </c>
      <c r="S70" s="416">
        <v>217</v>
      </c>
      <c r="T70" s="396">
        <f>F70+H70+J70+R70</f>
        <v>9729</v>
      </c>
      <c r="U70" s="416">
        <f>G70+I70+K70+S70</f>
        <v>13415</v>
      </c>
      <c r="V70" s="433">
        <v>4586</v>
      </c>
      <c r="W70" s="418">
        <v>4022</v>
      </c>
    </row>
    <row r="71" spans="1:23" ht="12.75">
      <c r="A71" s="398"/>
      <c r="B71" s="295"/>
      <c r="C71" s="295"/>
      <c r="D71" s="399"/>
      <c r="E71" s="400"/>
      <c r="F71" s="433"/>
      <c r="G71" s="416"/>
      <c r="H71" s="433"/>
      <c r="I71" s="416"/>
      <c r="J71" s="433"/>
      <c r="K71" s="416"/>
      <c r="L71" s="417"/>
      <c r="M71" s="416"/>
      <c r="N71" s="396"/>
      <c r="O71" s="416"/>
      <c r="P71" s="417"/>
      <c r="Q71" s="416"/>
      <c r="R71" s="396"/>
      <c r="S71" s="416"/>
      <c r="T71" s="396"/>
      <c r="U71" s="416"/>
      <c r="V71" s="433"/>
      <c r="W71" s="418"/>
    </row>
    <row r="72" spans="1:23" ht="12.75">
      <c r="A72" s="398" t="s">
        <v>197</v>
      </c>
      <c r="B72" s="295"/>
      <c r="C72" s="295"/>
      <c r="D72" s="399"/>
      <c r="E72" s="400"/>
      <c r="F72" s="433">
        <v>1834</v>
      </c>
      <c r="G72" s="416">
        <v>1381</v>
      </c>
      <c r="H72" s="433">
        <v>459</v>
      </c>
      <c r="I72" s="416">
        <v>418</v>
      </c>
      <c r="J72" s="433">
        <v>8120</v>
      </c>
      <c r="K72" s="416">
        <v>3402</v>
      </c>
      <c r="L72" s="417"/>
      <c r="M72" s="416"/>
      <c r="N72" s="396"/>
      <c r="O72" s="416"/>
      <c r="P72" s="417"/>
      <c r="Q72" s="416"/>
      <c r="R72" s="396">
        <v>115</v>
      </c>
      <c r="S72" s="416">
        <v>114</v>
      </c>
      <c r="T72" s="396">
        <f>F72+H72+J72+R72</f>
        <v>10528</v>
      </c>
      <c r="U72" s="416">
        <f>G72+I72+K72+S72</f>
        <v>5315</v>
      </c>
      <c r="V72" s="433">
        <v>5673</v>
      </c>
      <c r="W72" s="418">
        <v>5069</v>
      </c>
    </row>
    <row r="73" spans="1:23" ht="12.75">
      <c r="A73" s="398"/>
      <c r="B73" s="295"/>
      <c r="C73" s="295"/>
      <c r="D73" s="399"/>
      <c r="E73" s="400"/>
      <c r="F73" s="433"/>
      <c r="G73" s="416"/>
      <c r="H73" s="433"/>
      <c r="I73" s="416"/>
      <c r="J73" s="433"/>
      <c r="K73" s="416"/>
      <c r="L73" s="417"/>
      <c r="M73" s="416"/>
      <c r="N73" s="396"/>
      <c r="O73" s="416"/>
      <c r="P73" s="417"/>
      <c r="Q73" s="416"/>
      <c r="R73" s="396"/>
      <c r="S73" s="416"/>
      <c r="T73" s="396"/>
      <c r="U73" s="416"/>
      <c r="V73" s="433"/>
      <c r="W73" s="418"/>
    </row>
    <row r="74" spans="1:23" ht="12.75">
      <c r="A74" s="398" t="s">
        <v>194</v>
      </c>
      <c r="B74" s="295"/>
      <c r="C74" s="295"/>
      <c r="D74" s="399">
        <v>0</v>
      </c>
      <c r="E74" s="400">
        <v>0</v>
      </c>
      <c r="F74" s="433">
        <v>191</v>
      </c>
      <c r="G74" s="416">
        <v>122</v>
      </c>
      <c r="H74" s="433">
        <v>56</v>
      </c>
      <c r="I74" s="416">
        <v>37</v>
      </c>
      <c r="J74" s="433">
        <v>612</v>
      </c>
      <c r="K74" s="416">
        <v>376</v>
      </c>
      <c r="L74" s="417"/>
      <c r="M74" s="416"/>
      <c r="N74" s="396"/>
      <c r="O74" s="416"/>
      <c r="P74" s="417"/>
      <c r="Q74" s="416"/>
      <c r="R74" s="396">
        <v>10</v>
      </c>
      <c r="S74" s="416">
        <v>13</v>
      </c>
      <c r="T74" s="396">
        <f>F74+H74+J74+R74</f>
        <v>869</v>
      </c>
      <c r="U74" s="416">
        <f>G74+I74+K74+S74</f>
        <v>548</v>
      </c>
      <c r="V74" s="433">
        <v>561</v>
      </c>
      <c r="W74" s="418">
        <v>709</v>
      </c>
    </row>
    <row r="75" spans="1:23" ht="12.75">
      <c r="A75" s="398"/>
      <c r="B75" s="295"/>
      <c r="C75" s="295"/>
      <c r="D75" s="399"/>
      <c r="E75" s="400"/>
      <c r="F75" s="433"/>
      <c r="G75" s="416"/>
      <c r="H75" s="433"/>
      <c r="I75" s="416"/>
      <c r="J75" s="433"/>
      <c r="K75" s="416"/>
      <c r="L75" s="417"/>
      <c r="M75" s="416"/>
      <c r="N75" s="396"/>
      <c r="O75" s="416"/>
      <c r="P75" s="417"/>
      <c r="Q75" s="416"/>
      <c r="R75" s="396"/>
      <c r="S75" s="416"/>
      <c r="T75" s="396"/>
      <c r="U75" s="416"/>
      <c r="V75" s="433"/>
      <c r="W75" s="418"/>
    </row>
    <row r="76" spans="1:23" ht="12.75">
      <c r="A76" s="570" t="s">
        <v>327</v>
      </c>
      <c r="B76" s="295"/>
      <c r="C76" s="295"/>
      <c r="D76" s="399"/>
      <c r="E76" s="400"/>
      <c r="F76" s="433"/>
      <c r="G76" s="416"/>
      <c r="H76" s="433"/>
      <c r="I76" s="416"/>
      <c r="J76" s="433">
        <v>9028</v>
      </c>
      <c r="K76" s="416">
        <v>7959</v>
      </c>
      <c r="L76" s="417"/>
      <c r="M76" s="416"/>
      <c r="N76" s="396"/>
      <c r="O76" s="416"/>
      <c r="P76" s="417"/>
      <c r="Q76" s="416"/>
      <c r="R76" s="396">
        <v>247</v>
      </c>
      <c r="S76" s="416">
        <v>172</v>
      </c>
      <c r="T76" s="396">
        <f>F76+H76+J76+R76</f>
        <v>9275</v>
      </c>
      <c r="U76" s="416">
        <f>G76+I76+K76+S76</f>
        <v>8131</v>
      </c>
      <c r="V76" s="433">
        <v>4268</v>
      </c>
      <c r="W76" s="418">
        <v>2843</v>
      </c>
    </row>
    <row r="77" spans="1:23" ht="12.75">
      <c r="A77" s="398"/>
      <c r="B77" s="295"/>
      <c r="C77" s="295"/>
      <c r="D77" s="399"/>
      <c r="E77" s="400"/>
      <c r="F77" s="433"/>
      <c r="G77" s="416"/>
      <c r="H77" s="433"/>
      <c r="I77" s="416"/>
      <c r="J77" s="433"/>
      <c r="K77" s="416"/>
      <c r="L77" s="417"/>
      <c r="M77" s="416"/>
      <c r="N77" s="396"/>
      <c r="O77" s="416"/>
      <c r="P77" s="417"/>
      <c r="Q77" s="416"/>
      <c r="R77" s="396"/>
      <c r="S77" s="416"/>
      <c r="T77" s="396"/>
      <c r="U77" s="416"/>
      <c r="V77" s="433"/>
      <c r="W77" s="418"/>
    </row>
    <row r="78" spans="1:23" ht="12.75">
      <c r="A78" s="570" t="s">
        <v>326</v>
      </c>
      <c r="B78" s="295"/>
      <c r="C78" s="295"/>
      <c r="D78" s="399">
        <v>10.4</v>
      </c>
      <c r="E78" s="400">
        <v>9</v>
      </c>
      <c r="F78" s="433">
        <v>25150</v>
      </c>
      <c r="G78" s="416">
        <v>21762</v>
      </c>
      <c r="H78" s="433">
        <v>6778</v>
      </c>
      <c r="I78" s="416">
        <v>5500</v>
      </c>
      <c r="J78" s="433"/>
      <c r="K78" s="416"/>
      <c r="L78" s="417"/>
      <c r="M78" s="416"/>
      <c r="N78" s="396"/>
      <c r="O78" s="416"/>
      <c r="P78" s="417"/>
      <c r="Q78" s="416"/>
      <c r="R78" s="396"/>
      <c r="S78" s="416"/>
      <c r="T78" s="396">
        <f>F78+H78+J78</f>
        <v>31928</v>
      </c>
      <c r="U78" s="416">
        <f>G78+I78+K78+S78</f>
        <v>27262</v>
      </c>
      <c r="V78" s="433"/>
      <c r="W78" s="418"/>
    </row>
    <row r="79" spans="1:23" ht="12.75">
      <c r="A79" s="398"/>
      <c r="B79" s="295"/>
      <c r="C79" s="295"/>
      <c r="D79" s="399"/>
      <c r="E79" s="400"/>
      <c r="F79" s="433"/>
      <c r="G79" s="416"/>
      <c r="H79" s="433"/>
      <c r="I79" s="416"/>
      <c r="J79" s="433"/>
      <c r="K79" s="416"/>
      <c r="L79" s="417"/>
      <c r="M79" s="416"/>
      <c r="N79" s="396"/>
      <c r="O79" s="416"/>
      <c r="P79" s="417"/>
      <c r="Q79" s="416"/>
      <c r="R79" s="396"/>
      <c r="S79" s="416"/>
      <c r="T79" s="396"/>
      <c r="U79" s="416"/>
      <c r="V79" s="433"/>
      <c r="W79" s="418"/>
    </row>
    <row r="80" spans="1:23" ht="12.75">
      <c r="A80" s="398" t="s">
        <v>118</v>
      </c>
      <c r="B80" s="295"/>
      <c r="C80" s="295"/>
      <c r="D80" s="399">
        <v>0.8</v>
      </c>
      <c r="E80" s="400">
        <v>0.8</v>
      </c>
      <c r="F80" s="433">
        <v>1109</v>
      </c>
      <c r="G80" s="416">
        <v>962</v>
      </c>
      <c r="H80" s="433">
        <v>284</v>
      </c>
      <c r="I80" s="416">
        <v>283</v>
      </c>
      <c r="J80" s="433">
        <v>3055</v>
      </c>
      <c r="K80" s="416">
        <v>2007</v>
      </c>
      <c r="L80" s="417"/>
      <c r="M80" s="416"/>
      <c r="N80" s="396"/>
      <c r="O80" s="416"/>
      <c r="P80" s="417"/>
      <c r="Q80" s="416"/>
      <c r="R80" s="396">
        <v>48</v>
      </c>
      <c r="S80" s="416">
        <v>47</v>
      </c>
      <c r="T80" s="396">
        <f>F80+H80+J80+R80</f>
        <v>4496</v>
      </c>
      <c r="U80" s="416">
        <f>G80+I80+K80+S80</f>
        <v>3299</v>
      </c>
      <c r="V80" s="433"/>
      <c r="W80" s="418"/>
    </row>
    <row r="81" spans="1:23" ht="12.75">
      <c r="A81" s="398"/>
      <c r="B81" s="295"/>
      <c r="C81" s="295"/>
      <c r="D81" s="399"/>
      <c r="E81" s="400"/>
      <c r="F81" s="433"/>
      <c r="G81" s="416"/>
      <c r="H81" s="433"/>
      <c r="I81" s="416"/>
      <c r="J81" s="433"/>
      <c r="K81" s="416"/>
      <c r="L81" s="417"/>
      <c r="M81" s="416"/>
      <c r="N81" s="396"/>
      <c r="O81" s="416"/>
      <c r="P81" s="417"/>
      <c r="Q81" s="416"/>
      <c r="R81" s="396"/>
      <c r="S81" s="416"/>
      <c r="T81" s="396"/>
      <c r="U81" s="416"/>
      <c r="V81" s="433"/>
      <c r="W81" s="418"/>
    </row>
    <row r="82" spans="1:23" ht="12.75">
      <c r="A82" s="398" t="s">
        <v>191</v>
      </c>
      <c r="B82" s="295"/>
      <c r="C82" s="295"/>
      <c r="D82" s="405"/>
      <c r="E82" s="404"/>
      <c r="F82" s="433"/>
      <c r="G82" s="416"/>
      <c r="H82" s="433"/>
      <c r="I82" s="416"/>
      <c r="J82" s="433"/>
      <c r="K82" s="416"/>
      <c r="L82" s="417"/>
      <c r="M82" s="416"/>
      <c r="N82" s="396"/>
      <c r="O82" s="416"/>
      <c r="P82" s="417"/>
      <c r="Q82" s="416"/>
      <c r="R82" s="396"/>
      <c r="S82" s="416"/>
      <c r="T82" s="396"/>
      <c r="U82" s="416"/>
      <c r="V82" s="433"/>
      <c r="W82" s="418"/>
    </row>
    <row r="83" spans="1:23" ht="12.75">
      <c r="A83" s="398"/>
      <c r="B83" s="295"/>
      <c r="C83" s="295"/>
      <c r="D83" s="405"/>
      <c r="E83" s="404"/>
      <c r="F83" s="433"/>
      <c r="G83" s="416"/>
      <c r="H83" s="433"/>
      <c r="I83" s="416"/>
      <c r="J83" s="433"/>
      <c r="K83" s="416"/>
      <c r="L83" s="417"/>
      <c r="M83" s="416"/>
      <c r="N83" s="396"/>
      <c r="O83" s="416"/>
      <c r="P83" s="417"/>
      <c r="Q83" s="416"/>
      <c r="R83" s="396"/>
      <c r="S83" s="416"/>
      <c r="T83" s="396"/>
      <c r="U83" s="416"/>
      <c r="V83" s="433"/>
      <c r="W83" s="418"/>
    </row>
    <row r="84" spans="1:23" ht="12.75">
      <c r="A84" s="398" t="s">
        <v>192</v>
      </c>
      <c r="B84" s="295"/>
      <c r="C84" s="295"/>
      <c r="D84" s="399"/>
      <c r="E84" s="400"/>
      <c r="F84" s="433"/>
      <c r="G84" s="416"/>
      <c r="H84" s="433"/>
      <c r="I84" s="416"/>
      <c r="J84" s="433"/>
      <c r="K84" s="416"/>
      <c r="L84" s="417"/>
      <c r="M84" s="416"/>
      <c r="N84" s="396"/>
      <c r="O84" s="416"/>
      <c r="P84" s="417"/>
      <c r="Q84" s="416"/>
      <c r="R84" s="396"/>
      <c r="S84" s="416"/>
      <c r="T84" s="396"/>
      <c r="U84" s="416"/>
      <c r="V84" s="433"/>
      <c r="W84" s="418"/>
    </row>
    <row r="85" spans="1:23" ht="12.75">
      <c r="A85" s="398"/>
      <c r="B85" s="295"/>
      <c r="C85" s="295"/>
      <c r="D85" s="399"/>
      <c r="E85" s="400"/>
      <c r="F85" s="433"/>
      <c r="G85" s="416"/>
      <c r="H85" s="433"/>
      <c r="I85" s="416"/>
      <c r="J85" s="433"/>
      <c r="K85" s="416"/>
      <c r="L85" s="417"/>
      <c r="M85" s="416"/>
      <c r="N85" s="396"/>
      <c r="O85" s="416"/>
      <c r="P85" s="417"/>
      <c r="Q85" s="416"/>
      <c r="R85" s="396"/>
      <c r="S85" s="416"/>
      <c r="T85" s="396"/>
      <c r="U85" s="416"/>
      <c r="V85" s="433"/>
      <c r="W85" s="418"/>
    </row>
    <row r="86" spans="1:23" ht="12.75">
      <c r="A86" s="398" t="s">
        <v>193</v>
      </c>
      <c r="B86" s="295"/>
      <c r="C86" s="295"/>
      <c r="D86" s="399"/>
      <c r="E86" s="400"/>
      <c r="F86" s="433"/>
      <c r="G86" s="416"/>
      <c r="H86" s="433"/>
      <c r="I86" s="416"/>
      <c r="J86" s="433"/>
      <c r="K86" s="416"/>
      <c r="L86" s="417"/>
      <c r="M86" s="416"/>
      <c r="N86" s="396"/>
      <c r="O86" s="416"/>
      <c r="P86" s="417"/>
      <c r="Q86" s="416"/>
      <c r="R86" s="396"/>
      <c r="S86" s="416"/>
      <c r="T86" s="396"/>
      <c r="U86" s="416"/>
      <c r="V86" s="433"/>
      <c r="W86" s="418"/>
    </row>
    <row r="87" spans="1:23" ht="12.75">
      <c r="A87" s="398"/>
      <c r="B87" s="295"/>
      <c r="C87" s="295"/>
      <c r="D87" s="399"/>
      <c r="E87" s="400"/>
      <c r="F87" s="433"/>
      <c r="G87" s="416"/>
      <c r="H87" s="433"/>
      <c r="I87" s="416"/>
      <c r="J87" s="433"/>
      <c r="K87" s="416"/>
      <c r="L87" s="417"/>
      <c r="M87" s="416"/>
      <c r="N87" s="396"/>
      <c r="O87" s="416"/>
      <c r="P87" s="417"/>
      <c r="Q87" s="416"/>
      <c r="R87" s="396"/>
      <c r="S87" s="416"/>
      <c r="T87" s="396"/>
      <c r="U87" s="416"/>
      <c r="V87" s="433"/>
      <c r="W87" s="418"/>
    </row>
    <row r="88" spans="1:23" ht="13.5" thickBot="1">
      <c r="A88" s="398" t="s">
        <v>195</v>
      </c>
      <c r="B88" s="295"/>
      <c r="C88" s="295"/>
      <c r="D88" s="399"/>
      <c r="E88" s="400"/>
      <c r="F88" s="433"/>
      <c r="G88" s="416"/>
      <c r="H88" s="433"/>
      <c r="I88" s="436"/>
      <c r="J88" s="433"/>
      <c r="K88" s="416"/>
      <c r="L88" s="417"/>
      <c r="M88" s="416"/>
      <c r="N88" s="396"/>
      <c r="O88" s="416"/>
      <c r="P88" s="417"/>
      <c r="Q88" s="416"/>
      <c r="R88" s="396"/>
      <c r="S88" s="416"/>
      <c r="T88" s="396"/>
      <c r="U88" s="416"/>
      <c r="V88" s="433">
        <v>51737</v>
      </c>
      <c r="W88" s="418">
        <v>45951</v>
      </c>
    </row>
    <row r="89" spans="1:23" ht="14.25" thickBot="1" thickTop="1">
      <c r="A89" s="409" t="s">
        <v>96</v>
      </c>
      <c r="B89" s="410"/>
      <c r="C89" s="410"/>
      <c r="D89" s="411">
        <v>15.200000000000001</v>
      </c>
      <c r="E89" s="412">
        <v>13.8</v>
      </c>
      <c r="F89" s="434">
        <f>SUM(F70:F80)</f>
        <v>32379</v>
      </c>
      <c r="G89" s="434">
        <f>SUM(G70:G80)</f>
        <v>27983</v>
      </c>
      <c r="H89" s="421">
        <f>SUM(H70:H80)</f>
        <v>8739</v>
      </c>
      <c r="I89" s="421">
        <f>SUM(I70:I80)</f>
        <v>7366</v>
      </c>
      <c r="J89" s="420">
        <f>SUM(J70:J80)</f>
        <v>25069</v>
      </c>
      <c r="K89" s="421">
        <f>SUM(K70:K81)</f>
        <v>22058</v>
      </c>
      <c r="L89" s="422">
        <f aca="true" t="shared" si="1" ref="L89:Q89">SUM(L69:L88)</f>
        <v>0</v>
      </c>
      <c r="M89" s="421">
        <f t="shared" si="1"/>
        <v>0</v>
      </c>
      <c r="N89" s="420">
        <f t="shared" si="1"/>
        <v>0</v>
      </c>
      <c r="O89" s="421">
        <f t="shared" si="1"/>
        <v>0</v>
      </c>
      <c r="P89" s="422">
        <f t="shared" si="1"/>
        <v>0</v>
      </c>
      <c r="Q89" s="421">
        <f t="shared" si="1"/>
        <v>0</v>
      </c>
      <c r="R89" s="1003">
        <f>SUM(R70:R88)</f>
        <v>638</v>
      </c>
      <c r="S89" s="422">
        <f>SUM(S70:S88)</f>
        <v>563</v>
      </c>
      <c r="T89" s="1003">
        <f>SUM(T70:T81)</f>
        <v>66825</v>
      </c>
      <c r="U89" s="421">
        <f>G89+I89+K89+S89</f>
        <v>57970</v>
      </c>
      <c r="V89" s="422">
        <f>SUM(V70:V88)</f>
        <v>66825</v>
      </c>
      <c r="W89" s="423">
        <f>SUM(W70:W88)</f>
        <v>58594</v>
      </c>
    </row>
    <row r="90" ht="13.5" thickTop="1"/>
  </sheetData>
  <sheetProtection/>
  <mergeCells count="29">
    <mergeCell ref="A6:W6"/>
    <mergeCell ref="A62:W62"/>
    <mergeCell ref="R11:S11"/>
    <mergeCell ref="P67:Q67"/>
    <mergeCell ref="R67:S67"/>
    <mergeCell ref="T67:U67"/>
    <mergeCell ref="J11:K11"/>
    <mergeCell ref="L11:M11"/>
    <mergeCell ref="N11:O11"/>
    <mergeCell ref="P11:Q11"/>
    <mergeCell ref="A7:W7"/>
    <mergeCell ref="V9:W9"/>
    <mergeCell ref="A63:W63"/>
    <mergeCell ref="V65:W65"/>
    <mergeCell ref="F11:G11"/>
    <mergeCell ref="H11:I11"/>
    <mergeCell ref="D11:E11"/>
    <mergeCell ref="A11:C12"/>
    <mergeCell ref="T11:U11"/>
    <mergeCell ref="V11:W11"/>
    <mergeCell ref="A20:C20"/>
    <mergeCell ref="V67:W67"/>
    <mergeCell ref="A67:C68"/>
    <mergeCell ref="D67:E67"/>
    <mergeCell ref="F67:G67"/>
    <mergeCell ref="H67:I67"/>
    <mergeCell ref="J67:K67"/>
    <mergeCell ref="L67:M67"/>
    <mergeCell ref="N67:O67"/>
  </mergeCells>
  <printOptions/>
  <pageMargins left="0.4330708661417323" right="0.2362204724409449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9"/>
  <sheetViews>
    <sheetView zoomScalePageLayoutView="0" workbookViewId="0" topLeftCell="A7">
      <selection activeCell="D42" sqref="D42"/>
    </sheetView>
  </sheetViews>
  <sheetFormatPr defaultColWidth="9.140625" defaultRowHeight="12.75"/>
  <cols>
    <col min="1" max="1" width="32.57421875" style="0" customWidth="1"/>
    <col min="2" max="2" width="22.28125" style="0" customWidth="1"/>
    <col min="3" max="3" width="12.8515625" style="0" bestFit="1" customWidth="1"/>
    <col min="4" max="4" width="15.7109375" style="0" customWidth="1"/>
    <col min="5" max="5" width="10.00390625" style="0" customWidth="1"/>
    <col min="7" max="7" width="13.8515625" style="0" customWidth="1"/>
    <col min="8" max="8" width="16.28125" style="0" customWidth="1"/>
    <col min="9" max="9" width="11.00390625" style="0" customWidth="1"/>
    <col min="10" max="10" width="12.28125" style="0" customWidth="1"/>
    <col min="11" max="11" width="15.28125" style="0" customWidth="1"/>
    <col min="12" max="12" width="18.00390625" style="0" customWidth="1"/>
    <col min="13" max="13" width="9.8515625" style="0" customWidth="1"/>
    <col min="14" max="14" width="9.57421875" style="0" customWidth="1"/>
  </cols>
  <sheetData>
    <row r="2" spans="1:14" ht="12.75">
      <c r="A2" s="1959" t="s">
        <v>759</v>
      </c>
      <c r="B2" s="1959"/>
      <c r="C2" s="1959"/>
      <c r="D2" s="1959"/>
      <c r="E2" s="1959"/>
      <c r="F2" s="1959"/>
      <c r="G2" s="1959"/>
      <c r="H2" s="1959"/>
      <c r="I2" s="1959"/>
      <c r="J2" s="1959"/>
      <c r="K2" s="1959"/>
      <c r="L2" s="1959"/>
      <c r="M2" s="1959"/>
      <c r="N2" s="1959"/>
    </row>
    <row r="3" spans="1:14" ht="12.75">
      <c r="A3" s="1379"/>
      <c r="B3" s="1379"/>
      <c r="C3" s="1379"/>
      <c r="D3" s="1379"/>
      <c r="E3" s="1379"/>
      <c r="F3" s="1379"/>
      <c r="G3" s="1379"/>
      <c r="H3" s="1379"/>
      <c r="I3" s="1379"/>
      <c r="J3" s="1379"/>
      <c r="K3" s="1379"/>
      <c r="L3" s="1379"/>
      <c r="M3" s="1379"/>
      <c r="N3" s="1379"/>
    </row>
    <row r="4" spans="1:14" ht="12.75">
      <c r="A4" s="1959" t="s">
        <v>678</v>
      </c>
      <c r="B4" s="1959"/>
      <c r="C4" s="1959"/>
      <c r="D4" s="1959"/>
      <c r="E4" s="1959"/>
      <c r="F4" s="1959"/>
      <c r="G4" s="1959"/>
      <c r="H4" s="1959"/>
      <c r="I4" s="1959"/>
      <c r="J4" s="1959"/>
      <c r="K4" s="1959"/>
      <c r="L4" s="1959"/>
      <c r="M4" s="1959"/>
      <c r="N4" s="1959"/>
    </row>
    <row r="9" ht="13.5" thickBot="1">
      <c r="L9" s="519" t="s">
        <v>86</v>
      </c>
    </row>
    <row r="10" spans="1:14" ht="23.25" customHeight="1" thickBot="1">
      <c r="A10" s="2061" t="s">
        <v>2</v>
      </c>
      <c r="B10" s="2063" t="s">
        <v>669</v>
      </c>
      <c r="C10" s="2065" t="s">
        <v>673</v>
      </c>
      <c r="D10" s="2066"/>
      <c r="E10" s="2066"/>
      <c r="F10" s="2067"/>
      <c r="G10" s="2065" t="s">
        <v>674</v>
      </c>
      <c r="H10" s="2066"/>
      <c r="I10" s="2066"/>
      <c r="J10" s="2067"/>
      <c r="K10" s="2065" t="s">
        <v>668</v>
      </c>
      <c r="L10" s="2066"/>
      <c r="M10" s="2066"/>
      <c r="N10" s="2067"/>
    </row>
    <row r="11" spans="1:14" ht="13.5" thickBot="1">
      <c r="A11" s="2062"/>
      <c r="B11" s="2064"/>
      <c r="C11" s="1401" t="s">
        <v>670</v>
      </c>
      <c r="D11" s="1402" t="s">
        <v>671</v>
      </c>
      <c r="E11" s="1403" t="s">
        <v>672</v>
      </c>
      <c r="F11" s="1404" t="s">
        <v>465</v>
      </c>
      <c r="G11" s="1401" t="s">
        <v>670</v>
      </c>
      <c r="H11" s="1402" t="s">
        <v>671</v>
      </c>
      <c r="I11" s="1403" t="s">
        <v>672</v>
      </c>
      <c r="J11" s="1404" t="s">
        <v>465</v>
      </c>
      <c r="K11" s="1401" t="s">
        <v>670</v>
      </c>
      <c r="L11" s="1402" t="s">
        <v>671</v>
      </c>
      <c r="M11" s="1403" t="s">
        <v>672</v>
      </c>
      <c r="N11" s="1405" t="s">
        <v>465</v>
      </c>
    </row>
    <row r="12" spans="1:14" ht="47.25" customHeight="1" thickBot="1">
      <c r="A12" s="1410" t="s">
        <v>675</v>
      </c>
      <c r="B12" s="1412">
        <v>6119</v>
      </c>
      <c r="C12" s="1413">
        <v>4882</v>
      </c>
      <c r="D12" s="1412"/>
      <c r="E12" s="1413">
        <v>1237</v>
      </c>
      <c r="F12" s="1414">
        <f>SUM(C12:E12)</f>
        <v>6119</v>
      </c>
      <c r="G12" s="1413"/>
      <c r="H12" s="1412"/>
      <c r="I12" s="1413"/>
      <c r="J12" s="1414"/>
      <c r="K12" s="1413">
        <f>C12+G12</f>
        <v>4882</v>
      </c>
      <c r="L12" s="1412"/>
      <c r="M12" s="1413">
        <f>E12+I12</f>
        <v>1237</v>
      </c>
      <c r="N12" s="1415">
        <f>SUM(K12:M12)</f>
        <v>6119</v>
      </c>
    </row>
    <row r="13" spans="1:14" ht="78.75" customHeight="1">
      <c r="A13" s="1411" t="s">
        <v>676</v>
      </c>
      <c r="B13" s="1416">
        <v>18976</v>
      </c>
      <c r="C13" s="1417">
        <v>15976</v>
      </c>
      <c r="D13" s="1416">
        <v>1290</v>
      </c>
      <c r="E13" s="1417"/>
      <c r="F13" s="1418">
        <f>SUM(C13:D13)</f>
        <v>17266</v>
      </c>
      <c r="G13" s="1417"/>
      <c r="H13" s="1416">
        <v>1710</v>
      </c>
      <c r="I13" s="1417"/>
      <c r="J13" s="1418">
        <f>SUM(G13:I13)</f>
        <v>1710</v>
      </c>
      <c r="K13" s="1417">
        <f>C13+G13</f>
        <v>15976</v>
      </c>
      <c r="L13" s="1416">
        <f>D13+H13</f>
        <v>3000</v>
      </c>
      <c r="M13" s="1417"/>
      <c r="N13" s="1415">
        <f>F13+J13</f>
        <v>18976</v>
      </c>
    </row>
    <row r="14" spans="1:14" ht="0.75" customHeight="1" thickBot="1">
      <c r="A14" s="1395"/>
      <c r="B14" s="1406"/>
      <c r="C14" s="1407"/>
      <c r="D14" s="1406"/>
      <c r="E14" s="1407"/>
      <c r="F14" s="1408"/>
      <c r="G14" s="1407"/>
      <c r="H14" s="1406"/>
      <c r="I14" s="1407"/>
      <c r="J14" s="1408"/>
      <c r="K14" s="1407"/>
      <c r="L14" s="1406"/>
      <c r="M14" s="1407"/>
      <c r="N14" s="1409"/>
    </row>
    <row r="15" spans="1:14" ht="13.5" hidden="1" thickBot="1">
      <c r="A15" s="1395"/>
      <c r="B15" s="1406"/>
      <c r="C15" s="1407"/>
      <c r="D15" s="1406"/>
      <c r="E15" s="1407"/>
      <c r="F15" s="1408"/>
      <c r="G15" s="1407"/>
      <c r="H15" s="1406"/>
      <c r="I15" s="1407"/>
      <c r="J15" s="1408"/>
      <c r="K15" s="1407"/>
      <c r="L15" s="1406"/>
      <c r="M15" s="1407"/>
      <c r="N15" s="1409"/>
    </row>
    <row r="16" spans="1:14" ht="13.5" hidden="1" thickBot="1">
      <c r="A16" s="1395"/>
      <c r="B16" s="1406"/>
      <c r="C16" s="1407"/>
      <c r="D16" s="1406"/>
      <c r="E16" s="1407"/>
      <c r="F16" s="1408"/>
      <c r="G16" s="1407"/>
      <c r="H16" s="1406"/>
      <c r="I16" s="1407"/>
      <c r="J16" s="1408"/>
      <c r="K16" s="1407"/>
      <c r="L16" s="1406"/>
      <c r="M16" s="1407"/>
      <c r="N16" s="1409"/>
    </row>
    <row r="17" spans="1:14" ht="37.5" customHeight="1">
      <c r="A17" s="1419" t="s">
        <v>677</v>
      </c>
      <c r="B17" s="1420">
        <f>SUM(B12:B16)</f>
        <v>25095</v>
      </c>
      <c r="C17" s="1420">
        <f aca="true" t="shared" si="0" ref="C17:M17">SUM(C12:C16)</f>
        <v>20858</v>
      </c>
      <c r="D17" s="1420">
        <f t="shared" si="0"/>
        <v>1290</v>
      </c>
      <c r="E17" s="1420" t="s">
        <v>85</v>
      </c>
      <c r="F17" s="1420">
        <f t="shared" si="0"/>
        <v>23385</v>
      </c>
      <c r="G17" s="1420"/>
      <c r="H17" s="1420">
        <f t="shared" si="0"/>
        <v>1710</v>
      </c>
      <c r="I17" s="1420"/>
      <c r="J17" s="1420">
        <f t="shared" si="0"/>
        <v>1710</v>
      </c>
      <c r="K17" s="1420">
        <f t="shared" si="0"/>
        <v>20858</v>
      </c>
      <c r="L17" s="1420">
        <f t="shared" si="0"/>
        <v>3000</v>
      </c>
      <c r="M17" s="1420">
        <f t="shared" si="0"/>
        <v>1237</v>
      </c>
      <c r="N17" s="1421">
        <f>F17+J17</f>
        <v>25095</v>
      </c>
    </row>
    <row r="18" spans="1:14" ht="1.5" customHeight="1" thickBot="1">
      <c r="A18" s="1396"/>
      <c r="B18" s="1398"/>
      <c r="C18" s="1397"/>
      <c r="D18" s="1398"/>
      <c r="E18" s="1397"/>
      <c r="F18" s="1399"/>
      <c r="G18" s="1397"/>
      <c r="H18" s="1398"/>
      <c r="I18" s="1397"/>
      <c r="J18" s="1399"/>
      <c r="K18" s="1397"/>
      <c r="L18" s="1398"/>
      <c r="M18" s="1397"/>
      <c r="N18" s="1400"/>
    </row>
    <row r="29" ht="12.75">
      <c r="Q29" t="s">
        <v>683</v>
      </c>
    </row>
  </sheetData>
  <sheetProtection/>
  <mergeCells count="7">
    <mergeCell ref="A2:N2"/>
    <mergeCell ref="A10:A11"/>
    <mergeCell ref="B10:B11"/>
    <mergeCell ref="C10:F10"/>
    <mergeCell ref="G10:J10"/>
    <mergeCell ref="K10:N10"/>
    <mergeCell ref="A4:N4"/>
  </mergeCells>
  <printOptions/>
  <pageMargins left="1.1023622047244095" right="0.7086614173228347" top="0.7480314960629921" bottom="0.7480314960629921" header="0.31496062992125984" footer="0.31496062992125984"/>
  <pageSetup fitToHeight="0" fitToWidth="1" horizontalDpi="300" verticalDpi="3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F20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2" max="2" width="21.57421875" style="0" bestFit="1" customWidth="1"/>
    <col min="3" max="4" width="15.7109375" style="0" bestFit="1" customWidth="1"/>
    <col min="5" max="6" width="15.28125" style="0" bestFit="1" customWidth="1"/>
  </cols>
  <sheetData>
    <row r="4" spans="1:6" ht="12.75">
      <c r="A4" s="1959" t="s">
        <v>760</v>
      </c>
      <c r="B4" s="1959"/>
      <c r="C4" s="1959"/>
      <c r="D4" s="1959"/>
      <c r="E4" s="1959"/>
      <c r="F4" s="1959"/>
    </row>
    <row r="6" spans="1:6" ht="12.75">
      <c r="A6" s="1959" t="s">
        <v>731</v>
      </c>
      <c r="B6" s="1959"/>
      <c r="C6" s="1959"/>
      <c r="D6" s="1959"/>
      <c r="E6" s="1959"/>
      <c r="F6" s="1959"/>
    </row>
    <row r="11" spans="5:6" ht="15.75" customHeight="1" thickBot="1">
      <c r="E11" s="1985" t="s">
        <v>738</v>
      </c>
      <c r="F11" s="1717"/>
    </row>
    <row r="12" spans="1:6" ht="21.75" customHeight="1" thickBot="1">
      <c r="A12" s="1445" t="s">
        <v>732</v>
      </c>
      <c r="B12" s="1446" t="s">
        <v>733</v>
      </c>
      <c r="C12" s="1446" t="s">
        <v>734</v>
      </c>
      <c r="D12" s="1446" t="s">
        <v>735</v>
      </c>
      <c r="E12" s="1446" t="s">
        <v>736</v>
      </c>
      <c r="F12" s="1447" t="s">
        <v>737</v>
      </c>
    </row>
    <row r="13" spans="1:6" ht="21.75" customHeight="1">
      <c r="A13" s="1443">
        <v>1</v>
      </c>
      <c r="B13" s="1434" t="s">
        <v>651</v>
      </c>
      <c r="C13" s="1444">
        <v>0</v>
      </c>
      <c r="D13" s="1444">
        <v>0</v>
      </c>
      <c r="E13" s="1444">
        <v>0</v>
      </c>
      <c r="F13" s="1436">
        <v>624</v>
      </c>
    </row>
    <row r="14" spans="1:6" ht="18.75" customHeight="1">
      <c r="A14" s="1442">
        <v>2</v>
      </c>
      <c r="B14" s="1424" t="s">
        <v>90</v>
      </c>
      <c r="C14" s="1441">
        <v>0</v>
      </c>
      <c r="D14" s="1441">
        <v>0</v>
      </c>
      <c r="E14" s="1441">
        <v>16</v>
      </c>
      <c r="F14" s="1427">
        <v>509</v>
      </c>
    </row>
    <row r="15" spans="1:6" ht="19.5" customHeight="1" thickBot="1">
      <c r="A15" s="1448">
        <v>3</v>
      </c>
      <c r="B15" s="1449" t="s">
        <v>168</v>
      </c>
      <c r="C15" s="1450">
        <v>42</v>
      </c>
      <c r="D15" s="1450">
        <v>32628</v>
      </c>
      <c r="E15" s="1450">
        <v>58</v>
      </c>
      <c r="F15" s="1451">
        <v>43943</v>
      </c>
    </row>
    <row r="16" spans="1:6" ht="21" customHeight="1" thickBot="1">
      <c r="A16" s="1445">
        <v>4</v>
      </c>
      <c r="B16" s="1402" t="s">
        <v>96</v>
      </c>
      <c r="C16" s="1452">
        <f>SUM(C13:C15)</f>
        <v>42</v>
      </c>
      <c r="D16" s="1452">
        <f>SUM(D13:D15)</f>
        <v>32628</v>
      </c>
      <c r="E16" s="1452">
        <f>SUM(E13:E15)</f>
        <v>74</v>
      </c>
      <c r="F16" s="1453">
        <f>SUM(F13:F15)</f>
        <v>45076</v>
      </c>
    </row>
    <row r="17" spans="1:6" ht="12.75">
      <c r="A17" s="1440"/>
      <c r="C17" s="567"/>
      <c r="D17" s="567"/>
      <c r="E17" s="567"/>
      <c r="F17" s="567"/>
    </row>
    <row r="18" spans="1:6" ht="12.75">
      <c r="A18" s="1440"/>
      <c r="C18" s="567"/>
      <c r="D18" s="567"/>
      <c r="E18" s="567"/>
      <c r="F18" s="567"/>
    </row>
    <row r="19" spans="1:6" ht="12.75">
      <c r="A19" s="1440"/>
      <c r="C19" s="567"/>
      <c r="D19" s="567"/>
      <c r="E19" s="567"/>
      <c r="F19" s="567"/>
    </row>
    <row r="20" spans="3:6" ht="12.75">
      <c r="C20" s="567"/>
      <c r="D20" s="567"/>
      <c r="E20" s="567"/>
      <c r="F20" s="567"/>
    </row>
  </sheetData>
  <sheetProtection/>
  <mergeCells count="3">
    <mergeCell ref="E11:F11"/>
    <mergeCell ref="A4:F4"/>
    <mergeCell ref="A6:F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6"/>
  <sheetViews>
    <sheetView workbookViewId="0" topLeftCell="A1">
      <selection activeCell="A6" sqref="A6:I6"/>
    </sheetView>
  </sheetViews>
  <sheetFormatPr defaultColWidth="9.140625" defaultRowHeight="12.75"/>
  <cols>
    <col min="1" max="1" width="9.28125" style="0" bestFit="1" customWidth="1"/>
    <col min="5" max="5" width="18.00390625" style="0" customWidth="1"/>
    <col min="6" max="6" width="10.28125" style="0" bestFit="1" customWidth="1"/>
    <col min="7" max="7" width="11.00390625" style="0" customWidth="1"/>
    <col min="8" max="8" width="8.140625" style="0" bestFit="1" customWidth="1"/>
    <col min="9" max="9" width="10.421875" style="624" customWidth="1"/>
  </cols>
  <sheetData>
    <row r="2" spans="1:9" ht="12.75">
      <c r="A2" s="26"/>
      <c r="B2" s="26"/>
      <c r="C2" s="26"/>
      <c r="D2" s="26"/>
      <c r="E2" s="26"/>
      <c r="F2" s="26"/>
      <c r="G2" s="26"/>
      <c r="H2" s="26"/>
      <c r="I2" s="602"/>
    </row>
    <row r="3" spans="1:9" ht="12.75">
      <c r="A3" s="26"/>
      <c r="B3" s="26"/>
      <c r="C3" s="26"/>
      <c r="D3" s="26"/>
      <c r="E3" s="26"/>
      <c r="F3" s="1710"/>
      <c r="G3" s="1710"/>
      <c r="H3" s="1710"/>
      <c r="I3" s="1710"/>
    </row>
    <row r="4" spans="1:9" ht="12.75">
      <c r="A4" s="26"/>
      <c r="B4" s="26"/>
      <c r="C4" s="26"/>
      <c r="D4" s="26"/>
      <c r="E4" s="26"/>
      <c r="F4" s="27"/>
      <c r="G4" s="27"/>
      <c r="H4" s="27"/>
      <c r="I4" s="603"/>
    </row>
    <row r="5" spans="1:9" ht="12.75">
      <c r="A5" s="26"/>
      <c r="B5" s="26"/>
      <c r="C5" s="26"/>
      <c r="D5" s="26"/>
      <c r="E5" s="26"/>
      <c r="F5" s="26"/>
      <c r="G5" s="26"/>
      <c r="H5" s="26"/>
      <c r="I5" s="604"/>
    </row>
    <row r="6" spans="1:9" ht="12.75">
      <c r="A6" s="1603" t="s">
        <v>747</v>
      </c>
      <c r="B6" s="1603"/>
      <c r="C6" s="1603"/>
      <c r="D6" s="1603"/>
      <c r="E6" s="1603"/>
      <c r="F6" s="1603"/>
      <c r="G6" s="1603"/>
      <c r="H6" s="1603"/>
      <c r="I6" s="1603"/>
    </row>
    <row r="7" spans="1:9" ht="12.75">
      <c r="A7" s="1603" t="s">
        <v>380</v>
      </c>
      <c r="B7" s="1603"/>
      <c r="C7" s="1603"/>
      <c r="D7" s="1603"/>
      <c r="E7" s="1603"/>
      <c r="F7" s="1603"/>
      <c r="G7" s="1603"/>
      <c r="H7" s="1603"/>
      <c r="I7" s="1603"/>
    </row>
    <row r="8" spans="1:9" ht="12.75">
      <c r="A8" s="1603" t="s">
        <v>332</v>
      </c>
      <c r="B8" s="1603"/>
      <c r="C8" s="1529"/>
      <c r="D8" s="1603"/>
      <c r="E8" s="1603"/>
      <c r="F8" s="1603"/>
      <c r="G8" s="1603"/>
      <c r="H8" s="1603"/>
      <c r="I8" s="1603"/>
    </row>
    <row r="9" spans="1:9" ht="12.75">
      <c r="A9" s="28"/>
      <c r="B9" s="28"/>
      <c r="C9" s="28"/>
      <c r="D9" s="28"/>
      <c r="E9" s="28"/>
      <c r="F9" s="28"/>
      <c r="G9" s="28"/>
      <c r="H9" s="28"/>
      <c r="I9" s="605"/>
    </row>
    <row r="10" spans="1:9" ht="12.75">
      <c r="A10" s="28"/>
      <c r="B10" s="28"/>
      <c r="C10" s="28"/>
      <c r="D10" s="28"/>
      <c r="E10" s="28"/>
      <c r="F10" s="28"/>
      <c r="G10" s="28"/>
      <c r="H10" s="28"/>
      <c r="I10" s="605"/>
    </row>
    <row r="11" spans="1:9" ht="7.5" customHeight="1">
      <c r="A11" s="28"/>
      <c r="B11" s="28"/>
      <c r="C11" s="28"/>
      <c r="D11" s="28"/>
      <c r="E11" s="28"/>
      <c r="F11" s="28"/>
      <c r="G11" s="28"/>
      <c r="H11" s="28"/>
      <c r="I11" s="605"/>
    </row>
    <row r="12" spans="1:9" ht="15" customHeight="1" thickBot="1">
      <c r="A12" s="26"/>
      <c r="B12" s="26"/>
      <c r="C12" s="26"/>
      <c r="D12" s="26"/>
      <c r="E12" s="26"/>
      <c r="F12" s="1711" t="s">
        <v>0</v>
      </c>
      <c r="G12" s="1711"/>
      <c r="H12" s="1711"/>
      <c r="I12" s="1711"/>
    </row>
    <row r="13" spans="1:9" ht="18.75" customHeight="1" thickTop="1">
      <c r="A13" s="1583" t="s">
        <v>1</v>
      </c>
      <c r="B13" s="1721" t="s">
        <v>2</v>
      </c>
      <c r="C13" s="1721"/>
      <c r="D13" s="1721"/>
      <c r="E13" s="1692"/>
      <c r="F13" s="1547" t="s">
        <v>198</v>
      </c>
      <c r="G13" s="1547" t="s">
        <v>333</v>
      </c>
      <c r="H13" s="1547" t="s">
        <v>334</v>
      </c>
      <c r="I13" s="1607" t="s">
        <v>335</v>
      </c>
    </row>
    <row r="14" spans="1:9" ht="17.25" customHeight="1">
      <c r="A14" s="1584"/>
      <c r="B14" s="1722"/>
      <c r="C14" s="1722"/>
      <c r="D14" s="1722"/>
      <c r="E14" s="1723"/>
      <c r="F14" s="1606"/>
      <c r="G14" s="1715"/>
      <c r="H14" s="1606"/>
      <c r="I14" s="1608"/>
    </row>
    <row r="15" spans="1:9" ht="12.75">
      <c r="A15" s="1712" t="s">
        <v>24</v>
      </c>
      <c r="B15" s="1713"/>
      <c r="C15" s="1713"/>
      <c r="D15" s="1713"/>
      <c r="E15" s="1713"/>
      <c r="F15" s="1713"/>
      <c r="G15" s="1713"/>
      <c r="H15" s="1713"/>
      <c r="I15" s="1714"/>
    </row>
    <row r="16" spans="1:9" ht="12.75">
      <c r="A16" s="30" t="s">
        <v>4</v>
      </c>
      <c r="B16" s="1718" t="s">
        <v>6</v>
      </c>
      <c r="C16" s="1719"/>
      <c r="D16" s="1719"/>
      <c r="E16" s="1719"/>
      <c r="F16" s="29"/>
      <c r="G16" s="29"/>
      <c r="H16" s="29"/>
      <c r="I16" s="607"/>
    </row>
    <row r="17" spans="1:9" ht="12.75">
      <c r="A17" s="31" t="s">
        <v>7</v>
      </c>
      <c r="B17" s="1720" t="s">
        <v>25</v>
      </c>
      <c r="C17" s="1720"/>
      <c r="D17" s="1720"/>
      <c r="E17" s="1720"/>
      <c r="F17" s="476">
        <v>23526</v>
      </c>
      <c r="G17" s="476">
        <v>26191</v>
      </c>
      <c r="H17" s="475">
        <v>25010</v>
      </c>
      <c r="I17" s="817">
        <f aca="true" t="shared" si="0" ref="I17:I51">+H17/G17</f>
        <v>0.9549081745637814</v>
      </c>
    </row>
    <row r="18" spans="1:9" ht="12.75">
      <c r="A18" s="483" t="s">
        <v>10</v>
      </c>
      <c r="B18" s="1720" t="s">
        <v>214</v>
      </c>
      <c r="C18" s="1720"/>
      <c r="D18" s="1720"/>
      <c r="E18" s="1724"/>
      <c r="F18" s="482">
        <v>26260</v>
      </c>
      <c r="G18" s="482">
        <f>SUM(G19:G23)</f>
        <v>26260</v>
      </c>
      <c r="H18" s="482">
        <v>29849</v>
      </c>
      <c r="I18" s="817">
        <f t="shared" si="0"/>
        <v>1.1366717440974867</v>
      </c>
    </row>
    <row r="19" spans="1:9" ht="12.75">
      <c r="A19" s="472" t="s">
        <v>215</v>
      </c>
      <c r="B19" s="1709" t="s">
        <v>29</v>
      </c>
      <c r="C19" s="1709"/>
      <c r="D19" s="1709"/>
      <c r="E19" s="1709"/>
      <c r="F19" s="244">
        <v>17530</v>
      </c>
      <c r="G19" s="244">
        <v>17530</v>
      </c>
      <c r="H19" s="572">
        <v>16992</v>
      </c>
      <c r="I19" s="885">
        <f t="shared" si="0"/>
        <v>0.9693097547062179</v>
      </c>
    </row>
    <row r="20" spans="1:9" ht="12.75">
      <c r="A20" s="472" t="s">
        <v>207</v>
      </c>
      <c r="B20" s="1709" t="s">
        <v>30</v>
      </c>
      <c r="C20" s="1709"/>
      <c r="D20" s="1709"/>
      <c r="E20" s="1709"/>
      <c r="F20" s="244">
        <v>4100</v>
      </c>
      <c r="G20" s="244">
        <v>4100</v>
      </c>
      <c r="H20" s="572">
        <v>4650</v>
      </c>
      <c r="I20" s="885">
        <f t="shared" si="0"/>
        <v>1.1341463414634145</v>
      </c>
    </row>
    <row r="21" spans="1:9" ht="12.75">
      <c r="A21" s="472" t="s">
        <v>216</v>
      </c>
      <c r="B21" s="1709" t="s">
        <v>277</v>
      </c>
      <c r="C21" s="1709"/>
      <c r="D21" s="1709"/>
      <c r="E21" s="1709"/>
      <c r="F21" s="244">
        <v>2050</v>
      </c>
      <c r="G21" s="244">
        <v>2050</v>
      </c>
      <c r="H21" s="572">
        <v>3499</v>
      </c>
      <c r="I21" s="885">
        <f t="shared" si="0"/>
        <v>1.7068292682926829</v>
      </c>
    </row>
    <row r="22" spans="1:9" ht="12.75">
      <c r="A22" s="472" t="s">
        <v>217</v>
      </c>
      <c r="B22" s="487" t="s">
        <v>31</v>
      </c>
      <c r="C22" s="488"/>
      <c r="D22" s="489"/>
      <c r="E22" s="490"/>
      <c r="F22" s="244">
        <v>2500</v>
      </c>
      <c r="G22" s="244">
        <v>2500</v>
      </c>
      <c r="H22" s="572">
        <v>4670</v>
      </c>
      <c r="I22" s="885">
        <f t="shared" si="0"/>
        <v>1.868</v>
      </c>
    </row>
    <row r="23" spans="1:9" ht="12.75">
      <c r="A23" s="491" t="s">
        <v>218</v>
      </c>
      <c r="B23" s="492" t="s">
        <v>219</v>
      </c>
      <c r="C23" s="493"/>
      <c r="D23" s="494"/>
      <c r="E23" s="495"/>
      <c r="F23" s="486">
        <v>80</v>
      </c>
      <c r="G23" s="486">
        <v>80</v>
      </c>
      <c r="H23" s="812">
        <v>38</v>
      </c>
      <c r="I23" s="885">
        <f t="shared" si="0"/>
        <v>0.475</v>
      </c>
    </row>
    <row r="24" spans="1:9" ht="12.75">
      <c r="A24" s="40" t="s">
        <v>12</v>
      </c>
      <c r="B24" s="1655" t="s">
        <v>32</v>
      </c>
      <c r="C24" s="1681"/>
      <c r="D24" s="1681"/>
      <c r="E24" s="1682"/>
      <c r="F24" s="41">
        <v>186571</v>
      </c>
      <c r="G24" s="41">
        <f>G25+G32</f>
        <v>178161</v>
      </c>
      <c r="H24" s="574">
        <f>H25+H32</f>
        <v>178161</v>
      </c>
      <c r="I24" s="817">
        <f t="shared" si="0"/>
        <v>1</v>
      </c>
    </row>
    <row r="25" spans="1:9" ht="12.75">
      <c r="A25" s="39" t="s">
        <v>26</v>
      </c>
      <c r="B25" s="1695" t="s">
        <v>205</v>
      </c>
      <c r="C25" s="1695"/>
      <c r="D25" s="1695"/>
      <c r="E25" s="1660"/>
      <c r="F25" s="32">
        <v>186571</v>
      </c>
      <c r="G25" s="32">
        <f>SUM(G26:G31)</f>
        <v>175495</v>
      </c>
      <c r="H25" s="32">
        <v>175495</v>
      </c>
      <c r="I25" s="817">
        <f t="shared" si="0"/>
        <v>1</v>
      </c>
    </row>
    <row r="26" spans="1:9" ht="12.75">
      <c r="A26" s="33" t="s">
        <v>33</v>
      </c>
      <c r="B26" s="1704" t="s">
        <v>279</v>
      </c>
      <c r="C26" s="1704"/>
      <c r="D26" s="1704"/>
      <c r="E26" s="1705"/>
      <c r="F26" s="477">
        <v>54143</v>
      </c>
      <c r="G26" s="477">
        <v>74929</v>
      </c>
      <c r="H26" s="477">
        <v>74929</v>
      </c>
      <c r="I26" s="886">
        <f t="shared" si="0"/>
        <v>1</v>
      </c>
    </row>
    <row r="27" spans="1:9" ht="12.75">
      <c r="A27" s="35" t="s">
        <v>34</v>
      </c>
      <c r="B27" s="1704" t="s">
        <v>273</v>
      </c>
      <c r="C27" s="1704"/>
      <c r="D27" s="1704"/>
      <c r="E27" s="1705"/>
      <c r="F27" s="34">
        <v>36749</v>
      </c>
      <c r="G27" s="34">
        <v>34569</v>
      </c>
      <c r="H27" s="477">
        <v>34569</v>
      </c>
      <c r="I27" s="887">
        <f t="shared" si="0"/>
        <v>1</v>
      </c>
    </row>
    <row r="28" spans="1:9" ht="12.75">
      <c r="A28" s="35" t="s">
        <v>36</v>
      </c>
      <c r="B28" s="1704" t="s">
        <v>275</v>
      </c>
      <c r="C28" s="1706"/>
      <c r="D28" s="1706"/>
      <c r="E28" s="1707"/>
      <c r="F28" s="34">
        <v>93139</v>
      </c>
      <c r="G28" s="34">
        <v>60659</v>
      </c>
      <c r="H28" s="477">
        <v>60659</v>
      </c>
      <c r="I28" s="887">
        <f t="shared" si="0"/>
        <v>1</v>
      </c>
    </row>
    <row r="29" spans="1:9" ht="12.75">
      <c r="A29" s="35" t="s">
        <v>37</v>
      </c>
      <c r="B29" s="1704" t="s">
        <v>274</v>
      </c>
      <c r="C29" s="1706"/>
      <c r="D29" s="1706"/>
      <c r="E29" s="1707"/>
      <c r="F29" s="34">
        <v>2522</v>
      </c>
      <c r="G29" s="34">
        <v>2522</v>
      </c>
      <c r="H29" s="477">
        <v>2522</v>
      </c>
      <c r="I29" s="887">
        <f t="shared" si="0"/>
        <v>1</v>
      </c>
    </row>
    <row r="30" spans="1:9" ht="12.75">
      <c r="A30" s="814" t="s">
        <v>206</v>
      </c>
      <c r="B30" s="484" t="s">
        <v>35</v>
      </c>
      <c r="C30" s="639"/>
      <c r="D30" s="639"/>
      <c r="E30" s="815"/>
      <c r="F30" s="34">
        <v>18</v>
      </c>
      <c r="G30" s="34">
        <v>116</v>
      </c>
      <c r="H30" s="477">
        <v>116</v>
      </c>
      <c r="I30" s="887">
        <f t="shared" si="0"/>
        <v>1</v>
      </c>
    </row>
    <row r="31" spans="1:9" ht="12.75">
      <c r="A31" s="813" t="s">
        <v>341</v>
      </c>
      <c r="B31" s="816" t="s">
        <v>342</v>
      </c>
      <c r="C31" s="469"/>
      <c r="D31" s="469"/>
      <c r="E31" s="470"/>
      <c r="F31" s="34"/>
      <c r="G31" s="34">
        <v>2700</v>
      </c>
      <c r="H31" s="477">
        <v>2700</v>
      </c>
      <c r="I31" s="888">
        <f>H31/G31</f>
        <v>1</v>
      </c>
    </row>
    <row r="32" spans="1:9" ht="12.75">
      <c r="A32" s="480" t="s">
        <v>207</v>
      </c>
      <c r="B32" s="485" t="s">
        <v>208</v>
      </c>
      <c r="C32" s="478"/>
      <c r="D32" s="464"/>
      <c r="E32" s="464"/>
      <c r="F32" s="479"/>
      <c r="G32" s="479">
        <f>G33</f>
        <v>2666</v>
      </c>
      <c r="H32" s="479">
        <f>H33</f>
        <v>2666</v>
      </c>
      <c r="I32" s="817">
        <f t="shared" si="0"/>
        <v>1</v>
      </c>
    </row>
    <row r="33" spans="1:9" ht="12.75">
      <c r="A33" s="473" t="s">
        <v>28</v>
      </c>
      <c r="B33" s="468" t="s">
        <v>209</v>
      </c>
      <c r="C33" s="465"/>
      <c r="D33" s="465"/>
      <c r="E33" s="465"/>
      <c r="F33" s="34"/>
      <c r="G33" s="34">
        <v>2666</v>
      </c>
      <c r="H33" s="477">
        <v>2666</v>
      </c>
      <c r="I33" s="817">
        <f t="shared" si="0"/>
        <v>1</v>
      </c>
    </row>
    <row r="34" spans="1:9" ht="12.75">
      <c r="A34" s="40" t="s">
        <v>13</v>
      </c>
      <c r="B34" s="1662" t="s">
        <v>38</v>
      </c>
      <c r="C34" s="1655"/>
      <c r="D34" s="1655"/>
      <c r="E34" s="1656"/>
      <c r="F34" s="41"/>
      <c r="G34" s="41">
        <f>SUM(G35:G36)</f>
        <v>150</v>
      </c>
      <c r="H34" s="41">
        <v>150</v>
      </c>
      <c r="I34" s="817">
        <f t="shared" si="0"/>
        <v>1</v>
      </c>
    </row>
    <row r="35" spans="1:9" ht="12.75">
      <c r="A35" s="42" t="s">
        <v>26</v>
      </c>
      <c r="B35" s="1695" t="s">
        <v>39</v>
      </c>
      <c r="C35" s="1664"/>
      <c r="D35" s="1664"/>
      <c r="E35" s="1665"/>
      <c r="F35" s="43"/>
      <c r="G35" s="43">
        <v>150</v>
      </c>
      <c r="H35" s="576">
        <v>150</v>
      </c>
      <c r="I35" s="885">
        <f t="shared" si="0"/>
        <v>1</v>
      </c>
    </row>
    <row r="36" spans="1:9" ht="12.75">
      <c r="A36" s="42" t="s">
        <v>27</v>
      </c>
      <c r="B36" s="44" t="s">
        <v>40</v>
      </c>
      <c r="C36" s="45"/>
      <c r="D36" s="45"/>
      <c r="E36" s="46"/>
      <c r="F36" s="43"/>
      <c r="G36" s="43"/>
      <c r="H36" s="576"/>
      <c r="I36" s="817"/>
    </row>
    <row r="37" spans="1:9" ht="12.75">
      <c r="A37" s="37" t="s">
        <v>14</v>
      </c>
      <c r="B37" s="1662" t="s">
        <v>282</v>
      </c>
      <c r="C37" s="1662"/>
      <c r="D37" s="1662"/>
      <c r="E37" s="1663"/>
      <c r="F37" s="38">
        <v>49444</v>
      </c>
      <c r="G37" s="38">
        <f>G38+G40</f>
        <v>118103</v>
      </c>
      <c r="H37" s="38">
        <f>H38+H40</f>
        <v>116238</v>
      </c>
      <c r="I37" s="817">
        <f t="shared" si="0"/>
        <v>0.9842086991863035</v>
      </c>
    </row>
    <row r="38" spans="1:9" ht="12.75">
      <c r="A38" s="39" t="s">
        <v>26</v>
      </c>
      <c r="B38" s="1695" t="s">
        <v>41</v>
      </c>
      <c r="C38" s="1695"/>
      <c r="D38" s="1695"/>
      <c r="E38" s="1660"/>
      <c r="F38" s="32">
        <v>30734</v>
      </c>
      <c r="G38" s="32">
        <v>88090</v>
      </c>
      <c r="H38" s="575">
        <v>86777</v>
      </c>
      <c r="I38" s="885">
        <f t="shared" si="0"/>
        <v>0.9850947894199115</v>
      </c>
    </row>
    <row r="39" spans="1:9" ht="12.75">
      <c r="A39" s="47"/>
      <c r="B39" s="1704" t="s">
        <v>42</v>
      </c>
      <c r="C39" s="1704"/>
      <c r="D39" s="1704"/>
      <c r="E39" s="1705"/>
      <c r="F39" s="34">
        <v>7180</v>
      </c>
      <c r="G39" s="34">
        <v>8481</v>
      </c>
      <c r="H39" s="477">
        <v>8481</v>
      </c>
      <c r="I39" s="885">
        <f t="shared" si="0"/>
        <v>1</v>
      </c>
    </row>
    <row r="40" spans="1:9" ht="12.75">
      <c r="A40" s="39" t="s">
        <v>27</v>
      </c>
      <c r="B40" s="1695" t="s">
        <v>43</v>
      </c>
      <c r="C40" s="1695"/>
      <c r="D40" s="1695"/>
      <c r="E40" s="1660"/>
      <c r="F40" s="32">
        <v>18710</v>
      </c>
      <c r="G40" s="32">
        <v>30013</v>
      </c>
      <c r="H40" s="575">
        <v>29461</v>
      </c>
      <c r="I40" s="885">
        <f t="shared" si="0"/>
        <v>0.9816079698797188</v>
      </c>
    </row>
    <row r="41" spans="1:9" ht="12.75">
      <c r="A41" s="48"/>
      <c r="B41" s="1708" t="s">
        <v>44</v>
      </c>
      <c r="C41" s="1678"/>
      <c r="D41" s="1678"/>
      <c r="E41" s="1679"/>
      <c r="F41" s="36"/>
      <c r="G41" s="36"/>
      <c r="H41" s="577"/>
      <c r="I41" s="885"/>
    </row>
    <row r="42" spans="1:9" ht="12.75">
      <c r="A42" s="49" t="s">
        <v>16</v>
      </c>
      <c r="B42" s="1696" t="s">
        <v>286</v>
      </c>
      <c r="C42" s="1697"/>
      <c r="D42" s="1697"/>
      <c r="E42" s="1688"/>
      <c r="F42" s="50"/>
      <c r="G42" s="50">
        <f>SUM(G43:G44)</f>
        <v>990</v>
      </c>
      <c r="H42" s="50">
        <f>SUM(H43:H44)</f>
        <v>990</v>
      </c>
      <c r="I42" s="1010">
        <f t="shared" si="0"/>
        <v>1</v>
      </c>
    </row>
    <row r="43" spans="1:9" ht="12.75">
      <c r="A43" s="39" t="s">
        <v>26</v>
      </c>
      <c r="B43" s="1602" t="s">
        <v>45</v>
      </c>
      <c r="C43" s="1664"/>
      <c r="D43" s="1664"/>
      <c r="E43" s="1665"/>
      <c r="F43" s="51"/>
      <c r="G43" s="1009">
        <v>990</v>
      </c>
      <c r="H43" s="884">
        <v>990</v>
      </c>
      <c r="I43" s="885">
        <f t="shared" si="0"/>
        <v>1</v>
      </c>
    </row>
    <row r="44" spans="1:9" ht="12.75">
      <c r="A44" s="52" t="s">
        <v>27</v>
      </c>
      <c r="B44" s="53" t="s">
        <v>46</v>
      </c>
      <c r="C44" s="474"/>
      <c r="D44" s="474"/>
      <c r="E44" s="55"/>
      <c r="F44" s="56"/>
      <c r="G44" s="56"/>
      <c r="H44" s="578"/>
      <c r="I44" s="885"/>
    </row>
    <row r="45" spans="1:9" ht="12.75">
      <c r="A45" s="40" t="s">
        <v>19</v>
      </c>
      <c r="B45" s="1655" t="s">
        <v>47</v>
      </c>
      <c r="C45" s="1684"/>
      <c r="D45" s="1684"/>
      <c r="E45" s="1685"/>
      <c r="F45" s="41"/>
      <c r="G45" s="41"/>
      <c r="H45" s="574"/>
      <c r="I45" s="885"/>
    </row>
    <row r="46" spans="1:13" ht="12.75">
      <c r="A46" s="39" t="s">
        <v>26</v>
      </c>
      <c r="B46" s="1695" t="s">
        <v>48</v>
      </c>
      <c r="C46" s="1684"/>
      <c r="D46" s="1684"/>
      <c r="E46" s="1685"/>
      <c r="F46" s="575"/>
      <c r="G46" s="1127"/>
      <c r="H46" s="487"/>
      <c r="I46" s="1128"/>
      <c r="J46" s="1125"/>
      <c r="K46" s="1125"/>
      <c r="L46" s="1126"/>
      <c r="M46" s="1126"/>
    </row>
    <row r="47" spans="1:11" ht="12.75">
      <c r="A47" s="39" t="s">
        <v>27</v>
      </c>
      <c r="B47" s="1695" t="s">
        <v>49</v>
      </c>
      <c r="C47" s="1684"/>
      <c r="D47" s="1684"/>
      <c r="E47" s="1685"/>
      <c r="F47" s="32"/>
      <c r="G47" s="32"/>
      <c r="H47" s="575"/>
      <c r="I47" s="885"/>
      <c r="K47" s="567"/>
    </row>
    <row r="48" spans="1:9" ht="12.75">
      <c r="A48" s="471" t="s">
        <v>21</v>
      </c>
      <c r="B48" s="1655" t="s">
        <v>426</v>
      </c>
      <c r="C48" s="1655"/>
      <c r="D48" s="1655"/>
      <c r="E48" s="1656"/>
      <c r="F48" s="41">
        <v>34907</v>
      </c>
      <c r="G48" s="41">
        <v>37705</v>
      </c>
      <c r="H48" s="574">
        <v>42717</v>
      </c>
      <c r="I48" s="1010">
        <f t="shared" si="0"/>
        <v>1.1329266675507228</v>
      </c>
    </row>
    <row r="49" spans="1:9" ht="12.75">
      <c r="A49" s="472" t="s">
        <v>26</v>
      </c>
      <c r="B49" s="1536" t="s">
        <v>50</v>
      </c>
      <c r="C49" s="1536"/>
      <c r="D49" s="1536"/>
      <c r="E49" s="1537"/>
      <c r="F49" s="1009">
        <v>34907</v>
      </c>
      <c r="G49" s="1009">
        <v>37705</v>
      </c>
      <c r="H49" s="41">
        <v>37705</v>
      </c>
      <c r="I49" s="1010">
        <v>1</v>
      </c>
    </row>
    <row r="50" spans="1:9" ht="13.5" thickBot="1">
      <c r="A50" s="467" t="s">
        <v>27</v>
      </c>
      <c r="B50" s="1702" t="s">
        <v>423</v>
      </c>
      <c r="C50" s="1702"/>
      <c r="D50" s="1702"/>
      <c r="E50" s="1703"/>
      <c r="F50" s="481"/>
      <c r="G50" s="481"/>
      <c r="H50" s="579">
        <v>5012</v>
      </c>
      <c r="I50" s="885"/>
    </row>
    <row r="51" spans="1:9" ht="17.25" thickBot="1" thickTop="1">
      <c r="A51" s="1689" t="s">
        <v>98</v>
      </c>
      <c r="B51" s="1690"/>
      <c r="C51" s="1690"/>
      <c r="D51" s="1690"/>
      <c r="E51" s="1691"/>
      <c r="F51" s="84">
        <f>SUM(F17+F18+F24+F34+F37+F48)</f>
        <v>320708</v>
      </c>
      <c r="G51" s="84">
        <f>SUM(G17+G18+G24+G34+G37+G42+G48)</f>
        <v>387560</v>
      </c>
      <c r="H51" s="580">
        <f>H17+H18+H24+H34+H37+H42+H48</f>
        <v>393115</v>
      </c>
      <c r="I51" s="818">
        <f t="shared" si="0"/>
        <v>1.0143332645267829</v>
      </c>
    </row>
    <row r="52" spans="1:9" ht="16.5" thickTop="1">
      <c r="A52" s="522"/>
      <c r="B52" s="523"/>
      <c r="C52" s="523"/>
      <c r="D52" s="523"/>
      <c r="E52" s="523"/>
      <c r="F52" s="524"/>
      <c r="G52" s="524"/>
      <c r="H52" s="524"/>
      <c r="I52" s="765"/>
    </row>
    <row r="53" spans="1:9" ht="15.75">
      <c r="A53" s="522"/>
      <c r="B53" s="523"/>
      <c r="C53" s="523"/>
      <c r="D53" s="523"/>
      <c r="E53" s="523"/>
      <c r="F53" s="524"/>
      <c r="G53" s="524"/>
      <c r="H53" s="524"/>
      <c r="I53" s="608"/>
    </row>
    <row r="54" spans="1:9" ht="12.75">
      <c r="A54" s="60"/>
      <c r="B54" s="61"/>
      <c r="C54" s="61"/>
      <c r="D54" s="61"/>
      <c r="E54" s="61"/>
      <c r="F54" s="62"/>
      <c r="G54" s="62"/>
      <c r="H54" s="62"/>
      <c r="I54" s="609"/>
    </row>
    <row r="55" spans="1:9" ht="12.75">
      <c r="A55" s="60"/>
      <c r="B55" s="61"/>
      <c r="C55" s="61"/>
      <c r="D55" s="61"/>
      <c r="E55" s="61"/>
      <c r="F55" s="62"/>
      <c r="G55" s="62"/>
      <c r="H55" s="62"/>
      <c r="I55" s="609"/>
    </row>
    <row r="56" spans="1:9" ht="12.75">
      <c r="A56" s="60"/>
      <c r="B56" s="61"/>
      <c r="C56" s="61"/>
      <c r="D56" s="61"/>
      <c r="E56" s="61"/>
      <c r="F56" s="62"/>
      <c r="G56" s="62"/>
      <c r="H56" s="62"/>
      <c r="I56" s="609"/>
    </row>
    <row r="57" spans="1:9" ht="12.75">
      <c r="A57" s="60"/>
      <c r="B57" s="61"/>
      <c r="C57" s="61"/>
      <c r="D57" s="61"/>
      <c r="E57" s="61"/>
      <c r="F57" s="62"/>
      <c r="G57" s="62"/>
      <c r="H57" s="62"/>
      <c r="I57" s="609"/>
    </row>
    <row r="58" spans="1:9" ht="12.75">
      <c r="A58" s="60"/>
      <c r="B58" s="61"/>
      <c r="C58" s="61"/>
      <c r="D58" s="61"/>
      <c r="E58" s="61"/>
      <c r="F58" s="62"/>
      <c r="G58" s="62"/>
      <c r="H58" s="62"/>
      <c r="I58" s="609"/>
    </row>
    <row r="59" spans="1:9" ht="12.75">
      <c r="A59" s="60"/>
      <c r="B59" s="61"/>
      <c r="C59" s="61"/>
      <c r="D59" s="61"/>
      <c r="E59" s="61"/>
      <c r="F59" s="62"/>
      <c r="G59" s="62"/>
      <c r="H59" s="62"/>
      <c r="I59" s="609"/>
    </row>
    <row r="60" spans="1:9" ht="12.75">
      <c r="A60" s="60"/>
      <c r="B60" s="61"/>
      <c r="C60" s="61"/>
      <c r="D60" s="61"/>
      <c r="E60" s="61"/>
      <c r="F60" s="62"/>
      <c r="G60" s="62"/>
      <c r="H60" s="62"/>
      <c r="I60" s="609"/>
    </row>
    <row r="61" spans="1:9" ht="12.75">
      <c r="A61" s="60"/>
      <c r="B61" s="61"/>
      <c r="C61" s="61"/>
      <c r="D61" s="61"/>
      <c r="E61" s="61"/>
      <c r="F61" s="62"/>
      <c r="G61" s="62"/>
      <c r="H61" s="62"/>
      <c r="I61" s="609"/>
    </row>
    <row r="62" spans="1:9" ht="12.75">
      <c r="A62" s="60"/>
      <c r="B62" s="61"/>
      <c r="C62" s="61"/>
      <c r="D62" s="61"/>
      <c r="E62" s="61"/>
      <c r="F62" s="62"/>
      <c r="G62" s="62"/>
      <c r="H62" s="62"/>
      <c r="I62" s="609"/>
    </row>
    <row r="63" spans="1:9" ht="12.75">
      <c r="A63" s="60"/>
      <c r="B63" s="61"/>
      <c r="C63" s="61"/>
      <c r="D63" s="61"/>
      <c r="E63" s="61"/>
      <c r="F63" s="62"/>
      <c r="G63" s="62"/>
      <c r="H63" s="62"/>
      <c r="I63" s="609"/>
    </row>
    <row r="64" spans="1:9" ht="12.75">
      <c r="A64" s="26"/>
      <c r="B64" s="26"/>
      <c r="C64" s="26"/>
      <c r="D64" s="26"/>
      <c r="E64" s="26"/>
      <c r="F64" s="26"/>
      <c r="G64" s="26"/>
      <c r="H64" s="1716" t="s">
        <v>343</v>
      </c>
      <c r="I64" s="1717"/>
    </row>
    <row r="65" spans="1:9" ht="12.75">
      <c r="A65" s="54"/>
      <c r="B65" s="63"/>
      <c r="C65" s="63"/>
      <c r="D65" s="63"/>
      <c r="E65" s="63"/>
      <c r="F65" s="63"/>
      <c r="G65" s="63"/>
      <c r="H65" s="63"/>
      <c r="I65" s="610"/>
    </row>
    <row r="66" spans="1:9" ht="13.5" thickBot="1">
      <c r="A66" s="26"/>
      <c r="B66" s="26"/>
      <c r="C66" s="26"/>
      <c r="D66" s="26"/>
      <c r="E66" s="26"/>
      <c r="F66" s="26"/>
      <c r="G66" s="26"/>
      <c r="H66" s="26"/>
      <c r="I66" s="611" t="s">
        <v>0</v>
      </c>
    </row>
    <row r="67" spans="1:9" ht="23.25" thickTop="1">
      <c r="A67" s="25" t="s">
        <v>1</v>
      </c>
      <c r="B67" s="1692" t="s">
        <v>2</v>
      </c>
      <c r="C67" s="1612"/>
      <c r="D67" s="1612"/>
      <c r="E67" s="1612"/>
      <c r="F67" s="742" t="s">
        <v>198</v>
      </c>
      <c r="G67" s="571" t="s">
        <v>330</v>
      </c>
      <c r="H67" s="571" t="s">
        <v>334</v>
      </c>
      <c r="I67" s="606" t="s">
        <v>335</v>
      </c>
    </row>
    <row r="68" spans="1:9" ht="12.75">
      <c r="A68" s="1698" t="s">
        <v>51</v>
      </c>
      <c r="B68" s="1580"/>
      <c r="C68" s="1580"/>
      <c r="D68" s="1580"/>
      <c r="E68" s="1580"/>
      <c r="F68" s="64"/>
      <c r="G68" s="64"/>
      <c r="H68" s="64"/>
      <c r="I68" s="612"/>
    </row>
    <row r="69" spans="1:9" ht="12.75">
      <c r="A69" s="65"/>
      <c r="B69" s="1664" t="s">
        <v>6</v>
      </c>
      <c r="C69" s="1664"/>
      <c r="D69" s="1664"/>
      <c r="E69" s="1664"/>
      <c r="F69" s="66"/>
      <c r="G69" s="66"/>
      <c r="H69" s="66"/>
      <c r="I69" s="613"/>
    </row>
    <row r="70" spans="1:9" ht="12.75">
      <c r="A70" s="67" t="s">
        <v>7</v>
      </c>
      <c r="B70" s="1655" t="s">
        <v>52</v>
      </c>
      <c r="C70" s="1655"/>
      <c r="D70" s="1655"/>
      <c r="E70" s="1656"/>
      <c r="F70" s="68">
        <v>184921</v>
      </c>
      <c r="G70" s="68">
        <f>SUM(G71:G74)</f>
        <v>252153</v>
      </c>
      <c r="H70" s="68">
        <f>SUM(H71:H74)</f>
        <v>223655</v>
      </c>
      <c r="I70" s="819">
        <f>+H70/G70</f>
        <v>0.886981316898867</v>
      </c>
    </row>
    <row r="71" spans="1:9" ht="12.75">
      <c r="A71" s="69" t="s">
        <v>26</v>
      </c>
      <c r="B71" s="1660" t="s">
        <v>53</v>
      </c>
      <c r="C71" s="1661"/>
      <c r="D71" s="1661"/>
      <c r="E71" s="1661"/>
      <c r="F71" s="70">
        <v>88586</v>
      </c>
      <c r="G71" s="70">
        <v>120328</v>
      </c>
      <c r="H71" s="581">
        <v>111562</v>
      </c>
      <c r="I71" s="1017">
        <f aca="true" t="shared" si="1" ref="I71:I99">+H71/G71</f>
        <v>0.9271491257230238</v>
      </c>
    </row>
    <row r="72" spans="1:9" ht="12.75">
      <c r="A72" s="71" t="s">
        <v>27</v>
      </c>
      <c r="B72" s="1693" t="s">
        <v>54</v>
      </c>
      <c r="C72" s="1694"/>
      <c r="D72" s="1694"/>
      <c r="E72" s="1694"/>
      <c r="F72" s="72">
        <v>21744</v>
      </c>
      <c r="G72" s="72">
        <v>34617</v>
      </c>
      <c r="H72" s="582">
        <v>30630</v>
      </c>
      <c r="I72" s="1017">
        <f t="shared" si="1"/>
        <v>0.8848253748158419</v>
      </c>
    </row>
    <row r="73" spans="1:9" ht="12.75">
      <c r="A73" s="73" t="s">
        <v>55</v>
      </c>
      <c r="B73" s="1602" t="s">
        <v>56</v>
      </c>
      <c r="C73" s="1695"/>
      <c r="D73" s="1695"/>
      <c r="E73" s="1660"/>
      <c r="F73" s="70">
        <v>74591</v>
      </c>
      <c r="G73" s="70">
        <v>91565</v>
      </c>
      <c r="H73" s="581">
        <v>75820</v>
      </c>
      <c r="I73" s="1017">
        <f t="shared" si="1"/>
        <v>0.8280456506306995</v>
      </c>
    </row>
    <row r="74" spans="1:9" ht="12.75">
      <c r="A74" s="1011" t="s">
        <v>57</v>
      </c>
      <c r="B74" s="889" t="s">
        <v>357</v>
      </c>
      <c r="C74" s="889"/>
      <c r="D74" s="889"/>
      <c r="E74" s="762"/>
      <c r="F74" s="891"/>
      <c r="G74" s="892">
        <v>5643</v>
      </c>
      <c r="H74" s="890">
        <v>5643</v>
      </c>
      <c r="I74" s="1147">
        <f t="shared" si="1"/>
        <v>1</v>
      </c>
    </row>
    <row r="75" spans="1:9" ht="12.75">
      <c r="A75" s="49" t="s">
        <v>10</v>
      </c>
      <c r="B75" s="1696" t="s">
        <v>210</v>
      </c>
      <c r="C75" s="1687"/>
      <c r="D75" s="1687"/>
      <c r="E75" s="1688"/>
      <c r="F75" s="74">
        <v>10</v>
      </c>
      <c r="G75" s="74">
        <f>SUM(G76:G77)</f>
        <v>19</v>
      </c>
      <c r="H75" s="74">
        <v>9</v>
      </c>
      <c r="I75" s="820">
        <f>H75/G75</f>
        <v>0.47368421052631576</v>
      </c>
    </row>
    <row r="76" spans="1:9" ht="12.75">
      <c r="A76" s="39" t="s">
        <v>26</v>
      </c>
      <c r="B76" s="1660" t="s">
        <v>356</v>
      </c>
      <c r="C76" s="1667"/>
      <c r="D76" s="1667"/>
      <c r="E76" s="1667"/>
      <c r="F76" s="70">
        <v>10</v>
      </c>
      <c r="G76" s="70">
        <v>19</v>
      </c>
      <c r="H76" s="581">
        <v>9</v>
      </c>
      <c r="I76" s="1017">
        <f>H76/G76</f>
        <v>0.47368421052631576</v>
      </c>
    </row>
    <row r="77" spans="1:9" ht="12.75">
      <c r="A77" s="52" t="s">
        <v>27</v>
      </c>
      <c r="B77" s="1668" t="s">
        <v>58</v>
      </c>
      <c r="C77" s="1669"/>
      <c r="D77" s="1669"/>
      <c r="E77" s="1670"/>
      <c r="F77" s="72"/>
      <c r="G77" s="72"/>
      <c r="H77" s="582"/>
      <c r="I77" s="819"/>
    </row>
    <row r="78" spans="1:9" ht="12.75">
      <c r="A78" s="40" t="s">
        <v>12</v>
      </c>
      <c r="B78" s="1683" t="s">
        <v>211</v>
      </c>
      <c r="C78" s="1681"/>
      <c r="D78" s="1681"/>
      <c r="E78" s="1682"/>
      <c r="F78" s="75">
        <v>6609</v>
      </c>
      <c r="G78" s="75">
        <f>SUM(G79:G80)</f>
        <v>7750</v>
      </c>
      <c r="H78" s="75">
        <v>7499</v>
      </c>
      <c r="I78" s="819">
        <f t="shared" si="1"/>
        <v>0.9676129032258064</v>
      </c>
    </row>
    <row r="79" spans="1:9" ht="12.75">
      <c r="A79" s="52" t="s">
        <v>26</v>
      </c>
      <c r="B79" s="1602" t="s">
        <v>59</v>
      </c>
      <c r="C79" s="1684"/>
      <c r="D79" s="1684"/>
      <c r="E79" s="1685"/>
      <c r="F79" s="72">
        <v>6609</v>
      </c>
      <c r="G79" s="72">
        <v>7750</v>
      </c>
      <c r="H79" s="582">
        <v>7499</v>
      </c>
      <c r="I79" s="1017">
        <f t="shared" si="1"/>
        <v>0.9676129032258064</v>
      </c>
    </row>
    <row r="80" spans="1:9" ht="12.75">
      <c r="A80" s="39" t="s">
        <v>27</v>
      </c>
      <c r="B80" s="1602" t="s">
        <v>60</v>
      </c>
      <c r="C80" s="1684"/>
      <c r="D80" s="1684"/>
      <c r="E80" s="1685"/>
      <c r="F80" s="70"/>
      <c r="G80" s="70"/>
      <c r="H80" s="581"/>
      <c r="I80" s="819"/>
    </row>
    <row r="81" spans="1:9" ht="12.75">
      <c r="A81" s="49" t="s">
        <v>13</v>
      </c>
      <c r="B81" s="1686" t="s">
        <v>213</v>
      </c>
      <c r="C81" s="1687"/>
      <c r="D81" s="1687"/>
      <c r="E81" s="1688"/>
      <c r="F81" s="74">
        <v>71704</v>
      </c>
      <c r="G81" s="74">
        <v>64533</v>
      </c>
      <c r="H81" s="583">
        <v>59460</v>
      </c>
      <c r="I81" s="819">
        <f t="shared" si="1"/>
        <v>0.9213890567616568</v>
      </c>
    </row>
    <row r="82" spans="1:9" ht="12.75">
      <c r="A82" s="76" t="s">
        <v>14</v>
      </c>
      <c r="B82" s="1656" t="s">
        <v>61</v>
      </c>
      <c r="C82" s="1666"/>
      <c r="D82" s="1666"/>
      <c r="E82" s="1666"/>
      <c r="F82" s="75">
        <v>20957</v>
      </c>
      <c r="G82" s="75">
        <f>SUM(G83:G84)</f>
        <v>60537</v>
      </c>
      <c r="H82" s="75">
        <f>SUM(H83:H84)</f>
        <v>52702</v>
      </c>
      <c r="I82" s="819">
        <f t="shared" si="1"/>
        <v>0.8705750202355584</v>
      </c>
    </row>
    <row r="83" spans="1:9" ht="12.75">
      <c r="A83" s="69" t="s">
        <v>26</v>
      </c>
      <c r="B83" s="1660" t="s">
        <v>62</v>
      </c>
      <c r="C83" s="1667"/>
      <c r="D83" s="1667"/>
      <c r="E83" s="1667"/>
      <c r="F83" s="70"/>
      <c r="G83" s="70">
        <v>19753</v>
      </c>
      <c r="H83" s="581">
        <v>14471</v>
      </c>
      <c r="I83" s="819">
        <f>H83/G83</f>
        <v>0.732597580114413</v>
      </c>
    </row>
    <row r="84" spans="1:9" ht="12.75">
      <c r="A84" s="71" t="s">
        <v>27</v>
      </c>
      <c r="B84" s="1668" t="s">
        <v>63</v>
      </c>
      <c r="C84" s="1669"/>
      <c r="D84" s="1669"/>
      <c r="E84" s="1670"/>
      <c r="F84" s="72">
        <v>20957</v>
      </c>
      <c r="G84" s="72">
        <v>40784</v>
      </c>
      <c r="H84" s="582">
        <v>38231</v>
      </c>
      <c r="I84" s="1017">
        <f t="shared" si="1"/>
        <v>0.9374019223224794</v>
      </c>
    </row>
    <row r="85" spans="1:9" ht="12.75">
      <c r="A85" s="76" t="s">
        <v>16</v>
      </c>
      <c r="B85" s="1655" t="s">
        <v>64</v>
      </c>
      <c r="C85" s="1681"/>
      <c r="D85" s="1681"/>
      <c r="E85" s="1682"/>
      <c r="F85" s="75">
        <v>2356</v>
      </c>
      <c r="G85" s="75">
        <f>G86</f>
        <v>2356</v>
      </c>
      <c r="H85" s="75">
        <v>2356</v>
      </c>
      <c r="I85" s="819">
        <f t="shared" si="1"/>
        <v>1</v>
      </c>
    </row>
    <row r="86" spans="1:9" ht="12.75">
      <c r="A86" s="69" t="s">
        <v>26</v>
      </c>
      <c r="B86" s="1602" t="s">
        <v>65</v>
      </c>
      <c r="C86" s="1664"/>
      <c r="D86" s="1664"/>
      <c r="E86" s="1665"/>
      <c r="F86" s="70">
        <v>2356</v>
      </c>
      <c r="G86" s="70">
        <v>2356</v>
      </c>
      <c r="H86" s="581">
        <v>2356</v>
      </c>
      <c r="I86" s="1017">
        <f t="shared" si="1"/>
        <v>1</v>
      </c>
    </row>
    <row r="87" spans="1:9" ht="12.75">
      <c r="A87" s="76" t="s">
        <v>19</v>
      </c>
      <c r="B87" s="1655" t="s">
        <v>66</v>
      </c>
      <c r="C87" s="1655"/>
      <c r="D87" s="1655"/>
      <c r="E87" s="1656"/>
      <c r="F87" s="75"/>
      <c r="G87" s="75"/>
      <c r="H87" s="584"/>
      <c r="I87" s="819"/>
    </row>
    <row r="88" spans="1:9" ht="12.75">
      <c r="A88" s="71" t="s">
        <v>26</v>
      </c>
      <c r="B88" s="1674" t="s">
        <v>67</v>
      </c>
      <c r="C88" s="1675"/>
      <c r="D88" s="1675"/>
      <c r="E88" s="1676"/>
      <c r="F88" s="72"/>
      <c r="G88" s="72"/>
      <c r="H88" s="582"/>
      <c r="I88" s="819"/>
    </row>
    <row r="89" spans="1:9" ht="12.75">
      <c r="A89" s="69" t="s">
        <v>27</v>
      </c>
      <c r="B89" s="1660" t="s">
        <v>68</v>
      </c>
      <c r="C89" s="1661"/>
      <c r="D89" s="1661"/>
      <c r="E89" s="1661"/>
      <c r="F89" s="70"/>
      <c r="G89" s="70"/>
      <c r="H89" s="581"/>
      <c r="I89" s="819"/>
    </row>
    <row r="90" spans="1:9" ht="12.75">
      <c r="A90" s="1015" t="s">
        <v>21</v>
      </c>
      <c r="B90" s="1599" t="s">
        <v>383</v>
      </c>
      <c r="C90" s="1600"/>
      <c r="D90" s="1600"/>
      <c r="E90" s="1601"/>
      <c r="F90" s="1013"/>
      <c r="G90" s="1016">
        <f>G91</f>
        <v>212</v>
      </c>
      <c r="H90" s="1130">
        <v>212</v>
      </c>
      <c r="I90" s="819">
        <f t="shared" si="1"/>
        <v>1</v>
      </c>
    </row>
    <row r="91" spans="1:9" ht="12.75">
      <c r="A91" s="1012" t="s">
        <v>26</v>
      </c>
      <c r="B91" s="1602" t="s">
        <v>381</v>
      </c>
      <c r="C91" s="1600"/>
      <c r="D91" s="1600"/>
      <c r="E91" s="1601"/>
      <c r="F91" s="1013"/>
      <c r="G91" s="1013">
        <v>212</v>
      </c>
      <c r="H91" s="1014">
        <v>212</v>
      </c>
      <c r="I91" s="1017">
        <f t="shared" si="1"/>
        <v>1</v>
      </c>
    </row>
    <row r="92" spans="1:9" ht="12.75">
      <c r="A92" s="77" t="s">
        <v>382</v>
      </c>
      <c r="B92" s="1662" t="s">
        <v>428</v>
      </c>
      <c r="C92" s="1662"/>
      <c r="D92" s="1662"/>
      <c r="E92" s="1663"/>
      <c r="F92" s="78">
        <v>34151</v>
      </c>
      <c r="G92" s="78">
        <f>G93</f>
        <v>0</v>
      </c>
      <c r="H92" s="585"/>
      <c r="I92" s="819"/>
    </row>
    <row r="93" spans="1:9" ht="12.75">
      <c r="A93" s="71" t="s">
        <v>26</v>
      </c>
      <c r="B93" s="1680" t="s">
        <v>22</v>
      </c>
      <c r="C93" s="1675"/>
      <c r="D93" s="1675"/>
      <c r="E93" s="1676"/>
      <c r="F93" s="72">
        <v>34151</v>
      </c>
      <c r="G93" s="72">
        <f>SUM(G94:G97)</f>
        <v>0</v>
      </c>
      <c r="H93" s="582"/>
      <c r="I93" s="819"/>
    </row>
    <row r="94" spans="1:12" ht="12.75">
      <c r="A94" s="79" t="s">
        <v>33</v>
      </c>
      <c r="B94" s="1657" t="s">
        <v>70</v>
      </c>
      <c r="C94" s="1658"/>
      <c r="D94" s="1658"/>
      <c r="E94" s="1659"/>
      <c r="F94" s="80">
        <v>10000</v>
      </c>
      <c r="G94" s="80"/>
      <c r="H94" s="586"/>
      <c r="I94" s="819"/>
      <c r="L94" s="519" t="s">
        <v>85</v>
      </c>
    </row>
    <row r="95" spans="1:9" ht="12.75">
      <c r="A95" s="81" t="s">
        <v>34</v>
      </c>
      <c r="B95" s="59" t="s">
        <v>149</v>
      </c>
      <c r="C95" s="245"/>
      <c r="D95" s="245"/>
      <c r="E95" s="246"/>
      <c r="F95" s="82">
        <v>2217</v>
      </c>
      <c r="G95" s="82"/>
      <c r="H95" s="587"/>
      <c r="I95" s="820"/>
    </row>
    <row r="96" spans="1:9" ht="12.75">
      <c r="A96" s="1131" t="s">
        <v>36</v>
      </c>
      <c r="B96" s="1677" t="s">
        <v>150</v>
      </c>
      <c r="C96" s="1678"/>
      <c r="D96" s="1678"/>
      <c r="E96" s="1679"/>
      <c r="F96" s="1132">
        <v>21934</v>
      </c>
      <c r="G96" s="1132"/>
      <c r="H96" s="1133"/>
      <c r="I96" s="1134"/>
    </row>
    <row r="97" spans="1:9" ht="13.5" thickBot="1">
      <c r="A97" s="1138" t="s">
        <v>425</v>
      </c>
      <c r="B97" s="1135" t="s">
        <v>429</v>
      </c>
      <c r="C97" s="1136"/>
      <c r="D97" s="1136"/>
      <c r="E97" s="1137"/>
      <c r="F97" s="82"/>
      <c r="G97" s="82"/>
      <c r="H97" s="587"/>
      <c r="I97" s="820"/>
    </row>
    <row r="98" spans="1:9" ht="14.25" thickBot="1" thickTop="1">
      <c r="A98" s="1649" t="s">
        <v>175</v>
      </c>
      <c r="B98" s="1650"/>
      <c r="C98" s="1650"/>
      <c r="D98" s="1650"/>
      <c r="E98" s="1651"/>
      <c r="F98" s="57">
        <f>SUM(F70+F75+F78+F81+F82+F85+F92)</f>
        <v>320708</v>
      </c>
      <c r="G98" s="57">
        <f>SUM(G70+G75+G78+G81+G82+G85+G90+G92)</f>
        <v>387560</v>
      </c>
      <c r="H98" s="588">
        <f>H70+H75+H78+H81+H82+H85+H90</f>
        <v>345893</v>
      </c>
      <c r="I98" s="821">
        <f t="shared" si="1"/>
        <v>0.8924889049437507</v>
      </c>
    </row>
    <row r="99" spans="1:9" ht="14.25" thickBot="1" thickTop="1">
      <c r="A99" s="1671" t="s">
        <v>72</v>
      </c>
      <c r="B99" s="1672"/>
      <c r="C99" s="1672"/>
      <c r="D99" s="1672"/>
      <c r="E99" s="1673"/>
      <c r="F99" s="83">
        <v>53</v>
      </c>
      <c r="G99" s="83">
        <v>99.6</v>
      </c>
      <c r="H99" s="589">
        <v>99.6</v>
      </c>
      <c r="I99" s="821">
        <f t="shared" si="1"/>
        <v>1</v>
      </c>
    </row>
    <row r="100" spans="1:9" ht="13.5" thickTop="1">
      <c r="A100" s="26"/>
      <c r="B100" s="26"/>
      <c r="C100" s="26"/>
      <c r="D100" s="26"/>
      <c r="E100" s="26"/>
      <c r="F100" s="26"/>
      <c r="G100" s="26"/>
      <c r="H100" s="26"/>
      <c r="I100" s="764"/>
    </row>
    <row r="101" spans="1:9" ht="12.75">
      <c r="A101" s="26"/>
      <c r="B101" s="26"/>
      <c r="C101" s="26"/>
      <c r="D101" s="26"/>
      <c r="E101" s="26"/>
      <c r="F101" s="26"/>
      <c r="G101" s="26"/>
      <c r="H101" s="26"/>
      <c r="I101" s="602"/>
    </row>
    <row r="102" spans="1:9" ht="12.75">
      <c r="A102" s="26"/>
      <c r="B102" s="26"/>
      <c r="C102" s="26"/>
      <c r="D102" s="26"/>
      <c r="E102" s="26"/>
      <c r="F102" s="26"/>
      <c r="G102" s="26"/>
      <c r="H102" s="26"/>
      <c r="I102" s="602"/>
    </row>
    <row r="103" spans="1:9" ht="12.75">
      <c r="A103" s="26"/>
      <c r="B103" s="26"/>
      <c r="C103" s="26"/>
      <c r="D103" s="26"/>
      <c r="E103" s="26"/>
      <c r="F103" s="26"/>
      <c r="G103" s="26"/>
      <c r="H103" s="26"/>
      <c r="I103" s="602"/>
    </row>
    <row r="104" spans="1:9" ht="12.75">
      <c r="A104" s="26"/>
      <c r="B104" s="26"/>
      <c r="C104" s="26"/>
      <c r="D104" s="26"/>
      <c r="E104" s="26"/>
      <c r="F104" s="26"/>
      <c r="G104" s="26"/>
      <c r="H104" s="26"/>
      <c r="I104" s="602"/>
    </row>
    <row r="105" spans="1:9" ht="12.75">
      <c r="A105" s="26"/>
      <c r="B105" s="26"/>
      <c r="C105" s="26"/>
      <c r="D105" s="26"/>
      <c r="E105" s="26"/>
      <c r="F105" s="26"/>
      <c r="G105" s="26"/>
      <c r="H105" s="26"/>
      <c r="I105" s="602"/>
    </row>
    <row r="106" spans="1:9" ht="12.75">
      <c r="A106" s="26"/>
      <c r="B106" s="26"/>
      <c r="C106" s="26"/>
      <c r="D106" s="26"/>
      <c r="E106" s="26"/>
      <c r="F106" s="26"/>
      <c r="G106" s="26"/>
      <c r="H106" s="26"/>
      <c r="I106" s="602"/>
    </row>
    <row r="107" spans="1:9" ht="12.75">
      <c r="A107" s="26"/>
      <c r="B107" s="26"/>
      <c r="C107" s="26"/>
      <c r="D107" s="26"/>
      <c r="E107" s="26"/>
      <c r="F107" s="26"/>
      <c r="G107" s="26"/>
      <c r="H107" s="26"/>
      <c r="I107" s="602"/>
    </row>
    <row r="108" spans="1:9" ht="12.75">
      <c r="A108" s="26"/>
      <c r="B108" s="26"/>
      <c r="C108" s="26"/>
      <c r="D108" s="26"/>
      <c r="E108" s="26"/>
      <c r="F108" s="26"/>
      <c r="G108" s="26"/>
      <c r="H108" s="26"/>
      <c r="I108" s="602"/>
    </row>
    <row r="109" spans="1:9" ht="12.75">
      <c r="A109" s="26"/>
      <c r="B109" s="26"/>
      <c r="C109" s="26"/>
      <c r="D109" s="26"/>
      <c r="E109" s="26"/>
      <c r="F109" s="26"/>
      <c r="G109" s="26"/>
      <c r="H109" s="26"/>
      <c r="I109" s="602"/>
    </row>
    <row r="110" spans="1:9" ht="12.75">
      <c r="A110" s="26"/>
      <c r="B110" s="26"/>
      <c r="C110" s="26"/>
      <c r="D110" s="26"/>
      <c r="E110" s="26"/>
      <c r="F110" s="26"/>
      <c r="G110" s="26"/>
      <c r="H110" s="26"/>
      <c r="I110" s="602"/>
    </row>
    <row r="111" spans="1:9" ht="12.75">
      <c r="A111" s="26"/>
      <c r="B111" s="26"/>
      <c r="C111" s="26"/>
      <c r="D111" s="26"/>
      <c r="E111" s="26"/>
      <c r="F111" s="26"/>
      <c r="G111" s="26"/>
      <c r="H111" s="26"/>
      <c r="I111" s="602"/>
    </row>
    <row r="112" spans="1:9" ht="12.75">
      <c r="A112" s="26"/>
      <c r="B112" s="26"/>
      <c r="C112" s="26"/>
      <c r="D112" s="26"/>
      <c r="E112" s="26"/>
      <c r="F112" s="26"/>
      <c r="G112" s="26"/>
      <c r="H112" s="26"/>
      <c r="I112" s="602"/>
    </row>
    <row r="113" spans="1:9" ht="12.75">
      <c r="A113" s="26"/>
      <c r="B113" s="26"/>
      <c r="C113" s="26"/>
      <c r="D113" s="26"/>
      <c r="E113" s="26"/>
      <c r="F113" s="26"/>
      <c r="G113" s="26"/>
      <c r="H113" s="26"/>
      <c r="I113" s="602"/>
    </row>
    <row r="114" spans="1:9" ht="12.75">
      <c r="A114" s="26"/>
      <c r="B114" s="26"/>
      <c r="C114" s="26"/>
      <c r="D114" s="26"/>
      <c r="E114" s="26"/>
      <c r="F114" s="26"/>
      <c r="G114" s="26"/>
      <c r="H114" s="26"/>
      <c r="I114" s="602"/>
    </row>
    <row r="115" spans="1:9" ht="12.75">
      <c r="A115" s="26"/>
      <c r="B115" s="26"/>
      <c r="C115" s="26"/>
      <c r="D115" s="26"/>
      <c r="E115" s="26"/>
      <c r="F115" s="26"/>
      <c r="G115" s="26"/>
      <c r="H115" s="26"/>
      <c r="I115" s="602"/>
    </row>
    <row r="116" spans="1:9" ht="12.75">
      <c r="A116" s="26"/>
      <c r="B116" s="26"/>
      <c r="C116" s="26"/>
      <c r="D116" s="26"/>
      <c r="E116" s="26"/>
      <c r="F116" s="26"/>
      <c r="G116" s="26"/>
      <c r="H116" s="26"/>
      <c r="I116" s="602"/>
    </row>
    <row r="117" spans="1:9" ht="12.75">
      <c r="A117" s="26"/>
      <c r="B117" s="26"/>
      <c r="C117" s="26"/>
      <c r="D117" s="26"/>
      <c r="E117" s="26"/>
      <c r="F117" s="26"/>
      <c r="G117" s="26"/>
      <c r="H117" s="26"/>
      <c r="I117" s="602"/>
    </row>
    <row r="118" spans="1:9" ht="12.75">
      <c r="A118" s="26"/>
      <c r="B118" s="26"/>
      <c r="C118" s="26"/>
      <c r="D118" s="26"/>
      <c r="E118" s="26"/>
      <c r="F118" s="26"/>
      <c r="G118" s="26"/>
      <c r="H118" s="26"/>
      <c r="I118" s="602"/>
    </row>
    <row r="119" spans="1:9" ht="12.75">
      <c r="A119" s="26"/>
      <c r="B119" s="26"/>
      <c r="C119" s="26"/>
      <c r="D119" s="26"/>
      <c r="E119" s="26"/>
      <c r="F119" s="26"/>
      <c r="G119" s="26"/>
      <c r="H119" s="26"/>
      <c r="I119" s="602"/>
    </row>
    <row r="120" spans="1:9" ht="12.75">
      <c r="A120" s="26"/>
      <c r="B120" s="26"/>
      <c r="C120" s="26"/>
      <c r="D120" s="26"/>
      <c r="E120" s="26"/>
      <c r="F120" s="26"/>
      <c r="G120" s="26"/>
      <c r="H120" s="26"/>
      <c r="I120" s="602"/>
    </row>
    <row r="121" spans="1:9" ht="12.75">
      <c r="A121" s="85"/>
      <c r="B121" s="85"/>
      <c r="C121" s="85"/>
      <c r="D121" s="85"/>
      <c r="E121" s="1654" t="s">
        <v>343</v>
      </c>
      <c r="F121" s="1654"/>
      <c r="G121" s="1654"/>
      <c r="H121" s="1654"/>
      <c r="I121" s="1654"/>
    </row>
    <row r="122" spans="1:9" ht="12.75">
      <c r="A122" s="85"/>
      <c r="B122" s="85"/>
      <c r="C122" s="85"/>
      <c r="D122" s="85"/>
      <c r="E122" s="85"/>
      <c r="F122" s="85"/>
      <c r="G122" s="85"/>
      <c r="H122" s="85"/>
      <c r="I122" s="614"/>
    </row>
    <row r="123" spans="1:9" ht="12.75">
      <c r="A123" s="1652"/>
      <c r="B123" s="1652"/>
      <c r="C123" s="1652"/>
      <c r="D123" s="1652"/>
      <c r="E123" s="1652"/>
      <c r="F123" s="1652"/>
      <c r="G123" s="1652"/>
      <c r="H123" s="1652"/>
      <c r="I123" s="1652"/>
    </row>
    <row r="124" spans="1:9" ht="12.75">
      <c r="A124" s="1603" t="s">
        <v>380</v>
      </c>
      <c r="B124" s="1603"/>
      <c r="C124" s="1603"/>
      <c r="D124" s="1603"/>
      <c r="E124" s="1603"/>
      <c r="F124" s="1603"/>
      <c r="G124" s="1603"/>
      <c r="H124" s="1603"/>
      <c r="I124" s="1603"/>
    </row>
    <row r="125" spans="1:9" ht="12.75">
      <c r="A125" s="1652" t="s">
        <v>336</v>
      </c>
      <c r="B125" s="1652"/>
      <c r="C125" s="1652"/>
      <c r="D125" s="1652"/>
      <c r="E125" s="1652"/>
      <c r="F125" s="1652"/>
      <c r="G125" s="1652"/>
      <c r="H125" s="1652"/>
      <c r="I125" s="1652"/>
    </row>
    <row r="126" spans="1:9" ht="12.75">
      <c r="A126" s="86"/>
      <c r="B126" s="86"/>
      <c r="C126" s="86"/>
      <c r="D126" s="86"/>
      <c r="E126" s="86"/>
      <c r="F126" s="86"/>
      <c r="G126" s="86"/>
      <c r="H126" s="86"/>
      <c r="I126" s="615"/>
    </row>
    <row r="127" spans="1:9" ht="12.75">
      <c r="A127" s="85"/>
      <c r="B127" s="85"/>
      <c r="C127" s="86"/>
      <c r="D127" s="86"/>
      <c r="E127" s="86"/>
      <c r="F127" s="86"/>
      <c r="G127" s="86"/>
      <c r="H127" s="86"/>
      <c r="I127" s="615"/>
    </row>
    <row r="128" spans="1:9" ht="13.5" thickBot="1">
      <c r="A128" s="85"/>
      <c r="B128" s="85"/>
      <c r="C128" s="85"/>
      <c r="D128" s="85"/>
      <c r="E128" s="85"/>
      <c r="F128" s="1653" t="s">
        <v>0</v>
      </c>
      <c r="G128" s="1653"/>
      <c r="H128" s="1653"/>
      <c r="I128" s="1653"/>
    </row>
    <row r="129" spans="1:9" ht="21.75" customHeight="1" thickTop="1">
      <c r="A129" s="1621" t="s">
        <v>1</v>
      </c>
      <c r="B129" s="1623" t="s">
        <v>2</v>
      </c>
      <c r="C129" s="1623"/>
      <c r="D129" s="1623"/>
      <c r="E129" s="1623"/>
      <c r="F129" s="1619" t="s">
        <v>199</v>
      </c>
      <c r="G129" s="1545" t="s">
        <v>330</v>
      </c>
      <c r="H129" s="1545" t="s">
        <v>334</v>
      </c>
      <c r="I129" s="1614" t="s">
        <v>335</v>
      </c>
    </row>
    <row r="130" spans="1:9" ht="12.75">
      <c r="A130" s="1622"/>
      <c r="B130" s="1624"/>
      <c r="C130" s="1624"/>
      <c r="D130" s="1624"/>
      <c r="E130" s="1624"/>
      <c r="F130" s="1620"/>
      <c r="G130" s="1546"/>
      <c r="H130" s="1546"/>
      <c r="I130" s="1615"/>
    </row>
    <row r="131" spans="1:9" ht="12.75">
      <c r="A131" s="1642" t="s">
        <v>73</v>
      </c>
      <c r="B131" s="1617"/>
      <c r="C131" s="1617"/>
      <c r="D131" s="1617"/>
      <c r="E131" s="1617"/>
      <c r="F131" s="1643"/>
      <c r="G131" s="1643"/>
      <c r="H131" s="1643"/>
      <c r="I131" s="1644"/>
    </row>
    <row r="132" spans="1:9" ht="12.75">
      <c r="A132" s="88" t="s">
        <v>4</v>
      </c>
      <c r="B132" s="1628" t="s">
        <v>6</v>
      </c>
      <c r="C132" s="1628"/>
      <c r="D132" s="1628"/>
      <c r="E132" s="1628"/>
      <c r="F132" s="87"/>
      <c r="G132" s="87"/>
      <c r="H132" s="87"/>
      <c r="I132" s="616"/>
    </row>
    <row r="133" spans="1:9" ht="12.75">
      <c r="A133" s="89" t="s">
        <v>7</v>
      </c>
      <c r="B133" s="1630" t="s">
        <v>25</v>
      </c>
      <c r="C133" s="1630"/>
      <c r="D133" s="1630"/>
      <c r="E133" s="1630"/>
      <c r="F133" s="508">
        <v>23526</v>
      </c>
      <c r="G133" s="508">
        <v>26191</v>
      </c>
      <c r="H133" s="91">
        <v>25010</v>
      </c>
      <c r="I133" s="822">
        <f>+H133/G133</f>
        <v>0.9549081745637814</v>
      </c>
    </row>
    <row r="134" spans="1:9" ht="12.75">
      <c r="A134" s="496" t="s">
        <v>10</v>
      </c>
      <c r="B134" s="1626" t="s">
        <v>214</v>
      </c>
      <c r="C134" s="1626"/>
      <c r="D134" s="1626"/>
      <c r="E134" s="1627"/>
      <c r="F134" s="497">
        <v>26260</v>
      </c>
      <c r="G134" s="497">
        <f>SUM(G135:G139)</f>
        <v>26260</v>
      </c>
      <c r="H134" s="497">
        <v>29849</v>
      </c>
      <c r="I134" s="822">
        <f aca="true" t="shared" si="2" ref="I134:I150">+H134/G134</f>
        <v>1.1366717440974867</v>
      </c>
    </row>
    <row r="135" spans="1:9" ht="12.75">
      <c r="A135" s="503" t="s">
        <v>215</v>
      </c>
      <c r="B135" s="1645" t="s">
        <v>29</v>
      </c>
      <c r="C135" s="1645"/>
      <c r="D135" s="1645"/>
      <c r="E135" s="1645"/>
      <c r="F135" s="500">
        <v>17530</v>
      </c>
      <c r="G135" s="500">
        <v>17530</v>
      </c>
      <c r="H135" s="590">
        <v>16992</v>
      </c>
      <c r="I135" s="1141">
        <f t="shared" si="2"/>
        <v>0.9693097547062179</v>
      </c>
    </row>
    <row r="136" spans="1:9" ht="12.75">
      <c r="A136" s="503" t="s">
        <v>207</v>
      </c>
      <c r="B136" s="1645" t="s">
        <v>30</v>
      </c>
      <c r="C136" s="1645"/>
      <c r="D136" s="1645"/>
      <c r="E136" s="1645"/>
      <c r="F136" s="500">
        <v>4100</v>
      </c>
      <c r="G136" s="500">
        <v>4100</v>
      </c>
      <c r="H136" s="590">
        <v>4650</v>
      </c>
      <c r="I136" s="1141">
        <f t="shared" si="2"/>
        <v>1.1341463414634145</v>
      </c>
    </row>
    <row r="137" spans="1:9" ht="12.75">
      <c r="A137" s="504" t="s">
        <v>216</v>
      </c>
      <c r="B137" s="1641" t="s">
        <v>276</v>
      </c>
      <c r="C137" s="1641"/>
      <c r="D137" s="1641"/>
      <c r="E137" s="1641"/>
      <c r="F137" s="500">
        <v>2050</v>
      </c>
      <c r="G137" s="500">
        <v>2050</v>
      </c>
      <c r="H137" s="590">
        <v>3499</v>
      </c>
      <c r="I137" s="1141">
        <f t="shared" si="2"/>
        <v>1.7068292682926829</v>
      </c>
    </row>
    <row r="138" spans="1:9" ht="12.75">
      <c r="A138" s="503" t="s">
        <v>217</v>
      </c>
      <c r="B138" s="1699" t="s">
        <v>31</v>
      </c>
      <c r="C138" s="1700"/>
      <c r="D138" s="1700"/>
      <c r="E138" s="1701"/>
      <c r="F138" s="500">
        <v>2500</v>
      </c>
      <c r="G138" s="500">
        <v>2500</v>
      </c>
      <c r="H138" s="590">
        <v>4670</v>
      </c>
      <c r="I138" s="1141">
        <f t="shared" si="2"/>
        <v>1.868</v>
      </c>
    </row>
    <row r="139" spans="1:9" ht="12.75">
      <c r="A139" s="505">
        <v>5</v>
      </c>
      <c r="B139" s="1646" t="s">
        <v>219</v>
      </c>
      <c r="C139" s="1647"/>
      <c r="D139" s="1647"/>
      <c r="E139" s="1648"/>
      <c r="F139" s="493">
        <v>80</v>
      </c>
      <c r="G139" s="493">
        <v>80</v>
      </c>
      <c r="H139" s="591">
        <v>38</v>
      </c>
      <c r="I139" s="1141">
        <f t="shared" si="2"/>
        <v>0.475</v>
      </c>
    </row>
    <row r="140" spans="1:9" ht="12.75">
      <c r="A140" s="97" t="s">
        <v>220</v>
      </c>
      <c r="B140" s="1630" t="s">
        <v>32</v>
      </c>
      <c r="C140" s="1630"/>
      <c r="D140" s="1630"/>
      <c r="E140" s="1631"/>
      <c r="F140" s="99">
        <v>186571</v>
      </c>
      <c r="G140" s="99">
        <f>G141</f>
        <v>175495</v>
      </c>
      <c r="H140" s="99">
        <v>175495</v>
      </c>
      <c r="I140" s="822">
        <f t="shared" si="2"/>
        <v>1</v>
      </c>
    </row>
    <row r="141" spans="1:9" ht="12.75">
      <c r="A141" s="100" t="s">
        <v>26</v>
      </c>
      <c r="B141" s="1592" t="s">
        <v>278</v>
      </c>
      <c r="C141" s="1590"/>
      <c r="D141" s="1590"/>
      <c r="E141" s="1591"/>
      <c r="F141" s="94">
        <v>186571</v>
      </c>
      <c r="G141" s="94">
        <f>SUM(G142:G147)</f>
        <v>175495</v>
      </c>
      <c r="H141" s="94">
        <v>175495</v>
      </c>
      <c r="I141" s="1151">
        <f t="shared" si="2"/>
        <v>1</v>
      </c>
    </row>
    <row r="142" spans="1:9" ht="12.75">
      <c r="A142" s="498" t="s">
        <v>33</v>
      </c>
      <c r="B142" s="1635" t="s">
        <v>280</v>
      </c>
      <c r="C142" s="1636"/>
      <c r="D142" s="1636"/>
      <c r="E142" s="1637"/>
      <c r="F142" s="96">
        <v>54143</v>
      </c>
      <c r="G142" s="96">
        <v>74929</v>
      </c>
      <c r="H142" s="501">
        <v>74929</v>
      </c>
      <c r="I142" s="1148">
        <f t="shared" si="2"/>
        <v>1</v>
      </c>
    </row>
    <row r="143" spans="1:9" ht="12.75">
      <c r="A143" s="498" t="s">
        <v>34</v>
      </c>
      <c r="B143" s="1635" t="s">
        <v>273</v>
      </c>
      <c r="C143" s="1636"/>
      <c r="D143" s="1636"/>
      <c r="E143" s="1637"/>
      <c r="F143" s="96">
        <v>36749</v>
      </c>
      <c r="G143" s="96">
        <v>34569</v>
      </c>
      <c r="H143" s="501">
        <v>34569</v>
      </c>
      <c r="I143" s="1149">
        <f t="shared" si="2"/>
        <v>1</v>
      </c>
    </row>
    <row r="144" spans="1:9" ht="12.75">
      <c r="A144" s="498" t="s">
        <v>36</v>
      </c>
      <c r="B144" s="1635" t="s">
        <v>281</v>
      </c>
      <c r="C144" s="1636"/>
      <c r="D144" s="1636"/>
      <c r="E144" s="1637"/>
      <c r="F144" s="96">
        <v>93139</v>
      </c>
      <c r="G144" s="96">
        <v>60659</v>
      </c>
      <c r="H144" s="501">
        <v>60659</v>
      </c>
      <c r="I144" s="1149">
        <f t="shared" si="2"/>
        <v>1</v>
      </c>
    </row>
    <row r="145" spans="1:9" ht="12.75">
      <c r="A145" s="498" t="s">
        <v>37</v>
      </c>
      <c r="B145" s="518" t="s">
        <v>274</v>
      </c>
      <c r="C145" s="499"/>
      <c r="D145" s="499"/>
      <c r="E145" s="502"/>
      <c r="F145" s="501">
        <v>2522</v>
      </c>
      <c r="G145" s="501">
        <v>2522</v>
      </c>
      <c r="H145" s="501">
        <v>2522</v>
      </c>
      <c r="I145" s="1149">
        <f t="shared" si="2"/>
        <v>1</v>
      </c>
    </row>
    <row r="146" spans="1:9" ht="12.75">
      <c r="A146" s="506" t="s">
        <v>206</v>
      </c>
      <c r="B146" s="896" t="s">
        <v>221</v>
      </c>
      <c r="C146" s="484"/>
      <c r="D146" s="484"/>
      <c r="E146" s="484"/>
      <c r="F146" s="526">
        <v>18</v>
      </c>
      <c r="G146" s="526">
        <v>116</v>
      </c>
      <c r="H146" s="526">
        <v>116</v>
      </c>
      <c r="I146" s="1149">
        <f t="shared" si="2"/>
        <v>1</v>
      </c>
    </row>
    <row r="147" spans="1:9" ht="12.75">
      <c r="A147" s="894" t="s">
        <v>341</v>
      </c>
      <c r="B147" s="895" t="s">
        <v>358</v>
      </c>
      <c r="C147" s="484"/>
      <c r="D147" s="484"/>
      <c r="E147" s="484"/>
      <c r="F147" s="526"/>
      <c r="G147" s="526">
        <v>2700</v>
      </c>
      <c r="H147" s="526">
        <v>2700</v>
      </c>
      <c r="I147" s="1150">
        <f t="shared" si="2"/>
        <v>1</v>
      </c>
    </row>
    <row r="148" spans="1:9" ht="12.75">
      <c r="A148" s="97" t="s">
        <v>14</v>
      </c>
      <c r="B148" s="1587" t="s">
        <v>282</v>
      </c>
      <c r="C148" s="1630"/>
      <c r="D148" s="1630"/>
      <c r="E148" s="1631"/>
      <c r="F148" s="99">
        <v>30734</v>
      </c>
      <c r="G148" s="99">
        <f>G149</f>
        <v>88090</v>
      </c>
      <c r="H148" s="99">
        <v>86777</v>
      </c>
      <c r="I148" s="822">
        <f t="shared" si="2"/>
        <v>0.9850947894199115</v>
      </c>
    </row>
    <row r="149" spans="1:9" ht="12.75">
      <c r="A149" s="100" t="s">
        <v>26</v>
      </c>
      <c r="B149" s="1638" t="s">
        <v>41</v>
      </c>
      <c r="C149" s="1638"/>
      <c r="D149" s="1638"/>
      <c r="E149" s="1639"/>
      <c r="F149" s="94">
        <v>30734</v>
      </c>
      <c r="G149" s="94">
        <v>88090</v>
      </c>
      <c r="H149" s="593">
        <v>86777</v>
      </c>
      <c r="I149" s="1141">
        <f t="shared" si="2"/>
        <v>0.9850947894199115</v>
      </c>
    </row>
    <row r="150" spans="1:9" ht="12.75">
      <c r="A150" s="95"/>
      <c r="B150" s="1635" t="s">
        <v>42</v>
      </c>
      <c r="C150" s="1635"/>
      <c r="D150" s="1635"/>
      <c r="E150" s="1640"/>
      <c r="F150" s="96">
        <v>7180</v>
      </c>
      <c r="G150" s="96">
        <v>8481</v>
      </c>
      <c r="H150" s="501">
        <v>8481</v>
      </c>
      <c r="I150" s="1141">
        <f t="shared" si="2"/>
        <v>1</v>
      </c>
    </row>
    <row r="151" spans="1:9" ht="12.75">
      <c r="A151" s="97" t="s">
        <v>16</v>
      </c>
      <c r="B151" s="90" t="s">
        <v>283</v>
      </c>
      <c r="C151" s="90"/>
      <c r="D151" s="90"/>
      <c r="E151" s="98"/>
      <c r="F151" s="99"/>
      <c r="G151" s="99">
        <f>G152</f>
        <v>990</v>
      </c>
      <c r="H151" s="99">
        <f>H152</f>
        <v>990</v>
      </c>
      <c r="I151" s="822">
        <v>1</v>
      </c>
    </row>
    <row r="152" spans="1:9" ht="12.75">
      <c r="A152" s="100" t="s">
        <v>26</v>
      </c>
      <c r="B152" s="92" t="s">
        <v>74</v>
      </c>
      <c r="C152" s="92"/>
      <c r="D152" s="92"/>
      <c r="E152" s="93"/>
      <c r="F152" s="101"/>
      <c r="G152" s="101">
        <v>990</v>
      </c>
      <c r="H152" s="594">
        <v>990</v>
      </c>
      <c r="I152" s="1141">
        <v>1</v>
      </c>
    </row>
    <row r="153" spans="1:9" ht="12.75">
      <c r="A153" s="97" t="s">
        <v>427</v>
      </c>
      <c r="B153" s="1587" t="s">
        <v>47</v>
      </c>
      <c r="C153" s="1590"/>
      <c r="D153" s="1590"/>
      <c r="E153" s="1591"/>
      <c r="F153" s="99"/>
      <c r="G153" s="99"/>
      <c r="H153" s="592"/>
      <c r="I153" s="822"/>
    </row>
    <row r="154" spans="1:9" ht="12.75">
      <c r="A154" s="100" t="s">
        <v>26</v>
      </c>
      <c r="B154" s="1592" t="s">
        <v>48</v>
      </c>
      <c r="C154" s="1590"/>
      <c r="D154" s="1590"/>
      <c r="E154" s="1591"/>
      <c r="F154" s="102"/>
      <c r="G154" s="102"/>
      <c r="H154" s="595"/>
      <c r="I154" s="822"/>
    </row>
    <row r="155" spans="1:9" ht="12.75">
      <c r="A155" s="507" t="s">
        <v>21</v>
      </c>
      <c r="B155" s="1593" t="s">
        <v>426</v>
      </c>
      <c r="C155" s="1626"/>
      <c r="D155" s="1626"/>
      <c r="E155" s="1627"/>
      <c r="F155" s="102">
        <v>34907</v>
      </c>
      <c r="G155" s="102">
        <v>37705</v>
      </c>
      <c r="H155" s="595">
        <v>42717</v>
      </c>
      <c r="I155" s="822">
        <v>1.13</v>
      </c>
    </row>
    <row r="156" spans="1:9" ht="12.75">
      <c r="A156" s="100" t="s">
        <v>26</v>
      </c>
      <c r="B156" s="1592" t="s">
        <v>212</v>
      </c>
      <c r="C156" s="1585"/>
      <c r="D156" s="1585"/>
      <c r="E156" s="1586"/>
      <c r="F156" s="1139">
        <v>34907</v>
      </c>
      <c r="G156" s="1139">
        <v>37705</v>
      </c>
      <c r="H156" s="1140">
        <v>37705</v>
      </c>
      <c r="I156" s="1141">
        <v>1</v>
      </c>
    </row>
    <row r="157" spans="1:9" ht="13.5" thickBot="1">
      <c r="A157" s="627" t="s">
        <v>27</v>
      </c>
      <c r="B157" s="1625" t="s">
        <v>423</v>
      </c>
      <c r="C157" s="1625"/>
      <c r="D157" s="1625"/>
      <c r="E157" s="1625"/>
      <c r="F157" s="625"/>
      <c r="G157" s="625"/>
      <c r="H157" s="626">
        <v>5012</v>
      </c>
      <c r="I157" s="822"/>
    </row>
    <row r="158" spans="1:9" ht="16.5" thickBot="1" thickTop="1">
      <c r="A158" s="1632" t="s">
        <v>176</v>
      </c>
      <c r="B158" s="1633"/>
      <c r="C158" s="1633"/>
      <c r="D158" s="1633"/>
      <c r="E158" s="1634"/>
      <c r="F158" s="1146">
        <f>SUM(F133+F134+F140+F148+F157)</f>
        <v>267091</v>
      </c>
      <c r="G158" s="1146">
        <f>SUM(G133+G134+G140+G148+G151+G157)</f>
        <v>317026</v>
      </c>
      <c r="H158" s="1146">
        <f>H133+H134+H140+H148+H151+H155</f>
        <v>360838</v>
      </c>
      <c r="I158" s="823">
        <f>H158/G158</f>
        <v>1.138196867133926</v>
      </c>
    </row>
    <row r="159" spans="1:9" ht="13.5" thickTop="1">
      <c r="A159" s="104"/>
      <c r="B159" s="103"/>
      <c r="C159" s="103"/>
      <c r="D159" s="103"/>
      <c r="E159" s="103"/>
      <c r="F159" s="105"/>
      <c r="G159" s="105"/>
      <c r="H159" s="105"/>
      <c r="I159" s="617"/>
    </row>
    <row r="160" spans="1:9" ht="12.75">
      <c r="A160" s="104"/>
      <c r="B160" s="103"/>
      <c r="C160" s="103"/>
      <c r="D160" s="103"/>
      <c r="E160" s="103"/>
      <c r="F160" s="105"/>
      <c r="G160" s="105"/>
      <c r="H160" s="105"/>
      <c r="I160" s="617"/>
    </row>
    <row r="161" spans="1:9" ht="12.75">
      <c r="A161" s="104"/>
      <c r="B161" s="103"/>
      <c r="C161" s="103"/>
      <c r="D161" s="103"/>
      <c r="E161" s="103"/>
      <c r="F161" s="105"/>
      <c r="G161" s="105"/>
      <c r="H161" s="105"/>
      <c r="I161" s="617"/>
    </row>
    <row r="162" spans="1:9" ht="12.75">
      <c r="A162" s="104"/>
      <c r="B162" s="103"/>
      <c r="C162" s="103"/>
      <c r="D162" s="103"/>
      <c r="E162" s="103"/>
      <c r="F162" s="105"/>
      <c r="G162" s="105"/>
      <c r="H162" s="105"/>
      <c r="I162" s="617"/>
    </row>
    <row r="163" spans="1:9" ht="12.75">
      <c r="A163" s="104"/>
      <c r="B163" s="103"/>
      <c r="C163" s="103"/>
      <c r="D163" s="103"/>
      <c r="E163" s="103"/>
      <c r="F163" s="105"/>
      <c r="G163" s="105"/>
      <c r="H163" s="105"/>
      <c r="I163" s="617"/>
    </row>
    <row r="164" spans="1:9" ht="12.75">
      <c r="A164" s="106"/>
      <c r="B164" s="106"/>
      <c r="C164" s="106"/>
      <c r="D164" s="106"/>
      <c r="E164" s="106"/>
      <c r="F164" s="106"/>
      <c r="G164" s="106"/>
      <c r="H164" s="106"/>
      <c r="I164" s="617"/>
    </row>
    <row r="165" spans="1:9" ht="12.75">
      <c r="A165" s="106"/>
      <c r="B165" s="106"/>
      <c r="C165" s="106"/>
      <c r="D165" s="106"/>
      <c r="E165" s="106"/>
      <c r="F165" s="106"/>
      <c r="G165" s="106"/>
      <c r="H165" s="106"/>
      <c r="I165" s="617"/>
    </row>
    <row r="166" spans="1:9" ht="12.75">
      <c r="A166" s="106"/>
      <c r="B166" s="106"/>
      <c r="C166" s="106"/>
      <c r="D166" s="106"/>
      <c r="E166" s="106"/>
      <c r="F166" s="106"/>
      <c r="G166" s="106"/>
      <c r="H166" s="106"/>
      <c r="I166" s="617"/>
    </row>
    <row r="167" spans="1:9" ht="12.75">
      <c r="A167" s="106"/>
      <c r="B167" s="106"/>
      <c r="C167" s="106"/>
      <c r="D167" s="106"/>
      <c r="E167" s="106"/>
      <c r="F167" s="106"/>
      <c r="G167" s="106"/>
      <c r="H167" s="106"/>
      <c r="I167" s="617"/>
    </row>
    <row r="168" spans="1:9" ht="12.75">
      <c r="A168" s="106"/>
      <c r="B168" s="106"/>
      <c r="C168" s="106"/>
      <c r="D168" s="106"/>
      <c r="E168" s="106"/>
      <c r="F168" s="106"/>
      <c r="G168" s="106"/>
      <c r="H168" s="106"/>
      <c r="I168" s="617"/>
    </row>
    <row r="169" spans="1:9" ht="12.75">
      <c r="A169" s="106"/>
      <c r="B169" s="106"/>
      <c r="C169" s="106"/>
      <c r="D169" s="106"/>
      <c r="E169" s="106"/>
      <c r="F169" s="106"/>
      <c r="G169" s="106"/>
      <c r="H169" s="106"/>
      <c r="I169" s="618"/>
    </row>
    <row r="170" spans="1:9" ht="12.75">
      <c r="A170" s="106"/>
      <c r="B170" s="106"/>
      <c r="C170" s="106"/>
      <c r="D170" s="106"/>
      <c r="E170" s="106"/>
      <c r="F170" s="106"/>
      <c r="G170" s="106"/>
      <c r="H170" s="106"/>
      <c r="I170" s="618"/>
    </row>
    <row r="171" spans="1:9" ht="12.75">
      <c r="A171" s="106"/>
      <c r="B171" s="106"/>
      <c r="C171" s="106"/>
      <c r="D171" s="106"/>
      <c r="E171" s="106"/>
      <c r="F171" s="106"/>
      <c r="G171" s="106"/>
      <c r="H171" s="106"/>
      <c r="I171" s="618"/>
    </row>
    <row r="172" spans="1:9" ht="12.75">
      <c r="A172" s="106"/>
      <c r="B172" s="106"/>
      <c r="C172" s="106"/>
      <c r="D172" s="106"/>
      <c r="E172" s="106"/>
      <c r="F172" s="106"/>
      <c r="G172" s="106"/>
      <c r="H172" s="106"/>
      <c r="I172" s="618"/>
    </row>
    <row r="173" spans="1:9" ht="12.75">
      <c r="A173" s="106"/>
      <c r="B173" s="106"/>
      <c r="C173" s="106"/>
      <c r="D173" s="106"/>
      <c r="E173" s="106"/>
      <c r="F173" s="106"/>
      <c r="G173" s="106"/>
      <c r="H173" s="106"/>
      <c r="I173" s="618"/>
    </row>
    <row r="174" spans="1:9" ht="12.75">
      <c r="A174" s="106"/>
      <c r="B174" s="106"/>
      <c r="C174" s="106"/>
      <c r="D174" s="106"/>
      <c r="E174" s="106"/>
      <c r="F174" s="106"/>
      <c r="G174" s="106"/>
      <c r="H174" s="106"/>
      <c r="I174" s="618"/>
    </row>
    <row r="175" spans="1:9" ht="12.75">
      <c r="A175" s="106"/>
      <c r="B175" s="106"/>
      <c r="C175" s="106"/>
      <c r="D175" s="106"/>
      <c r="E175" s="106"/>
      <c r="F175" s="106"/>
      <c r="G175" s="106"/>
      <c r="H175" s="106"/>
      <c r="I175" s="618"/>
    </row>
    <row r="176" spans="1:9" ht="12.75">
      <c r="A176" s="106"/>
      <c r="B176" s="106"/>
      <c r="C176" s="106"/>
      <c r="D176" s="106"/>
      <c r="E176" s="106"/>
      <c r="F176" s="106"/>
      <c r="G176" s="106"/>
      <c r="H176" s="106"/>
      <c r="I176" s="618"/>
    </row>
    <row r="177" spans="1:9" ht="12.75">
      <c r="A177" s="106"/>
      <c r="B177" s="106"/>
      <c r="C177" s="106"/>
      <c r="D177" s="106"/>
      <c r="E177" s="106"/>
      <c r="F177" s="106"/>
      <c r="G177" s="106"/>
      <c r="H177" s="1716" t="s">
        <v>343</v>
      </c>
      <c r="I177" s="1717"/>
    </row>
    <row r="178" spans="1:9" ht="12.75">
      <c r="A178" s="106"/>
      <c r="B178" s="106"/>
      <c r="C178" s="106"/>
      <c r="D178" s="106"/>
      <c r="E178" s="106"/>
      <c r="F178" s="106"/>
      <c r="G178" s="106"/>
      <c r="H178" s="106"/>
      <c r="I178" s="618"/>
    </row>
    <row r="179" spans="1:9" ht="12.75">
      <c r="A179" s="106"/>
      <c r="B179" s="106"/>
      <c r="C179" s="106"/>
      <c r="D179" s="106"/>
      <c r="E179" s="106"/>
      <c r="F179" s="106"/>
      <c r="G179" s="106"/>
      <c r="H179" s="106"/>
      <c r="I179" s="618"/>
    </row>
    <row r="180" spans="1:9" ht="12.75">
      <c r="A180" s="106"/>
      <c r="B180" s="106"/>
      <c r="C180" s="106"/>
      <c r="D180" s="106"/>
      <c r="E180" s="106"/>
      <c r="F180" s="106"/>
      <c r="G180" s="106"/>
      <c r="H180" s="106"/>
      <c r="I180" s="618"/>
    </row>
    <row r="181" spans="1:9" ht="13.5" thickBot="1">
      <c r="A181" s="106"/>
      <c r="B181" s="106"/>
      <c r="C181" s="106"/>
      <c r="D181" s="106"/>
      <c r="E181" s="106"/>
      <c r="F181" s="106"/>
      <c r="G181" s="106"/>
      <c r="H181" s="106"/>
      <c r="I181" s="619" t="s">
        <v>0</v>
      </c>
    </row>
    <row r="182" spans="1:9" ht="13.5" customHeight="1" thickTop="1">
      <c r="A182" s="1621" t="s">
        <v>1</v>
      </c>
      <c r="B182" s="1623" t="s">
        <v>2</v>
      </c>
      <c r="C182" s="1623"/>
      <c r="D182" s="1623"/>
      <c r="E182" s="1623"/>
      <c r="F182" s="1619" t="s">
        <v>199</v>
      </c>
      <c r="G182" s="1545" t="s">
        <v>330</v>
      </c>
      <c r="H182" s="1545" t="s">
        <v>334</v>
      </c>
      <c r="I182" s="1614" t="s">
        <v>335</v>
      </c>
    </row>
    <row r="183" spans="1:9" ht="12.75">
      <c r="A183" s="1622"/>
      <c r="B183" s="1624"/>
      <c r="C183" s="1624"/>
      <c r="D183" s="1624"/>
      <c r="E183" s="1624"/>
      <c r="F183" s="1620"/>
      <c r="G183" s="1546"/>
      <c r="H183" s="1546"/>
      <c r="I183" s="1615"/>
    </row>
    <row r="184" spans="1:9" ht="12.75">
      <c r="A184" s="1616" t="s">
        <v>75</v>
      </c>
      <c r="B184" s="1617"/>
      <c r="C184" s="1617"/>
      <c r="D184" s="1617"/>
      <c r="E184" s="1618"/>
      <c r="F184" s="107"/>
      <c r="G184" s="596"/>
      <c r="H184" s="596"/>
      <c r="I184" s="620"/>
    </row>
    <row r="185" spans="1:9" ht="12.75">
      <c r="A185" s="108"/>
      <c r="B185" s="1628" t="s">
        <v>76</v>
      </c>
      <c r="C185" s="1628"/>
      <c r="D185" s="1628"/>
      <c r="E185" s="1629"/>
      <c r="F185" s="107"/>
      <c r="G185" s="596"/>
      <c r="H185" s="596"/>
      <c r="I185" s="620"/>
    </row>
    <row r="186" spans="1:9" ht="12.75">
      <c r="A186" s="109" t="s">
        <v>7</v>
      </c>
      <c r="B186" s="1630" t="s">
        <v>52</v>
      </c>
      <c r="C186" s="1630"/>
      <c r="D186" s="1630"/>
      <c r="E186" s="1631"/>
      <c r="F186" s="99">
        <v>184921</v>
      </c>
      <c r="G186" s="99">
        <f>SUM(G187:G190)</f>
        <v>252153</v>
      </c>
      <c r="H186" s="99">
        <f>SUM(H187:H190)</f>
        <v>223655</v>
      </c>
      <c r="I186" s="824">
        <f>+H186/G186</f>
        <v>0.886981316898867</v>
      </c>
    </row>
    <row r="187" spans="1:9" ht="12.75">
      <c r="A187" s="110" t="s">
        <v>26</v>
      </c>
      <c r="B187" s="1586" t="s">
        <v>53</v>
      </c>
      <c r="C187" s="1609"/>
      <c r="D187" s="1609"/>
      <c r="E187" s="1609"/>
      <c r="F187" s="111">
        <v>88586</v>
      </c>
      <c r="G187" s="111">
        <v>120328</v>
      </c>
      <c r="H187" s="597">
        <v>111562</v>
      </c>
      <c r="I187" s="1152">
        <f aca="true" t="shared" si="3" ref="I187:I204">+H187/G187</f>
        <v>0.9271491257230238</v>
      </c>
    </row>
    <row r="188" spans="1:9" ht="12.75">
      <c r="A188" s="110" t="s">
        <v>27</v>
      </c>
      <c r="B188" s="1586" t="s">
        <v>54</v>
      </c>
      <c r="C188" s="1609"/>
      <c r="D188" s="1609"/>
      <c r="E188" s="1609"/>
      <c r="F188" s="111">
        <v>21744</v>
      </c>
      <c r="G188" s="111">
        <v>34617</v>
      </c>
      <c r="H188" s="597">
        <v>30630</v>
      </c>
      <c r="I188" s="1152">
        <f t="shared" si="3"/>
        <v>0.8848253748158419</v>
      </c>
    </row>
    <row r="189" spans="1:9" ht="12.75">
      <c r="A189" s="100" t="s">
        <v>55</v>
      </c>
      <c r="B189" s="1586" t="s">
        <v>56</v>
      </c>
      <c r="C189" s="1609"/>
      <c r="D189" s="1609"/>
      <c r="E189" s="1609"/>
      <c r="F189" s="111">
        <v>74591</v>
      </c>
      <c r="G189" s="111">
        <v>91565</v>
      </c>
      <c r="H189" s="597">
        <v>75820</v>
      </c>
      <c r="I189" s="1152">
        <f t="shared" si="3"/>
        <v>0.8280456506306995</v>
      </c>
    </row>
    <row r="190" spans="1:9" ht="12.75">
      <c r="A190" s="100" t="s">
        <v>57</v>
      </c>
      <c r="B190" s="1586" t="s">
        <v>357</v>
      </c>
      <c r="C190" s="1609"/>
      <c r="D190" s="1609"/>
      <c r="E190" s="1609"/>
      <c r="F190" s="111"/>
      <c r="G190" s="111">
        <v>5643</v>
      </c>
      <c r="H190" s="597">
        <v>5643</v>
      </c>
      <c r="I190" s="1152">
        <f t="shared" si="3"/>
        <v>1</v>
      </c>
    </row>
    <row r="191" spans="1:9" ht="12.75">
      <c r="A191" s="112" t="s">
        <v>10</v>
      </c>
      <c r="B191" s="1587" t="s">
        <v>210</v>
      </c>
      <c r="C191" s="1588"/>
      <c r="D191" s="1588"/>
      <c r="E191" s="1589"/>
      <c r="F191" s="113">
        <v>10</v>
      </c>
      <c r="G191" s="113">
        <f>G192</f>
        <v>19</v>
      </c>
      <c r="H191" s="113">
        <v>9</v>
      </c>
      <c r="I191" s="824">
        <f t="shared" si="3"/>
        <v>0.47368421052631576</v>
      </c>
    </row>
    <row r="192" spans="1:9" ht="12.75">
      <c r="A192" s="114" t="s">
        <v>26</v>
      </c>
      <c r="B192" s="1610" t="s">
        <v>77</v>
      </c>
      <c r="C192" s="1611"/>
      <c r="D192" s="1611"/>
      <c r="E192" s="1611"/>
      <c r="F192" s="115">
        <v>10</v>
      </c>
      <c r="G192" s="115">
        <v>19</v>
      </c>
      <c r="H192" s="598">
        <v>9</v>
      </c>
      <c r="I192" s="1152">
        <f t="shared" si="3"/>
        <v>0.47368421052631576</v>
      </c>
    </row>
    <row r="193" spans="1:9" ht="12.75">
      <c r="A193" s="112" t="s">
        <v>12</v>
      </c>
      <c r="B193" s="1587" t="s">
        <v>211</v>
      </c>
      <c r="C193" s="1588"/>
      <c r="D193" s="1588"/>
      <c r="E193" s="1589"/>
      <c r="F193" s="113">
        <v>6609</v>
      </c>
      <c r="G193" s="113">
        <f>G194</f>
        <v>7750</v>
      </c>
      <c r="H193" s="113">
        <v>7499</v>
      </c>
      <c r="I193" s="824">
        <f t="shared" si="3"/>
        <v>0.9676129032258064</v>
      </c>
    </row>
    <row r="194" spans="1:9" ht="12.75">
      <c r="A194" s="110" t="s">
        <v>26</v>
      </c>
      <c r="B194" s="1585" t="s">
        <v>78</v>
      </c>
      <c r="C194" s="1585"/>
      <c r="D194" s="1585"/>
      <c r="E194" s="1586"/>
      <c r="F194" s="111">
        <v>6609</v>
      </c>
      <c r="G194" s="111">
        <v>7750</v>
      </c>
      <c r="H194" s="597">
        <v>7499</v>
      </c>
      <c r="I194" s="1152">
        <f t="shared" si="3"/>
        <v>0.9676129032258064</v>
      </c>
    </row>
    <row r="195" spans="1:9" ht="12.75">
      <c r="A195" s="116" t="s">
        <v>13</v>
      </c>
      <c r="B195" s="1587" t="s">
        <v>213</v>
      </c>
      <c r="C195" s="1588"/>
      <c r="D195" s="1588"/>
      <c r="E195" s="1589"/>
      <c r="F195" s="99">
        <v>71704</v>
      </c>
      <c r="G195" s="99">
        <v>64533</v>
      </c>
      <c r="H195" s="592">
        <v>59460</v>
      </c>
      <c r="I195" s="824">
        <f t="shared" si="3"/>
        <v>0.9213890567616568</v>
      </c>
    </row>
    <row r="196" spans="1:9" ht="12.75">
      <c r="A196" s="116" t="s">
        <v>19</v>
      </c>
      <c r="B196" s="1587" t="s">
        <v>66</v>
      </c>
      <c r="C196" s="1590"/>
      <c r="D196" s="1590"/>
      <c r="E196" s="1591"/>
      <c r="F196" s="99"/>
      <c r="G196" s="99"/>
      <c r="H196" s="592"/>
      <c r="I196" s="824"/>
    </row>
    <row r="197" spans="1:9" ht="12.75">
      <c r="A197" s="110" t="s">
        <v>26</v>
      </c>
      <c r="B197" s="1592" t="s">
        <v>79</v>
      </c>
      <c r="C197" s="1590"/>
      <c r="D197" s="1590"/>
      <c r="E197" s="1591"/>
      <c r="F197" s="94"/>
      <c r="G197" s="94"/>
      <c r="H197" s="593"/>
      <c r="I197" s="824"/>
    </row>
    <row r="198" spans="1:9" ht="12.75">
      <c r="A198" s="1015" t="s">
        <v>21</v>
      </c>
      <c r="B198" s="1599" t="s">
        <v>383</v>
      </c>
      <c r="C198" s="1600"/>
      <c r="D198" s="1600"/>
      <c r="E198" s="1601"/>
      <c r="F198" s="94"/>
      <c r="G198" s="497">
        <f>G199</f>
        <v>212</v>
      </c>
      <c r="H198" s="1142">
        <v>212</v>
      </c>
      <c r="I198" s="824">
        <f t="shared" si="3"/>
        <v>1</v>
      </c>
    </row>
    <row r="199" spans="1:9" ht="12.75">
      <c r="A199" s="1012" t="s">
        <v>26</v>
      </c>
      <c r="B199" s="1602" t="s">
        <v>381</v>
      </c>
      <c r="C199" s="1600"/>
      <c r="D199" s="1600"/>
      <c r="E199" s="1601"/>
      <c r="F199" s="94"/>
      <c r="G199" s="94">
        <v>212</v>
      </c>
      <c r="H199" s="593">
        <v>212</v>
      </c>
      <c r="I199" s="1152">
        <f t="shared" si="3"/>
        <v>1</v>
      </c>
    </row>
    <row r="200" spans="1:9" ht="12.75">
      <c r="A200" s="1018" t="s">
        <v>382</v>
      </c>
      <c r="B200" s="1593" t="s">
        <v>69</v>
      </c>
      <c r="C200" s="1594"/>
      <c r="D200" s="1594"/>
      <c r="E200" s="1595"/>
      <c r="F200" s="117">
        <v>12217</v>
      </c>
      <c r="G200" s="117">
        <f>SUM(G201:G203)</f>
        <v>0</v>
      </c>
      <c r="H200" s="599"/>
      <c r="I200" s="824"/>
    </row>
    <row r="201" spans="1:9" ht="12.75">
      <c r="A201" s="110" t="s">
        <v>26</v>
      </c>
      <c r="B201" s="92" t="s">
        <v>80</v>
      </c>
      <c r="C201" s="118"/>
      <c r="D201" s="118"/>
      <c r="E201" s="119"/>
      <c r="F201" s="111">
        <v>12217</v>
      </c>
      <c r="G201" s="111"/>
      <c r="H201" s="597"/>
      <c r="I201" s="824"/>
    </row>
    <row r="202" spans="1:9" ht="12.75">
      <c r="A202" s="120" t="s">
        <v>33</v>
      </c>
      <c r="B202" s="1598" t="s">
        <v>70</v>
      </c>
      <c r="C202" s="1590"/>
      <c r="D202" s="1590"/>
      <c r="E202" s="1591"/>
      <c r="F202" s="121">
        <v>10000</v>
      </c>
      <c r="G202" s="121"/>
      <c r="H202" s="600"/>
      <c r="I202" s="824"/>
    </row>
    <row r="203" spans="1:9" ht="13.5" thickBot="1">
      <c r="A203" s="122" t="s">
        <v>34</v>
      </c>
      <c r="B203" s="1596" t="s">
        <v>149</v>
      </c>
      <c r="C203" s="1597"/>
      <c r="D203" s="1597"/>
      <c r="E203" s="1597"/>
      <c r="F203" s="123">
        <v>2217</v>
      </c>
      <c r="G203" s="123"/>
      <c r="H203" s="601"/>
      <c r="I203" s="824"/>
    </row>
    <row r="204" spans="1:9" ht="16.5" thickBot="1" thickTop="1">
      <c r="A204" s="1552" t="s">
        <v>177</v>
      </c>
      <c r="B204" s="1553"/>
      <c r="C204" s="1553"/>
      <c r="D204" s="1553"/>
      <c r="E204" s="1553"/>
      <c r="F204" s="1143">
        <f>SUM(F186+F191+F193+F195+F200)</f>
        <v>275461</v>
      </c>
      <c r="G204" s="1143">
        <f>SUM(G186+G191+G193+G195+G198+G200)</f>
        <v>324667</v>
      </c>
      <c r="H204" s="1144">
        <f>H186+H191+H193+H195+H198</f>
        <v>290835</v>
      </c>
      <c r="I204" s="1145">
        <f t="shared" si="3"/>
        <v>0.8957947681778561</v>
      </c>
    </row>
    <row r="205" spans="1:9" ht="13.5" thickTop="1">
      <c r="A205" s="106"/>
      <c r="B205" s="106"/>
      <c r="C205" s="106"/>
      <c r="D205" s="106"/>
      <c r="E205" s="106"/>
      <c r="F205" s="106"/>
      <c r="G205" s="106"/>
      <c r="H205" s="106"/>
      <c r="I205" s="628"/>
    </row>
    <row r="206" spans="1:9" ht="12.75">
      <c r="A206" s="106"/>
      <c r="B206" s="106"/>
      <c r="C206" s="106"/>
      <c r="D206" s="106"/>
      <c r="E206" s="106"/>
      <c r="F206" s="106"/>
      <c r="G206" s="106"/>
      <c r="H206" s="106"/>
      <c r="I206" s="618"/>
    </row>
    <row r="207" spans="1:9" ht="12.75">
      <c r="A207" s="106"/>
      <c r="B207" s="106"/>
      <c r="C207" s="106"/>
      <c r="D207" s="106"/>
      <c r="E207" s="106"/>
      <c r="F207" s="106"/>
      <c r="G207" s="106"/>
      <c r="H207" s="106"/>
      <c r="I207" s="618"/>
    </row>
    <row r="208" spans="1:9" ht="12.75">
      <c r="A208" s="106"/>
      <c r="B208" s="106"/>
      <c r="C208" s="106"/>
      <c r="D208" s="106"/>
      <c r="E208" s="106"/>
      <c r="F208" s="106"/>
      <c r="G208" s="106"/>
      <c r="H208" s="106"/>
      <c r="I208" s="618"/>
    </row>
    <row r="209" spans="1:9" ht="12.75">
      <c r="A209" s="106"/>
      <c r="B209" s="106"/>
      <c r="C209" s="106"/>
      <c r="D209" s="106"/>
      <c r="E209" s="106"/>
      <c r="F209" s="106"/>
      <c r="G209" s="106"/>
      <c r="H209" s="106"/>
      <c r="I209" s="618"/>
    </row>
    <row r="210" spans="1:9" ht="12.75">
      <c r="A210" s="106"/>
      <c r="B210" s="106"/>
      <c r="C210" s="106"/>
      <c r="D210" s="106"/>
      <c r="E210" s="106"/>
      <c r="F210" s="106"/>
      <c r="G210" s="106"/>
      <c r="H210" s="106"/>
      <c r="I210" s="618"/>
    </row>
    <row r="211" spans="1:9" ht="12.75">
      <c r="A211" s="106"/>
      <c r="B211" s="106"/>
      <c r="C211" s="106"/>
      <c r="D211" s="106"/>
      <c r="E211" s="106"/>
      <c r="F211" s="106"/>
      <c r="G211" s="106"/>
      <c r="H211" s="106"/>
      <c r="I211" s="618"/>
    </row>
    <row r="212" spans="1:9" ht="12.75">
      <c r="A212" s="106"/>
      <c r="B212" s="106"/>
      <c r="C212" s="106"/>
      <c r="D212" s="106"/>
      <c r="E212" s="106"/>
      <c r="F212" s="106"/>
      <c r="G212" s="106"/>
      <c r="H212" s="106"/>
      <c r="I212" s="618"/>
    </row>
    <row r="213" spans="1:9" ht="12.75">
      <c r="A213" s="106"/>
      <c r="B213" s="106"/>
      <c r="C213" s="106"/>
      <c r="D213" s="106"/>
      <c r="E213" s="106"/>
      <c r="F213" s="106"/>
      <c r="G213" s="106"/>
      <c r="H213" s="106"/>
      <c r="I213" s="618"/>
    </row>
    <row r="214" spans="1:9" ht="12.75">
      <c r="A214" s="106"/>
      <c r="B214" s="106"/>
      <c r="C214" s="106"/>
      <c r="D214" s="106"/>
      <c r="E214" s="106"/>
      <c r="F214" s="106"/>
      <c r="G214" s="106"/>
      <c r="H214" s="106"/>
      <c r="I214" s="618"/>
    </row>
    <row r="215" spans="1:9" ht="12.75">
      <c r="A215" s="106"/>
      <c r="B215" s="106"/>
      <c r="C215" s="106"/>
      <c r="D215" s="106"/>
      <c r="E215" s="106"/>
      <c r="F215" s="106"/>
      <c r="G215" s="106"/>
      <c r="H215" s="106"/>
      <c r="I215" s="618"/>
    </row>
    <row r="216" spans="1:9" ht="12.75">
      <c r="A216" s="106"/>
      <c r="B216" s="106"/>
      <c r="C216" s="106"/>
      <c r="D216" s="106"/>
      <c r="E216" s="106"/>
      <c r="F216" s="106"/>
      <c r="G216" s="106"/>
      <c r="H216" s="106"/>
      <c r="I216" s="618"/>
    </row>
    <row r="217" spans="1:9" ht="12.75">
      <c r="A217" s="106"/>
      <c r="B217" s="106"/>
      <c r="C217" s="106"/>
      <c r="D217" s="106"/>
      <c r="E217" s="106"/>
      <c r="F217" s="106"/>
      <c r="G217" s="106"/>
      <c r="H217" s="106"/>
      <c r="I217" s="618"/>
    </row>
    <row r="218" spans="1:9" ht="12.75">
      <c r="A218" s="106"/>
      <c r="B218" s="106"/>
      <c r="C218" s="106"/>
      <c r="D218" s="106"/>
      <c r="E218" s="106"/>
      <c r="F218" s="106"/>
      <c r="G218" s="106"/>
      <c r="H218" s="106"/>
      <c r="I218" s="618"/>
    </row>
    <row r="219" spans="1:9" ht="12.75">
      <c r="A219" s="106"/>
      <c r="B219" s="106"/>
      <c r="C219" s="106"/>
      <c r="D219" s="106"/>
      <c r="E219" s="106"/>
      <c r="F219" s="106"/>
      <c r="G219" s="106"/>
      <c r="H219" s="106"/>
      <c r="I219" s="618"/>
    </row>
    <row r="220" spans="1:9" ht="12.75">
      <c r="A220" s="106"/>
      <c r="B220" s="106"/>
      <c r="C220" s="106"/>
      <c r="D220" s="106"/>
      <c r="E220" s="106"/>
      <c r="F220" s="106"/>
      <c r="G220" s="106"/>
      <c r="H220" s="106"/>
      <c r="I220" s="618"/>
    </row>
    <row r="221" spans="1:9" ht="12.75">
      <c r="A221" s="106"/>
      <c r="B221" s="106"/>
      <c r="C221" s="106"/>
      <c r="D221" s="106"/>
      <c r="E221" s="106"/>
      <c r="F221" s="106"/>
      <c r="G221" s="106"/>
      <c r="H221" s="106"/>
      <c r="I221" s="618"/>
    </row>
    <row r="222" spans="1:9" ht="12.75">
      <c r="A222" s="106"/>
      <c r="B222" s="106"/>
      <c r="C222" s="106"/>
      <c r="D222" s="106"/>
      <c r="E222" s="106"/>
      <c r="F222" s="106"/>
      <c r="G222" s="106"/>
      <c r="H222" s="106"/>
      <c r="I222" s="618"/>
    </row>
    <row r="223" spans="1:9" ht="12.75">
      <c r="A223" s="106"/>
      <c r="B223" s="106"/>
      <c r="C223" s="106"/>
      <c r="D223" s="106"/>
      <c r="E223" s="106"/>
      <c r="F223" s="106"/>
      <c r="G223" s="106"/>
      <c r="H223" s="106"/>
      <c r="I223" s="618"/>
    </row>
    <row r="224" spans="1:9" ht="12.75">
      <c r="A224" s="106"/>
      <c r="B224" s="106"/>
      <c r="C224" s="106"/>
      <c r="D224" s="106"/>
      <c r="E224" s="106"/>
      <c r="F224" s="106"/>
      <c r="G224" s="106"/>
      <c r="H224" s="106"/>
      <c r="I224" s="618"/>
    </row>
    <row r="225" spans="1:9" ht="12.75">
      <c r="A225" s="106"/>
      <c r="B225" s="106"/>
      <c r="C225" s="106"/>
      <c r="D225" s="106"/>
      <c r="E225" s="106"/>
      <c r="F225" s="106"/>
      <c r="G225" s="106"/>
      <c r="H225" s="106"/>
      <c r="I225" s="618"/>
    </row>
    <row r="226" spans="1:9" ht="12.75">
      <c r="A226" s="106"/>
      <c r="B226" s="106"/>
      <c r="C226" s="106"/>
      <c r="D226" s="106"/>
      <c r="E226" s="106"/>
      <c r="F226" s="106"/>
      <c r="G226" s="106"/>
      <c r="H226" s="106"/>
      <c r="I226" s="618"/>
    </row>
    <row r="227" spans="1:9" ht="12.75">
      <c r="A227" s="106"/>
      <c r="B227" s="106"/>
      <c r="C227" s="106"/>
      <c r="D227" s="106"/>
      <c r="E227" s="106"/>
      <c r="F227" s="106"/>
      <c r="G227" s="106"/>
      <c r="H227" s="106"/>
      <c r="I227" s="618"/>
    </row>
    <row r="228" spans="1:9" ht="12.75">
      <c r="A228" s="106"/>
      <c r="B228" s="106"/>
      <c r="C228" s="106"/>
      <c r="D228" s="106"/>
      <c r="E228" s="106"/>
      <c r="F228" s="106"/>
      <c r="G228" s="106"/>
      <c r="H228" s="106"/>
      <c r="I228" s="618"/>
    </row>
    <row r="229" spans="1:9" ht="12.75">
      <c r="A229" s="106"/>
      <c r="B229" s="106"/>
      <c r="C229" s="106"/>
      <c r="D229" s="106"/>
      <c r="E229" s="106"/>
      <c r="F229" s="106"/>
      <c r="G229" s="106"/>
      <c r="H229" s="106"/>
      <c r="I229" s="618"/>
    </row>
    <row r="230" spans="1:9" ht="12.75">
      <c r="A230" s="106"/>
      <c r="B230" s="106"/>
      <c r="C230" s="106"/>
      <c r="D230" s="106"/>
      <c r="E230" s="106"/>
      <c r="F230" s="106"/>
      <c r="G230" s="106"/>
      <c r="H230" s="106"/>
      <c r="I230" s="618"/>
    </row>
    <row r="231" spans="1:9" ht="12.75">
      <c r="A231" s="106"/>
      <c r="B231" s="106"/>
      <c r="C231" s="106"/>
      <c r="D231" s="106"/>
      <c r="E231" s="106"/>
      <c r="F231" s="106"/>
      <c r="G231" s="106"/>
      <c r="H231" s="106"/>
      <c r="I231" s="618"/>
    </row>
    <row r="232" spans="1:9" ht="12.75">
      <c r="A232" s="106"/>
      <c r="B232" s="106"/>
      <c r="C232" s="106"/>
      <c r="D232" s="106"/>
      <c r="E232" s="106"/>
      <c r="F232" s="106"/>
      <c r="G232" s="106"/>
      <c r="H232" s="1716" t="s">
        <v>343</v>
      </c>
      <c r="I232" s="1717"/>
    </row>
    <row r="233" spans="1:9" ht="12.75">
      <c r="A233" s="124"/>
      <c r="B233" s="124"/>
      <c r="C233" s="124"/>
      <c r="D233" s="124"/>
      <c r="E233" s="1554"/>
      <c r="F233" s="1554"/>
      <c r="G233" s="1554"/>
      <c r="H233" s="1554"/>
      <c r="I233" s="1554"/>
    </row>
    <row r="234" spans="1:9" ht="12.75">
      <c r="A234" s="124"/>
      <c r="B234" s="124"/>
      <c r="C234" s="124"/>
      <c r="D234" s="124"/>
      <c r="E234" s="125"/>
      <c r="F234" s="125"/>
      <c r="G234" s="125"/>
      <c r="H234" s="125"/>
      <c r="I234" s="621"/>
    </row>
    <row r="235" spans="1:9" ht="12.75">
      <c r="A235" s="1603"/>
      <c r="B235" s="1604"/>
      <c r="C235" s="1604"/>
      <c r="D235" s="1604"/>
      <c r="E235" s="1604"/>
      <c r="F235" s="1604"/>
      <c r="G235" s="1604"/>
      <c r="H235" s="1604"/>
      <c r="I235" s="1604"/>
    </row>
    <row r="236" spans="1:9" ht="12.75">
      <c r="A236" s="1603" t="s">
        <v>380</v>
      </c>
      <c r="B236" s="1603"/>
      <c r="C236" s="1603"/>
      <c r="D236" s="1603"/>
      <c r="E236" s="1603"/>
      <c r="F236" s="1603"/>
      <c r="G236" s="1603"/>
      <c r="H236" s="1603"/>
      <c r="I236" s="1603"/>
    </row>
    <row r="237" spans="1:9" ht="30" customHeight="1">
      <c r="A237" s="1578" t="s">
        <v>153</v>
      </c>
      <c r="B237" s="1578"/>
      <c r="C237" s="1578"/>
      <c r="D237" s="1578"/>
      <c r="E237" s="1578"/>
      <c r="F237" s="1578"/>
      <c r="G237" s="1578"/>
      <c r="H237" s="1578"/>
      <c r="I237" s="1578"/>
    </row>
    <row r="238" spans="1:9" ht="12.75">
      <c r="A238" s="124"/>
      <c r="B238" s="124"/>
      <c r="C238" s="124"/>
      <c r="D238" s="124"/>
      <c r="E238" s="124"/>
      <c r="F238" s="124"/>
      <c r="G238" s="124"/>
      <c r="H238" s="124"/>
      <c r="I238" s="622"/>
    </row>
    <row r="239" spans="1:9" ht="12.75">
      <c r="A239" s="124"/>
      <c r="B239" s="124"/>
      <c r="C239" s="124"/>
      <c r="D239" s="124"/>
      <c r="E239" s="124"/>
      <c r="F239" s="124"/>
      <c r="G239" s="124"/>
      <c r="H239" s="124"/>
      <c r="I239" s="622"/>
    </row>
    <row r="240" spans="1:9" ht="13.5" thickBot="1">
      <c r="A240" s="124"/>
      <c r="B240" s="124"/>
      <c r="C240" s="124"/>
      <c r="D240" s="124"/>
      <c r="E240" s="124"/>
      <c r="F240" s="1551" t="s">
        <v>0</v>
      </c>
      <c r="G240" s="1551"/>
      <c r="H240" s="1551"/>
      <c r="I240" s="1551"/>
    </row>
    <row r="241" spans="1:9" ht="13.5" customHeight="1" thickTop="1">
      <c r="A241" s="1583" t="s">
        <v>1</v>
      </c>
      <c r="B241" s="1612" t="s">
        <v>2</v>
      </c>
      <c r="C241" s="1612"/>
      <c r="D241" s="1612"/>
      <c r="E241" s="1612"/>
      <c r="F241" s="1605" t="s">
        <v>199</v>
      </c>
      <c r="G241" s="1547" t="s">
        <v>330</v>
      </c>
      <c r="H241" s="1547" t="s">
        <v>334</v>
      </c>
      <c r="I241" s="1607" t="s">
        <v>335</v>
      </c>
    </row>
    <row r="242" spans="1:9" ht="22.5" customHeight="1">
      <c r="A242" s="1584"/>
      <c r="B242" s="1613"/>
      <c r="C242" s="1613"/>
      <c r="D242" s="1613"/>
      <c r="E242" s="1613"/>
      <c r="F242" s="1606"/>
      <c r="G242" s="1548"/>
      <c r="H242" s="1548"/>
      <c r="I242" s="1608"/>
    </row>
    <row r="243" spans="1:9" ht="12.75">
      <c r="A243" s="126"/>
      <c r="B243" s="1579" t="s">
        <v>73</v>
      </c>
      <c r="C243" s="1579"/>
      <c r="D243" s="1579"/>
      <c r="E243" s="1579"/>
      <c r="F243" s="1580"/>
      <c r="G243" s="1580"/>
      <c r="H243" s="1580"/>
      <c r="I243" s="1581"/>
    </row>
    <row r="244" spans="1:9" ht="12.75">
      <c r="A244" s="127"/>
      <c r="B244" s="1582" t="s">
        <v>6</v>
      </c>
      <c r="C244" s="1582"/>
      <c r="D244" s="1582"/>
      <c r="E244" s="1582"/>
      <c r="F244" s="128"/>
      <c r="G244" s="128"/>
      <c r="H244" s="128"/>
      <c r="I244" s="623"/>
    </row>
    <row r="245" spans="1:9" ht="12.75">
      <c r="A245" s="825" t="s">
        <v>12</v>
      </c>
      <c r="B245" s="1577" t="s">
        <v>32</v>
      </c>
      <c r="C245" s="1577"/>
      <c r="D245" s="1577"/>
      <c r="E245" s="1577"/>
      <c r="F245" s="129"/>
      <c r="G245" s="129">
        <f>SUM(G246:G247)</f>
        <v>2666</v>
      </c>
      <c r="H245" s="129">
        <v>2666</v>
      </c>
      <c r="I245" s="826">
        <f>+H245/G245</f>
        <v>1</v>
      </c>
    </row>
    <row r="246" spans="1:9" ht="12.75">
      <c r="A246" s="827" t="s">
        <v>27</v>
      </c>
      <c r="B246" s="1542" t="s">
        <v>222</v>
      </c>
      <c r="C246" s="1560"/>
      <c r="D246" s="1560"/>
      <c r="E246" s="1561"/>
      <c r="F246" s="130"/>
      <c r="G246" s="130">
        <v>2666</v>
      </c>
      <c r="H246" s="898">
        <v>2666</v>
      </c>
      <c r="I246" s="1019">
        <f>+H246/G246</f>
        <v>1</v>
      </c>
    </row>
    <row r="247" spans="1:9" ht="12.75">
      <c r="A247" s="47" t="s">
        <v>28</v>
      </c>
      <c r="B247" s="1575" t="s">
        <v>223</v>
      </c>
      <c r="C247" s="1576"/>
      <c r="D247" s="1576"/>
      <c r="E247" s="1576"/>
      <c r="F247" s="131"/>
      <c r="G247" s="131"/>
      <c r="H247" s="899"/>
      <c r="I247" s="826"/>
    </row>
    <row r="248" spans="1:9" ht="12.75">
      <c r="A248" s="830" t="s">
        <v>13</v>
      </c>
      <c r="B248" s="1539" t="s">
        <v>38</v>
      </c>
      <c r="C248" s="1549"/>
      <c r="D248" s="1549"/>
      <c r="E248" s="1550"/>
      <c r="F248" s="132"/>
      <c r="G248" s="132">
        <f>SUM(G249:G250)</f>
        <v>150</v>
      </c>
      <c r="H248" s="132">
        <v>150</v>
      </c>
      <c r="I248" s="826">
        <f>+H248/G248</f>
        <v>1</v>
      </c>
    </row>
    <row r="249" spans="1:9" ht="12.75">
      <c r="A249" s="833" t="s">
        <v>26</v>
      </c>
      <c r="B249" s="1538" t="s">
        <v>81</v>
      </c>
      <c r="C249" s="1538"/>
      <c r="D249" s="1538"/>
      <c r="E249" s="1538"/>
      <c r="F249" s="133"/>
      <c r="G249" s="133">
        <v>150</v>
      </c>
      <c r="H249" s="901">
        <v>150</v>
      </c>
      <c r="I249" s="1019">
        <f>+H249/G249</f>
        <v>1</v>
      </c>
    </row>
    <row r="250" spans="1:9" ht="12.75">
      <c r="A250" s="834" t="s">
        <v>27</v>
      </c>
      <c r="B250" s="1574" t="s">
        <v>82</v>
      </c>
      <c r="C250" s="1574"/>
      <c r="D250" s="1574"/>
      <c r="E250" s="1574"/>
      <c r="F250" s="130"/>
      <c r="G250" s="130"/>
      <c r="H250" s="898"/>
      <c r="I250" s="826"/>
    </row>
    <row r="251" spans="1:9" ht="12.75">
      <c r="A251" s="830" t="s">
        <v>14</v>
      </c>
      <c r="B251" s="1539" t="s">
        <v>384</v>
      </c>
      <c r="C251" s="1549"/>
      <c r="D251" s="1549"/>
      <c r="E251" s="1550"/>
      <c r="F251" s="132">
        <f>SUM(F252)</f>
        <v>18710</v>
      </c>
      <c r="G251" s="132">
        <f>G252</f>
        <v>30013</v>
      </c>
      <c r="H251" s="900">
        <v>29461</v>
      </c>
      <c r="I251" s="826">
        <f>+H251/G251</f>
        <v>0.9816079698797188</v>
      </c>
    </row>
    <row r="252" spans="1:9" ht="12.75">
      <c r="A252" s="833" t="s">
        <v>27</v>
      </c>
      <c r="B252" s="1542" t="s">
        <v>83</v>
      </c>
      <c r="C252" s="1560"/>
      <c r="D252" s="1560"/>
      <c r="E252" s="1561"/>
      <c r="F252" s="32">
        <v>18710</v>
      </c>
      <c r="G252" s="32">
        <v>30013</v>
      </c>
      <c r="H252" s="575">
        <v>29461</v>
      </c>
      <c r="I252" s="1019">
        <f>+H252/G252</f>
        <v>0.9816079698797188</v>
      </c>
    </row>
    <row r="253" spans="1:9" ht="12.75">
      <c r="A253" s="830" t="s">
        <v>16</v>
      </c>
      <c r="B253" s="1539" t="s">
        <v>286</v>
      </c>
      <c r="C253" s="1549"/>
      <c r="D253" s="1549"/>
      <c r="E253" s="1550"/>
      <c r="F253" s="574"/>
      <c r="G253" s="41">
        <f>G254</f>
        <v>0</v>
      </c>
      <c r="H253" s="902"/>
      <c r="I253" s="826"/>
    </row>
    <row r="254" spans="1:9" ht="12.75">
      <c r="A254" s="833" t="s">
        <v>27</v>
      </c>
      <c r="B254" s="1538" t="s">
        <v>84</v>
      </c>
      <c r="C254" s="1538"/>
      <c r="D254" s="1538"/>
      <c r="E254" s="1538"/>
      <c r="F254" s="133"/>
      <c r="G254" s="133"/>
      <c r="H254" s="901"/>
      <c r="I254" s="826"/>
    </row>
    <row r="255" spans="1:9" ht="12.75">
      <c r="A255" s="830" t="s">
        <v>19</v>
      </c>
      <c r="B255" s="1559" t="s">
        <v>47</v>
      </c>
      <c r="C255" s="1559"/>
      <c r="D255" s="1559"/>
      <c r="E255" s="1559"/>
      <c r="F255" s="58"/>
      <c r="G255" s="58"/>
      <c r="H255" s="903"/>
      <c r="I255" s="826"/>
    </row>
    <row r="256" spans="1:9" ht="13.5" thickBot="1">
      <c r="A256" s="833" t="s">
        <v>27</v>
      </c>
      <c r="B256" s="1538" t="s">
        <v>49</v>
      </c>
      <c r="C256" s="1538"/>
      <c r="D256" s="1538"/>
      <c r="E256" s="1538"/>
      <c r="F256" s="133"/>
      <c r="G256" s="133"/>
      <c r="H256" s="901"/>
      <c r="I256" s="826"/>
    </row>
    <row r="257" spans="1:9" ht="14.25" thickBot="1" thickTop="1">
      <c r="A257" s="1566" t="s">
        <v>178</v>
      </c>
      <c r="B257" s="1567"/>
      <c r="C257" s="1567"/>
      <c r="D257" s="1567"/>
      <c r="E257" s="1567"/>
      <c r="F257" s="527">
        <v>18710</v>
      </c>
      <c r="G257" s="527">
        <f>G245+G248+G251+G253</f>
        <v>32829</v>
      </c>
      <c r="H257" s="904">
        <f>H245+H248+H251</f>
        <v>32277</v>
      </c>
      <c r="I257" s="1020">
        <f>H257/G257</f>
        <v>0.9831855980992416</v>
      </c>
    </row>
    <row r="258" spans="1:9" ht="13.5" thickTop="1">
      <c r="A258" s="1568"/>
      <c r="B258" s="1569"/>
      <c r="C258" s="1569"/>
      <c r="D258" s="1569"/>
      <c r="E258" s="1569"/>
      <c r="F258" s="1569"/>
      <c r="G258" s="1569"/>
      <c r="H258" s="1569"/>
      <c r="I258" s="1570"/>
    </row>
    <row r="259" spans="1:9" ht="12.75">
      <c r="A259" s="835"/>
      <c r="B259" s="1571" t="s">
        <v>75</v>
      </c>
      <c r="C259" s="1571"/>
      <c r="D259" s="1571"/>
      <c r="E259" s="1571"/>
      <c r="F259" s="1569"/>
      <c r="G259" s="1569"/>
      <c r="H259" s="1569"/>
      <c r="I259" s="1572"/>
    </row>
    <row r="260" spans="1:9" ht="12.75">
      <c r="A260" s="838"/>
      <c r="B260" s="1573" t="s">
        <v>6</v>
      </c>
      <c r="C260" s="1573"/>
      <c r="D260" s="1573"/>
      <c r="E260" s="1573"/>
      <c r="F260" s="836"/>
      <c r="G260" s="836"/>
      <c r="H260" s="836"/>
      <c r="I260" s="837"/>
    </row>
    <row r="261" spans="1:9" ht="12.75">
      <c r="A261" s="830" t="s">
        <v>10</v>
      </c>
      <c r="B261" s="1559" t="s">
        <v>210</v>
      </c>
      <c r="C261" s="1559"/>
      <c r="D261" s="1559"/>
      <c r="E261" s="1559"/>
      <c r="F261" s="132"/>
      <c r="G261" s="832"/>
      <c r="H261" s="900"/>
      <c r="I261" s="839"/>
    </row>
    <row r="262" spans="1:9" ht="12.75">
      <c r="A262" s="827" t="s">
        <v>27</v>
      </c>
      <c r="B262" s="1542" t="s">
        <v>58</v>
      </c>
      <c r="C262" s="1560"/>
      <c r="D262" s="1560"/>
      <c r="E262" s="1561"/>
      <c r="F262" s="130"/>
      <c r="G262" s="829"/>
      <c r="H262" s="898"/>
      <c r="I262" s="839"/>
    </row>
    <row r="263" spans="1:9" ht="12.75">
      <c r="A263" s="840" t="s">
        <v>12</v>
      </c>
      <c r="B263" s="1539" t="s">
        <v>211</v>
      </c>
      <c r="C263" s="1540"/>
      <c r="D263" s="1540"/>
      <c r="E263" s="1541"/>
      <c r="F263" s="134"/>
      <c r="G263" s="841"/>
      <c r="H263" s="905"/>
      <c r="I263" s="839"/>
    </row>
    <row r="264" spans="1:9" ht="12.75">
      <c r="A264" s="827" t="s">
        <v>27</v>
      </c>
      <c r="B264" s="1542" t="s">
        <v>60</v>
      </c>
      <c r="C264" s="1543"/>
      <c r="D264" s="1543"/>
      <c r="E264" s="1544"/>
      <c r="F264" s="130"/>
      <c r="G264" s="829"/>
      <c r="H264" s="898"/>
      <c r="I264" s="839"/>
    </row>
    <row r="265" spans="1:13" ht="12.75">
      <c r="A265" s="830" t="s">
        <v>14</v>
      </c>
      <c r="B265" s="1539" t="s">
        <v>61</v>
      </c>
      <c r="C265" s="1540"/>
      <c r="D265" s="1540"/>
      <c r="E265" s="1541"/>
      <c r="F265" s="132">
        <v>20957</v>
      </c>
      <c r="G265" s="132">
        <f>SUM(G266:G267)</f>
        <v>60537</v>
      </c>
      <c r="H265" s="132">
        <v>52702</v>
      </c>
      <c r="I265" s="839">
        <f aca="true" t="shared" si="4" ref="I265:I275">+H265/G265</f>
        <v>0.8705750202355584</v>
      </c>
      <c r="M265" t="s">
        <v>359</v>
      </c>
    </row>
    <row r="266" spans="1:9" ht="12.75">
      <c r="A266" s="825"/>
      <c r="B266" s="1542" t="s">
        <v>62</v>
      </c>
      <c r="C266" s="1564"/>
      <c r="D266" s="1564"/>
      <c r="E266" s="1565"/>
      <c r="F266" s="1022"/>
      <c r="G266" s="1022">
        <v>19753</v>
      </c>
      <c r="H266" s="1023">
        <v>14471</v>
      </c>
      <c r="I266" s="1024">
        <f t="shared" si="4"/>
        <v>0.732597580114413</v>
      </c>
    </row>
    <row r="267" spans="1:9" ht="12.75">
      <c r="A267" s="825"/>
      <c r="B267" s="1021" t="s">
        <v>63</v>
      </c>
      <c r="C267" s="1007"/>
      <c r="D267" s="1007"/>
      <c r="E267" s="1008"/>
      <c r="F267" s="1022">
        <v>20957</v>
      </c>
      <c r="G267" s="1022">
        <v>40784</v>
      </c>
      <c r="H267" s="1023">
        <v>38231</v>
      </c>
      <c r="I267" s="1024">
        <f>H267/G267</f>
        <v>0.9374019223224794</v>
      </c>
    </row>
    <row r="268" spans="1:9" ht="12.75">
      <c r="A268" s="825" t="s">
        <v>16</v>
      </c>
      <c r="B268" s="1539" t="s">
        <v>64</v>
      </c>
      <c r="C268" s="1540"/>
      <c r="D268" s="1540"/>
      <c r="E268" s="1541"/>
      <c r="F268" s="129">
        <v>2356</v>
      </c>
      <c r="G268" s="129">
        <f>G269</f>
        <v>2356</v>
      </c>
      <c r="H268" s="129">
        <v>2356</v>
      </c>
      <c r="I268" s="839">
        <f t="shared" si="4"/>
        <v>1</v>
      </c>
    </row>
    <row r="269" spans="1:9" ht="12.75">
      <c r="A269" s="844" t="s">
        <v>26</v>
      </c>
      <c r="B269" s="1542" t="s">
        <v>65</v>
      </c>
      <c r="C269" s="1543"/>
      <c r="D269" s="1543"/>
      <c r="E269" s="1544"/>
      <c r="F269" s="1022">
        <v>2356</v>
      </c>
      <c r="G269" s="1022">
        <v>2356</v>
      </c>
      <c r="H269" s="906">
        <v>2356</v>
      </c>
      <c r="I269" s="1024">
        <f t="shared" si="4"/>
        <v>1</v>
      </c>
    </row>
    <row r="270" spans="1:9" ht="12.75">
      <c r="A270" s="825" t="s">
        <v>19</v>
      </c>
      <c r="B270" s="1539" t="s">
        <v>66</v>
      </c>
      <c r="C270" s="1540"/>
      <c r="D270" s="1540"/>
      <c r="E270" s="1541"/>
      <c r="F270" s="129"/>
      <c r="G270" s="129"/>
      <c r="H270" s="897"/>
      <c r="I270" s="839"/>
    </row>
    <row r="271" spans="1:9" ht="12.75">
      <c r="A271" s="844" t="s">
        <v>27</v>
      </c>
      <c r="B271" s="1542" t="s">
        <v>68</v>
      </c>
      <c r="C271" s="1540"/>
      <c r="D271" s="1540"/>
      <c r="E271" s="1541"/>
      <c r="F271" s="135"/>
      <c r="G271" s="135"/>
      <c r="H271" s="906"/>
      <c r="I271" s="839"/>
    </row>
    <row r="272" spans="1:9" ht="12.75">
      <c r="A272" s="825" t="s">
        <v>382</v>
      </c>
      <c r="B272" s="831" t="s">
        <v>428</v>
      </c>
      <c r="C272" s="845"/>
      <c r="D272" s="845"/>
      <c r="E272" s="843"/>
      <c r="F272" s="129">
        <v>21934</v>
      </c>
      <c r="G272" s="129"/>
      <c r="H272" s="897"/>
      <c r="I272" s="839"/>
    </row>
    <row r="273" spans="1:9" ht="12.75">
      <c r="A273" s="844" t="s">
        <v>26</v>
      </c>
      <c r="B273" s="828" t="s">
        <v>22</v>
      </c>
      <c r="C273" s="842"/>
      <c r="D273" s="842"/>
      <c r="E273" s="843"/>
      <c r="F273" s="1022">
        <v>21934</v>
      </c>
      <c r="G273" s="1022"/>
      <c r="H273" s="906"/>
      <c r="I273" s="839"/>
    </row>
    <row r="274" spans="1:9" ht="13.5" thickBot="1">
      <c r="A274" s="1004" t="s">
        <v>385</v>
      </c>
      <c r="B274" s="1556" t="s">
        <v>71</v>
      </c>
      <c r="C274" s="1557"/>
      <c r="D274" s="1557"/>
      <c r="E274" s="1558"/>
      <c r="F274" s="136">
        <v>21934</v>
      </c>
      <c r="G274" s="136"/>
      <c r="H274" s="907"/>
      <c r="I274" s="826"/>
    </row>
    <row r="275" spans="1:9" ht="14.25" thickBot="1" thickTop="1">
      <c r="A275" s="1562" t="s">
        <v>179</v>
      </c>
      <c r="B275" s="1563"/>
      <c r="C275" s="1563"/>
      <c r="D275" s="1563"/>
      <c r="E275" s="1563"/>
      <c r="F275" s="629">
        <f>SUM(F265+F268+F272)</f>
        <v>45247</v>
      </c>
      <c r="G275" s="629">
        <f>SUM(G265+G268+G272)</f>
        <v>62893</v>
      </c>
      <c r="H275" s="908">
        <f>H265+H268</f>
        <v>55058</v>
      </c>
      <c r="I275" s="846">
        <f t="shared" si="4"/>
        <v>0.8754233380503395</v>
      </c>
    </row>
    <row r="276" spans="1:10" ht="13.5" thickTop="1">
      <c r="A276" s="1555"/>
      <c r="B276" s="1555"/>
      <c r="C276" s="1555"/>
      <c r="D276" s="1555"/>
      <c r="E276" s="1555"/>
      <c r="F276" s="26"/>
      <c r="G276" s="26"/>
      <c r="H276" s="26"/>
      <c r="I276" s="763"/>
      <c r="J276" s="639"/>
    </row>
  </sheetData>
  <sheetProtection/>
  <mergeCells count="175">
    <mergeCell ref="H177:I177"/>
    <mergeCell ref="H232:I232"/>
    <mergeCell ref="B16:E16"/>
    <mergeCell ref="B17:E17"/>
    <mergeCell ref="A13:A14"/>
    <mergeCell ref="B13:E14"/>
    <mergeCell ref="F13:F14"/>
    <mergeCell ref="H64:I64"/>
    <mergeCell ref="B34:E34"/>
    <mergeCell ref="B18:E18"/>
    <mergeCell ref="F3:I3"/>
    <mergeCell ref="A6:I6"/>
    <mergeCell ref="A7:I7"/>
    <mergeCell ref="F12:I12"/>
    <mergeCell ref="A8:I8"/>
    <mergeCell ref="B29:E29"/>
    <mergeCell ref="A15:I15"/>
    <mergeCell ref="I13:I14"/>
    <mergeCell ref="G13:G14"/>
    <mergeCell ref="H13:H14"/>
    <mergeCell ref="B19:E19"/>
    <mergeCell ref="B20:E20"/>
    <mergeCell ref="B21:E21"/>
    <mergeCell ref="B24:E24"/>
    <mergeCell ref="B25:E25"/>
    <mergeCell ref="B26:E26"/>
    <mergeCell ref="B27:E27"/>
    <mergeCell ref="B28:E28"/>
    <mergeCell ref="B46:E46"/>
    <mergeCell ref="B47:E47"/>
    <mergeCell ref="B35:E35"/>
    <mergeCell ref="B37:E37"/>
    <mergeCell ref="B38:E38"/>
    <mergeCell ref="B39:E39"/>
    <mergeCell ref="B40:E40"/>
    <mergeCell ref="B41:E41"/>
    <mergeCell ref="B42:E42"/>
    <mergeCell ref="B43:E43"/>
    <mergeCell ref="B45:E45"/>
    <mergeCell ref="A68:E68"/>
    <mergeCell ref="B69:E69"/>
    <mergeCell ref="B138:E138"/>
    <mergeCell ref="B70:E70"/>
    <mergeCell ref="B71:E71"/>
    <mergeCell ref="B48:E48"/>
    <mergeCell ref="B50:E50"/>
    <mergeCell ref="A51:E51"/>
    <mergeCell ref="B67:E67"/>
    <mergeCell ref="B72:E72"/>
    <mergeCell ref="B73:E73"/>
    <mergeCell ref="B75:E75"/>
    <mergeCell ref="B76:E76"/>
    <mergeCell ref="B77:E77"/>
    <mergeCell ref="B85:E85"/>
    <mergeCell ref="B78:E78"/>
    <mergeCell ref="B79:E79"/>
    <mergeCell ref="B80:E80"/>
    <mergeCell ref="B81:E81"/>
    <mergeCell ref="B86:E86"/>
    <mergeCell ref="B82:E82"/>
    <mergeCell ref="B83:E83"/>
    <mergeCell ref="B84:E84"/>
    <mergeCell ref="A99:E99"/>
    <mergeCell ref="B90:E90"/>
    <mergeCell ref="B88:E88"/>
    <mergeCell ref="B91:E91"/>
    <mergeCell ref="B96:E96"/>
    <mergeCell ref="B93:E93"/>
    <mergeCell ref="A123:I123"/>
    <mergeCell ref="I129:I130"/>
    <mergeCell ref="H129:H130"/>
    <mergeCell ref="B87:E87"/>
    <mergeCell ref="B129:E130"/>
    <mergeCell ref="B94:E94"/>
    <mergeCell ref="B89:E89"/>
    <mergeCell ref="B92:E92"/>
    <mergeCell ref="B136:E136"/>
    <mergeCell ref="B139:E139"/>
    <mergeCell ref="A98:E98"/>
    <mergeCell ref="A125:I125"/>
    <mergeCell ref="A129:A130"/>
    <mergeCell ref="A124:I124"/>
    <mergeCell ref="F129:F130"/>
    <mergeCell ref="F128:I128"/>
    <mergeCell ref="G129:G130"/>
    <mergeCell ref="E121:I121"/>
    <mergeCell ref="B149:E149"/>
    <mergeCell ref="B150:E150"/>
    <mergeCell ref="B153:E153"/>
    <mergeCell ref="B137:E137"/>
    <mergeCell ref="B140:E140"/>
    <mergeCell ref="A131:I131"/>
    <mergeCell ref="B132:E132"/>
    <mergeCell ref="B133:E133"/>
    <mergeCell ref="B134:E134"/>
    <mergeCell ref="B135:E135"/>
    <mergeCell ref="B185:E185"/>
    <mergeCell ref="B186:E186"/>
    <mergeCell ref="B187:E187"/>
    <mergeCell ref="B188:E188"/>
    <mergeCell ref="A158:E158"/>
    <mergeCell ref="B141:E141"/>
    <mergeCell ref="B142:E142"/>
    <mergeCell ref="B143:E143"/>
    <mergeCell ref="B144:E144"/>
    <mergeCell ref="B148:E148"/>
    <mergeCell ref="I182:I183"/>
    <mergeCell ref="A184:E184"/>
    <mergeCell ref="F182:F183"/>
    <mergeCell ref="A182:A183"/>
    <mergeCell ref="B182:E183"/>
    <mergeCell ref="B154:E154"/>
    <mergeCell ref="B157:E157"/>
    <mergeCell ref="B156:E156"/>
    <mergeCell ref="B155:E155"/>
    <mergeCell ref="G182:G183"/>
    <mergeCell ref="A235:I235"/>
    <mergeCell ref="F241:F242"/>
    <mergeCell ref="I241:I242"/>
    <mergeCell ref="A236:I236"/>
    <mergeCell ref="B189:E189"/>
    <mergeCell ref="B190:E190"/>
    <mergeCell ref="B191:E191"/>
    <mergeCell ref="B192:E192"/>
    <mergeCell ref="B241:E242"/>
    <mergeCell ref="B193:E193"/>
    <mergeCell ref="B194:E194"/>
    <mergeCell ref="B195:E195"/>
    <mergeCell ref="B196:E196"/>
    <mergeCell ref="B197:E197"/>
    <mergeCell ref="B200:E200"/>
    <mergeCell ref="B203:E203"/>
    <mergeCell ref="B202:E202"/>
    <mergeCell ref="B198:E198"/>
    <mergeCell ref="B199:E199"/>
    <mergeCell ref="B246:E246"/>
    <mergeCell ref="B245:E245"/>
    <mergeCell ref="A237:I237"/>
    <mergeCell ref="B243:I243"/>
    <mergeCell ref="B244:E244"/>
    <mergeCell ref="A241:A242"/>
    <mergeCell ref="B248:E248"/>
    <mergeCell ref="B249:E249"/>
    <mergeCell ref="B250:E250"/>
    <mergeCell ref="B253:E253"/>
    <mergeCell ref="B252:E252"/>
    <mergeCell ref="B247:E247"/>
    <mergeCell ref="B268:E268"/>
    <mergeCell ref="B255:E255"/>
    <mergeCell ref="B266:E266"/>
    <mergeCell ref="B256:E256"/>
    <mergeCell ref="A257:E257"/>
    <mergeCell ref="A258:I258"/>
    <mergeCell ref="B259:I259"/>
    <mergeCell ref="B260:E260"/>
    <mergeCell ref="E233:I233"/>
    <mergeCell ref="A276:E276"/>
    <mergeCell ref="B271:E271"/>
    <mergeCell ref="B274:E274"/>
    <mergeCell ref="B270:E270"/>
    <mergeCell ref="B261:E261"/>
    <mergeCell ref="B262:E262"/>
    <mergeCell ref="B263:E263"/>
    <mergeCell ref="B264:E264"/>
    <mergeCell ref="A275:E275"/>
    <mergeCell ref="B49:E49"/>
    <mergeCell ref="B254:E254"/>
    <mergeCell ref="B265:E265"/>
    <mergeCell ref="B269:E269"/>
    <mergeCell ref="H182:H183"/>
    <mergeCell ref="G241:G242"/>
    <mergeCell ref="H241:H242"/>
    <mergeCell ref="B251:E251"/>
    <mergeCell ref="F240:I240"/>
    <mergeCell ref="A204:E204"/>
  </mergeCells>
  <printOptions/>
  <pageMargins left="0.5905511811023623" right="0.3937007874015748" top="0.7086614173228347" bottom="0.984251968503937" header="0.5118110236220472" footer="0.5118110236220472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555"/>
  <sheetViews>
    <sheetView zoomScale="90" zoomScaleNormal="90" workbookViewId="0" topLeftCell="A103">
      <selection activeCell="A99" sqref="A99:R99"/>
    </sheetView>
  </sheetViews>
  <sheetFormatPr defaultColWidth="9.140625" defaultRowHeight="12.75"/>
  <cols>
    <col min="1" max="1" width="4.00390625" style="0" customWidth="1"/>
    <col min="2" max="2" width="9.00390625" style="0" customWidth="1"/>
    <col min="3" max="4" width="7.57421875" style="0" customWidth="1"/>
    <col min="5" max="5" width="12.421875" style="0" customWidth="1"/>
    <col min="6" max="6" width="14.28125" style="0" bestFit="1" customWidth="1"/>
    <col min="7" max="8" width="9.421875" style="0" customWidth="1"/>
    <col min="9" max="9" width="9.8515625" style="0" customWidth="1"/>
    <col min="10" max="10" width="7.8515625" style="0" customWidth="1"/>
    <col min="11" max="11" width="7.421875" style="0" customWidth="1"/>
    <col min="12" max="12" width="9.421875" style="0" customWidth="1"/>
    <col min="13" max="13" width="9.57421875" style="0" customWidth="1"/>
    <col min="14" max="14" width="8.140625" style="0" customWidth="1"/>
    <col min="15" max="15" width="7.421875" style="0" customWidth="1"/>
    <col min="16" max="16" width="8.140625" style="0" customWidth="1"/>
    <col min="17" max="17" width="8.28125" style="0" bestFit="1" customWidth="1"/>
    <col min="18" max="18" width="8.28125" style="0" customWidth="1"/>
  </cols>
  <sheetData>
    <row r="2" spans="1:18" ht="12.7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49"/>
      <c r="P2" s="1731"/>
      <c r="Q2" s="1731"/>
      <c r="R2" s="1731"/>
    </row>
    <row r="3" spans="1:18" ht="12.75">
      <c r="A3" s="1755" t="s">
        <v>748</v>
      </c>
      <c r="B3" s="1755"/>
      <c r="C3" s="1755"/>
      <c r="D3" s="1755"/>
      <c r="E3" s="1755"/>
      <c r="F3" s="1755"/>
      <c r="G3" s="1755"/>
      <c r="H3" s="1755"/>
      <c r="I3" s="1755"/>
      <c r="J3" s="1755"/>
      <c r="K3" s="1755"/>
      <c r="L3" s="1755"/>
      <c r="M3" s="1755"/>
      <c r="N3" s="1755"/>
      <c r="O3" s="1755"/>
      <c r="P3" s="1755"/>
      <c r="Q3" s="1755"/>
      <c r="R3" s="1755"/>
    </row>
    <row r="4" spans="1:18" ht="12.75">
      <c r="A4" s="1755" t="s">
        <v>386</v>
      </c>
      <c r="B4" s="1755"/>
      <c r="C4" s="1755"/>
      <c r="D4" s="1755"/>
      <c r="E4" s="1755"/>
      <c r="F4" s="1755"/>
      <c r="G4" s="1755"/>
      <c r="H4" s="1755"/>
      <c r="I4" s="1755"/>
      <c r="J4" s="1755"/>
      <c r="K4" s="1755"/>
      <c r="L4" s="1755"/>
      <c r="M4" s="1755"/>
      <c r="N4" s="1755"/>
      <c r="O4" s="1755"/>
      <c r="P4" s="1755"/>
      <c r="Q4" s="1755"/>
      <c r="R4" s="1755"/>
    </row>
    <row r="5" spans="1:18" ht="13.5" thickBot="1">
      <c r="A5" s="148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297"/>
      <c r="P5" s="297" t="s">
        <v>86</v>
      </c>
      <c r="Q5" s="297"/>
      <c r="R5" s="150"/>
    </row>
    <row r="6" spans="1:18" ht="14.25" thickBot="1" thickTop="1">
      <c r="A6" s="1766" t="s">
        <v>1</v>
      </c>
      <c r="B6" s="1768" t="s">
        <v>97</v>
      </c>
      <c r="C6" s="1768"/>
      <c r="D6" s="1768"/>
      <c r="E6" s="1769"/>
      <c r="F6" s="1796" t="s">
        <v>739</v>
      </c>
      <c r="G6" s="1787" t="s">
        <v>98</v>
      </c>
      <c r="H6" s="1788"/>
      <c r="I6" s="1788"/>
      <c r="J6" s="1789"/>
      <c r="K6" s="1793" t="s">
        <v>99</v>
      </c>
      <c r="L6" s="1794"/>
      <c r="M6" s="1794"/>
      <c r="N6" s="1794"/>
      <c r="O6" s="1794"/>
      <c r="P6" s="1794"/>
      <c r="Q6" s="1794"/>
      <c r="R6" s="1795"/>
    </row>
    <row r="7" spans="1:18" ht="12.75">
      <c r="A7" s="1767"/>
      <c r="B7" s="1770"/>
      <c r="C7" s="1770"/>
      <c r="D7" s="1770"/>
      <c r="E7" s="1771"/>
      <c r="F7" s="1797"/>
      <c r="G7" s="1790"/>
      <c r="H7" s="1791"/>
      <c r="I7" s="1791"/>
      <c r="J7" s="1792"/>
      <c r="K7" s="1799" t="s">
        <v>8</v>
      </c>
      <c r="L7" s="1800"/>
      <c r="M7" s="1800"/>
      <c r="N7" s="1801"/>
      <c r="O7" s="1799" t="s">
        <v>203</v>
      </c>
      <c r="P7" s="1800"/>
      <c r="Q7" s="1800"/>
      <c r="R7" s="1802"/>
    </row>
    <row r="8" spans="1:18" ht="17.25" customHeight="1">
      <c r="A8" s="1767"/>
      <c r="B8" s="1770"/>
      <c r="C8" s="1770"/>
      <c r="D8" s="1770"/>
      <c r="E8" s="1771"/>
      <c r="F8" s="1797"/>
      <c r="G8" s="1739" t="s">
        <v>328</v>
      </c>
      <c r="H8" s="1725" t="s">
        <v>330</v>
      </c>
      <c r="I8" s="1727" t="s">
        <v>334</v>
      </c>
      <c r="J8" s="1729" t="s">
        <v>335</v>
      </c>
      <c r="K8" s="1745" t="s">
        <v>328</v>
      </c>
      <c r="L8" s="1725" t="s">
        <v>330</v>
      </c>
      <c r="M8" s="1727" t="s">
        <v>334</v>
      </c>
      <c r="N8" s="1729" t="s">
        <v>335</v>
      </c>
      <c r="O8" s="1739" t="s">
        <v>328</v>
      </c>
      <c r="P8" s="1725" t="s">
        <v>330</v>
      </c>
      <c r="Q8" s="1727" t="s">
        <v>334</v>
      </c>
      <c r="R8" s="1732" t="s">
        <v>335</v>
      </c>
    </row>
    <row r="9" spans="1:18" ht="26.25" customHeight="1" thickBot="1">
      <c r="A9" s="1767"/>
      <c r="B9" s="1770"/>
      <c r="C9" s="1770"/>
      <c r="D9" s="1770"/>
      <c r="E9" s="1771"/>
      <c r="F9" s="1798"/>
      <c r="G9" s="1740"/>
      <c r="H9" s="1726"/>
      <c r="I9" s="1728"/>
      <c r="J9" s="1730"/>
      <c r="K9" s="1746"/>
      <c r="L9" s="1726"/>
      <c r="M9" s="1728"/>
      <c r="N9" s="1730"/>
      <c r="O9" s="1740"/>
      <c r="P9" s="1726"/>
      <c r="Q9" s="1728"/>
      <c r="R9" s="1733"/>
    </row>
    <row r="10" spans="1:18" ht="13.5" thickBot="1">
      <c r="A10" s="1767"/>
      <c r="B10" s="1780" t="s">
        <v>26</v>
      </c>
      <c r="C10" s="1780"/>
      <c r="D10" s="1780"/>
      <c r="E10" s="1780"/>
      <c r="F10" s="390"/>
      <c r="G10" s="325" t="s">
        <v>27</v>
      </c>
      <c r="H10" s="323" t="s">
        <v>55</v>
      </c>
      <c r="I10" s="323" t="s">
        <v>57</v>
      </c>
      <c r="J10" s="326" t="s">
        <v>100</v>
      </c>
      <c r="K10" s="327" t="s">
        <v>101</v>
      </c>
      <c r="L10" s="323" t="s">
        <v>102</v>
      </c>
      <c r="M10" s="323" t="s">
        <v>103</v>
      </c>
      <c r="N10" s="632" t="s">
        <v>104</v>
      </c>
      <c r="O10" s="325" t="s">
        <v>105</v>
      </c>
      <c r="P10" s="323" t="s">
        <v>106</v>
      </c>
      <c r="Q10" s="323" t="s">
        <v>107</v>
      </c>
      <c r="R10" s="328" t="s">
        <v>108</v>
      </c>
    </row>
    <row r="11" spans="1:18" ht="13.5" thickBot="1">
      <c r="A11" s="1764" t="s">
        <v>167</v>
      </c>
      <c r="B11" s="1765"/>
      <c r="C11" s="1765"/>
      <c r="D11" s="1765"/>
      <c r="E11" s="1765"/>
      <c r="F11" s="1463"/>
      <c r="G11" s="284">
        <v>305620</v>
      </c>
      <c r="H11" s="283">
        <f aca="true" t="shared" si="0" ref="H11:H30">L11+P11+H59+L59+P59+H108+L108+P108</f>
        <v>372472</v>
      </c>
      <c r="I11" s="283">
        <f>M11+Q11+I59+M59+Q59+I108+M108</f>
        <v>380472</v>
      </c>
      <c r="J11" s="883">
        <f>I11/H11</f>
        <v>1.021478124530166</v>
      </c>
      <c r="K11" s="284">
        <v>8438</v>
      </c>
      <c r="L11" s="284">
        <f>L30+L34</f>
        <v>11103</v>
      </c>
      <c r="M11" s="284">
        <f>M30+M34</f>
        <v>12367</v>
      </c>
      <c r="N11" s="883">
        <f>M11/L11</f>
        <v>1.1138431054669908</v>
      </c>
      <c r="O11" s="773">
        <v>26260</v>
      </c>
      <c r="P11" s="283">
        <f>P30+P34</f>
        <v>26260</v>
      </c>
      <c r="Q11" s="284">
        <f>Q30+Q34</f>
        <v>29849</v>
      </c>
      <c r="R11" s="883">
        <f>Q11/P11</f>
        <v>1.1366717440974867</v>
      </c>
    </row>
    <row r="12" spans="1:19" ht="12.75">
      <c r="A12" s="279" t="s">
        <v>26</v>
      </c>
      <c r="B12" s="1736" t="s">
        <v>168</v>
      </c>
      <c r="C12" s="1782"/>
      <c r="D12" s="1782"/>
      <c r="E12" s="1782"/>
      <c r="F12" s="1464"/>
      <c r="G12" s="772"/>
      <c r="H12" s="911">
        <f t="shared" si="0"/>
        <v>0</v>
      </c>
      <c r="I12" s="159">
        <f>M12+Q12+I60+M60+Q60+I109+M109</f>
        <v>0</v>
      </c>
      <c r="J12" s="766"/>
      <c r="K12" s="634"/>
      <c r="L12" s="910"/>
      <c r="M12" s="910"/>
      <c r="N12" s="854"/>
      <c r="O12" s="634"/>
      <c r="P12" s="772"/>
      <c r="Q12" s="910"/>
      <c r="R12" s="946"/>
      <c r="S12" s="517"/>
    </row>
    <row r="13" spans="1:18" ht="12.75">
      <c r="A13" s="517"/>
      <c r="B13" s="1778" t="s">
        <v>225</v>
      </c>
      <c r="C13" s="1779"/>
      <c r="D13" s="1779"/>
      <c r="E13" s="1779"/>
      <c r="F13" s="1474" t="s">
        <v>740</v>
      </c>
      <c r="G13" s="1034">
        <v>1373</v>
      </c>
      <c r="H13" s="848">
        <f t="shared" si="0"/>
        <v>1025</v>
      </c>
      <c r="I13" s="848">
        <f aca="true" t="shared" si="1" ref="I13:I29">M13+Q13+I61+M61+Q61+I110+M110+Q110</f>
        <v>579</v>
      </c>
      <c r="J13" s="851">
        <f aca="true" t="shared" si="2" ref="J13:J43">I13/H13</f>
        <v>0.5648780487804878</v>
      </c>
      <c r="K13" s="1028">
        <v>1373</v>
      </c>
      <c r="L13" s="1029">
        <v>1025</v>
      </c>
      <c r="M13" s="528">
        <v>579</v>
      </c>
      <c r="N13" s="851">
        <f>M13/L13</f>
        <v>0.5648780487804878</v>
      </c>
      <c r="O13" s="639"/>
      <c r="P13" s="912"/>
      <c r="Q13" s="939"/>
      <c r="R13" s="860"/>
    </row>
    <row r="14" spans="1:18" ht="12.75">
      <c r="A14" s="517"/>
      <c r="B14" s="1736" t="s">
        <v>369</v>
      </c>
      <c r="C14" s="1738"/>
      <c r="D14" s="1738"/>
      <c r="E14" s="1738"/>
      <c r="F14" s="1475" t="s">
        <v>741</v>
      </c>
      <c r="G14" s="1034"/>
      <c r="H14" s="848">
        <f t="shared" si="0"/>
        <v>400</v>
      </c>
      <c r="I14" s="848">
        <f t="shared" si="1"/>
        <v>400</v>
      </c>
      <c r="J14" s="851"/>
      <c r="K14" s="768"/>
      <c r="L14" s="1029"/>
      <c r="M14" s="847"/>
      <c r="N14" s="851"/>
      <c r="O14" s="768"/>
      <c r="P14" s="815"/>
      <c r="Q14" s="939"/>
      <c r="R14" s="860"/>
    </row>
    <row r="15" spans="1:18" ht="12.75">
      <c r="A15" s="155"/>
      <c r="B15" s="1772" t="s">
        <v>226</v>
      </c>
      <c r="C15" s="1760"/>
      <c r="D15" s="1760"/>
      <c r="E15" s="1761"/>
      <c r="F15" s="1466" t="s">
        <v>742</v>
      </c>
      <c r="G15" s="1034">
        <v>2624</v>
      </c>
      <c r="H15" s="848">
        <f t="shared" si="0"/>
        <v>2624</v>
      </c>
      <c r="I15" s="848">
        <f t="shared" si="1"/>
        <v>2440</v>
      </c>
      <c r="J15" s="851">
        <f t="shared" si="2"/>
        <v>0.9298780487804879</v>
      </c>
      <c r="K15" s="158">
        <v>2624</v>
      </c>
      <c r="L15" s="160">
        <v>2624</v>
      </c>
      <c r="M15" s="159">
        <v>2440</v>
      </c>
      <c r="N15" s="851">
        <f aca="true" t="shared" si="3" ref="N15:N43">+M15/L15</f>
        <v>0.9298780487804879</v>
      </c>
      <c r="O15" s="160"/>
      <c r="P15" s="160"/>
      <c r="Q15" s="940"/>
      <c r="R15" s="860"/>
    </row>
    <row r="16" spans="1:18" ht="12.75">
      <c r="A16" s="155"/>
      <c r="B16" s="157" t="s">
        <v>287</v>
      </c>
      <c r="C16" s="295"/>
      <c r="D16" s="295"/>
      <c r="E16" s="163"/>
      <c r="F16" s="1466" t="s">
        <v>741</v>
      </c>
      <c r="G16" s="1034">
        <v>53399</v>
      </c>
      <c r="H16" s="848">
        <f t="shared" si="0"/>
        <v>63963</v>
      </c>
      <c r="I16" s="848">
        <f t="shared" si="1"/>
        <v>63462</v>
      </c>
      <c r="J16" s="851">
        <f t="shared" si="2"/>
        <v>0.9921673467473383</v>
      </c>
      <c r="K16" s="160">
        <v>553</v>
      </c>
      <c r="L16" s="160">
        <v>553</v>
      </c>
      <c r="M16" s="159">
        <v>688</v>
      </c>
      <c r="N16" s="851">
        <f t="shared" si="3"/>
        <v>1.244122965641953</v>
      </c>
      <c r="O16" s="161">
        <v>80</v>
      </c>
      <c r="P16" s="161">
        <v>80</v>
      </c>
      <c r="Q16" s="940">
        <v>38</v>
      </c>
      <c r="R16" s="860">
        <f>+Q16/P16</f>
        <v>0.475</v>
      </c>
    </row>
    <row r="17" spans="1:18" ht="12.75">
      <c r="A17" s="155"/>
      <c r="B17" s="294" t="s">
        <v>227</v>
      </c>
      <c r="C17" s="163"/>
      <c r="D17" s="163"/>
      <c r="E17" s="163"/>
      <c r="F17" s="1466" t="s">
        <v>741</v>
      </c>
      <c r="G17" s="1034">
        <v>210808</v>
      </c>
      <c r="H17" s="848">
        <f t="shared" si="0"/>
        <v>202398</v>
      </c>
      <c r="I17" s="848">
        <f t="shared" si="1"/>
        <v>210003</v>
      </c>
      <c r="J17" s="851">
        <f t="shared" si="2"/>
        <v>1.0375744819612842</v>
      </c>
      <c r="K17" s="160">
        <v>57</v>
      </c>
      <c r="L17" s="160">
        <v>57</v>
      </c>
      <c r="M17" s="159">
        <v>147</v>
      </c>
      <c r="N17" s="851">
        <f t="shared" si="3"/>
        <v>2.5789473684210527</v>
      </c>
      <c r="O17" s="160">
        <v>24180</v>
      </c>
      <c r="P17" s="160">
        <v>24180</v>
      </c>
      <c r="Q17" s="940">
        <v>26683</v>
      </c>
      <c r="R17" s="860">
        <f>+Q17/P17</f>
        <v>1.1035153019023987</v>
      </c>
    </row>
    <row r="18" spans="1:20" ht="12.75">
      <c r="A18" s="155"/>
      <c r="B18" s="294" t="s">
        <v>172</v>
      </c>
      <c r="C18" s="163"/>
      <c r="D18" s="163"/>
      <c r="E18" s="163"/>
      <c r="F18" s="1466" t="s">
        <v>742</v>
      </c>
      <c r="G18" s="1034">
        <v>3200</v>
      </c>
      <c r="H18" s="848">
        <f t="shared" si="0"/>
        <v>3859</v>
      </c>
      <c r="I18" s="848">
        <f t="shared" si="1"/>
        <v>4988</v>
      </c>
      <c r="J18" s="851">
        <f t="shared" si="2"/>
        <v>1.2925628401140192</v>
      </c>
      <c r="K18" s="160"/>
      <c r="L18" s="160"/>
      <c r="M18" s="159"/>
      <c r="N18" s="851"/>
      <c r="O18" s="160">
        <v>2000</v>
      </c>
      <c r="P18" s="160">
        <v>2000</v>
      </c>
      <c r="Q18" s="940">
        <v>3128</v>
      </c>
      <c r="R18" s="860">
        <f>+Q18/P18</f>
        <v>1.564</v>
      </c>
      <c r="T18" s="567"/>
    </row>
    <row r="19" spans="1:18" ht="12.75">
      <c r="A19" s="155"/>
      <c r="B19" s="294" t="s">
        <v>229</v>
      </c>
      <c r="C19" s="163"/>
      <c r="D19" s="163"/>
      <c r="E19" s="163"/>
      <c r="F19" s="1466" t="s">
        <v>741</v>
      </c>
      <c r="G19" s="1034">
        <v>817</v>
      </c>
      <c r="H19" s="848">
        <f t="shared" si="0"/>
        <v>817</v>
      </c>
      <c r="I19" s="848">
        <f t="shared" si="1"/>
        <v>492</v>
      </c>
      <c r="J19" s="851">
        <f t="shared" si="2"/>
        <v>0.602203182374541</v>
      </c>
      <c r="K19" s="160">
        <v>817</v>
      </c>
      <c r="L19" s="160">
        <v>817</v>
      </c>
      <c r="M19" s="159">
        <v>492</v>
      </c>
      <c r="N19" s="851">
        <f t="shared" si="3"/>
        <v>0.602203182374541</v>
      </c>
      <c r="O19" s="160"/>
      <c r="P19" s="160"/>
      <c r="Q19" s="940"/>
      <c r="R19" s="860"/>
    </row>
    <row r="20" spans="1:18" ht="12.75">
      <c r="A20" s="155"/>
      <c r="B20" s="294" t="s">
        <v>228</v>
      </c>
      <c r="C20" s="163"/>
      <c r="D20" s="163"/>
      <c r="E20" s="163"/>
      <c r="F20" s="1466" t="s">
        <v>741</v>
      </c>
      <c r="G20" s="1034">
        <v>3758</v>
      </c>
      <c r="H20" s="848">
        <f t="shared" si="0"/>
        <v>4739</v>
      </c>
      <c r="I20" s="848">
        <f t="shared" si="1"/>
        <v>4739</v>
      </c>
      <c r="J20" s="851">
        <f t="shared" si="2"/>
        <v>1</v>
      </c>
      <c r="K20" s="160"/>
      <c r="L20" s="160"/>
      <c r="M20" s="159"/>
      <c r="N20" s="851"/>
      <c r="O20" s="160"/>
      <c r="P20" s="160"/>
      <c r="Q20" s="940"/>
      <c r="R20" s="860"/>
    </row>
    <row r="21" spans="1:22" ht="12.75">
      <c r="A21" s="155"/>
      <c r="B21" s="294" t="s">
        <v>230</v>
      </c>
      <c r="C21" s="163"/>
      <c r="D21" s="163"/>
      <c r="E21" s="163"/>
      <c r="F21" s="1466" t="s">
        <v>741</v>
      </c>
      <c r="G21" s="1034">
        <v>3422</v>
      </c>
      <c r="H21" s="848">
        <f t="shared" si="0"/>
        <v>3742</v>
      </c>
      <c r="I21" s="848">
        <f t="shared" si="1"/>
        <v>3742</v>
      </c>
      <c r="J21" s="851">
        <f t="shared" si="2"/>
        <v>1</v>
      </c>
      <c r="K21" s="160"/>
      <c r="L21" s="160"/>
      <c r="M21" s="159"/>
      <c r="N21" s="851"/>
      <c r="O21" s="165"/>
      <c r="P21" s="165"/>
      <c r="Q21" s="940"/>
      <c r="R21" s="860"/>
      <c r="V21" t="s">
        <v>85</v>
      </c>
    </row>
    <row r="22" spans="1:18" ht="12.75">
      <c r="A22" s="155"/>
      <c r="B22" s="157" t="s">
        <v>387</v>
      </c>
      <c r="C22" s="163"/>
      <c r="D22" s="163"/>
      <c r="E22" s="163"/>
      <c r="F22" s="1466" t="s">
        <v>741</v>
      </c>
      <c r="G22" s="1034"/>
      <c r="H22" s="848">
        <f t="shared" si="0"/>
        <v>2639</v>
      </c>
      <c r="I22" s="848">
        <f t="shared" si="1"/>
        <v>2639</v>
      </c>
      <c r="J22" s="851"/>
      <c r="K22" s="160"/>
      <c r="L22" s="160"/>
      <c r="M22" s="159"/>
      <c r="N22" s="851"/>
      <c r="O22" s="165"/>
      <c r="P22" s="165"/>
      <c r="Q22" s="940"/>
      <c r="R22" s="860"/>
    </row>
    <row r="23" spans="1:18" ht="12.75">
      <c r="A23" s="155"/>
      <c r="B23" s="157" t="s">
        <v>252</v>
      </c>
      <c r="C23" s="163"/>
      <c r="D23" s="163"/>
      <c r="E23" s="163"/>
      <c r="F23" s="1466" t="s">
        <v>741</v>
      </c>
      <c r="G23" s="1034"/>
      <c r="H23" s="848">
        <f t="shared" si="0"/>
        <v>15</v>
      </c>
      <c r="I23" s="848">
        <f t="shared" si="1"/>
        <v>15</v>
      </c>
      <c r="J23" s="851"/>
      <c r="K23" s="160"/>
      <c r="L23" s="160"/>
      <c r="M23" s="159"/>
      <c r="N23" s="851"/>
      <c r="O23" s="165"/>
      <c r="P23" s="165"/>
      <c r="Q23" s="940"/>
      <c r="R23" s="860"/>
    </row>
    <row r="24" spans="1:18" ht="12.75">
      <c r="A24" s="155"/>
      <c r="B24" s="294" t="s">
        <v>118</v>
      </c>
      <c r="C24" s="163"/>
      <c r="D24" s="163"/>
      <c r="E24" s="163"/>
      <c r="F24" s="1466" t="s">
        <v>741</v>
      </c>
      <c r="G24" s="1034">
        <v>2475</v>
      </c>
      <c r="H24" s="848">
        <f t="shared" si="0"/>
        <v>2475</v>
      </c>
      <c r="I24" s="848">
        <f t="shared" si="1"/>
        <v>2238</v>
      </c>
      <c r="J24" s="851">
        <f t="shared" si="2"/>
        <v>0.9042424242424243</v>
      </c>
      <c r="K24" s="160">
        <v>2475</v>
      </c>
      <c r="L24" s="160">
        <v>2475</v>
      </c>
      <c r="M24" s="159">
        <v>2238</v>
      </c>
      <c r="N24" s="851">
        <f t="shared" si="3"/>
        <v>0.9042424242424243</v>
      </c>
      <c r="O24" s="165"/>
      <c r="P24" s="165"/>
      <c r="Q24" s="940"/>
      <c r="R24" s="860"/>
    </row>
    <row r="25" spans="1:18" ht="12.75">
      <c r="A25" s="155"/>
      <c r="B25" s="294" t="s">
        <v>231</v>
      </c>
      <c r="C25" s="163"/>
      <c r="D25" s="163"/>
      <c r="E25" s="163"/>
      <c r="F25" s="1466" t="s">
        <v>741</v>
      </c>
      <c r="G25" s="1034">
        <v>404</v>
      </c>
      <c r="H25" s="848">
        <f t="shared" si="0"/>
        <v>404</v>
      </c>
      <c r="I25" s="848">
        <f t="shared" si="1"/>
        <v>375</v>
      </c>
      <c r="J25" s="851">
        <f t="shared" si="2"/>
        <v>0.9282178217821783</v>
      </c>
      <c r="K25" s="160">
        <v>404</v>
      </c>
      <c r="L25" s="160">
        <v>404</v>
      </c>
      <c r="M25" s="159">
        <v>375</v>
      </c>
      <c r="N25" s="851">
        <f t="shared" si="3"/>
        <v>0.9282178217821783</v>
      </c>
      <c r="O25" s="165"/>
      <c r="P25" s="165"/>
      <c r="Q25" s="940"/>
      <c r="R25" s="860"/>
    </row>
    <row r="26" spans="1:18" ht="12.75">
      <c r="A26" s="155"/>
      <c r="B26" s="294" t="s">
        <v>232</v>
      </c>
      <c r="C26" s="163"/>
      <c r="D26" s="163"/>
      <c r="E26" s="163"/>
      <c r="F26" s="1466" t="s">
        <v>742</v>
      </c>
      <c r="G26" s="1034">
        <v>10721</v>
      </c>
      <c r="H26" s="848">
        <f t="shared" si="0"/>
        <v>10572</v>
      </c>
      <c r="I26" s="848">
        <f t="shared" si="1"/>
        <v>10571</v>
      </c>
      <c r="J26" s="851">
        <f t="shared" si="2"/>
        <v>0.9999054105183504</v>
      </c>
      <c r="K26" s="160"/>
      <c r="L26" s="160">
        <v>0</v>
      </c>
      <c r="M26" s="159"/>
      <c r="N26" s="851"/>
      <c r="O26" s="165"/>
      <c r="P26" s="165"/>
      <c r="Q26" s="940"/>
      <c r="R26" s="860"/>
    </row>
    <row r="27" spans="1:18" ht="12.75">
      <c r="A27" s="155"/>
      <c r="B27" s="294" t="s">
        <v>233</v>
      </c>
      <c r="C27" s="163"/>
      <c r="D27" s="163"/>
      <c r="E27" s="163"/>
      <c r="F27" s="1466" t="s">
        <v>742</v>
      </c>
      <c r="G27" s="1034">
        <v>12484</v>
      </c>
      <c r="H27" s="848">
        <f t="shared" si="0"/>
        <v>70026</v>
      </c>
      <c r="I27" s="848">
        <f t="shared" si="1"/>
        <v>70826</v>
      </c>
      <c r="J27" s="851">
        <f t="shared" si="2"/>
        <v>1.0114243281067032</v>
      </c>
      <c r="K27" s="160"/>
      <c r="L27" s="160">
        <v>3013</v>
      </c>
      <c r="M27" s="159">
        <v>5084</v>
      </c>
      <c r="N27" s="851">
        <f t="shared" si="3"/>
        <v>1.6873547958845005</v>
      </c>
      <c r="O27" s="165"/>
      <c r="P27" s="165"/>
      <c r="Q27" s="940"/>
      <c r="R27" s="860"/>
    </row>
    <row r="28" spans="1:18" ht="12.75">
      <c r="A28" s="155"/>
      <c r="B28" s="294" t="s">
        <v>234</v>
      </c>
      <c r="C28" s="163"/>
      <c r="D28" s="163"/>
      <c r="E28" s="163"/>
      <c r="F28" s="1466" t="s">
        <v>741</v>
      </c>
      <c r="G28" s="1034">
        <v>135</v>
      </c>
      <c r="H28" s="848">
        <f t="shared" si="0"/>
        <v>135</v>
      </c>
      <c r="I28" s="848">
        <f t="shared" si="1"/>
        <v>128</v>
      </c>
      <c r="J28" s="851">
        <f t="shared" si="2"/>
        <v>0.9481481481481482</v>
      </c>
      <c r="K28" s="160">
        <v>135</v>
      </c>
      <c r="L28" s="160">
        <v>135</v>
      </c>
      <c r="M28" s="159">
        <v>128</v>
      </c>
      <c r="N28" s="851">
        <f t="shared" si="3"/>
        <v>0.9481481481481482</v>
      </c>
      <c r="O28" s="165"/>
      <c r="P28" s="165"/>
      <c r="Q28" s="940"/>
      <c r="R28" s="860"/>
    </row>
    <row r="29" spans="1:18" ht="12.75">
      <c r="A29" s="155"/>
      <c r="B29" s="294" t="s">
        <v>235</v>
      </c>
      <c r="C29" s="163"/>
      <c r="D29" s="163"/>
      <c r="E29" s="163"/>
      <c r="F29" s="1467" t="s">
        <v>742</v>
      </c>
      <c r="G29" s="1034">
        <v>0</v>
      </c>
      <c r="H29" s="848">
        <f t="shared" si="0"/>
        <v>575</v>
      </c>
      <c r="I29" s="848">
        <f t="shared" si="1"/>
        <v>575</v>
      </c>
      <c r="J29" s="851"/>
      <c r="K29" s="160"/>
      <c r="L29" s="160"/>
      <c r="M29" s="159"/>
      <c r="N29" s="851"/>
      <c r="O29" s="165"/>
      <c r="P29" s="165"/>
      <c r="Q29" s="940"/>
      <c r="R29" s="860"/>
    </row>
    <row r="30" spans="1:19" ht="12.75">
      <c r="A30" s="329" t="s">
        <v>26</v>
      </c>
      <c r="B30" s="1758" t="s">
        <v>159</v>
      </c>
      <c r="C30" s="1759"/>
      <c r="D30" s="1759"/>
      <c r="E30" s="1759"/>
      <c r="F30" s="1468"/>
      <c r="G30" s="748">
        <v>305620</v>
      </c>
      <c r="H30" s="1001">
        <f t="shared" si="0"/>
        <v>370408</v>
      </c>
      <c r="I30" s="1001">
        <f>M30+Q30+I78+M78+Q78+I127+M127</f>
        <v>378212</v>
      </c>
      <c r="J30" s="852">
        <f t="shared" si="2"/>
        <v>1.0210686594242024</v>
      </c>
      <c r="K30" s="748">
        <v>8438</v>
      </c>
      <c r="L30" s="748">
        <f>SUM(L13:L29)</f>
        <v>11103</v>
      </c>
      <c r="M30" s="748">
        <f>SUM(M13:M29)</f>
        <v>12171</v>
      </c>
      <c r="N30" s="850">
        <f t="shared" si="3"/>
        <v>1.0961902188597676</v>
      </c>
      <c r="O30" s="748">
        <v>26260</v>
      </c>
      <c r="P30" s="748">
        <f>SUM(P13:P29)</f>
        <v>26260</v>
      </c>
      <c r="Q30" s="748">
        <f>SUM(Q13:Q29)</f>
        <v>29849</v>
      </c>
      <c r="R30" s="862">
        <f>+Q30/P30</f>
        <v>1.1366717440974867</v>
      </c>
      <c r="S30" s="517"/>
    </row>
    <row r="31" spans="1:18" ht="12.75">
      <c r="A31" s="291" t="s">
        <v>26</v>
      </c>
      <c r="B31" s="292" t="s">
        <v>109</v>
      </c>
      <c r="C31" s="293"/>
      <c r="D31" s="293"/>
      <c r="E31" s="293"/>
      <c r="F31" s="1469"/>
      <c r="G31" s="160"/>
      <c r="H31" s="848"/>
      <c r="I31" s="159">
        <f>M31+Q31+I79+M79+Q79+I128+M128</f>
        <v>0</v>
      </c>
      <c r="J31" s="850"/>
      <c r="K31" s="640"/>
      <c r="L31" s="640"/>
      <c r="M31" s="289"/>
      <c r="N31" s="850"/>
      <c r="O31" s="290"/>
      <c r="P31" s="290"/>
      <c r="Q31" s="858"/>
      <c r="R31" s="861"/>
    </row>
    <row r="32" spans="1:18" ht="12.75">
      <c r="A32" s="291"/>
      <c r="B32" s="1734" t="s">
        <v>360</v>
      </c>
      <c r="C32" s="1735"/>
      <c r="D32" s="1735"/>
      <c r="E32" s="1735"/>
      <c r="F32" s="1474" t="s">
        <v>741</v>
      </c>
      <c r="G32" s="1460"/>
      <c r="H32" s="159">
        <f>L32+P32+H80+L80+P80+H129+L129+P129</f>
        <v>2064</v>
      </c>
      <c r="I32" s="1053">
        <f>M32+Q32+I80+M80+Q80+I129+M129+Q129</f>
        <v>2064</v>
      </c>
      <c r="J32" s="851"/>
      <c r="K32" s="290"/>
      <c r="L32" s="290"/>
      <c r="M32" s="289"/>
      <c r="N32" s="851"/>
      <c r="O32" s="290"/>
      <c r="P32" s="290"/>
      <c r="Q32" s="858"/>
      <c r="R32" s="860"/>
    </row>
    <row r="33" spans="1:18" ht="12.75">
      <c r="A33" s="285"/>
      <c r="B33" s="157" t="s">
        <v>270</v>
      </c>
      <c r="C33" s="295"/>
      <c r="D33" s="295"/>
      <c r="E33" s="287"/>
      <c r="F33" s="1466" t="s">
        <v>741</v>
      </c>
      <c r="G33" s="160"/>
      <c r="H33" s="848">
        <f>L33+P33+H81+L81+P81+H130+L130+P130</f>
        <v>0</v>
      </c>
      <c r="I33" s="159">
        <v>196</v>
      </c>
      <c r="J33" s="851"/>
      <c r="K33" s="637">
        <v>0</v>
      </c>
      <c r="L33" s="637"/>
      <c r="M33" s="289">
        <v>196</v>
      </c>
      <c r="N33" s="851"/>
      <c r="O33" s="290"/>
      <c r="P33" s="290"/>
      <c r="Q33" s="858"/>
      <c r="R33" s="860"/>
    </row>
    <row r="34" spans="1:19" ht="12.75">
      <c r="A34" s="335" t="s">
        <v>162</v>
      </c>
      <c r="B34" s="330" t="s">
        <v>161</v>
      </c>
      <c r="C34" s="331"/>
      <c r="D34" s="331"/>
      <c r="E34" s="331"/>
      <c r="F34" s="1468"/>
      <c r="G34" s="334"/>
      <c r="H34" s="1001">
        <f>L34+P34+H82+L82+P82+H131+L131+P131</f>
        <v>2064</v>
      </c>
      <c r="I34" s="1001">
        <f>SUM(I32:I33)</f>
        <v>2260</v>
      </c>
      <c r="J34" s="852">
        <f t="shared" si="2"/>
        <v>1.0949612403100775</v>
      </c>
      <c r="K34" s="1030">
        <v>0</v>
      </c>
      <c r="L34" s="333">
        <f>SUM(L33)</f>
        <v>0</v>
      </c>
      <c r="M34" s="334">
        <f>SUM(M33)</f>
        <v>196</v>
      </c>
      <c r="N34" s="852"/>
      <c r="O34" s="334">
        <v>0</v>
      </c>
      <c r="P34" s="334">
        <f>SUM(P33)</f>
        <v>0</v>
      </c>
      <c r="Q34" s="334">
        <f>SUM(Q33)</f>
        <v>0</v>
      </c>
      <c r="R34" s="862"/>
      <c r="S34" s="517"/>
    </row>
    <row r="35" spans="1:18" ht="13.5" thickBot="1">
      <c r="A35" s="285"/>
      <c r="B35" s="286"/>
      <c r="C35" s="287"/>
      <c r="D35" s="287"/>
      <c r="E35" s="287"/>
      <c r="F35" s="1470"/>
      <c r="G35" s="160"/>
      <c r="H35" s="1002"/>
      <c r="I35" s="1002"/>
      <c r="J35" s="853"/>
      <c r="K35" s="290"/>
      <c r="L35" s="290"/>
      <c r="M35" s="289"/>
      <c r="N35" s="853"/>
      <c r="O35" s="290"/>
      <c r="P35" s="290"/>
      <c r="Q35" s="858"/>
      <c r="R35" s="861"/>
    </row>
    <row r="36" spans="1:18" ht="13.5" thickBot="1">
      <c r="A36" s="296">
        <v>2</v>
      </c>
      <c r="B36" s="280" t="s">
        <v>163</v>
      </c>
      <c r="C36" s="281"/>
      <c r="D36" s="281"/>
      <c r="E36" s="281"/>
      <c r="F36" s="1471"/>
      <c r="G36" s="645">
        <v>15088</v>
      </c>
      <c r="H36" s="283">
        <f>L36+P36+H83+L83+P83+H133+L133+P133</f>
        <v>15088</v>
      </c>
      <c r="I36" s="283">
        <f aca="true" t="shared" si="4" ref="I36:I41">M36+Q36+I83+M83+Q83+I133+M133</f>
        <v>12643</v>
      </c>
      <c r="J36" s="854">
        <f t="shared" si="2"/>
        <v>0.8379506892895016</v>
      </c>
      <c r="K36" s="284">
        <v>15088</v>
      </c>
      <c r="L36" s="284">
        <f>L42</f>
        <v>15088</v>
      </c>
      <c r="M36" s="284">
        <f>M42</f>
        <v>12643</v>
      </c>
      <c r="N36" s="854">
        <f t="shared" si="3"/>
        <v>0.8379506892895016</v>
      </c>
      <c r="O36" s="284">
        <v>0</v>
      </c>
      <c r="P36" s="284">
        <f>P42</f>
        <v>0</v>
      </c>
      <c r="Q36" s="284">
        <f>Q42</f>
        <v>0</v>
      </c>
      <c r="R36" s="863"/>
    </row>
    <row r="37" spans="1:18" ht="12.75">
      <c r="A37" s="166"/>
      <c r="B37" s="167" t="s">
        <v>110</v>
      </c>
      <c r="C37" s="168"/>
      <c r="D37" s="168"/>
      <c r="E37" s="168"/>
      <c r="F37" s="1472"/>
      <c r="G37" s="160">
        <v>0</v>
      </c>
      <c r="H37" s="159">
        <f>L37+P37+H84+L84+P84+H134+L134+P134</f>
        <v>0</v>
      </c>
      <c r="I37" s="159">
        <f t="shared" si="4"/>
        <v>0</v>
      </c>
      <c r="J37" s="854"/>
      <c r="K37" s="153"/>
      <c r="L37" s="153"/>
      <c r="M37" s="152"/>
      <c r="N37" s="854"/>
      <c r="O37" s="153"/>
      <c r="P37" s="153"/>
      <c r="Q37" s="859"/>
      <c r="R37" s="860"/>
    </row>
    <row r="38" spans="1:18" ht="12.75">
      <c r="A38" s="155"/>
      <c r="B38" s="1760" t="s">
        <v>268</v>
      </c>
      <c r="C38" s="1760"/>
      <c r="D38" s="1760"/>
      <c r="E38" s="1761"/>
      <c r="F38" s="1466" t="s">
        <v>741</v>
      </c>
      <c r="G38" s="160">
        <v>4586</v>
      </c>
      <c r="H38" s="159">
        <f>L38+P38+H86+L86+P86+H135+L135+P135</f>
        <v>4586</v>
      </c>
      <c r="I38" s="159">
        <f t="shared" si="4"/>
        <v>4022</v>
      </c>
      <c r="J38" s="851">
        <f t="shared" si="2"/>
        <v>0.8770170082860881</v>
      </c>
      <c r="K38" s="160">
        <v>4586</v>
      </c>
      <c r="L38" s="160">
        <v>4586</v>
      </c>
      <c r="M38" s="159">
        <v>4022</v>
      </c>
      <c r="N38" s="851">
        <f t="shared" si="3"/>
        <v>0.8770170082860881</v>
      </c>
      <c r="O38" s="160"/>
      <c r="P38" s="160"/>
      <c r="Q38" s="940"/>
      <c r="R38" s="860"/>
    </row>
    <row r="39" spans="1:18" ht="12.75">
      <c r="A39" s="155"/>
      <c r="B39" s="1760" t="s">
        <v>194</v>
      </c>
      <c r="C39" s="1760"/>
      <c r="D39" s="1760"/>
      <c r="E39" s="1761"/>
      <c r="F39" s="1466" t="s">
        <v>742</v>
      </c>
      <c r="G39" s="160">
        <v>561</v>
      </c>
      <c r="H39" s="159">
        <f>L39+P39+H87+L87+P87+H136+L136+P136</f>
        <v>561</v>
      </c>
      <c r="I39" s="159">
        <f t="shared" si="4"/>
        <v>709</v>
      </c>
      <c r="J39" s="851">
        <f t="shared" si="2"/>
        <v>1.2638146167557933</v>
      </c>
      <c r="K39" s="160">
        <v>561</v>
      </c>
      <c r="L39" s="160">
        <v>561</v>
      </c>
      <c r="M39" s="159">
        <v>709</v>
      </c>
      <c r="N39" s="851">
        <f t="shared" si="3"/>
        <v>1.2638146167557933</v>
      </c>
      <c r="O39" s="160"/>
      <c r="P39" s="160"/>
      <c r="Q39" s="940"/>
      <c r="R39" s="860"/>
    </row>
    <row r="40" spans="1:18" ht="12.75">
      <c r="A40" s="155"/>
      <c r="B40" s="157" t="s">
        <v>271</v>
      </c>
      <c r="C40" s="163"/>
      <c r="D40" s="163"/>
      <c r="E40" s="163"/>
      <c r="F40" s="1466" t="s">
        <v>741</v>
      </c>
      <c r="G40" s="160">
        <v>4268</v>
      </c>
      <c r="H40" s="159">
        <f>L40+P40+H88+L88+P88+H137+L137+P137</f>
        <v>4268</v>
      </c>
      <c r="I40" s="159">
        <f t="shared" si="4"/>
        <v>2843</v>
      </c>
      <c r="J40" s="851">
        <f t="shared" si="2"/>
        <v>0.6661199625117151</v>
      </c>
      <c r="K40" s="160">
        <v>4268</v>
      </c>
      <c r="L40" s="160">
        <v>4268</v>
      </c>
      <c r="M40" s="159">
        <v>2843</v>
      </c>
      <c r="N40" s="851">
        <f t="shared" si="3"/>
        <v>0.6661199625117151</v>
      </c>
      <c r="O40" s="160"/>
      <c r="P40" s="160"/>
      <c r="Q40" s="940"/>
      <c r="R40" s="860"/>
    </row>
    <row r="41" spans="1:18" ht="12.75">
      <c r="A41" s="155"/>
      <c r="B41" s="156" t="s">
        <v>269</v>
      </c>
      <c r="C41" s="156"/>
      <c r="D41" s="157"/>
      <c r="E41" s="163"/>
      <c r="F41" s="1466" t="s">
        <v>741</v>
      </c>
      <c r="G41" s="160">
        <v>5673</v>
      </c>
      <c r="H41" s="159">
        <f>L41+P41+H89+L89+P89+H138+L138+P138</f>
        <v>5673</v>
      </c>
      <c r="I41" s="159">
        <f t="shared" si="4"/>
        <v>5069</v>
      </c>
      <c r="J41" s="855">
        <f t="shared" si="2"/>
        <v>0.8935307597391151</v>
      </c>
      <c r="K41" s="160">
        <v>5673</v>
      </c>
      <c r="L41" s="160">
        <v>5673</v>
      </c>
      <c r="M41" s="159">
        <v>5069</v>
      </c>
      <c r="N41" s="851">
        <f t="shared" si="3"/>
        <v>0.8935307597391151</v>
      </c>
      <c r="O41" s="160"/>
      <c r="P41" s="160"/>
      <c r="Q41" s="940"/>
      <c r="R41" s="864"/>
    </row>
    <row r="42" spans="1:19" ht="13.5" thickBot="1">
      <c r="A42" s="336"/>
      <c r="B42" s="330" t="s">
        <v>169</v>
      </c>
      <c r="C42" s="331"/>
      <c r="D42" s="331"/>
      <c r="E42" s="331"/>
      <c r="F42" s="1468"/>
      <c r="G42" s="334">
        <v>15088</v>
      </c>
      <c r="H42" s="770">
        <f>L42+P42+H89+L89+P89+H139+L139+P139</f>
        <v>15088</v>
      </c>
      <c r="I42" s="771">
        <f>M42+Q42+I89+M89+Q89+I139+M139+Q139</f>
        <v>12643</v>
      </c>
      <c r="J42" s="856">
        <f t="shared" si="2"/>
        <v>0.8379506892895016</v>
      </c>
      <c r="K42" s="334">
        <v>15088</v>
      </c>
      <c r="L42" s="334">
        <f>SUM(L38:L41)</f>
        <v>15088</v>
      </c>
      <c r="M42" s="334">
        <f>SUM(M38:M41)</f>
        <v>12643</v>
      </c>
      <c r="N42" s="850">
        <f t="shared" si="3"/>
        <v>0.8379506892895016</v>
      </c>
      <c r="O42" s="1031">
        <v>0</v>
      </c>
      <c r="P42" s="1033">
        <f>SUM(P38:P41)</f>
        <v>0</v>
      </c>
      <c r="Q42" s="1032">
        <f>SUM(Q38:Q41)</f>
        <v>0</v>
      </c>
      <c r="R42" s="865"/>
      <c r="S42" s="517"/>
    </row>
    <row r="43" spans="1:18" ht="14.25" thickBot="1" thickTop="1">
      <c r="A43" s="1785" t="s">
        <v>171</v>
      </c>
      <c r="B43" s="1786"/>
      <c r="C43" s="1786"/>
      <c r="D43" s="1786"/>
      <c r="E43" s="1786"/>
      <c r="F43" s="1473"/>
      <c r="G43" s="1461">
        <v>320708</v>
      </c>
      <c r="H43" s="1054">
        <f>L43+P43+H91+L91+P91+H140+L140+P140</f>
        <v>387560</v>
      </c>
      <c r="I43" s="849">
        <f>I11+I36</f>
        <v>393115</v>
      </c>
      <c r="J43" s="851">
        <f t="shared" si="2"/>
        <v>1.0143332645267829</v>
      </c>
      <c r="K43" s="641">
        <v>23526</v>
      </c>
      <c r="L43" s="641">
        <f>L11+L36</f>
        <v>26191</v>
      </c>
      <c r="M43" s="641">
        <f>M11+M36</f>
        <v>25010</v>
      </c>
      <c r="N43" s="857">
        <f t="shared" si="3"/>
        <v>0.9549081745637814</v>
      </c>
      <c r="O43" s="516">
        <v>26260</v>
      </c>
      <c r="P43" s="172">
        <f>P11+P36</f>
        <v>26260</v>
      </c>
      <c r="Q43" s="172">
        <f>Q11+Q36</f>
        <v>29849</v>
      </c>
      <c r="R43" s="860">
        <f>+Q43/P43</f>
        <v>1.1366717440974867</v>
      </c>
    </row>
    <row r="44" spans="1:18" ht="13.5" thickTop="1">
      <c r="A44" s="147"/>
      <c r="B44" s="174"/>
      <c r="C44" s="174"/>
      <c r="D44" s="174"/>
      <c r="E44" s="174"/>
      <c r="F44" s="174"/>
      <c r="G44" s="169"/>
      <c r="H44" s="169"/>
      <c r="I44" s="169"/>
      <c r="J44" s="767"/>
      <c r="K44" s="169"/>
      <c r="L44" s="169"/>
      <c r="M44" s="169"/>
      <c r="N44" s="169"/>
      <c r="O44" s="169"/>
      <c r="P44" s="169"/>
      <c r="Q44" s="169"/>
      <c r="R44" s="767"/>
    </row>
    <row r="45" spans="1:18" ht="12.75">
      <c r="A45" s="147"/>
      <c r="B45" s="174"/>
      <c r="C45" s="174"/>
      <c r="D45" s="174"/>
      <c r="E45" s="174"/>
      <c r="F45" s="174"/>
      <c r="G45" s="169"/>
      <c r="H45" s="169"/>
      <c r="I45" s="169"/>
      <c r="J45" s="169"/>
      <c r="K45" s="169"/>
      <c r="L45" s="169"/>
      <c r="M45" s="1027" t="s">
        <v>85</v>
      </c>
      <c r="N45" s="169"/>
      <c r="O45" s="169"/>
      <c r="P45" s="169"/>
      <c r="Q45" s="169"/>
      <c r="R45" s="169"/>
    </row>
    <row r="46" spans="1:18" ht="12.75">
      <c r="A46" s="147"/>
      <c r="B46" s="174"/>
      <c r="C46" s="174"/>
      <c r="D46" s="174"/>
      <c r="E46" s="174"/>
      <c r="F46" s="174"/>
      <c r="G46" s="169"/>
      <c r="H46" s="169"/>
      <c r="I46" s="169"/>
      <c r="J46" s="169"/>
      <c r="K46" s="169"/>
      <c r="L46" s="169"/>
      <c r="M46" s="1027"/>
      <c r="N46" s="169"/>
      <c r="O46" s="169"/>
      <c r="P46" s="169"/>
      <c r="Q46" s="169"/>
      <c r="R46" s="169"/>
    </row>
    <row r="47" spans="1:18" ht="12.75">
      <c r="A47" s="147"/>
      <c r="B47" s="174"/>
      <c r="C47" s="174"/>
      <c r="D47" s="174"/>
      <c r="E47" s="174"/>
      <c r="F47" s="174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</row>
    <row r="48" spans="1:18" ht="12.75">
      <c r="A48" s="147"/>
      <c r="B48" s="174"/>
      <c r="C48" s="174"/>
      <c r="D48" s="174"/>
      <c r="E48" s="174"/>
      <c r="F48" s="174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</row>
    <row r="49" spans="1:18" ht="12.75">
      <c r="A49" s="147"/>
      <c r="B49" s="174"/>
      <c r="C49" s="174"/>
      <c r="D49" s="174"/>
      <c r="E49" s="174"/>
      <c r="F49" s="174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</row>
    <row r="50" spans="1:18" ht="12.75">
      <c r="A50" s="1755" t="s">
        <v>748</v>
      </c>
      <c r="B50" s="1755"/>
      <c r="C50" s="1755"/>
      <c r="D50" s="1755"/>
      <c r="E50" s="1755"/>
      <c r="F50" s="1755"/>
      <c r="G50" s="1755"/>
      <c r="H50" s="1755"/>
      <c r="I50" s="1755"/>
      <c r="J50" s="1755"/>
      <c r="K50" s="1755"/>
      <c r="L50" s="1755"/>
      <c r="M50" s="1755"/>
      <c r="N50" s="1755"/>
      <c r="O50" s="1755"/>
      <c r="P50" s="1755"/>
      <c r="Q50" s="1755"/>
      <c r="R50" s="1755"/>
    </row>
    <row r="51" spans="1:18" ht="12.75">
      <c r="A51" s="1755" t="s">
        <v>386</v>
      </c>
      <c r="B51" s="1755"/>
      <c r="C51" s="1755"/>
      <c r="D51" s="1755"/>
      <c r="E51" s="1755"/>
      <c r="F51" s="1755"/>
      <c r="G51" s="1755"/>
      <c r="H51" s="1755"/>
      <c r="I51" s="1755"/>
      <c r="J51" s="1755"/>
      <c r="K51" s="1755"/>
      <c r="L51" s="1755"/>
      <c r="M51" s="1755"/>
      <c r="N51" s="1755"/>
      <c r="O51" s="1755"/>
      <c r="P51" s="1755"/>
      <c r="Q51" s="1755"/>
      <c r="R51" s="1755"/>
    </row>
    <row r="52" spans="1:18" ht="12.75">
      <c r="A52" s="1775" t="s">
        <v>344</v>
      </c>
      <c r="B52" s="1776"/>
      <c r="C52" s="1776"/>
      <c r="D52" s="1776"/>
      <c r="E52" s="1776"/>
      <c r="F52" s="1776"/>
      <c r="G52" s="1776"/>
      <c r="H52" s="1776"/>
      <c r="I52" s="1776"/>
      <c r="J52" s="1776"/>
      <c r="K52" s="1776"/>
      <c r="L52" s="1776"/>
      <c r="M52" s="1776"/>
      <c r="N52" s="1776"/>
      <c r="O52" s="1776"/>
      <c r="P52" s="1776"/>
      <c r="Q52" s="1776"/>
      <c r="R52" s="1776"/>
    </row>
    <row r="53" spans="1:18" ht="13.5" thickBot="1">
      <c r="A53" s="148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297"/>
      <c r="P53" s="297" t="s">
        <v>86</v>
      </c>
      <c r="Q53" s="297"/>
      <c r="R53" s="150"/>
    </row>
    <row r="54" spans="1:18" ht="13.5" thickTop="1">
      <c r="A54" s="1766" t="s">
        <v>1</v>
      </c>
      <c r="B54" s="1768" t="s">
        <v>97</v>
      </c>
      <c r="C54" s="1768"/>
      <c r="D54" s="1768"/>
      <c r="E54" s="1769"/>
      <c r="F54" s="1796" t="s">
        <v>739</v>
      </c>
      <c r="G54" s="1741" t="s">
        <v>99</v>
      </c>
      <c r="H54" s="1742"/>
      <c r="I54" s="1742"/>
      <c r="J54" s="1742"/>
      <c r="K54" s="1742"/>
      <c r="L54" s="1742"/>
      <c r="M54" s="1742"/>
      <c r="N54" s="1742"/>
      <c r="O54" s="1743"/>
      <c r="P54" s="1743"/>
      <c r="Q54" s="1743"/>
      <c r="R54" s="1744"/>
    </row>
    <row r="55" spans="1:18" ht="12.75">
      <c r="A55" s="1767"/>
      <c r="B55" s="1770"/>
      <c r="C55" s="1770"/>
      <c r="D55" s="1770"/>
      <c r="E55" s="1771"/>
      <c r="F55" s="1797"/>
      <c r="G55" s="1750" t="s">
        <v>111</v>
      </c>
      <c r="H55" s="1748"/>
      <c r="I55" s="1748"/>
      <c r="J55" s="1781"/>
      <c r="K55" s="1747" t="s">
        <v>170</v>
      </c>
      <c r="L55" s="1748"/>
      <c r="M55" s="1748"/>
      <c r="N55" s="1749"/>
      <c r="O55" s="1750" t="s">
        <v>284</v>
      </c>
      <c r="P55" s="1748"/>
      <c r="Q55" s="1748"/>
      <c r="R55" s="1751"/>
    </row>
    <row r="56" spans="1:19" ht="22.5" customHeight="1">
      <c r="A56" s="1767"/>
      <c r="B56" s="1770"/>
      <c r="C56" s="1770"/>
      <c r="D56" s="1770"/>
      <c r="E56" s="1771"/>
      <c r="F56" s="1797"/>
      <c r="G56" s="1739" t="s">
        <v>328</v>
      </c>
      <c r="H56" s="1725" t="s">
        <v>330</v>
      </c>
      <c r="I56" s="1727" t="s">
        <v>334</v>
      </c>
      <c r="J56" s="1729" t="s">
        <v>335</v>
      </c>
      <c r="K56" s="1739" t="s">
        <v>328</v>
      </c>
      <c r="L56" s="1725" t="s">
        <v>330</v>
      </c>
      <c r="M56" s="1727" t="s">
        <v>334</v>
      </c>
      <c r="N56" s="1729" t="s">
        <v>335</v>
      </c>
      <c r="O56" s="1739" t="s">
        <v>328</v>
      </c>
      <c r="P56" s="1725" t="s">
        <v>330</v>
      </c>
      <c r="Q56" s="1727" t="s">
        <v>334</v>
      </c>
      <c r="R56" s="1729" t="s">
        <v>335</v>
      </c>
      <c r="S56" s="517"/>
    </row>
    <row r="57" spans="1:19" ht="12.75" customHeight="1" thickBot="1">
      <c r="A57" s="1767"/>
      <c r="B57" s="1770"/>
      <c r="C57" s="1770"/>
      <c r="D57" s="1770"/>
      <c r="E57" s="1771"/>
      <c r="F57" s="1798"/>
      <c r="G57" s="1740"/>
      <c r="H57" s="1726"/>
      <c r="I57" s="1728"/>
      <c r="J57" s="1730"/>
      <c r="K57" s="1740"/>
      <c r="L57" s="1726"/>
      <c r="M57" s="1728"/>
      <c r="N57" s="1730"/>
      <c r="O57" s="1740"/>
      <c r="P57" s="1726"/>
      <c r="Q57" s="1728"/>
      <c r="R57" s="1730"/>
      <c r="S57" s="517"/>
    </row>
    <row r="58" spans="1:18" ht="13.5" thickBot="1">
      <c r="A58" s="1767"/>
      <c r="B58" s="1780" t="s">
        <v>26</v>
      </c>
      <c r="C58" s="1780"/>
      <c r="D58" s="1780"/>
      <c r="E58" s="1780"/>
      <c r="F58" s="1459"/>
      <c r="G58" s="325" t="s">
        <v>101</v>
      </c>
      <c r="H58" s="323" t="s">
        <v>102</v>
      </c>
      <c r="I58" s="323" t="s">
        <v>103</v>
      </c>
      <c r="J58" s="326" t="s">
        <v>104</v>
      </c>
      <c r="K58" s="327" t="s">
        <v>105</v>
      </c>
      <c r="L58" s="323" t="s">
        <v>106</v>
      </c>
      <c r="M58" s="323" t="s">
        <v>107</v>
      </c>
      <c r="N58" s="326" t="s">
        <v>108</v>
      </c>
      <c r="O58" s="327" t="s">
        <v>105</v>
      </c>
      <c r="P58" s="323" t="s">
        <v>106</v>
      </c>
      <c r="Q58" s="323" t="s">
        <v>107</v>
      </c>
      <c r="R58" s="328" t="s">
        <v>108</v>
      </c>
    </row>
    <row r="59" spans="1:18" ht="12.75" customHeight="1" thickBot="1">
      <c r="A59" s="1764" t="s">
        <v>167</v>
      </c>
      <c r="B59" s="1765"/>
      <c r="C59" s="1765"/>
      <c r="D59" s="1765"/>
      <c r="E59" s="1765"/>
      <c r="F59" s="1463"/>
      <c r="G59" s="284">
        <v>186571</v>
      </c>
      <c r="H59" s="283">
        <f>H78+H82</f>
        <v>178161</v>
      </c>
      <c r="I59" s="283">
        <f>I78+I82</f>
        <v>178161</v>
      </c>
      <c r="J59" s="883">
        <f>I59/H59</f>
        <v>1</v>
      </c>
      <c r="K59" s="282"/>
      <c r="L59" s="283">
        <f>L78+L82</f>
        <v>150</v>
      </c>
      <c r="M59" s="283">
        <f>M78+M82</f>
        <v>150</v>
      </c>
      <c r="N59" s="883">
        <f>M59/L59</f>
        <v>1</v>
      </c>
      <c r="O59" s="283">
        <v>49444</v>
      </c>
      <c r="P59" s="283">
        <f>P78+P82</f>
        <v>118103</v>
      </c>
      <c r="Q59" s="283">
        <f>Q82+Q78</f>
        <v>116238</v>
      </c>
      <c r="R59" s="883">
        <f>Q59/P59</f>
        <v>0.9842086991863035</v>
      </c>
    </row>
    <row r="60" spans="1:18" ht="12.75" customHeight="1">
      <c r="A60" s="279" t="s">
        <v>26</v>
      </c>
      <c r="B60" s="1736" t="s">
        <v>168</v>
      </c>
      <c r="C60" s="1783"/>
      <c r="D60" s="1783"/>
      <c r="E60" s="1782"/>
      <c r="F60" s="1464"/>
      <c r="G60" s="153"/>
      <c r="H60" s="152"/>
      <c r="I60" s="152"/>
      <c r="J60" s="866"/>
      <c r="K60" s="634"/>
      <c r="L60" s="153"/>
      <c r="M60" s="633"/>
      <c r="N60" s="870"/>
      <c r="O60" s="153"/>
      <c r="P60" s="153"/>
      <c r="Q60" s="152"/>
      <c r="R60" s="876"/>
    </row>
    <row r="61" spans="1:18" ht="12.75" customHeight="1">
      <c r="A61" s="279"/>
      <c r="B61" s="1736" t="s">
        <v>225</v>
      </c>
      <c r="C61" s="1784"/>
      <c r="D61" s="1784"/>
      <c r="E61" s="1784"/>
      <c r="F61" s="1474" t="s">
        <v>740</v>
      </c>
      <c r="G61" s="153"/>
      <c r="H61" s="153"/>
      <c r="I61" s="152"/>
      <c r="J61" s="866"/>
      <c r="K61" s="151"/>
      <c r="L61" s="153"/>
      <c r="M61" s="633"/>
      <c r="N61" s="871"/>
      <c r="O61" s="153"/>
      <c r="P61" s="153"/>
      <c r="Q61" s="152"/>
      <c r="R61" s="877"/>
    </row>
    <row r="62" spans="1:18" ht="12.75" customHeight="1">
      <c r="A62" s="279"/>
      <c r="B62" s="1736" t="s">
        <v>369</v>
      </c>
      <c r="C62" s="1737"/>
      <c r="D62" s="1737"/>
      <c r="E62" s="1738"/>
      <c r="F62" s="1475" t="s">
        <v>741</v>
      </c>
      <c r="G62" s="153"/>
      <c r="H62" s="153"/>
      <c r="I62" s="152"/>
      <c r="J62" s="866"/>
      <c r="K62" s="151"/>
      <c r="L62" s="153"/>
      <c r="M62" s="633"/>
      <c r="N62" s="871"/>
      <c r="O62" s="153"/>
      <c r="P62" s="153"/>
      <c r="Q62" s="152"/>
      <c r="R62" s="877"/>
    </row>
    <row r="63" spans="1:18" ht="12.75">
      <c r="A63" s="155"/>
      <c r="B63" s="1772" t="s">
        <v>226</v>
      </c>
      <c r="C63" s="1760"/>
      <c r="D63" s="1760"/>
      <c r="E63" s="1761"/>
      <c r="F63" s="1466" t="s">
        <v>742</v>
      </c>
      <c r="G63" s="160"/>
      <c r="H63" s="160"/>
      <c r="I63" s="159"/>
      <c r="J63" s="866"/>
      <c r="K63" s="158"/>
      <c r="L63" s="160"/>
      <c r="M63" s="635"/>
      <c r="N63" s="871"/>
      <c r="O63" s="160"/>
      <c r="P63" s="160"/>
      <c r="Q63" s="162"/>
      <c r="R63" s="877"/>
    </row>
    <row r="64" spans="1:18" ht="12.75">
      <c r="A64" s="155"/>
      <c r="B64" s="157" t="s">
        <v>288</v>
      </c>
      <c r="C64" s="295"/>
      <c r="D64" s="295"/>
      <c r="E64" s="163"/>
      <c r="F64" s="1466" t="s">
        <v>741</v>
      </c>
      <c r="G64" s="160"/>
      <c r="H64" s="160"/>
      <c r="I64" s="159"/>
      <c r="J64" s="866"/>
      <c r="K64" s="158"/>
      <c r="L64" s="160">
        <v>150</v>
      </c>
      <c r="M64" s="635">
        <v>150</v>
      </c>
      <c r="N64" s="871">
        <f>M64/L64</f>
        <v>1</v>
      </c>
      <c r="O64" s="161">
        <v>17859</v>
      </c>
      <c r="P64" s="161">
        <v>25475</v>
      </c>
      <c r="Q64" s="162">
        <v>24881</v>
      </c>
      <c r="R64" s="877">
        <f>Q64/P64</f>
        <v>0.9766830225711481</v>
      </c>
    </row>
    <row r="65" spans="1:18" ht="12.75">
      <c r="A65" s="155"/>
      <c r="B65" s="157" t="s">
        <v>227</v>
      </c>
      <c r="C65" s="163"/>
      <c r="D65" s="163"/>
      <c r="E65" s="163"/>
      <c r="F65" s="1466" t="s">
        <v>741</v>
      </c>
      <c r="G65" s="160">
        <v>186571</v>
      </c>
      <c r="H65" s="160">
        <v>178161</v>
      </c>
      <c r="I65" s="159">
        <v>178161</v>
      </c>
      <c r="J65" s="866">
        <f>+I65/H65</f>
        <v>1</v>
      </c>
      <c r="K65" s="158"/>
      <c r="L65" s="160"/>
      <c r="M65" s="635"/>
      <c r="N65" s="871"/>
      <c r="O65" s="160"/>
      <c r="P65" s="160"/>
      <c r="Q65" s="162"/>
      <c r="R65" s="877"/>
    </row>
    <row r="66" spans="1:18" ht="12.75">
      <c r="A66" s="155"/>
      <c r="B66" s="294" t="s">
        <v>172</v>
      </c>
      <c r="C66" s="163"/>
      <c r="D66" s="163"/>
      <c r="E66" s="163"/>
      <c r="F66" s="1466" t="s">
        <v>742</v>
      </c>
      <c r="G66" s="160"/>
      <c r="H66" s="160"/>
      <c r="I66" s="159"/>
      <c r="J66" s="866"/>
      <c r="K66" s="158"/>
      <c r="L66" s="160"/>
      <c r="M66" s="635"/>
      <c r="N66" s="871"/>
      <c r="O66" s="160">
        <v>1200</v>
      </c>
      <c r="P66" s="160">
        <v>1859</v>
      </c>
      <c r="Q66" s="162">
        <v>1860</v>
      </c>
      <c r="R66" s="877">
        <f>Q66/P66</f>
        <v>1.0005379236148466</v>
      </c>
    </row>
    <row r="67" spans="1:18" ht="12.75">
      <c r="A67" s="155"/>
      <c r="B67" s="294" t="s">
        <v>229</v>
      </c>
      <c r="C67" s="163"/>
      <c r="D67" s="163"/>
      <c r="E67" s="163"/>
      <c r="F67" s="1466" t="s">
        <v>741</v>
      </c>
      <c r="G67" s="160"/>
      <c r="H67" s="160"/>
      <c r="I67" s="159"/>
      <c r="J67" s="866"/>
      <c r="K67" s="158"/>
      <c r="L67" s="160"/>
      <c r="M67" s="635"/>
      <c r="N67" s="871"/>
      <c r="O67" s="160"/>
      <c r="P67" s="160"/>
      <c r="Q67" s="162"/>
      <c r="R67" s="877"/>
    </row>
    <row r="68" spans="1:18" ht="12.75">
      <c r="A68" s="155"/>
      <c r="B68" s="294" t="s">
        <v>228</v>
      </c>
      <c r="C68" s="163"/>
      <c r="D68" s="163"/>
      <c r="E68" s="163"/>
      <c r="F68" s="1466" t="s">
        <v>741</v>
      </c>
      <c r="G68" s="160"/>
      <c r="H68" s="160"/>
      <c r="I68" s="159"/>
      <c r="J68" s="866"/>
      <c r="K68" s="158"/>
      <c r="L68" s="160"/>
      <c r="M68" s="635"/>
      <c r="N68" s="871"/>
      <c r="O68" s="160">
        <v>3758</v>
      </c>
      <c r="P68" s="160">
        <v>4739</v>
      </c>
      <c r="Q68" s="162">
        <v>4739</v>
      </c>
      <c r="R68" s="877">
        <f>Q68/P68</f>
        <v>1</v>
      </c>
    </row>
    <row r="69" spans="1:18" ht="12.75">
      <c r="A69" s="155"/>
      <c r="B69" s="294" t="s">
        <v>230</v>
      </c>
      <c r="C69" s="163"/>
      <c r="D69" s="163"/>
      <c r="E69" s="163"/>
      <c r="F69" s="1466" t="s">
        <v>741</v>
      </c>
      <c r="G69" s="160"/>
      <c r="H69" s="160"/>
      <c r="I69" s="159"/>
      <c r="J69" s="866"/>
      <c r="K69" s="158"/>
      <c r="L69" s="160"/>
      <c r="M69" s="635"/>
      <c r="N69" s="871"/>
      <c r="O69" s="160">
        <v>3422</v>
      </c>
      <c r="P69" s="160">
        <v>3742</v>
      </c>
      <c r="Q69" s="162">
        <v>3742</v>
      </c>
      <c r="R69" s="877">
        <f>Q69/P69</f>
        <v>1</v>
      </c>
    </row>
    <row r="70" spans="1:18" ht="12.75">
      <c r="A70" s="155"/>
      <c r="B70" s="157" t="s">
        <v>387</v>
      </c>
      <c r="C70" s="163"/>
      <c r="D70" s="163"/>
      <c r="E70" s="163"/>
      <c r="F70" s="1466" t="s">
        <v>741</v>
      </c>
      <c r="G70" s="1034"/>
      <c r="H70" s="848"/>
      <c r="I70" s="159"/>
      <c r="J70" s="851"/>
      <c r="K70" s="160"/>
      <c r="L70" s="160"/>
      <c r="M70" s="159"/>
      <c r="N70" s="851"/>
      <c r="O70" s="165"/>
      <c r="P70" s="160">
        <v>2639</v>
      </c>
      <c r="Q70" s="940">
        <v>2639</v>
      </c>
      <c r="R70" s="860"/>
    </row>
    <row r="71" spans="1:18" ht="12.75">
      <c r="A71" s="155"/>
      <c r="B71" s="157" t="s">
        <v>252</v>
      </c>
      <c r="C71" s="163"/>
      <c r="D71" s="163"/>
      <c r="E71" s="163"/>
      <c r="F71" s="1466" t="s">
        <v>741</v>
      </c>
      <c r="G71" s="1034"/>
      <c r="H71" s="848"/>
      <c r="I71" s="159"/>
      <c r="J71" s="851"/>
      <c r="K71" s="160"/>
      <c r="L71" s="160"/>
      <c r="M71" s="159"/>
      <c r="N71" s="851"/>
      <c r="O71" s="160"/>
      <c r="P71" s="160"/>
      <c r="Q71" s="940"/>
      <c r="R71" s="860"/>
    </row>
    <row r="72" spans="1:18" ht="12.75">
      <c r="A72" s="155"/>
      <c r="B72" s="294" t="s">
        <v>118</v>
      </c>
      <c r="C72" s="163"/>
      <c r="D72" s="163"/>
      <c r="E72" s="163"/>
      <c r="F72" s="1466" t="s">
        <v>741</v>
      </c>
      <c r="G72" s="160"/>
      <c r="H72" s="160"/>
      <c r="I72" s="159"/>
      <c r="J72" s="866"/>
      <c r="K72" s="158"/>
      <c r="L72" s="160"/>
      <c r="M72" s="635"/>
      <c r="N72" s="871"/>
      <c r="O72" s="160"/>
      <c r="P72" s="160"/>
      <c r="Q72" s="162"/>
      <c r="R72" s="877"/>
    </row>
    <row r="73" spans="1:18" ht="12.75">
      <c r="A73" s="155"/>
      <c r="B73" s="294" t="s">
        <v>231</v>
      </c>
      <c r="C73" s="163"/>
      <c r="D73" s="163"/>
      <c r="E73" s="163"/>
      <c r="F73" s="1466" t="s">
        <v>741</v>
      </c>
      <c r="G73" s="160"/>
      <c r="H73" s="160"/>
      <c r="I73" s="159"/>
      <c r="J73" s="866"/>
      <c r="K73" s="158"/>
      <c r="L73" s="160"/>
      <c r="M73" s="635"/>
      <c r="N73" s="871"/>
      <c r="O73" s="160"/>
      <c r="P73" s="160"/>
      <c r="Q73" s="162"/>
      <c r="R73" s="877"/>
    </row>
    <row r="74" spans="1:18" ht="12.75">
      <c r="A74" s="155"/>
      <c r="B74" s="294" t="s">
        <v>232</v>
      </c>
      <c r="C74" s="163"/>
      <c r="D74" s="163"/>
      <c r="E74" s="163"/>
      <c r="F74" s="1466" t="s">
        <v>742</v>
      </c>
      <c r="G74" s="160"/>
      <c r="H74" s="160"/>
      <c r="I74" s="159"/>
      <c r="J74" s="866"/>
      <c r="K74" s="158"/>
      <c r="L74" s="160"/>
      <c r="M74" s="635"/>
      <c r="N74" s="871"/>
      <c r="O74" s="160">
        <v>10721</v>
      </c>
      <c r="P74" s="160">
        <v>10572</v>
      </c>
      <c r="Q74" s="162">
        <v>10571</v>
      </c>
      <c r="R74" s="877">
        <f>Q74/P74</f>
        <v>0.9999054105183504</v>
      </c>
    </row>
    <row r="75" spans="1:18" ht="12.75">
      <c r="A75" s="155"/>
      <c r="B75" s="294" t="s">
        <v>233</v>
      </c>
      <c r="C75" s="163"/>
      <c r="D75" s="163"/>
      <c r="E75" s="163"/>
      <c r="F75" s="1466" t="s">
        <v>742</v>
      </c>
      <c r="G75" s="160"/>
      <c r="H75" s="160"/>
      <c r="I75" s="159"/>
      <c r="J75" s="866"/>
      <c r="K75" s="158"/>
      <c r="L75" s="160"/>
      <c r="M75" s="635"/>
      <c r="N75" s="871"/>
      <c r="O75" s="160">
        <v>12484</v>
      </c>
      <c r="P75" s="160">
        <v>67013</v>
      </c>
      <c r="Q75" s="162">
        <v>65742</v>
      </c>
      <c r="R75" s="877">
        <f>Q75/P75</f>
        <v>0.9810335308074553</v>
      </c>
    </row>
    <row r="76" spans="1:18" ht="12.75">
      <c r="A76" s="155"/>
      <c r="B76" s="294" t="s">
        <v>234</v>
      </c>
      <c r="C76" s="163"/>
      <c r="D76" s="163"/>
      <c r="E76" s="163"/>
      <c r="F76" s="1466" t="s">
        <v>741</v>
      </c>
      <c r="G76" s="160"/>
      <c r="H76" s="160"/>
      <c r="I76" s="159"/>
      <c r="J76" s="866"/>
      <c r="K76" s="158"/>
      <c r="L76" s="160"/>
      <c r="M76" s="635"/>
      <c r="N76" s="871"/>
      <c r="O76" s="160"/>
      <c r="P76" s="160"/>
      <c r="Q76" s="162"/>
      <c r="R76" s="877"/>
    </row>
    <row r="77" spans="1:18" ht="12.75">
      <c r="A77" s="155"/>
      <c r="B77" s="294" t="s">
        <v>235</v>
      </c>
      <c r="C77" s="163"/>
      <c r="D77" s="163"/>
      <c r="E77" s="163"/>
      <c r="F77" s="1467" t="s">
        <v>742</v>
      </c>
      <c r="G77" s="160"/>
      <c r="H77" s="160"/>
      <c r="I77" s="159"/>
      <c r="J77" s="867"/>
      <c r="K77" s="647"/>
      <c r="L77" s="160"/>
      <c r="M77" s="635"/>
      <c r="N77" s="872"/>
      <c r="O77" s="160"/>
      <c r="P77" s="160"/>
      <c r="Q77" s="162"/>
      <c r="R77" s="877"/>
    </row>
    <row r="78" spans="1:18" ht="12.75">
      <c r="A78" s="329" t="s">
        <v>26</v>
      </c>
      <c r="B78" s="1758" t="s">
        <v>159</v>
      </c>
      <c r="C78" s="1759"/>
      <c r="D78" s="1759"/>
      <c r="E78" s="1759"/>
      <c r="F78" s="1468"/>
      <c r="G78" s="334">
        <v>186571</v>
      </c>
      <c r="H78" s="334">
        <f>SUM(H61:H77)</f>
        <v>178161</v>
      </c>
      <c r="I78" s="334">
        <f>SUM(I61:I77)</f>
        <v>178161</v>
      </c>
      <c r="J78" s="867">
        <f>+I78/H78</f>
        <v>1</v>
      </c>
      <c r="K78" s="334">
        <v>0</v>
      </c>
      <c r="L78" s="334">
        <f>SUM(L61:L77)</f>
        <v>150</v>
      </c>
      <c r="M78" s="334">
        <f>SUM(M61:M77)</f>
        <v>150</v>
      </c>
      <c r="N78" s="872">
        <f>M78/L78</f>
        <v>1</v>
      </c>
      <c r="O78" s="334">
        <v>49444</v>
      </c>
      <c r="P78" s="334">
        <f>SUM(P64:P75)</f>
        <v>116039</v>
      </c>
      <c r="Q78" s="942">
        <f>SUM(Q64:Q77)</f>
        <v>114174</v>
      </c>
      <c r="R78" s="878">
        <f>Q78/P78</f>
        <v>0.9839278173717457</v>
      </c>
    </row>
    <row r="79" spans="1:18" ht="12.75">
      <c r="A79" s="291" t="s">
        <v>26</v>
      </c>
      <c r="B79" s="292" t="s">
        <v>109</v>
      </c>
      <c r="C79" s="293"/>
      <c r="D79" s="293"/>
      <c r="E79" s="293"/>
      <c r="F79" s="1469"/>
      <c r="G79" s="644"/>
      <c r="H79" s="644"/>
      <c r="I79" s="288"/>
      <c r="J79" s="866"/>
      <c r="K79" s="769"/>
      <c r="L79" s="770"/>
      <c r="M79" s="636"/>
      <c r="N79" s="871"/>
      <c r="O79" s="290"/>
      <c r="P79" s="290"/>
      <c r="Q79" s="289"/>
      <c r="R79" s="877"/>
    </row>
    <row r="80" spans="1:18" ht="12.75">
      <c r="A80" s="291"/>
      <c r="B80" s="292" t="s">
        <v>360</v>
      </c>
      <c r="C80" s="293"/>
      <c r="D80" s="293"/>
      <c r="E80" s="293"/>
      <c r="F80" s="1474" t="s">
        <v>741</v>
      </c>
      <c r="G80" s="644"/>
      <c r="H80" s="644"/>
      <c r="I80" s="288"/>
      <c r="J80" s="866"/>
      <c r="K80" s="909"/>
      <c r="L80" s="289"/>
      <c r="M80" s="636"/>
      <c r="N80" s="871"/>
      <c r="O80" s="290"/>
      <c r="P80" s="160">
        <v>2064</v>
      </c>
      <c r="Q80" s="162">
        <v>2064</v>
      </c>
      <c r="R80" s="877">
        <f>Q80/P80</f>
        <v>1</v>
      </c>
    </row>
    <row r="81" spans="1:18" ht="12.75">
      <c r="A81" s="285"/>
      <c r="B81" s="157" t="s">
        <v>270</v>
      </c>
      <c r="C81" s="295"/>
      <c r="D81" s="295"/>
      <c r="E81" s="287"/>
      <c r="F81" s="1467" t="s">
        <v>741</v>
      </c>
      <c r="G81" s="644"/>
      <c r="H81" s="644"/>
      <c r="I81" s="288"/>
      <c r="J81" s="866"/>
      <c r="K81" s="290"/>
      <c r="L81" s="290"/>
      <c r="M81" s="636"/>
      <c r="N81" s="872"/>
      <c r="O81" s="637"/>
      <c r="P81" s="637"/>
      <c r="Q81" s="162"/>
      <c r="R81" s="877"/>
    </row>
    <row r="82" spans="1:18" ht="12.75">
      <c r="A82" s="335" t="s">
        <v>162</v>
      </c>
      <c r="B82" s="330" t="s">
        <v>161</v>
      </c>
      <c r="C82" s="331"/>
      <c r="D82" s="331"/>
      <c r="E82" s="331"/>
      <c r="F82" s="1468"/>
      <c r="G82" s="334">
        <v>0</v>
      </c>
      <c r="H82" s="334">
        <f>SUM(H80:H81)</f>
        <v>0</v>
      </c>
      <c r="I82" s="334">
        <f>SUM(I80:I81)</f>
        <v>0</v>
      </c>
      <c r="J82" s="868"/>
      <c r="K82" s="334">
        <v>0</v>
      </c>
      <c r="L82" s="334">
        <f>SUM(L80:L81)</f>
        <v>0</v>
      </c>
      <c r="M82" s="334">
        <f>SUM(M80:M81)</f>
        <v>0</v>
      </c>
      <c r="N82" s="873"/>
      <c r="O82" s="334">
        <v>0</v>
      </c>
      <c r="P82" s="334">
        <f>SUM(P80:P81)</f>
        <v>2064</v>
      </c>
      <c r="Q82" s="942">
        <f>SUM(Q80:Q81)</f>
        <v>2064</v>
      </c>
      <c r="R82" s="879">
        <f>Q82/P82</f>
        <v>1</v>
      </c>
    </row>
    <row r="83" spans="1:18" ht="13.5" thickBot="1">
      <c r="A83" s="285"/>
      <c r="B83" s="286"/>
      <c r="C83" s="287"/>
      <c r="D83" s="287"/>
      <c r="E83" s="287"/>
      <c r="F83" s="1470"/>
      <c r="G83" s="644"/>
      <c r="H83" s="644"/>
      <c r="I83" s="288"/>
      <c r="J83" s="868"/>
      <c r="K83" s="769"/>
      <c r="L83" s="771"/>
      <c r="M83" s="636"/>
      <c r="N83" s="874"/>
      <c r="O83" s="290"/>
      <c r="P83" s="290"/>
      <c r="Q83" s="289"/>
      <c r="R83" s="880"/>
    </row>
    <row r="84" spans="1:18" ht="13.5" thickBot="1">
      <c r="A84" s="296">
        <v>2</v>
      </c>
      <c r="B84" s="280" t="s">
        <v>163</v>
      </c>
      <c r="C84" s="281"/>
      <c r="D84" s="281"/>
      <c r="E84" s="281"/>
      <c r="F84" s="1471"/>
      <c r="G84" s="645">
        <v>0</v>
      </c>
      <c r="H84" s="645">
        <f>H90</f>
        <v>0</v>
      </c>
      <c r="I84" s="645">
        <f>I90</f>
        <v>0</v>
      </c>
      <c r="J84" s="869"/>
      <c r="K84" s="773">
        <v>0</v>
      </c>
      <c r="L84" s="283">
        <f>L90</f>
        <v>0</v>
      </c>
      <c r="M84" s="283">
        <f>M90</f>
        <v>0</v>
      </c>
      <c r="N84" s="870"/>
      <c r="O84" s="284">
        <v>0</v>
      </c>
      <c r="P84" s="284">
        <f>P90</f>
        <v>0</v>
      </c>
      <c r="Q84" s="284">
        <f>Q90</f>
        <v>0</v>
      </c>
      <c r="R84" s="876"/>
    </row>
    <row r="85" spans="1:18" ht="12.75">
      <c r="A85" s="166"/>
      <c r="B85" s="167" t="s">
        <v>110</v>
      </c>
      <c r="C85" s="168"/>
      <c r="D85" s="168"/>
      <c r="E85" s="168"/>
      <c r="F85" s="1472"/>
      <c r="G85" s="646"/>
      <c r="H85" s="646"/>
      <c r="I85" s="859"/>
      <c r="J85" s="866"/>
      <c r="K85" s="634"/>
      <c r="L85" s="772"/>
      <c r="M85" s="633"/>
      <c r="N85" s="870"/>
      <c r="O85" s="153"/>
      <c r="P85" s="153"/>
      <c r="Q85" s="152"/>
      <c r="R85" s="876"/>
    </row>
    <row r="86" spans="1:18" ht="12.75">
      <c r="A86" s="155"/>
      <c r="B86" s="1760" t="s">
        <v>268</v>
      </c>
      <c r="C86" s="1760"/>
      <c r="D86" s="1760"/>
      <c r="E86" s="1761"/>
      <c r="F86" s="1466" t="s">
        <v>741</v>
      </c>
      <c r="G86" s="160"/>
      <c r="H86" s="160"/>
      <c r="I86" s="159"/>
      <c r="J86" s="866"/>
      <c r="K86" s="158"/>
      <c r="L86" s="160"/>
      <c r="M86" s="635"/>
      <c r="N86" s="871"/>
      <c r="O86" s="160"/>
      <c r="P86" s="160"/>
      <c r="Q86" s="162"/>
      <c r="R86" s="877"/>
    </row>
    <row r="87" spans="1:18" ht="12.75">
      <c r="A87" s="155"/>
      <c r="B87" s="1760" t="s">
        <v>194</v>
      </c>
      <c r="C87" s="1760"/>
      <c r="D87" s="1760"/>
      <c r="E87" s="1761"/>
      <c r="F87" s="1466" t="s">
        <v>742</v>
      </c>
      <c r="G87" s="160"/>
      <c r="H87" s="160"/>
      <c r="I87" s="159"/>
      <c r="J87" s="866"/>
      <c r="K87" s="158"/>
      <c r="L87" s="160"/>
      <c r="M87" s="635"/>
      <c r="N87" s="871"/>
      <c r="O87" s="160"/>
      <c r="P87" s="160"/>
      <c r="Q87" s="162"/>
      <c r="R87" s="877"/>
    </row>
    <row r="88" spans="1:18" ht="12.75" customHeight="1">
      <c r="A88" s="155"/>
      <c r="B88" s="157" t="s">
        <v>271</v>
      </c>
      <c r="C88" s="163"/>
      <c r="D88" s="163"/>
      <c r="E88" s="163"/>
      <c r="F88" s="1466" t="s">
        <v>741</v>
      </c>
      <c r="G88" s="160"/>
      <c r="H88" s="160"/>
      <c r="I88" s="159"/>
      <c r="J88" s="866"/>
      <c r="K88" s="158"/>
      <c r="L88" s="160"/>
      <c r="M88" s="635"/>
      <c r="N88" s="871"/>
      <c r="O88" s="160"/>
      <c r="P88" s="160"/>
      <c r="Q88" s="162"/>
      <c r="R88" s="877"/>
    </row>
    <row r="89" spans="1:18" ht="12.75">
      <c r="A89" s="155"/>
      <c r="B89" s="156" t="s">
        <v>269</v>
      </c>
      <c r="C89" s="156"/>
      <c r="D89" s="157"/>
      <c r="E89" s="163"/>
      <c r="F89" s="1466" t="s">
        <v>741</v>
      </c>
      <c r="G89" s="160"/>
      <c r="H89" s="160"/>
      <c r="I89" s="159"/>
      <c r="J89" s="867"/>
      <c r="K89" s="158"/>
      <c r="L89" s="160"/>
      <c r="M89" s="635"/>
      <c r="N89" s="872"/>
      <c r="O89" s="160"/>
      <c r="P89" s="160"/>
      <c r="Q89" s="943"/>
      <c r="R89" s="881"/>
    </row>
    <row r="90" spans="1:18" ht="13.5" thickBot="1">
      <c r="A90" s="337"/>
      <c r="B90" s="330" t="s">
        <v>169</v>
      </c>
      <c r="C90" s="331"/>
      <c r="D90" s="331"/>
      <c r="E90" s="331"/>
      <c r="F90" s="1468"/>
      <c r="G90" s="334">
        <v>0</v>
      </c>
      <c r="H90" s="334">
        <f>SUM(H86:H89)</f>
        <v>0</v>
      </c>
      <c r="I90" s="334">
        <f>SUM(I86:I89)</f>
        <v>0</v>
      </c>
      <c r="J90" s="866"/>
      <c r="K90" s="642">
        <v>0</v>
      </c>
      <c r="L90" s="334">
        <f>SUM(L86:L89)</f>
        <v>0</v>
      </c>
      <c r="M90" s="334">
        <f>SUM(M86:M89)</f>
        <v>0</v>
      </c>
      <c r="N90" s="875"/>
      <c r="O90" s="334">
        <v>0</v>
      </c>
      <c r="P90" s="334">
        <f>SUM(P86:P89)</f>
        <v>0</v>
      </c>
      <c r="Q90" s="334">
        <f>SUM(Q86:Q89)</f>
        <v>0</v>
      </c>
      <c r="R90" s="877"/>
    </row>
    <row r="91" spans="1:18" ht="14.25" thickBot="1" thickTop="1">
      <c r="A91" s="1785" t="s">
        <v>171</v>
      </c>
      <c r="B91" s="1786"/>
      <c r="C91" s="1786"/>
      <c r="D91" s="1786"/>
      <c r="E91" s="1786"/>
      <c r="F91" s="1473"/>
      <c r="G91" s="1462">
        <v>186571</v>
      </c>
      <c r="H91" s="1036">
        <f>H59+H84</f>
        <v>178161</v>
      </c>
      <c r="I91" s="1035">
        <f>I59+I84</f>
        <v>178161</v>
      </c>
      <c r="J91" s="944">
        <f>+I91/H91</f>
        <v>1</v>
      </c>
      <c r="K91" s="171"/>
      <c r="L91" s="172">
        <f>L59+L84</f>
        <v>150</v>
      </c>
      <c r="M91" s="172">
        <f>M59+M84</f>
        <v>150</v>
      </c>
      <c r="N91" s="1047">
        <f>M91/L91</f>
        <v>1</v>
      </c>
      <c r="O91" s="171">
        <v>49444</v>
      </c>
      <c r="P91" s="172">
        <f>P59+P84</f>
        <v>118103</v>
      </c>
      <c r="Q91" s="172">
        <f>Q59+Q84</f>
        <v>116238</v>
      </c>
      <c r="R91" s="945">
        <f>Q91/P91</f>
        <v>0.9842086991863035</v>
      </c>
    </row>
    <row r="92" spans="1:18" ht="13.5" thickTop="1">
      <c r="A92" s="14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643"/>
      <c r="O92" s="643"/>
      <c r="P92" s="147"/>
      <c r="Q92" s="147"/>
      <c r="R92" s="638"/>
    </row>
    <row r="93" spans="1:18" ht="12.75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</row>
    <row r="94" spans="1:18" ht="12.75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</row>
    <row r="95" spans="1:18" ht="12.75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</row>
    <row r="96" spans="1:18" ht="12.75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</row>
    <row r="97" spans="1:18" ht="12.75">
      <c r="A97" s="14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</row>
    <row r="98" spans="1:18" ht="12.75">
      <c r="A98" s="14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</row>
    <row r="99" spans="1:18" ht="12.75">
      <c r="A99" s="1755" t="s">
        <v>748</v>
      </c>
      <c r="B99" s="1755"/>
      <c r="C99" s="1755"/>
      <c r="D99" s="1755"/>
      <c r="E99" s="1755"/>
      <c r="F99" s="1755"/>
      <c r="G99" s="1755"/>
      <c r="H99" s="1755"/>
      <c r="I99" s="1755"/>
      <c r="J99" s="1755"/>
      <c r="K99" s="1755"/>
      <c r="L99" s="1755"/>
      <c r="M99" s="1755"/>
      <c r="N99" s="1755"/>
      <c r="O99" s="1755"/>
      <c r="P99" s="1755"/>
      <c r="Q99" s="1755"/>
      <c r="R99" s="1755"/>
    </row>
    <row r="100" spans="1:18" ht="12.75">
      <c r="A100" s="1755" t="s">
        <v>386</v>
      </c>
      <c r="B100" s="1755"/>
      <c r="C100" s="1755"/>
      <c r="D100" s="1755"/>
      <c r="E100" s="1755"/>
      <c r="F100" s="1755"/>
      <c r="G100" s="1755"/>
      <c r="H100" s="1755"/>
      <c r="I100" s="1755"/>
      <c r="J100" s="1755"/>
      <c r="K100" s="1755"/>
      <c r="L100" s="1755"/>
      <c r="M100" s="1755"/>
      <c r="N100" s="1755"/>
      <c r="O100" s="1755"/>
      <c r="P100" s="1755"/>
      <c r="Q100" s="1755"/>
      <c r="R100" s="1755"/>
    </row>
    <row r="101" spans="1:18" ht="12.75">
      <c r="A101" s="1775"/>
      <c r="B101" s="1776"/>
      <c r="C101" s="1776"/>
      <c r="D101" s="1776"/>
      <c r="E101" s="1776"/>
      <c r="F101" s="1776"/>
      <c r="G101" s="1776"/>
      <c r="H101" s="1776"/>
      <c r="I101" s="1776"/>
      <c r="J101" s="1776"/>
      <c r="K101" s="1776"/>
      <c r="L101" s="1776"/>
      <c r="M101" s="1776"/>
      <c r="N101" s="1776"/>
      <c r="O101" s="1776"/>
      <c r="P101" s="1776"/>
      <c r="Q101" s="1776"/>
      <c r="R101" s="1776"/>
    </row>
    <row r="102" spans="1:18" ht="13.5" thickBot="1">
      <c r="A102" s="148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</row>
    <row r="103" spans="1:18" ht="13.5" thickTop="1">
      <c r="A103" s="1766" t="s">
        <v>1</v>
      </c>
      <c r="B103" s="1768" t="s">
        <v>97</v>
      </c>
      <c r="C103" s="1768"/>
      <c r="D103" s="1768"/>
      <c r="E103" s="1769"/>
      <c r="F103" s="1796" t="s">
        <v>739</v>
      </c>
      <c r="G103" s="630"/>
      <c r="H103" s="631"/>
      <c r="I103" s="631"/>
      <c r="J103" s="631"/>
      <c r="K103" s="1752" t="s">
        <v>99</v>
      </c>
      <c r="L103" s="1753"/>
      <c r="M103" s="1753"/>
      <c r="N103" s="1753"/>
      <c r="O103" s="1753"/>
      <c r="P103" s="1753"/>
      <c r="Q103" s="1753"/>
      <c r="R103" s="1754"/>
    </row>
    <row r="104" spans="1:18" ht="12.75">
      <c r="A104" s="1767"/>
      <c r="B104" s="1770"/>
      <c r="C104" s="1770"/>
      <c r="D104" s="1770"/>
      <c r="E104" s="1771"/>
      <c r="F104" s="1797"/>
      <c r="G104" s="1750" t="s">
        <v>345</v>
      </c>
      <c r="H104" s="1748"/>
      <c r="I104" s="1748"/>
      <c r="J104" s="1751"/>
      <c r="K104" s="1756" t="s">
        <v>421</v>
      </c>
      <c r="L104" s="1757"/>
      <c r="M104" s="1757"/>
      <c r="N104" s="1757"/>
      <c r="O104" s="1756"/>
      <c r="P104" s="1757"/>
      <c r="Q104" s="1757"/>
      <c r="R104" s="1803"/>
    </row>
    <row r="105" spans="1:19" ht="30.75" customHeight="1">
      <c r="A105" s="1767"/>
      <c r="B105" s="1770"/>
      <c r="C105" s="1770"/>
      <c r="D105" s="1770"/>
      <c r="E105" s="1771"/>
      <c r="F105" s="1797"/>
      <c r="G105" s="1777" t="s">
        <v>328</v>
      </c>
      <c r="H105" s="1725" t="s">
        <v>330</v>
      </c>
      <c r="I105" s="1727" t="s">
        <v>334</v>
      </c>
      <c r="J105" s="1729" t="s">
        <v>335</v>
      </c>
      <c r="K105" s="1739" t="s">
        <v>328</v>
      </c>
      <c r="L105" s="1725" t="s">
        <v>330</v>
      </c>
      <c r="M105" s="1727" t="s">
        <v>334</v>
      </c>
      <c r="N105" s="1729" t="s">
        <v>335</v>
      </c>
      <c r="O105" s="1739" t="s">
        <v>328</v>
      </c>
      <c r="P105" s="1725" t="s">
        <v>330</v>
      </c>
      <c r="Q105" s="1727" t="s">
        <v>334</v>
      </c>
      <c r="R105" s="1732" t="s">
        <v>335</v>
      </c>
      <c r="S105" s="639"/>
    </row>
    <row r="106" spans="1:19" ht="13.5" thickBot="1">
      <c r="A106" s="1767"/>
      <c r="B106" s="1770"/>
      <c r="C106" s="1770"/>
      <c r="D106" s="1770"/>
      <c r="E106" s="1771"/>
      <c r="F106" s="1798"/>
      <c r="G106" s="1777"/>
      <c r="H106" s="1726"/>
      <c r="I106" s="1728"/>
      <c r="J106" s="1730"/>
      <c r="K106" s="1740"/>
      <c r="L106" s="1726"/>
      <c r="M106" s="1728"/>
      <c r="N106" s="1730"/>
      <c r="O106" s="1740"/>
      <c r="P106" s="1726"/>
      <c r="Q106" s="1728"/>
      <c r="R106" s="1733"/>
      <c r="S106" s="639"/>
    </row>
    <row r="107" spans="1:18" ht="13.5" thickBot="1">
      <c r="A107" s="1767"/>
      <c r="B107" s="1762" t="s">
        <v>26</v>
      </c>
      <c r="C107" s="1762"/>
      <c r="D107" s="1762"/>
      <c r="E107" s="1763"/>
      <c r="F107" s="1478"/>
      <c r="G107" s="327" t="s">
        <v>27</v>
      </c>
      <c r="H107" s="323" t="s">
        <v>55</v>
      </c>
      <c r="I107" s="323" t="s">
        <v>57</v>
      </c>
      <c r="J107" s="326" t="s">
        <v>100</v>
      </c>
      <c r="K107" s="327" t="s">
        <v>101</v>
      </c>
      <c r="L107" s="323" t="s">
        <v>102</v>
      </c>
      <c r="M107" s="323" t="s">
        <v>103</v>
      </c>
      <c r="N107" s="324" t="s">
        <v>104</v>
      </c>
      <c r="O107" s="338" t="s">
        <v>105</v>
      </c>
      <c r="P107" s="339" t="s">
        <v>106</v>
      </c>
      <c r="Q107" s="340" t="s">
        <v>107</v>
      </c>
      <c r="R107" s="341" t="s">
        <v>108</v>
      </c>
    </row>
    <row r="108" spans="1:18" ht="12.75" customHeight="1" thickBot="1">
      <c r="A108" s="1764" t="s">
        <v>167</v>
      </c>
      <c r="B108" s="1765"/>
      <c r="C108" s="1765"/>
      <c r="D108" s="1765"/>
      <c r="E108" s="1765"/>
      <c r="F108" s="1463"/>
      <c r="G108" s="284"/>
      <c r="H108" s="283">
        <f>H127+H131</f>
        <v>990</v>
      </c>
      <c r="I108" s="283">
        <f>I127+I131</f>
        <v>990</v>
      </c>
      <c r="J108" s="883">
        <f>I108/H108</f>
        <v>1</v>
      </c>
      <c r="K108" s="283">
        <v>34907</v>
      </c>
      <c r="L108" s="283">
        <f>L127+L131</f>
        <v>37705</v>
      </c>
      <c r="M108" s="283">
        <f>M127+M131</f>
        <v>42717</v>
      </c>
      <c r="N108" s="766"/>
      <c r="O108" s="284"/>
      <c r="P108" s="283"/>
      <c r="Q108" s="283"/>
      <c r="R108" s="863"/>
    </row>
    <row r="109" spans="1:18" ht="12.75" customHeight="1">
      <c r="A109" s="279" t="s">
        <v>26</v>
      </c>
      <c r="B109" s="1736" t="s">
        <v>168</v>
      </c>
      <c r="C109" s="1783"/>
      <c r="D109" s="1783"/>
      <c r="E109" s="1782"/>
      <c r="F109" s="1479"/>
      <c r="G109" s="153"/>
      <c r="H109" s="152"/>
      <c r="I109" s="152"/>
      <c r="J109" s="774"/>
      <c r="K109" s="152"/>
      <c r="L109" s="152"/>
      <c r="M109" s="152"/>
      <c r="N109" s="743"/>
      <c r="O109" s="153"/>
      <c r="P109" s="152"/>
      <c r="Q109" s="152"/>
      <c r="R109" s="154"/>
    </row>
    <row r="110" spans="1:18" ht="12.75" customHeight="1">
      <c r="A110" s="279"/>
      <c r="B110" s="1773" t="s">
        <v>225</v>
      </c>
      <c r="C110" s="1774"/>
      <c r="D110" s="1774"/>
      <c r="E110" s="1774"/>
      <c r="F110" s="1472"/>
      <c r="G110" s="153"/>
      <c r="H110" s="152"/>
      <c r="I110" s="152"/>
      <c r="J110" s="774"/>
      <c r="K110" s="152"/>
      <c r="L110" s="152"/>
      <c r="M110" s="152"/>
      <c r="N110" s="744"/>
      <c r="O110" s="153"/>
      <c r="P110" s="152"/>
      <c r="Q110" s="152"/>
      <c r="R110" s="154"/>
    </row>
    <row r="111" spans="1:18" ht="12.75" customHeight="1">
      <c r="A111" s="279"/>
      <c r="B111" s="1736" t="s">
        <v>369</v>
      </c>
      <c r="C111" s="1737"/>
      <c r="D111" s="1737"/>
      <c r="E111" s="1738"/>
      <c r="F111" s="1465"/>
      <c r="G111" s="153"/>
      <c r="H111" s="152">
        <v>400</v>
      </c>
      <c r="I111" s="152">
        <v>400</v>
      </c>
      <c r="J111" s="1048">
        <f>I111/H111</f>
        <v>1</v>
      </c>
      <c r="K111" s="152"/>
      <c r="L111" s="152"/>
      <c r="M111" s="152"/>
      <c r="N111" s="744"/>
      <c r="O111" s="153"/>
      <c r="P111" s="152"/>
      <c r="Q111" s="152"/>
      <c r="R111" s="154"/>
    </row>
    <row r="112" spans="1:18" ht="12.75">
      <c r="A112" s="155"/>
      <c r="B112" s="1772" t="s">
        <v>226</v>
      </c>
      <c r="C112" s="1760"/>
      <c r="D112" s="1760"/>
      <c r="E112" s="1761"/>
      <c r="F112" s="1466"/>
      <c r="G112" s="160"/>
      <c r="H112" s="159"/>
      <c r="I112" s="159"/>
      <c r="J112" s="774"/>
      <c r="K112" s="159"/>
      <c r="L112" s="159"/>
      <c r="M112" s="159"/>
      <c r="N112" s="744"/>
      <c r="O112" s="160"/>
      <c r="P112" s="159"/>
      <c r="Q112" s="159"/>
      <c r="R112" s="154"/>
    </row>
    <row r="113" spans="1:18" ht="12.75">
      <c r="A113" s="155"/>
      <c r="B113" s="157" t="s">
        <v>289</v>
      </c>
      <c r="C113" s="295"/>
      <c r="D113" s="295"/>
      <c r="E113" s="163"/>
      <c r="F113" s="1466"/>
      <c r="G113" s="160"/>
      <c r="H113" s="159"/>
      <c r="I113" s="159"/>
      <c r="J113" s="774"/>
      <c r="K113" s="159">
        <v>34907</v>
      </c>
      <c r="L113" s="159">
        <v>37705</v>
      </c>
      <c r="M113" s="159">
        <v>37705</v>
      </c>
      <c r="N113" s="1050">
        <f>M113/L113</f>
        <v>1</v>
      </c>
      <c r="O113" s="161"/>
      <c r="P113" s="162"/>
      <c r="Q113" s="164"/>
      <c r="R113" s="154"/>
    </row>
    <row r="114" spans="1:18" ht="12.75">
      <c r="A114" s="155"/>
      <c r="B114" s="157" t="s">
        <v>227</v>
      </c>
      <c r="C114" s="163"/>
      <c r="D114" s="163"/>
      <c r="E114" s="163"/>
      <c r="F114" s="1466"/>
      <c r="G114" s="160"/>
      <c r="H114" s="159"/>
      <c r="I114" s="159"/>
      <c r="J114" s="774"/>
      <c r="K114" s="159"/>
      <c r="L114" s="159"/>
      <c r="M114" s="159">
        <v>5012</v>
      </c>
      <c r="N114" s="744"/>
      <c r="O114" s="160"/>
      <c r="P114" s="159"/>
      <c r="Q114" s="164"/>
      <c r="R114" s="154"/>
    </row>
    <row r="115" spans="1:18" ht="12.75">
      <c r="A115" s="155"/>
      <c r="B115" s="294" t="s">
        <v>172</v>
      </c>
      <c r="C115" s="163"/>
      <c r="D115" s="163"/>
      <c r="E115" s="163"/>
      <c r="F115" s="1466"/>
      <c r="G115" s="160"/>
      <c r="H115" s="159"/>
      <c r="I115" s="159"/>
      <c r="J115" s="774"/>
      <c r="K115" s="159"/>
      <c r="L115" s="159"/>
      <c r="M115" s="159"/>
      <c r="N115" s="744"/>
      <c r="O115" s="160"/>
      <c r="P115" s="159"/>
      <c r="Q115" s="164"/>
      <c r="R115" s="154"/>
    </row>
    <row r="116" spans="1:18" ht="12.75">
      <c r="A116" s="155"/>
      <c r="B116" s="294" t="s">
        <v>229</v>
      </c>
      <c r="C116" s="163"/>
      <c r="D116" s="163"/>
      <c r="E116" s="163"/>
      <c r="F116" s="1466"/>
      <c r="G116" s="160"/>
      <c r="H116" s="159"/>
      <c r="I116" s="159"/>
      <c r="J116" s="774"/>
      <c r="K116" s="159"/>
      <c r="L116" s="159"/>
      <c r="M116" s="159"/>
      <c r="N116" s="744"/>
      <c r="O116" s="160"/>
      <c r="P116" s="159"/>
      <c r="Q116" s="164"/>
      <c r="R116" s="154"/>
    </row>
    <row r="117" spans="1:18" ht="12.75">
      <c r="A117" s="155"/>
      <c r="B117" s="294" t="s">
        <v>228</v>
      </c>
      <c r="C117" s="163"/>
      <c r="D117" s="163"/>
      <c r="E117" s="163"/>
      <c r="F117" s="1466"/>
      <c r="G117" s="160"/>
      <c r="H117" s="159"/>
      <c r="I117" s="159"/>
      <c r="J117" s="774"/>
      <c r="K117" s="159"/>
      <c r="L117" s="159"/>
      <c r="M117" s="159"/>
      <c r="N117" s="744"/>
      <c r="O117" s="160"/>
      <c r="P117" s="159"/>
      <c r="Q117" s="164"/>
      <c r="R117" s="154"/>
    </row>
    <row r="118" spans="1:18" ht="12.75">
      <c r="A118" s="155"/>
      <c r="B118" s="294" t="s">
        <v>230</v>
      </c>
      <c r="C118" s="163"/>
      <c r="D118" s="163"/>
      <c r="E118" s="163"/>
      <c r="F118" s="1466"/>
      <c r="G118" s="160"/>
      <c r="H118" s="159"/>
      <c r="I118" s="159"/>
      <c r="J118" s="774"/>
      <c r="K118" s="159"/>
      <c r="L118" s="159"/>
      <c r="M118" s="159"/>
      <c r="N118" s="744"/>
      <c r="O118" s="165"/>
      <c r="P118" s="164"/>
      <c r="Q118" s="164"/>
      <c r="R118" s="154"/>
    </row>
    <row r="119" spans="1:18" ht="12.75">
      <c r="A119" s="155"/>
      <c r="B119" s="157" t="s">
        <v>387</v>
      </c>
      <c r="C119" s="163"/>
      <c r="D119" s="163"/>
      <c r="E119" s="163"/>
      <c r="F119" s="1466"/>
      <c r="G119" s="1034"/>
      <c r="H119" s="848"/>
      <c r="I119" s="159"/>
      <c r="J119" s="851"/>
      <c r="K119" s="160"/>
      <c r="L119" s="160"/>
      <c r="M119" s="159"/>
      <c r="N119" s="851"/>
      <c r="O119" s="165"/>
      <c r="P119" s="165"/>
      <c r="Q119" s="940"/>
      <c r="R119" s="860"/>
    </row>
    <row r="120" spans="1:18" ht="12.75">
      <c r="A120" s="155"/>
      <c r="B120" s="157" t="s">
        <v>252</v>
      </c>
      <c r="C120" s="163"/>
      <c r="D120" s="163"/>
      <c r="E120" s="163"/>
      <c r="F120" s="1466"/>
      <c r="G120" s="1034"/>
      <c r="H120" s="848">
        <v>15</v>
      </c>
      <c r="I120" s="159">
        <v>15</v>
      </c>
      <c r="J120" s="871">
        <f>I120/H120</f>
        <v>1</v>
      </c>
      <c r="K120" s="160"/>
      <c r="L120" s="160"/>
      <c r="M120" s="159"/>
      <c r="N120" s="851"/>
      <c r="O120" s="160"/>
      <c r="P120" s="160"/>
      <c r="Q120" s="940"/>
      <c r="R120" s="860"/>
    </row>
    <row r="121" spans="1:18" ht="12.75">
      <c r="A121" s="155"/>
      <c r="B121" s="294" t="s">
        <v>118</v>
      </c>
      <c r="C121" s="163"/>
      <c r="D121" s="163"/>
      <c r="E121" s="163"/>
      <c r="F121" s="1466"/>
      <c r="G121" s="160"/>
      <c r="H121" s="159"/>
      <c r="I121" s="159"/>
      <c r="J121" s="774"/>
      <c r="K121" s="159"/>
      <c r="L121" s="159"/>
      <c r="M121" s="159"/>
      <c r="N121" s="744"/>
      <c r="O121" s="165"/>
      <c r="P121" s="164"/>
      <c r="Q121" s="164"/>
      <c r="R121" s="154"/>
    </row>
    <row r="122" spans="1:18" ht="12.75">
      <c r="A122" s="155"/>
      <c r="B122" s="294" t="s">
        <v>231</v>
      </c>
      <c r="C122" s="163"/>
      <c r="D122" s="163"/>
      <c r="E122" s="163"/>
      <c r="F122" s="1466"/>
      <c r="G122" s="160"/>
      <c r="H122" s="159"/>
      <c r="I122" s="159"/>
      <c r="J122" s="774"/>
      <c r="K122" s="159"/>
      <c r="L122" s="159"/>
      <c r="M122" s="159"/>
      <c r="N122" s="744"/>
      <c r="O122" s="165"/>
      <c r="P122" s="164"/>
      <c r="Q122" s="164"/>
      <c r="R122" s="154"/>
    </row>
    <row r="123" spans="1:18" ht="12.75">
      <c r="A123" s="155"/>
      <c r="B123" s="294" t="s">
        <v>232</v>
      </c>
      <c r="C123" s="163"/>
      <c r="D123" s="163"/>
      <c r="E123" s="163"/>
      <c r="F123" s="1466"/>
      <c r="G123" s="160"/>
      <c r="H123" s="159"/>
      <c r="I123" s="159"/>
      <c r="J123" s="774"/>
      <c r="K123" s="159"/>
      <c r="L123" s="159"/>
      <c r="M123" s="159"/>
      <c r="N123" s="744"/>
      <c r="O123" s="165"/>
      <c r="P123" s="164"/>
      <c r="Q123" s="164"/>
      <c r="R123" s="154"/>
    </row>
    <row r="124" spans="1:18" ht="12.75">
      <c r="A124" s="155"/>
      <c r="B124" s="294" t="s">
        <v>233</v>
      </c>
      <c r="C124" s="163"/>
      <c r="D124" s="163"/>
      <c r="E124" s="163"/>
      <c r="F124" s="1466"/>
      <c r="G124" s="160"/>
      <c r="H124" s="159"/>
      <c r="I124" s="159"/>
      <c r="J124" s="774"/>
      <c r="K124" s="159"/>
      <c r="L124" s="159"/>
      <c r="M124" s="159"/>
      <c r="N124" s="744"/>
      <c r="O124" s="165"/>
      <c r="P124" s="164"/>
      <c r="Q124" s="164"/>
      <c r="R124" s="154"/>
    </row>
    <row r="125" spans="1:18" ht="12.75">
      <c r="A125" s="155"/>
      <c r="B125" s="294" t="s">
        <v>234</v>
      </c>
      <c r="C125" s="163"/>
      <c r="D125" s="163"/>
      <c r="E125" s="163"/>
      <c r="F125" s="1466"/>
      <c r="G125" s="160"/>
      <c r="H125" s="159"/>
      <c r="I125" s="159"/>
      <c r="J125" s="774"/>
      <c r="K125" s="159"/>
      <c r="L125" s="159"/>
      <c r="M125" s="159"/>
      <c r="N125" s="744"/>
      <c r="O125" s="165"/>
      <c r="P125" s="164"/>
      <c r="Q125" s="164"/>
      <c r="R125" s="154"/>
    </row>
    <row r="126" spans="1:18" ht="12.75">
      <c r="A126" s="155"/>
      <c r="B126" s="294" t="s">
        <v>235</v>
      </c>
      <c r="C126" s="163"/>
      <c r="D126" s="163"/>
      <c r="E126" s="163"/>
      <c r="F126" s="1466"/>
      <c r="G126" s="1476"/>
      <c r="H126" s="159">
        <v>575</v>
      </c>
      <c r="I126" s="159">
        <v>575</v>
      </c>
      <c r="J126" s="1048">
        <v>1</v>
      </c>
      <c r="K126" s="159"/>
      <c r="L126" s="159"/>
      <c r="M126" s="159"/>
      <c r="N126" s="744"/>
      <c r="O126" s="165"/>
      <c r="P126" s="164"/>
      <c r="Q126" s="164"/>
      <c r="R126" s="154"/>
    </row>
    <row r="127" spans="1:18" ht="12.75">
      <c r="A127" s="329" t="s">
        <v>26</v>
      </c>
      <c r="B127" s="1758" t="s">
        <v>159</v>
      </c>
      <c r="C127" s="1759"/>
      <c r="D127" s="1759"/>
      <c r="E127" s="1759"/>
      <c r="F127" s="1468"/>
      <c r="G127" s="334"/>
      <c r="H127" s="333">
        <f>SUM(H110:H126)</f>
        <v>990</v>
      </c>
      <c r="I127" s="333">
        <f>SUM(I110:I126)</f>
        <v>990</v>
      </c>
      <c r="J127" s="1049">
        <f>I127/H127</f>
        <v>1</v>
      </c>
      <c r="K127" s="333">
        <f>SUM(K113:K126)</f>
        <v>34907</v>
      </c>
      <c r="L127" s="333">
        <f>SUM(L110:L126)</f>
        <v>37705</v>
      </c>
      <c r="M127" s="333">
        <f>SUM(M110:M126)</f>
        <v>42717</v>
      </c>
      <c r="N127" s="1051">
        <f>M127/L127</f>
        <v>1.1329266675507228</v>
      </c>
      <c r="O127" s="334"/>
      <c r="P127" s="333"/>
      <c r="Q127" s="333"/>
      <c r="R127" s="779"/>
    </row>
    <row r="128" spans="1:18" ht="12.75">
      <c r="A128" s="291" t="s">
        <v>26</v>
      </c>
      <c r="B128" s="292" t="s">
        <v>109</v>
      </c>
      <c r="C128" s="293"/>
      <c r="D128" s="293"/>
      <c r="E128" s="293"/>
      <c r="F128" s="1469"/>
      <c r="G128" s="644"/>
      <c r="H128" s="288"/>
      <c r="I128" s="288"/>
      <c r="J128" s="777"/>
      <c r="K128" s="289"/>
      <c r="L128" s="289"/>
      <c r="M128" s="289"/>
      <c r="N128" s="744"/>
      <c r="O128" s="290"/>
      <c r="P128" s="289"/>
      <c r="Q128" s="289"/>
      <c r="R128" s="154"/>
    </row>
    <row r="129" spans="1:18" ht="12.75">
      <c r="A129" s="291"/>
      <c r="B129" s="292" t="s">
        <v>360</v>
      </c>
      <c r="C129" s="293"/>
      <c r="D129" s="293"/>
      <c r="E129" s="293"/>
      <c r="F129" s="1469"/>
      <c r="G129" s="644"/>
      <c r="H129" s="288"/>
      <c r="I129" s="288"/>
      <c r="J129" s="774"/>
      <c r="K129" s="289"/>
      <c r="L129" s="289"/>
      <c r="M129" s="289"/>
      <c r="N129" s="744"/>
      <c r="O129" s="290"/>
      <c r="P129" s="289"/>
      <c r="Q129" s="289"/>
      <c r="R129" s="154"/>
    </row>
    <row r="130" spans="1:18" ht="12.75">
      <c r="A130" s="285"/>
      <c r="B130" s="157" t="s">
        <v>270</v>
      </c>
      <c r="C130" s="295"/>
      <c r="D130" s="295"/>
      <c r="E130" s="287"/>
      <c r="F130" s="1470"/>
      <c r="G130" s="644"/>
      <c r="H130" s="288"/>
      <c r="I130" s="288"/>
      <c r="J130" s="775"/>
      <c r="K130" s="289"/>
      <c r="L130" s="289"/>
      <c r="M130" s="289"/>
      <c r="N130" s="744"/>
      <c r="O130" s="290"/>
      <c r="P130" s="289"/>
      <c r="Q130" s="289"/>
      <c r="R130" s="154"/>
    </row>
    <row r="131" spans="1:18" ht="12.75">
      <c r="A131" s="335" t="s">
        <v>162</v>
      </c>
      <c r="B131" s="330" t="s">
        <v>161</v>
      </c>
      <c r="C131" s="331"/>
      <c r="D131" s="331"/>
      <c r="E131" s="331"/>
      <c r="F131" s="1468"/>
      <c r="G131" s="334"/>
      <c r="H131" s="333">
        <f>SUM(H129:H130)</f>
        <v>0</v>
      </c>
      <c r="I131" s="333">
        <f>SUM(I129:I130)</f>
        <v>0</v>
      </c>
      <c r="J131" s="776"/>
      <c r="K131" s="333"/>
      <c r="L131" s="333">
        <f>SUM(L128:L130)</f>
        <v>0</v>
      </c>
      <c r="M131" s="333">
        <f>SUM(M128:M130)</f>
        <v>0</v>
      </c>
      <c r="N131" s="747"/>
      <c r="O131" s="334"/>
      <c r="P131" s="333"/>
      <c r="Q131" s="333"/>
      <c r="R131" s="779"/>
    </row>
    <row r="132" spans="1:18" ht="13.5" thickBot="1">
      <c r="A132" s="285"/>
      <c r="B132" s="286"/>
      <c r="C132" s="287"/>
      <c r="D132" s="287"/>
      <c r="E132" s="287"/>
      <c r="F132" s="1470"/>
      <c r="G132" s="644"/>
      <c r="H132" s="288"/>
      <c r="I132" s="288"/>
      <c r="J132" s="774"/>
      <c r="K132" s="289"/>
      <c r="L132" s="289"/>
      <c r="M132" s="289"/>
      <c r="N132" s="744"/>
      <c r="O132" s="290"/>
      <c r="P132" s="289"/>
      <c r="Q132" s="289"/>
      <c r="R132" s="154"/>
    </row>
    <row r="133" spans="1:18" ht="14.25" thickBot="1" thickTop="1">
      <c r="A133" s="1045">
        <v>2</v>
      </c>
      <c r="B133" s="1037" t="s">
        <v>163</v>
      </c>
      <c r="C133" s="1038"/>
      <c r="D133" s="1038"/>
      <c r="E133" s="1038"/>
      <c r="F133" s="1480"/>
      <c r="G133" s="1477"/>
      <c r="H133" s="1039">
        <f>H139</f>
        <v>0</v>
      </c>
      <c r="I133" s="1039">
        <f>I139</f>
        <v>0</v>
      </c>
      <c r="J133" s="1040"/>
      <c r="K133" s="1041"/>
      <c r="L133" s="1041">
        <f>L139</f>
        <v>0</v>
      </c>
      <c r="M133" s="1041">
        <f>M139</f>
        <v>0</v>
      </c>
      <c r="N133" s="1043"/>
      <c r="O133" s="1044"/>
      <c r="P133" s="1042"/>
      <c r="Q133" s="1042"/>
      <c r="R133" s="1046"/>
    </row>
    <row r="134" spans="1:18" ht="13.5" thickTop="1">
      <c r="A134" s="166"/>
      <c r="B134" s="167" t="s">
        <v>110</v>
      </c>
      <c r="C134" s="168"/>
      <c r="D134" s="168"/>
      <c r="E134" s="168"/>
      <c r="F134" s="1472"/>
      <c r="G134" s="247"/>
      <c r="H134" s="248"/>
      <c r="I134" s="152"/>
      <c r="J134" s="774"/>
      <c r="K134" s="152"/>
      <c r="L134" s="152"/>
      <c r="M134" s="152"/>
      <c r="N134" s="744"/>
      <c r="O134" s="153"/>
      <c r="P134" s="152"/>
      <c r="Q134" s="152"/>
      <c r="R134" s="154"/>
    </row>
    <row r="135" spans="1:18" ht="12.75">
      <c r="A135" s="155"/>
      <c r="B135" s="1760" t="s">
        <v>268</v>
      </c>
      <c r="C135" s="1760"/>
      <c r="D135" s="1760"/>
      <c r="E135" s="1761"/>
      <c r="F135" s="1466"/>
      <c r="G135" s="158"/>
      <c r="H135" s="159"/>
      <c r="I135" s="159"/>
      <c r="J135" s="774"/>
      <c r="K135" s="159"/>
      <c r="L135" s="159"/>
      <c r="M135" s="159"/>
      <c r="N135" s="744"/>
      <c r="O135" s="160"/>
      <c r="P135" s="159"/>
      <c r="Q135" s="159"/>
      <c r="R135" s="154"/>
    </row>
    <row r="136" spans="1:18" ht="12.75">
      <c r="A136" s="155"/>
      <c r="B136" s="1760" t="s">
        <v>194</v>
      </c>
      <c r="C136" s="1760"/>
      <c r="D136" s="1760"/>
      <c r="E136" s="1761"/>
      <c r="F136" s="1466"/>
      <c r="G136" s="158"/>
      <c r="H136" s="159"/>
      <c r="I136" s="159"/>
      <c r="J136" s="774"/>
      <c r="K136" s="159"/>
      <c r="L136" s="159"/>
      <c r="M136" s="159"/>
      <c r="N136" s="744"/>
      <c r="O136" s="160"/>
      <c r="P136" s="159"/>
      <c r="Q136" s="159"/>
      <c r="R136" s="154"/>
    </row>
    <row r="137" spans="1:18" ht="12.75" customHeight="1">
      <c r="A137" s="155"/>
      <c r="B137" s="157" t="s">
        <v>271</v>
      </c>
      <c r="C137" s="163"/>
      <c r="D137" s="163"/>
      <c r="E137" s="163"/>
      <c r="F137" s="1466"/>
      <c r="G137" s="158"/>
      <c r="H137" s="159"/>
      <c r="I137" s="159"/>
      <c r="J137" s="774"/>
      <c r="K137" s="159"/>
      <c r="L137" s="159"/>
      <c r="M137" s="159"/>
      <c r="N137" s="744"/>
      <c r="O137" s="160"/>
      <c r="P137" s="159"/>
      <c r="Q137" s="159"/>
      <c r="R137" s="154"/>
    </row>
    <row r="138" spans="1:18" ht="12.75">
      <c r="A138" s="155"/>
      <c r="B138" s="156" t="s">
        <v>269</v>
      </c>
      <c r="C138" s="156"/>
      <c r="D138" s="157"/>
      <c r="E138" s="163"/>
      <c r="F138" s="1466"/>
      <c r="G138" s="158"/>
      <c r="H138" s="159"/>
      <c r="I138" s="159"/>
      <c r="J138" s="774"/>
      <c r="K138" s="159"/>
      <c r="L138" s="159"/>
      <c r="M138" s="159"/>
      <c r="N138" s="745"/>
      <c r="O138" s="160"/>
      <c r="P138" s="159"/>
      <c r="Q138" s="159"/>
      <c r="R138" s="778"/>
    </row>
    <row r="139" spans="1:18" ht="13.5" thickBot="1">
      <c r="A139" s="337"/>
      <c r="B139" s="330" t="s">
        <v>169</v>
      </c>
      <c r="C139" s="331"/>
      <c r="D139" s="331"/>
      <c r="E139" s="331"/>
      <c r="F139" s="1481"/>
      <c r="G139" s="332"/>
      <c r="H139" s="333">
        <f>SUM(H134:H138)</f>
        <v>0</v>
      </c>
      <c r="I139" s="333">
        <f>SUM(I134:I138)</f>
        <v>0</v>
      </c>
      <c r="J139" s="780"/>
      <c r="K139" s="333">
        <v>0</v>
      </c>
      <c r="L139" s="333">
        <f>SUM(L135:L138)</f>
        <v>0</v>
      </c>
      <c r="M139" s="333">
        <f>SUM(M135:M138)</f>
        <v>0</v>
      </c>
      <c r="N139" s="746"/>
      <c r="O139" s="334"/>
      <c r="P139" s="333"/>
      <c r="Q139" s="333"/>
      <c r="R139" s="154"/>
    </row>
    <row r="140" spans="1:18" ht="14.25" thickBot="1" thickTop="1">
      <c r="A140" s="1785" t="s">
        <v>171</v>
      </c>
      <c r="B140" s="1786"/>
      <c r="C140" s="1786"/>
      <c r="D140" s="1786"/>
      <c r="E140" s="1786"/>
      <c r="F140" s="1473"/>
      <c r="G140" s="170"/>
      <c r="H140" s="941">
        <f>H108+H133</f>
        <v>990</v>
      </c>
      <c r="I140" s="941">
        <f>I108+I133</f>
        <v>990</v>
      </c>
      <c r="J140" s="1052">
        <f>I140/H140</f>
        <v>1</v>
      </c>
      <c r="K140" s="172">
        <f>SUM(K108+K133)</f>
        <v>34907</v>
      </c>
      <c r="L140" s="172">
        <f>SUM(L108+L133)</f>
        <v>37705</v>
      </c>
      <c r="M140" s="172">
        <f>SUM(M108+M133)</f>
        <v>42717</v>
      </c>
      <c r="N140" s="1052">
        <f>M140/L140</f>
        <v>1.1329266675507228</v>
      </c>
      <c r="O140" s="173"/>
      <c r="P140" s="171"/>
      <c r="Q140" s="882"/>
      <c r="R140" s="781"/>
    </row>
    <row r="141" ht="13.5" thickTop="1"/>
    <row r="142" spans="1:18" ht="12.75">
      <c r="A142" s="639"/>
      <c r="B142" s="639"/>
      <c r="C142" s="639"/>
      <c r="D142" s="639"/>
      <c r="E142" s="639"/>
      <c r="F142" s="639"/>
      <c r="G142" s="639"/>
      <c r="H142" s="639"/>
      <c r="I142" s="639"/>
      <c r="J142" s="639"/>
      <c r="K142" s="639"/>
      <c r="L142" s="639"/>
      <c r="M142" s="639"/>
      <c r="N142" s="639"/>
      <c r="O142" s="639"/>
      <c r="P142" s="639"/>
      <c r="Q142" s="639"/>
      <c r="R142" s="639"/>
    </row>
    <row r="143" spans="1:18" ht="12.75">
      <c r="A143" s="639"/>
      <c r="B143" s="639"/>
      <c r="C143" s="639"/>
      <c r="D143" s="639"/>
      <c r="E143" s="639"/>
      <c r="F143" s="639"/>
      <c r="G143" s="639"/>
      <c r="H143" s="639"/>
      <c r="I143" s="639"/>
      <c r="J143" s="639"/>
      <c r="K143" s="639"/>
      <c r="L143" s="639"/>
      <c r="M143" s="639"/>
      <c r="N143" s="639"/>
      <c r="O143" s="639"/>
      <c r="P143" s="639"/>
      <c r="Q143" s="639"/>
      <c r="R143" s="639"/>
    </row>
    <row r="144" spans="1:18" ht="12.75">
      <c r="A144" s="639"/>
      <c r="B144" s="639"/>
      <c r="C144" s="639"/>
      <c r="D144" s="639"/>
      <c r="E144" s="639"/>
      <c r="F144" s="639"/>
      <c r="G144" s="639"/>
      <c r="H144" s="639"/>
      <c r="I144" s="639"/>
      <c r="J144" s="639"/>
      <c r="K144" s="639"/>
      <c r="L144" s="639"/>
      <c r="M144" s="639"/>
      <c r="N144" s="639"/>
      <c r="O144" s="639"/>
      <c r="P144" s="639"/>
      <c r="Q144" s="639"/>
      <c r="R144" s="639"/>
    </row>
    <row r="145" spans="1:18" ht="12.75">
      <c r="A145" s="639"/>
      <c r="B145" s="639"/>
      <c r="C145" s="639"/>
      <c r="D145" s="639"/>
      <c r="E145" s="639"/>
      <c r="F145" s="639"/>
      <c r="G145" s="639"/>
      <c r="H145" s="639"/>
      <c r="I145" s="639"/>
      <c r="J145" s="639"/>
      <c r="K145" s="639"/>
      <c r="L145" s="639"/>
      <c r="M145" s="639"/>
      <c r="N145" s="639"/>
      <c r="O145" s="639"/>
      <c r="P145" s="639"/>
      <c r="Q145" s="639"/>
      <c r="R145" s="639"/>
    </row>
    <row r="146" spans="1:18" ht="12.75">
      <c r="A146" s="639"/>
      <c r="B146" s="639"/>
      <c r="C146" s="639"/>
      <c r="D146" s="639"/>
      <c r="E146" s="639"/>
      <c r="F146" s="639"/>
      <c r="G146" s="639"/>
      <c r="H146" s="639"/>
      <c r="I146" s="639"/>
      <c r="J146" s="639"/>
      <c r="K146" s="639"/>
      <c r="L146" s="639"/>
      <c r="M146" s="639"/>
      <c r="N146" s="639"/>
      <c r="O146" s="639"/>
      <c r="P146" s="639"/>
      <c r="Q146" s="639"/>
      <c r="R146" s="639"/>
    </row>
    <row r="147" spans="1:18" ht="12.75">
      <c r="A147" s="639"/>
      <c r="B147" s="639"/>
      <c r="C147" s="639"/>
      <c r="D147" s="639"/>
      <c r="E147" s="639"/>
      <c r="F147" s="639"/>
      <c r="G147" s="639"/>
      <c r="H147" s="639"/>
      <c r="I147" s="639"/>
      <c r="J147" s="639"/>
      <c r="K147" s="639"/>
      <c r="L147" s="639"/>
      <c r="M147" s="639"/>
      <c r="N147" s="639"/>
      <c r="O147" s="639"/>
      <c r="P147" s="639"/>
      <c r="Q147" s="639"/>
      <c r="R147" s="639"/>
    </row>
    <row r="148" spans="1:18" ht="12.75">
      <c r="A148" s="639"/>
      <c r="B148" s="639"/>
      <c r="C148" s="639"/>
      <c r="D148" s="639"/>
      <c r="E148" s="639"/>
      <c r="F148" s="639"/>
      <c r="G148" s="639"/>
      <c r="H148" s="639"/>
      <c r="I148" s="639"/>
      <c r="J148" s="639"/>
      <c r="K148" s="639"/>
      <c r="L148" s="639"/>
      <c r="M148" s="639"/>
      <c r="N148" s="639"/>
      <c r="O148" s="639"/>
      <c r="P148" s="639"/>
      <c r="Q148" s="639"/>
      <c r="R148" s="639"/>
    </row>
    <row r="149" spans="1:18" ht="12.75">
      <c r="A149" s="639"/>
      <c r="B149" s="639"/>
      <c r="C149" s="639"/>
      <c r="D149" s="639"/>
      <c r="E149" s="639"/>
      <c r="F149" s="639"/>
      <c r="G149" s="639"/>
      <c r="H149" s="639"/>
      <c r="I149" s="639"/>
      <c r="J149" s="639"/>
      <c r="K149" s="639"/>
      <c r="L149" s="639"/>
      <c r="M149" s="639"/>
      <c r="N149" s="639"/>
      <c r="O149" s="639"/>
      <c r="P149" s="639"/>
      <c r="Q149" s="639"/>
      <c r="R149" s="639"/>
    </row>
    <row r="150" spans="1:18" ht="12.75">
      <c r="A150" s="639"/>
      <c r="B150" s="639"/>
      <c r="C150" s="639"/>
      <c r="D150" s="639"/>
      <c r="E150" s="639"/>
      <c r="F150" s="639"/>
      <c r="G150" s="639"/>
      <c r="H150" s="639"/>
      <c r="I150" s="639"/>
      <c r="J150" s="639"/>
      <c r="K150" s="639"/>
      <c r="L150" s="639"/>
      <c r="M150" s="639"/>
      <c r="N150" s="639"/>
      <c r="O150" s="639"/>
      <c r="P150" s="639"/>
      <c r="Q150" s="639"/>
      <c r="R150" s="639"/>
    </row>
    <row r="151" spans="1:18" ht="12.75">
      <c r="A151" s="639"/>
      <c r="B151" s="639"/>
      <c r="C151" s="639"/>
      <c r="D151" s="639"/>
      <c r="E151" s="639"/>
      <c r="F151" s="639"/>
      <c r="G151" s="639"/>
      <c r="H151" s="639"/>
      <c r="I151" s="639"/>
      <c r="J151" s="639"/>
      <c r="K151" s="639"/>
      <c r="L151" s="639"/>
      <c r="M151" s="639"/>
      <c r="N151" s="639"/>
      <c r="O151" s="639"/>
      <c r="P151" s="639"/>
      <c r="Q151" s="639"/>
      <c r="R151" s="639"/>
    </row>
    <row r="152" spans="1:18" ht="12.75">
      <c r="A152" s="639"/>
      <c r="B152" s="639"/>
      <c r="C152" s="639"/>
      <c r="D152" s="639"/>
      <c r="E152" s="639"/>
      <c r="F152" s="639"/>
      <c r="G152" s="639"/>
      <c r="H152" s="639"/>
      <c r="I152" s="639"/>
      <c r="J152" s="639"/>
      <c r="K152" s="639"/>
      <c r="L152" s="639"/>
      <c r="M152" s="639"/>
      <c r="N152" s="639"/>
      <c r="O152" s="639"/>
      <c r="P152" s="639"/>
      <c r="Q152" s="639"/>
      <c r="R152" s="639"/>
    </row>
    <row r="153" spans="1:18" ht="12.75">
      <c r="A153" s="639"/>
      <c r="B153" s="639"/>
      <c r="C153" s="639"/>
      <c r="D153" s="639"/>
      <c r="E153" s="639"/>
      <c r="F153" s="639"/>
      <c r="G153" s="639"/>
      <c r="H153" s="639"/>
      <c r="I153" s="639"/>
      <c r="J153" s="639"/>
      <c r="K153" s="639"/>
      <c r="L153" s="639"/>
      <c r="M153" s="639"/>
      <c r="N153" s="639"/>
      <c r="O153" s="639"/>
      <c r="P153" s="639"/>
      <c r="Q153" s="639"/>
      <c r="R153" s="639"/>
    </row>
    <row r="154" spans="1:18" ht="12.75">
      <c r="A154" s="639"/>
      <c r="B154" s="639"/>
      <c r="C154" s="639"/>
      <c r="D154" s="639"/>
      <c r="E154" s="639"/>
      <c r="F154" s="639"/>
      <c r="G154" s="639"/>
      <c r="H154" s="639"/>
      <c r="I154" s="639"/>
      <c r="J154" s="639"/>
      <c r="K154" s="639"/>
      <c r="L154" s="639"/>
      <c r="M154" s="639"/>
      <c r="N154" s="639"/>
      <c r="O154" s="639"/>
      <c r="P154" s="639"/>
      <c r="Q154" s="639"/>
      <c r="R154" s="639"/>
    </row>
    <row r="155" spans="1:18" ht="12.75">
      <c r="A155" s="639"/>
      <c r="B155" s="639"/>
      <c r="C155" s="639"/>
      <c r="D155" s="639"/>
      <c r="E155" s="639"/>
      <c r="F155" s="639"/>
      <c r="G155" s="639"/>
      <c r="H155" s="639"/>
      <c r="I155" s="639"/>
      <c r="J155" s="639"/>
      <c r="K155" s="639"/>
      <c r="L155" s="639"/>
      <c r="M155" s="639"/>
      <c r="N155" s="639"/>
      <c r="O155" s="639"/>
      <c r="P155" s="639"/>
      <c r="Q155" s="639"/>
      <c r="R155" s="639"/>
    </row>
    <row r="156" spans="1:18" ht="12.75">
      <c r="A156" s="639"/>
      <c r="B156" s="639"/>
      <c r="C156" s="639"/>
      <c r="D156" s="639"/>
      <c r="E156" s="639"/>
      <c r="F156" s="639"/>
      <c r="G156" s="639"/>
      <c r="H156" s="639"/>
      <c r="I156" s="639"/>
      <c r="J156" s="639"/>
      <c r="K156" s="639"/>
      <c r="L156" s="639"/>
      <c r="M156" s="639"/>
      <c r="N156" s="639"/>
      <c r="O156" s="639"/>
      <c r="P156" s="639"/>
      <c r="Q156" s="639"/>
      <c r="R156" s="639"/>
    </row>
    <row r="157" spans="1:18" ht="12.75">
      <c r="A157" s="639"/>
      <c r="B157" s="639"/>
      <c r="C157" s="639"/>
      <c r="D157" s="639"/>
      <c r="E157" s="639"/>
      <c r="F157" s="639"/>
      <c r="G157" s="639"/>
      <c r="H157" s="639"/>
      <c r="I157" s="639"/>
      <c r="J157" s="639"/>
      <c r="K157" s="639"/>
      <c r="L157" s="639"/>
      <c r="M157" s="639"/>
      <c r="N157" s="639"/>
      <c r="O157" s="639"/>
      <c r="P157" s="639"/>
      <c r="Q157" s="639"/>
      <c r="R157" s="639"/>
    </row>
    <row r="158" spans="1:18" ht="12.75">
      <c r="A158" s="639"/>
      <c r="B158" s="639"/>
      <c r="C158" s="639"/>
      <c r="D158" s="639"/>
      <c r="E158" s="639"/>
      <c r="F158" s="639"/>
      <c r="G158" s="639"/>
      <c r="H158" s="639"/>
      <c r="I158" s="639"/>
      <c r="J158" s="639"/>
      <c r="K158" s="639"/>
      <c r="L158" s="639"/>
      <c r="M158" s="639"/>
      <c r="N158" s="639"/>
      <c r="O158" s="639"/>
      <c r="P158" s="639"/>
      <c r="Q158" s="639"/>
      <c r="R158" s="639"/>
    </row>
    <row r="159" spans="1:18" ht="12.75">
      <c r="A159" s="639"/>
      <c r="B159" s="639"/>
      <c r="C159" s="639"/>
      <c r="D159" s="639"/>
      <c r="E159" s="639"/>
      <c r="F159" s="639"/>
      <c r="G159" s="639"/>
      <c r="H159" s="639"/>
      <c r="I159" s="639"/>
      <c r="J159" s="639"/>
      <c r="K159" s="639"/>
      <c r="L159" s="639"/>
      <c r="M159" s="639"/>
      <c r="N159" s="639"/>
      <c r="O159" s="639"/>
      <c r="P159" s="639"/>
      <c r="Q159" s="639"/>
      <c r="R159" s="639"/>
    </row>
    <row r="160" spans="1:18" ht="12.75">
      <c r="A160" s="639"/>
      <c r="B160" s="639"/>
      <c r="C160" s="639"/>
      <c r="D160" s="639"/>
      <c r="E160" s="639"/>
      <c r="F160" s="639"/>
      <c r="G160" s="639"/>
      <c r="H160" s="639"/>
      <c r="I160" s="639"/>
      <c r="J160" s="639"/>
      <c r="K160" s="639"/>
      <c r="L160" s="639"/>
      <c r="M160" s="639"/>
      <c r="N160" s="639"/>
      <c r="O160" s="639"/>
      <c r="P160" s="639"/>
      <c r="Q160" s="639"/>
      <c r="R160" s="639"/>
    </row>
    <row r="161" spans="1:18" ht="12.75">
      <c r="A161" s="639"/>
      <c r="B161" s="639"/>
      <c r="C161" s="639"/>
      <c r="D161" s="639"/>
      <c r="E161" s="639"/>
      <c r="F161" s="639"/>
      <c r="G161" s="639"/>
      <c r="H161" s="639"/>
      <c r="I161" s="639"/>
      <c r="J161" s="639"/>
      <c r="K161" s="639"/>
      <c r="L161" s="639"/>
      <c r="M161" s="639"/>
      <c r="N161" s="639"/>
      <c r="O161" s="639"/>
      <c r="P161" s="639"/>
      <c r="Q161" s="639"/>
      <c r="R161" s="639"/>
    </row>
    <row r="162" spans="1:18" ht="12.75">
      <c r="A162" s="639"/>
      <c r="B162" s="639"/>
      <c r="C162" s="639"/>
      <c r="D162" s="639"/>
      <c r="E162" s="639"/>
      <c r="F162" s="639"/>
      <c r="G162" s="639"/>
      <c r="H162" s="639"/>
      <c r="I162" s="639"/>
      <c r="J162" s="639"/>
      <c r="K162" s="639"/>
      <c r="L162" s="639"/>
      <c r="M162" s="639"/>
      <c r="N162" s="639"/>
      <c r="O162" s="639"/>
      <c r="P162" s="639"/>
      <c r="Q162" s="639"/>
      <c r="R162" s="639"/>
    </row>
    <row r="163" spans="1:18" ht="12.75">
      <c r="A163" s="639"/>
      <c r="B163" s="639"/>
      <c r="C163" s="639"/>
      <c r="D163" s="639"/>
      <c r="E163" s="639"/>
      <c r="F163" s="639"/>
      <c r="G163" s="639"/>
      <c r="H163" s="639"/>
      <c r="I163" s="639"/>
      <c r="J163" s="639"/>
      <c r="K163" s="639"/>
      <c r="L163" s="639"/>
      <c r="M163" s="639"/>
      <c r="N163" s="639"/>
      <c r="O163" s="639"/>
      <c r="P163" s="639"/>
      <c r="Q163" s="639"/>
      <c r="R163" s="639"/>
    </row>
    <row r="164" spans="1:18" ht="12.75">
      <c r="A164" s="639"/>
      <c r="B164" s="639"/>
      <c r="C164" s="639"/>
      <c r="D164" s="639"/>
      <c r="E164" s="639"/>
      <c r="F164" s="639"/>
      <c r="G164" s="639"/>
      <c r="H164" s="639"/>
      <c r="I164" s="639"/>
      <c r="J164" s="639"/>
      <c r="K164" s="639"/>
      <c r="L164" s="639"/>
      <c r="M164" s="639"/>
      <c r="N164" s="639"/>
      <c r="O164" s="639"/>
      <c r="P164" s="639"/>
      <c r="Q164" s="639"/>
      <c r="R164" s="639"/>
    </row>
    <row r="165" spans="1:18" ht="12.75">
      <c r="A165" s="639"/>
      <c r="B165" s="639"/>
      <c r="C165" s="639"/>
      <c r="D165" s="639"/>
      <c r="E165" s="639"/>
      <c r="F165" s="639"/>
      <c r="G165" s="639"/>
      <c r="H165" s="639"/>
      <c r="I165" s="639"/>
      <c r="J165" s="639"/>
      <c r="K165" s="639"/>
      <c r="L165" s="639"/>
      <c r="M165" s="639"/>
      <c r="N165" s="639"/>
      <c r="O165" s="639"/>
      <c r="P165" s="639"/>
      <c r="Q165" s="639"/>
      <c r="R165" s="639"/>
    </row>
    <row r="166" spans="1:18" ht="12.75">
      <c r="A166" s="639"/>
      <c r="B166" s="639"/>
      <c r="C166" s="639"/>
      <c r="D166" s="639"/>
      <c r="E166" s="639"/>
      <c r="F166" s="639"/>
      <c r="G166" s="639"/>
      <c r="H166" s="639"/>
      <c r="I166" s="639"/>
      <c r="J166" s="639"/>
      <c r="K166" s="639"/>
      <c r="L166" s="639"/>
      <c r="M166" s="639"/>
      <c r="N166" s="639"/>
      <c r="O166" s="639"/>
      <c r="P166" s="639"/>
      <c r="Q166" s="639"/>
      <c r="R166" s="639"/>
    </row>
    <row r="167" spans="1:18" ht="12.75">
      <c r="A167" s="639"/>
      <c r="B167" s="639"/>
      <c r="C167" s="639"/>
      <c r="D167" s="639"/>
      <c r="E167" s="639"/>
      <c r="F167" s="639"/>
      <c r="G167" s="639"/>
      <c r="H167" s="639"/>
      <c r="I167" s="639"/>
      <c r="J167" s="639"/>
      <c r="K167" s="639"/>
      <c r="L167" s="639"/>
      <c r="M167" s="639"/>
      <c r="N167" s="639"/>
      <c r="O167" s="639"/>
      <c r="P167" s="639"/>
      <c r="Q167" s="639"/>
      <c r="R167" s="639"/>
    </row>
    <row r="168" spans="1:18" ht="12.75">
      <c r="A168" s="639"/>
      <c r="B168" s="639"/>
      <c r="C168" s="639"/>
      <c r="D168" s="639"/>
      <c r="E168" s="639"/>
      <c r="F168" s="639"/>
      <c r="G168" s="639"/>
      <c r="H168" s="639"/>
      <c r="I168" s="639"/>
      <c r="J168" s="639"/>
      <c r="K168" s="639"/>
      <c r="L168" s="639"/>
      <c r="M168" s="639"/>
      <c r="N168" s="639"/>
      <c r="O168" s="639"/>
      <c r="P168" s="639"/>
      <c r="Q168" s="639"/>
      <c r="R168" s="639"/>
    </row>
    <row r="169" spans="1:18" ht="12.75">
      <c r="A169" s="639"/>
      <c r="B169" s="639"/>
      <c r="C169" s="639"/>
      <c r="D169" s="639"/>
      <c r="E169" s="639"/>
      <c r="F169" s="639"/>
      <c r="G169" s="639"/>
      <c r="H169" s="639"/>
      <c r="I169" s="639"/>
      <c r="J169" s="639"/>
      <c r="K169" s="639"/>
      <c r="L169" s="639"/>
      <c r="M169" s="639"/>
      <c r="N169" s="639"/>
      <c r="O169" s="639"/>
      <c r="P169" s="639"/>
      <c r="Q169" s="639"/>
      <c r="R169" s="639"/>
    </row>
    <row r="170" spans="1:18" ht="12.75">
      <c r="A170" s="639"/>
      <c r="B170" s="639"/>
      <c r="C170" s="639"/>
      <c r="D170" s="639"/>
      <c r="E170" s="639"/>
      <c r="F170" s="639"/>
      <c r="G170" s="639"/>
      <c r="H170" s="639"/>
      <c r="I170" s="639"/>
      <c r="J170" s="639"/>
      <c r="K170" s="639"/>
      <c r="L170" s="639"/>
      <c r="M170" s="639"/>
      <c r="N170" s="639"/>
      <c r="O170" s="639"/>
      <c r="P170" s="639"/>
      <c r="Q170" s="639"/>
      <c r="R170" s="639"/>
    </row>
    <row r="171" spans="1:18" ht="12.75">
      <c r="A171" s="639"/>
      <c r="B171" s="639"/>
      <c r="C171" s="639"/>
      <c r="D171" s="639"/>
      <c r="E171" s="639"/>
      <c r="F171" s="639"/>
      <c r="G171" s="639"/>
      <c r="H171" s="639"/>
      <c r="I171" s="639"/>
      <c r="J171" s="639"/>
      <c r="K171" s="639"/>
      <c r="L171" s="639"/>
      <c r="M171" s="639"/>
      <c r="N171" s="639"/>
      <c r="O171" s="639"/>
      <c r="P171" s="639"/>
      <c r="Q171" s="639"/>
      <c r="R171" s="639"/>
    </row>
    <row r="172" spans="1:18" ht="12.75">
      <c r="A172" s="639"/>
      <c r="B172" s="639"/>
      <c r="C172" s="639"/>
      <c r="D172" s="639"/>
      <c r="E172" s="639"/>
      <c r="F172" s="639"/>
      <c r="G172" s="639"/>
      <c r="H172" s="639"/>
      <c r="I172" s="639"/>
      <c r="J172" s="639"/>
      <c r="K172" s="639"/>
      <c r="L172" s="639"/>
      <c r="M172" s="639"/>
      <c r="N172" s="639"/>
      <c r="O172" s="639"/>
      <c r="P172" s="639"/>
      <c r="Q172" s="639"/>
      <c r="R172" s="639"/>
    </row>
    <row r="173" spans="1:18" ht="12.75">
      <c r="A173" s="639"/>
      <c r="B173" s="639"/>
      <c r="C173" s="639"/>
      <c r="D173" s="639"/>
      <c r="E173" s="639"/>
      <c r="F173" s="639"/>
      <c r="G173" s="639"/>
      <c r="H173" s="639"/>
      <c r="I173" s="639"/>
      <c r="J173" s="639"/>
      <c r="K173" s="639"/>
      <c r="L173" s="639"/>
      <c r="M173" s="639"/>
      <c r="N173" s="639"/>
      <c r="O173" s="639"/>
      <c r="P173" s="639"/>
      <c r="Q173" s="639"/>
      <c r="R173" s="639"/>
    </row>
    <row r="174" spans="1:18" ht="12.75">
      <c r="A174" s="639"/>
      <c r="B174" s="639"/>
      <c r="C174" s="639"/>
      <c r="D174" s="639"/>
      <c r="E174" s="639"/>
      <c r="F174" s="639"/>
      <c r="G174" s="639"/>
      <c r="H174" s="639"/>
      <c r="I174" s="639"/>
      <c r="J174" s="639"/>
      <c r="K174" s="639"/>
      <c r="L174" s="639"/>
      <c r="M174" s="639"/>
      <c r="N174" s="639"/>
      <c r="O174" s="639"/>
      <c r="P174" s="639"/>
      <c r="Q174" s="639"/>
      <c r="R174" s="639"/>
    </row>
    <row r="175" spans="1:18" ht="12.75">
      <c r="A175" s="639"/>
      <c r="B175" s="639"/>
      <c r="C175" s="639"/>
      <c r="D175" s="639"/>
      <c r="E175" s="639"/>
      <c r="F175" s="639"/>
      <c r="G175" s="639"/>
      <c r="H175" s="639"/>
      <c r="I175" s="639"/>
      <c r="J175" s="639"/>
      <c r="K175" s="639"/>
      <c r="L175" s="639"/>
      <c r="M175" s="639"/>
      <c r="N175" s="639"/>
      <c r="O175" s="639"/>
      <c r="P175" s="639"/>
      <c r="Q175" s="639"/>
      <c r="R175" s="639"/>
    </row>
    <row r="176" spans="1:18" ht="12.75">
      <c r="A176" s="639"/>
      <c r="B176" s="639"/>
      <c r="C176" s="639"/>
      <c r="D176" s="639"/>
      <c r="E176" s="639"/>
      <c r="F176" s="639"/>
      <c r="G176" s="639"/>
      <c r="H176" s="639"/>
      <c r="I176" s="639"/>
      <c r="J176" s="639"/>
      <c r="K176" s="639"/>
      <c r="L176" s="639"/>
      <c r="M176" s="639"/>
      <c r="N176" s="639"/>
      <c r="O176" s="639"/>
      <c r="P176" s="639"/>
      <c r="Q176" s="639"/>
      <c r="R176" s="639"/>
    </row>
    <row r="177" spans="1:18" ht="12.75">
      <c r="A177" s="639"/>
      <c r="B177" s="639"/>
      <c r="C177" s="639"/>
      <c r="D177" s="639"/>
      <c r="E177" s="639"/>
      <c r="F177" s="639"/>
      <c r="G177" s="639"/>
      <c r="H177" s="639"/>
      <c r="I177" s="639"/>
      <c r="J177" s="639"/>
      <c r="K177" s="639"/>
      <c r="L177" s="639"/>
      <c r="M177" s="639"/>
      <c r="N177" s="639"/>
      <c r="O177" s="639"/>
      <c r="P177" s="639"/>
      <c r="Q177" s="639"/>
      <c r="R177" s="639"/>
    </row>
    <row r="178" spans="1:18" ht="12.75">
      <c r="A178" s="639"/>
      <c r="B178" s="639"/>
      <c r="C178" s="639"/>
      <c r="D178" s="639"/>
      <c r="E178" s="639"/>
      <c r="F178" s="639"/>
      <c r="G178" s="639"/>
      <c r="H178" s="639"/>
      <c r="I178" s="639"/>
      <c r="J178" s="639"/>
      <c r="K178" s="639"/>
      <c r="L178" s="639"/>
      <c r="M178" s="639"/>
      <c r="N178" s="639"/>
      <c r="O178" s="639"/>
      <c r="P178" s="639"/>
      <c r="Q178" s="639"/>
      <c r="R178" s="639"/>
    </row>
    <row r="179" spans="1:18" ht="12.75">
      <c r="A179" s="639"/>
      <c r="B179" s="639"/>
      <c r="C179" s="639"/>
      <c r="D179" s="639"/>
      <c r="E179" s="639"/>
      <c r="F179" s="639"/>
      <c r="G179" s="639"/>
      <c r="H179" s="639"/>
      <c r="I179" s="639"/>
      <c r="J179" s="639"/>
      <c r="K179" s="639"/>
      <c r="L179" s="639"/>
      <c r="M179" s="639"/>
      <c r="N179" s="639"/>
      <c r="O179" s="639"/>
      <c r="P179" s="639"/>
      <c r="Q179" s="639"/>
      <c r="R179" s="639"/>
    </row>
    <row r="180" spans="1:18" ht="12.75">
      <c r="A180" s="639"/>
      <c r="B180" s="639"/>
      <c r="C180" s="639"/>
      <c r="D180" s="639"/>
      <c r="E180" s="639"/>
      <c r="F180" s="639"/>
      <c r="G180" s="639"/>
      <c r="H180" s="639"/>
      <c r="I180" s="639"/>
      <c r="J180" s="639"/>
      <c r="K180" s="639"/>
      <c r="L180" s="639"/>
      <c r="M180" s="639"/>
      <c r="N180" s="639"/>
      <c r="O180" s="639"/>
      <c r="P180" s="639"/>
      <c r="Q180" s="639"/>
      <c r="R180" s="639"/>
    </row>
    <row r="181" spans="1:18" ht="12.75">
      <c r="A181" s="639"/>
      <c r="B181" s="639"/>
      <c r="C181" s="639"/>
      <c r="D181" s="639"/>
      <c r="E181" s="639"/>
      <c r="F181" s="639"/>
      <c r="G181" s="639"/>
      <c r="H181" s="639"/>
      <c r="I181" s="639"/>
      <c r="J181" s="639"/>
      <c r="K181" s="639"/>
      <c r="L181" s="639"/>
      <c r="M181" s="639"/>
      <c r="N181" s="639"/>
      <c r="O181" s="639"/>
      <c r="P181" s="639"/>
      <c r="Q181" s="639"/>
      <c r="R181" s="639"/>
    </row>
    <row r="182" spans="1:18" ht="12.75">
      <c r="A182" s="639"/>
      <c r="B182" s="639"/>
      <c r="C182" s="639"/>
      <c r="D182" s="639"/>
      <c r="E182" s="639"/>
      <c r="F182" s="639"/>
      <c r="G182" s="639"/>
      <c r="H182" s="639"/>
      <c r="I182" s="639"/>
      <c r="J182" s="639"/>
      <c r="K182" s="639"/>
      <c r="L182" s="639"/>
      <c r="M182" s="639"/>
      <c r="N182" s="639"/>
      <c r="O182" s="639"/>
      <c r="P182" s="639"/>
      <c r="Q182" s="639"/>
      <c r="R182" s="639"/>
    </row>
    <row r="183" spans="1:18" ht="12.75">
      <c r="A183" s="639"/>
      <c r="B183" s="639"/>
      <c r="C183" s="639"/>
      <c r="D183" s="639"/>
      <c r="E183" s="639"/>
      <c r="F183" s="639"/>
      <c r="G183" s="639"/>
      <c r="H183" s="639"/>
      <c r="I183" s="639"/>
      <c r="J183" s="639"/>
      <c r="K183" s="639"/>
      <c r="L183" s="639"/>
      <c r="M183" s="639"/>
      <c r="N183" s="639"/>
      <c r="O183" s="639"/>
      <c r="P183" s="639"/>
      <c r="Q183" s="639"/>
      <c r="R183" s="639"/>
    </row>
    <row r="184" spans="1:18" ht="12.75">
      <c r="A184" s="639"/>
      <c r="B184" s="639"/>
      <c r="C184" s="639"/>
      <c r="D184" s="639"/>
      <c r="E184" s="639"/>
      <c r="F184" s="639"/>
      <c r="G184" s="639"/>
      <c r="H184" s="639"/>
      <c r="I184" s="639"/>
      <c r="J184" s="639"/>
      <c r="K184" s="639"/>
      <c r="L184" s="639"/>
      <c r="M184" s="639"/>
      <c r="N184" s="639"/>
      <c r="O184" s="639"/>
      <c r="P184" s="639"/>
      <c r="Q184" s="639"/>
      <c r="R184" s="639"/>
    </row>
    <row r="185" spans="1:18" ht="12.75">
      <c r="A185" s="639"/>
      <c r="B185" s="639"/>
      <c r="C185" s="639"/>
      <c r="D185" s="639"/>
      <c r="E185" s="639"/>
      <c r="F185" s="639"/>
      <c r="G185" s="639"/>
      <c r="H185" s="639"/>
      <c r="I185" s="639"/>
      <c r="J185" s="639"/>
      <c r="K185" s="639"/>
      <c r="L185" s="639"/>
      <c r="M185" s="639"/>
      <c r="N185" s="639"/>
      <c r="O185" s="639"/>
      <c r="P185" s="639"/>
      <c r="Q185" s="639"/>
      <c r="R185" s="639"/>
    </row>
    <row r="186" spans="1:18" ht="12.75">
      <c r="A186" s="639"/>
      <c r="B186" s="639"/>
      <c r="C186" s="639"/>
      <c r="D186" s="639"/>
      <c r="E186" s="639"/>
      <c r="F186" s="639"/>
      <c r="G186" s="639"/>
      <c r="H186" s="639"/>
      <c r="I186" s="639"/>
      <c r="J186" s="639"/>
      <c r="K186" s="639"/>
      <c r="L186" s="639"/>
      <c r="M186" s="639"/>
      <c r="N186" s="639"/>
      <c r="O186" s="639"/>
      <c r="P186" s="639"/>
      <c r="Q186" s="639"/>
      <c r="R186" s="639"/>
    </row>
    <row r="187" spans="1:18" ht="12.75">
      <c r="A187" s="639"/>
      <c r="B187" s="639"/>
      <c r="C187" s="639"/>
      <c r="D187" s="639"/>
      <c r="E187" s="639"/>
      <c r="F187" s="639"/>
      <c r="G187" s="639"/>
      <c r="H187" s="639"/>
      <c r="I187" s="639"/>
      <c r="J187" s="639"/>
      <c r="K187" s="639"/>
      <c r="L187" s="639"/>
      <c r="M187" s="639"/>
      <c r="N187" s="639"/>
      <c r="O187" s="639"/>
      <c r="P187" s="639"/>
      <c r="Q187" s="639"/>
      <c r="R187" s="639"/>
    </row>
    <row r="188" spans="1:18" ht="12.75">
      <c r="A188" s="639"/>
      <c r="B188" s="639"/>
      <c r="C188" s="639"/>
      <c r="D188" s="639"/>
      <c r="E188" s="639"/>
      <c r="F188" s="639"/>
      <c r="G188" s="639"/>
      <c r="H188" s="639"/>
      <c r="I188" s="639"/>
      <c r="J188" s="639"/>
      <c r="K188" s="639"/>
      <c r="L188" s="639"/>
      <c r="M188" s="639"/>
      <c r="N188" s="639"/>
      <c r="O188" s="639"/>
      <c r="P188" s="639"/>
      <c r="Q188" s="639"/>
      <c r="R188" s="639"/>
    </row>
    <row r="189" spans="1:18" ht="12.75">
      <c r="A189" s="639"/>
      <c r="B189" s="639"/>
      <c r="C189" s="639"/>
      <c r="D189" s="639"/>
      <c r="E189" s="639"/>
      <c r="F189" s="639"/>
      <c r="G189" s="639"/>
      <c r="H189" s="639"/>
      <c r="I189" s="639"/>
      <c r="J189" s="639"/>
      <c r="K189" s="639"/>
      <c r="L189" s="639"/>
      <c r="M189" s="639"/>
      <c r="N189" s="639"/>
      <c r="O189" s="639"/>
      <c r="P189" s="639"/>
      <c r="Q189" s="639"/>
      <c r="R189" s="639"/>
    </row>
    <row r="190" spans="1:18" ht="12.75">
      <c r="A190" s="639"/>
      <c r="B190" s="639"/>
      <c r="C190" s="639"/>
      <c r="D190" s="639"/>
      <c r="E190" s="639"/>
      <c r="F190" s="639"/>
      <c r="G190" s="639"/>
      <c r="H190" s="639"/>
      <c r="I190" s="639"/>
      <c r="J190" s="639"/>
      <c r="K190" s="639"/>
      <c r="L190" s="639"/>
      <c r="M190" s="639"/>
      <c r="N190" s="639"/>
      <c r="O190" s="639"/>
      <c r="P190" s="639"/>
      <c r="Q190" s="639"/>
      <c r="R190" s="639"/>
    </row>
    <row r="191" spans="1:18" ht="12.75">
      <c r="A191" s="639"/>
      <c r="B191" s="639"/>
      <c r="C191" s="639"/>
      <c r="D191" s="639"/>
      <c r="E191" s="639"/>
      <c r="F191" s="639"/>
      <c r="G191" s="639"/>
      <c r="H191" s="639"/>
      <c r="I191" s="639"/>
      <c r="J191" s="639"/>
      <c r="K191" s="639"/>
      <c r="L191" s="639"/>
      <c r="M191" s="639"/>
      <c r="N191" s="639"/>
      <c r="O191" s="639"/>
      <c r="P191" s="639"/>
      <c r="Q191" s="639"/>
      <c r="R191" s="639"/>
    </row>
    <row r="192" spans="1:18" ht="12.75">
      <c r="A192" s="639"/>
      <c r="B192" s="639"/>
      <c r="C192" s="639"/>
      <c r="D192" s="639"/>
      <c r="E192" s="639"/>
      <c r="F192" s="639"/>
      <c r="G192" s="639"/>
      <c r="H192" s="639"/>
      <c r="I192" s="639"/>
      <c r="J192" s="639"/>
      <c r="K192" s="639"/>
      <c r="L192" s="639"/>
      <c r="M192" s="639"/>
      <c r="N192" s="639"/>
      <c r="O192" s="639"/>
      <c r="P192" s="639"/>
      <c r="Q192" s="639"/>
      <c r="R192" s="639"/>
    </row>
    <row r="193" spans="1:18" ht="12.75">
      <c r="A193" s="639"/>
      <c r="B193" s="639"/>
      <c r="C193" s="639"/>
      <c r="D193" s="639"/>
      <c r="E193" s="639"/>
      <c r="F193" s="639"/>
      <c r="G193" s="639"/>
      <c r="H193" s="639"/>
      <c r="I193" s="639"/>
      <c r="J193" s="639"/>
      <c r="K193" s="639"/>
      <c r="L193" s="639"/>
      <c r="M193" s="639"/>
      <c r="N193" s="639"/>
      <c r="O193" s="639"/>
      <c r="P193" s="639"/>
      <c r="Q193" s="639"/>
      <c r="R193" s="639"/>
    </row>
    <row r="194" spans="1:18" ht="12.75">
      <c r="A194" s="639"/>
      <c r="B194" s="639"/>
      <c r="C194" s="639"/>
      <c r="D194" s="639"/>
      <c r="E194" s="639"/>
      <c r="F194" s="639"/>
      <c r="G194" s="639"/>
      <c r="H194" s="639"/>
      <c r="I194" s="639"/>
      <c r="J194" s="639"/>
      <c r="K194" s="639"/>
      <c r="L194" s="639"/>
      <c r="M194" s="639"/>
      <c r="N194" s="639"/>
      <c r="O194" s="639"/>
      <c r="P194" s="639"/>
      <c r="Q194" s="639"/>
      <c r="R194" s="639"/>
    </row>
    <row r="195" spans="1:18" ht="12.75">
      <c r="A195" s="639"/>
      <c r="B195" s="639"/>
      <c r="C195" s="639"/>
      <c r="D195" s="639"/>
      <c r="E195" s="639"/>
      <c r="F195" s="639"/>
      <c r="G195" s="639"/>
      <c r="H195" s="639"/>
      <c r="I195" s="639"/>
      <c r="J195" s="639"/>
      <c r="K195" s="639"/>
      <c r="L195" s="639"/>
      <c r="M195" s="639"/>
      <c r="N195" s="639"/>
      <c r="O195" s="639"/>
      <c r="P195" s="639"/>
      <c r="Q195" s="639"/>
      <c r="R195" s="639"/>
    </row>
    <row r="196" spans="1:18" ht="12.75">
      <c r="A196" s="639"/>
      <c r="B196" s="639"/>
      <c r="C196" s="639"/>
      <c r="D196" s="639"/>
      <c r="E196" s="639"/>
      <c r="F196" s="639"/>
      <c r="G196" s="639"/>
      <c r="H196" s="639"/>
      <c r="I196" s="639"/>
      <c r="J196" s="639"/>
      <c r="K196" s="639"/>
      <c r="L196" s="639"/>
      <c r="M196" s="639"/>
      <c r="N196" s="639"/>
      <c r="O196" s="639"/>
      <c r="P196" s="639"/>
      <c r="Q196" s="639"/>
      <c r="R196" s="639"/>
    </row>
    <row r="197" spans="1:18" ht="12.75">
      <c r="A197" s="639"/>
      <c r="B197" s="639"/>
      <c r="C197" s="639"/>
      <c r="D197" s="639"/>
      <c r="E197" s="639"/>
      <c r="F197" s="639"/>
      <c r="G197" s="639"/>
      <c r="H197" s="639"/>
      <c r="I197" s="639"/>
      <c r="J197" s="639"/>
      <c r="K197" s="639"/>
      <c r="L197" s="639"/>
      <c r="M197" s="639"/>
      <c r="N197" s="639"/>
      <c r="O197" s="639"/>
      <c r="P197" s="639"/>
      <c r="Q197" s="639"/>
      <c r="R197" s="639"/>
    </row>
    <row r="198" spans="1:18" ht="12.75">
      <c r="A198" s="639"/>
      <c r="B198" s="639"/>
      <c r="C198" s="639"/>
      <c r="D198" s="639"/>
      <c r="E198" s="639"/>
      <c r="F198" s="639"/>
      <c r="G198" s="639"/>
      <c r="H198" s="639"/>
      <c r="I198" s="639"/>
      <c r="J198" s="639"/>
      <c r="K198" s="639"/>
      <c r="L198" s="639"/>
      <c r="M198" s="639"/>
      <c r="N198" s="639"/>
      <c r="O198" s="639"/>
      <c r="P198" s="639"/>
      <c r="Q198" s="639"/>
      <c r="R198" s="639"/>
    </row>
    <row r="199" spans="1:18" ht="12.75">
      <c r="A199" s="639"/>
      <c r="B199" s="639"/>
      <c r="C199" s="639"/>
      <c r="D199" s="639"/>
      <c r="E199" s="639"/>
      <c r="F199" s="639"/>
      <c r="G199" s="639"/>
      <c r="H199" s="639"/>
      <c r="I199" s="639"/>
      <c r="J199" s="639"/>
      <c r="K199" s="639"/>
      <c r="L199" s="639"/>
      <c r="M199" s="639"/>
      <c r="N199" s="639"/>
      <c r="O199" s="639"/>
      <c r="P199" s="639"/>
      <c r="Q199" s="639"/>
      <c r="R199" s="639"/>
    </row>
    <row r="200" spans="1:18" ht="12.75">
      <c r="A200" s="639"/>
      <c r="B200" s="639"/>
      <c r="C200" s="639"/>
      <c r="D200" s="639"/>
      <c r="E200" s="639"/>
      <c r="F200" s="639"/>
      <c r="G200" s="639"/>
      <c r="H200" s="639"/>
      <c r="I200" s="639"/>
      <c r="J200" s="639"/>
      <c r="K200" s="639"/>
      <c r="L200" s="639"/>
      <c r="M200" s="639"/>
      <c r="N200" s="639"/>
      <c r="O200" s="639"/>
      <c r="P200" s="639"/>
      <c r="Q200" s="639"/>
      <c r="R200" s="639"/>
    </row>
    <row r="201" spans="1:18" ht="12.75">
      <c r="A201" s="639"/>
      <c r="B201" s="639"/>
      <c r="C201" s="639"/>
      <c r="D201" s="639"/>
      <c r="E201" s="639"/>
      <c r="F201" s="639"/>
      <c r="G201" s="639"/>
      <c r="H201" s="639"/>
      <c r="I201" s="639"/>
      <c r="J201" s="639"/>
      <c r="K201" s="639"/>
      <c r="L201" s="639"/>
      <c r="M201" s="639"/>
      <c r="N201" s="639"/>
      <c r="O201" s="639"/>
      <c r="P201" s="639"/>
      <c r="Q201" s="639"/>
      <c r="R201" s="639"/>
    </row>
    <row r="202" spans="1:18" ht="12.75">
      <c r="A202" s="639"/>
      <c r="B202" s="639"/>
      <c r="C202" s="639"/>
      <c r="D202" s="639"/>
      <c r="E202" s="639"/>
      <c r="F202" s="639"/>
      <c r="G202" s="639"/>
      <c r="H202" s="639"/>
      <c r="I202" s="639"/>
      <c r="J202" s="639"/>
      <c r="K202" s="639"/>
      <c r="L202" s="639"/>
      <c r="M202" s="639"/>
      <c r="N202" s="639"/>
      <c r="O202" s="639"/>
      <c r="P202" s="639"/>
      <c r="Q202" s="639"/>
      <c r="R202" s="639"/>
    </row>
    <row r="203" spans="1:18" ht="12.75">
      <c r="A203" s="639"/>
      <c r="B203" s="639"/>
      <c r="C203" s="639"/>
      <c r="D203" s="639"/>
      <c r="E203" s="639"/>
      <c r="F203" s="639"/>
      <c r="G203" s="639"/>
      <c r="H203" s="639"/>
      <c r="I203" s="639"/>
      <c r="J203" s="639"/>
      <c r="K203" s="639"/>
      <c r="L203" s="639"/>
      <c r="M203" s="639"/>
      <c r="N203" s="639"/>
      <c r="O203" s="639"/>
      <c r="P203" s="639"/>
      <c r="Q203" s="639"/>
      <c r="R203" s="639"/>
    </row>
    <row r="204" spans="1:18" ht="12.75">
      <c r="A204" s="639"/>
      <c r="B204" s="639"/>
      <c r="C204" s="639"/>
      <c r="D204" s="639"/>
      <c r="E204" s="639"/>
      <c r="F204" s="639"/>
      <c r="G204" s="639"/>
      <c r="H204" s="639"/>
      <c r="I204" s="639"/>
      <c r="J204" s="639"/>
      <c r="K204" s="639"/>
      <c r="L204" s="639"/>
      <c r="M204" s="639"/>
      <c r="N204" s="639"/>
      <c r="O204" s="639"/>
      <c r="P204" s="639"/>
      <c r="Q204" s="639"/>
      <c r="R204" s="639"/>
    </row>
    <row r="205" spans="1:18" ht="12.75">
      <c r="A205" s="639"/>
      <c r="B205" s="639"/>
      <c r="C205" s="639"/>
      <c r="D205" s="639"/>
      <c r="E205" s="639"/>
      <c r="F205" s="639"/>
      <c r="G205" s="639"/>
      <c r="H205" s="639"/>
      <c r="I205" s="639"/>
      <c r="J205" s="639"/>
      <c r="K205" s="639"/>
      <c r="L205" s="639"/>
      <c r="M205" s="639"/>
      <c r="N205" s="639"/>
      <c r="O205" s="639"/>
      <c r="P205" s="639"/>
      <c r="Q205" s="639"/>
      <c r="R205" s="639"/>
    </row>
    <row r="206" spans="1:18" ht="12.75">
      <c r="A206" s="639"/>
      <c r="B206" s="639"/>
      <c r="C206" s="639"/>
      <c r="D206" s="639"/>
      <c r="E206" s="639"/>
      <c r="F206" s="639"/>
      <c r="G206" s="639"/>
      <c r="H206" s="639"/>
      <c r="I206" s="639"/>
      <c r="J206" s="639"/>
      <c r="K206" s="639"/>
      <c r="L206" s="639"/>
      <c r="M206" s="639"/>
      <c r="N206" s="639"/>
      <c r="O206" s="639"/>
      <c r="P206" s="639"/>
      <c r="Q206" s="639"/>
      <c r="R206" s="639"/>
    </row>
    <row r="207" spans="1:18" ht="12.75">
      <c r="A207" s="639"/>
      <c r="B207" s="639"/>
      <c r="C207" s="639"/>
      <c r="D207" s="639"/>
      <c r="E207" s="639"/>
      <c r="F207" s="639"/>
      <c r="G207" s="639"/>
      <c r="H207" s="639"/>
      <c r="I207" s="639"/>
      <c r="J207" s="639"/>
      <c r="K207" s="639"/>
      <c r="L207" s="639"/>
      <c r="M207" s="639"/>
      <c r="N207" s="639"/>
      <c r="O207" s="639"/>
      <c r="P207" s="639"/>
      <c r="Q207" s="639"/>
      <c r="R207" s="639"/>
    </row>
    <row r="208" spans="1:18" ht="12.75">
      <c r="A208" s="639"/>
      <c r="B208" s="639"/>
      <c r="C208" s="639"/>
      <c r="D208" s="639"/>
      <c r="E208" s="639"/>
      <c r="F208" s="639"/>
      <c r="G208" s="639"/>
      <c r="H208" s="639"/>
      <c r="I208" s="639"/>
      <c r="J208" s="639"/>
      <c r="K208" s="639"/>
      <c r="L208" s="639"/>
      <c r="M208" s="639"/>
      <c r="N208" s="639"/>
      <c r="O208" s="639"/>
      <c r="P208" s="639"/>
      <c r="Q208" s="639"/>
      <c r="R208" s="639"/>
    </row>
    <row r="209" spans="1:18" ht="12.75">
      <c r="A209" s="639"/>
      <c r="B209" s="639"/>
      <c r="C209" s="639"/>
      <c r="D209" s="639"/>
      <c r="E209" s="639"/>
      <c r="F209" s="639"/>
      <c r="G209" s="639"/>
      <c r="H209" s="639"/>
      <c r="I209" s="639"/>
      <c r="J209" s="639"/>
      <c r="K209" s="639"/>
      <c r="L209" s="639"/>
      <c r="M209" s="639"/>
      <c r="N209" s="639"/>
      <c r="O209" s="639"/>
      <c r="P209" s="639"/>
      <c r="Q209" s="639"/>
      <c r="R209" s="639"/>
    </row>
    <row r="210" spans="1:18" ht="12.75">
      <c r="A210" s="639"/>
      <c r="B210" s="639"/>
      <c r="C210" s="639"/>
      <c r="D210" s="639"/>
      <c r="E210" s="639"/>
      <c r="F210" s="639"/>
      <c r="G210" s="639"/>
      <c r="H210" s="639"/>
      <c r="I210" s="639"/>
      <c r="J210" s="639"/>
      <c r="K210" s="639"/>
      <c r="L210" s="639"/>
      <c r="M210" s="639"/>
      <c r="N210" s="639"/>
      <c r="O210" s="639"/>
      <c r="P210" s="639"/>
      <c r="Q210" s="639"/>
      <c r="R210" s="639"/>
    </row>
    <row r="211" spans="1:18" ht="12.75">
      <c r="A211" s="639"/>
      <c r="B211" s="639"/>
      <c r="C211" s="639"/>
      <c r="D211" s="639"/>
      <c r="E211" s="639"/>
      <c r="F211" s="639"/>
      <c r="G211" s="639"/>
      <c r="H211" s="639"/>
      <c r="I211" s="639"/>
      <c r="J211" s="639"/>
      <c r="K211" s="639"/>
      <c r="L211" s="639"/>
      <c r="M211" s="639"/>
      <c r="N211" s="639"/>
      <c r="O211" s="639"/>
      <c r="P211" s="639"/>
      <c r="Q211" s="639"/>
      <c r="R211" s="639"/>
    </row>
    <row r="212" spans="1:18" ht="12.75">
      <c r="A212" s="639"/>
      <c r="B212" s="639"/>
      <c r="C212" s="639"/>
      <c r="D212" s="639"/>
      <c r="E212" s="639"/>
      <c r="F212" s="639"/>
      <c r="G212" s="639"/>
      <c r="H212" s="639"/>
      <c r="I212" s="639"/>
      <c r="J212" s="639"/>
      <c r="K212" s="639"/>
      <c r="L212" s="639"/>
      <c r="M212" s="639"/>
      <c r="N212" s="639"/>
      <c r="O212" s="639"/>
      <c r="P212" s="639"/>
      <c r="Q212" s="639"/>
      <c r="R212" s="639"/>
    </row>
    <row r="213" spans="1:18" ht="12.75">
      <c r="A213" s="639"/>
      <c r="B213" s="639"/>
      <c r="C213" s="639"/>
      <c r="D213" s="639"/>
      <c r="E213" s="639"/>
      <c r="F213" s="639"/>
      <c r="G213" s="639"/>
      <c r="H213" s="639"/>
      <c r="I213" s="639"/>
      <c r="J213" s="639"/>
      <c r="K213" s="639"/>
      <c r="L213" s="639"/>
      <c r="M213" s="639"/>
      <c r="N213" s="639"/>
      <c r="O213" s="639"/>
      <c r="P213" s="639"/>
      <c r="Q213" s="639"/>
      <c r="R213" s="639"/>
    </row>
    <row r="214" spans="1:18" ht="12.75">
      <c r="A214" s="639"/>
      <c r="B214" s="639"/>
      <c r="C214" s="639"/>
      <c r="D214" s="639"/>
      <c r="E214" s="639"/>
      <c r="F214" s="639"/>
      <c r="G214" s="639"/>
      <c r="H214" s="639"/>
      <c r="I214" s="639"/>
      <c r="J214" s="639"/>
      <c r="K214" s="639"/>
      <c r="L214" s="639"/>
      <c r="M214" s="639"/>
      <c r="N214" s="639"/>
      <c r="O214" s="639"/>
      <c r="P214" s="639"/>
      <c r="Q214" s="639"/>
      <c r="R214" s="639"/>
    </row>
    <row r="215" spans="1:18" ht="12.75">
      <c r="A215" s="639"/>
      <c r="B215" s="639"/>
      <c r="C215" s="639"/>
      <c r="D215" s="639"/>
      <c r="E215" s="639"/>
      <c r="F215" s="639"/>
      <c r="G215" s="639"/>
      <c r="H215" s="639"/>
      <c r="I215" s="639"/>
      <c r="J215" s="639"/>
      <c r="K215" s="639"/>
      <c r="L215" s="639"/>
      <c r="M215" s="639"/>
      <c r="N215" s="639"/>
      <c r="O215" s="639"/>
      <c r="P215" s="639"/>
      <c r="Q215" s="639"/>
      <c r="R215" s="639"/>
    </row>
    <row r="216" spans="1:18" ht="12.75">
      <c r="A216" s="639"/>
      <c r="B216" s="639"/>
      <c r="C216" s="639"/>
      <c r="D216" s="639"/>
      <c r="E216" s="639"/>
      <c r="F216" s="639"/>
      <c r="G216" s="639"/>
      <c r="H216" s="639"/>
      <c r="I216" s="639"/>
      <c r="J216" s="639"/>
      <c r="K216" s="639"/>
      <c r="L216" s="639"/>
      <c r="M216" s="639"/>
      <c r="N216" s="639"/>
      <c r="O216" s="639"/>
      <c r="P216" s="639"/>
      <c r="Q216" s="639"/>
      <c r="R216" s="639"/>
    </row>
    <row r="217" spans="1:18" ht="12.75">
      <c r="A217" s="639"/>
      <c r="B217" s="639"/>
      <c r="C217" s="639"/>
      <c r="D217" s="639"/>
      <c r="E217" s="639"/>
      <c r="F217" s="639"/>
      <c r="G217" s="639"/>
      <c r="H217" s="639"/>
      <c r="I217" s="639"/>
      <c r="J217" s="639"/>
      <c r="K217" s="639"/>
      <c r="L217" s="639"/>
      <c r="M217" s="639"/>
      <c r="N217" s="639"/>
      <c r="O217" s="639"/>
      <c r="P217" s="639"/>
      <c r="Q217" s="639"/>
      <c r="R217" s="639"/>
    </row>
    <row r="218" spans="1:18" ht="12.75">
      <c r="A218" s="639"/>
      <c r="B218" s="639"/>
      <c r="C218" s="639"/>
      <c r="D218" s="639"/>
      <c r="E218" s="639"/>
      <c r="F218" s="639"/>
      <c r="G218" s="639"/>
      <c r="H218" s="639"/>
      <c r="I218" s="639"/>
      <c r="J218" s="639"/>
      <c r="K218" s="639"/>
      <c r="L218" s="639"/>
      <c r="M218" s="639"/>
      <c r="N218" s="639"/>
      <c r="O218" s="639"/>
      <c r="P218" s="639"/>
      <c r="Q218" s="639"/>
      <c r="R218" s="639"/>
    </row>
    <row r="219" spans="1:18" ht="12.75">
      <c r="A219" s="639"/>
      <c r="B219" s="639"/>
      <c r="C219" s="639"/>
      <c r="D219" s="639"/>
      <c r="E219" s="639"/>
      <c r="F219" s="639"/>
      <c r="G219" s="639"/>
      <c r="H219" s="639"/>
      <c r="I219" s="639"/>
      <c r="J219" s="639"/>
      <c r="K219" s="639"/>
      <c r="L219" s="639"/>
      <c r="M219" s="639"/>
      <c r="N219" s="639"/>
      <c r="O219" s="639"/>
      <c r="P219" s="639"/>
      <c r="Q219" s="639"/>
      <c r="R219" s="639"/>
    </row>
    <row r="220" spans="1:18" ht="12.75">
      <c r="A220" s="639"/>
      <c r="B220" s="639"/>
      <c r="C220" s="639"/>
      <c r="D220" s="639"/>
      <c r="E220" s="639"/>
      <c r="F220" s="639"/>
      <c r="G220" s="639"/>
      <c r="H220" s="639"/>
      <c r="I220" s="639"/>
      <c r="J220" s="639"/>
      <c r="K220" s="639"/>
      <c r="L220" s="639"/>
      <c r="M220" s="639"/>
      <c r="N220" s="639"/>
      <c r="O220" s="639"/>
      <c r="P220" s="639"/>
      <c r="Q220" s="639"/>
      <c r="R220" s="639"/>
    </row>
    <row r="221" spans="1:18" ht="12.75">
      <c r="A221" s="639"/>
      <c r="B221" s="639"/>
      <c r="C221" s="639"/>
      <c r="D221" s="639"/>
      <c r="E221" s="639"/>
      <c r="F221" s="639"/>
      <c r="G221" s="639"/>
      <c r="H221" s="639"/>
      <c r="I221" s="639"/>
      <c r="J221" s="639"/>
      <c r="K221" s="639"/>
      <c r="L221" s="639"/>
      <c r="M221" s="639"/>
      <c r="N221" s="639"/>
      <c r="O221" s="639"/>
      <c r="P221" s="639"/>
      <c r="Q221" s="639"/>
      <c r="R221" s="639"/>
    </row>
    <row r="222" spans="1:18" ht="12.75">
      <c r="A222" s="639"/>
      <c r="B222" s="639"/>
      <c r="C222" s="639"/>
      <c r="D222" s="639"/>
      <c r="E222" s="639"/>
      <c r="F222" s="639"/>
      <c r="G222" s="639"/>
      <c r="H222" s="639"/>
      <c r="I222" s="639"/>
      <c r="J222" s="639"/>
      <c r="K222" s="639"/>
      <c r="L222" s="639"/>
      <c r="M222" s="639"/>
      <c r="N222" s="639"/>
      <c r="O222" s="639"/>
      <c r="P222" s="639"/>
      <c r="Q222" s="639"/>
      <c r="R222" s="639"/>
    </row>
    <row r="223" spans="1:18" ht="12.75">
      <c r="A223" s="639"/>
      <c r="B223" s="639"/>
      <c r="C223" s="639"/>
      <c r="D223" s="639"/>
      <c r="E223" s="639"/>
      <c r="F223" s="639"/>
      <c r="G223" s="639"/>
      <c r="H223" s="639"/>
      <c r="I223" s="639"/>
      <c r="J223" s="639"/>
      <c r="K223" s="639"/>
      <c r="L223" s="639"/>
      <c r="M223" s="639"/>
      <c r="N223" s="639"/>
      <c r="O223" s="639"/>
      <c r="P223" s="639"/>
      <c r="Q223" s="639"/>
      <c r="R223" s="639"/>
    </row>
    <row r="224" spans="1:18" ht="12.75">
      <c r="A224" s="639"/>
      <c r="B224" s="639"/>
      <c r="C224" s="639"/>
      <c r="D224" s="639"/>
      <c r="E224" s="639"/>
      <c r="F224" s="639"/>
      <c r="G224" s="639"/>
      <c r="H224" s="639"/>
      <c r="I224" s="639"/>
      <c r="J224" s="639"/>
      <c r="K224" s="639"/>
      <c r="L224" s="639"/>
      <c r="M224" s="639"/>
      <c r="N224" s="639"/>
      <c r="O224" s="639"/>
      <c r="P224" s="639"/>
      <c r="Q224" s="639"/>
      <c r="R224" s="639"/>
    </row>
    <row r="225" spans="1:18" ht="12.75">
      <c r="A225" s="639"/>
      <c r="B225" s="639"/>
      <c r="C225" s="639"/>
      <c r="D225" s="639"/>
      <c r="E225" s="639"/>
      <c r="F225" s="639"/>
      <c r="G225" s="639"/>
      <c r="H225" s="639"/>
      <c r="I225" s="639"/>
      <c r="J225" s="639"/>
      <c r="K225" s="639"/>
      <c r="L225" s="639"/>
      <c r="M225" s="639"/>
      <c r="N225" s="639"/>
      <c r="O225" s="639"/>
      <c r="P225" s="639"/>
      <c r="Q225" s="639"/>
      <c r="R225" s="639"/>
    </row>
    <row r="226" spans="1:18" ht="12.75">
      <c r="A226" s="639"/>
      <c r="B226" s="639"/>
      <c r="C226" s="639"/>
      <c r="D226" s="639"/>
      <c r="E226" s="639"/>
      <c r="F226" s="639"/>
      <c r="G226" s="639"/>
      <c r="H226" s="639"/>
      <c r="I226" s="639"/>
      <c r="J226" s="639"/>
      <c r="K226" s="639"/>
      <c r="L226" s="639"/>
      <c r="M226" s="639"/>
      <c r="N226" s="639"/>
      <c r="O226" s="639"/>
      <c r="P226" s="639"/>
      <c r="Q226" s="639"/>
      <c r="R226" s="639"/>
    </row>
    <row r="227" spans="1:18" ht="12.75">
      <c r="A227" s="639"/>
      <c r="B227" s="639"/>
      <c r="C227" s="639"/>
      <c r="D227" s="639"/>
      <c r="E227" s="639"/>
      <c r="F227" s="639"/>
      <c r="G227" s="639"/>
      <c r="H227" s="639"/>
      <c r="I227" s="639"/>
      <c r="J227" s="639"/>
      <c r="K227" s="639"/>
      <c r="L227" s="639"/>
      <c r="M227" s="639"/>
      <c r="N227" s="639"/>
      <c r="O227" s="639"/>
      <c r="P227" s="639"/>
      <c r="Q227" s="639"/>
      <c r="R227" s="639"/>
    </row>
    <row r="228" spans="1:18" ht="12.75">
      <c r="A228" s="639"/>
      <c r="B228" s="639"/>
      <c r="C228" s="639"/>
      <c r="D228" s="639"/>
      <c r="E228" s="639"/>
      <c r="F228" s="639"/>
      <c r="G228" s="639"/>
      <c r="H228" s="639"/>
      <c r="I228" s="639"/>
      <c r="J228" s="639"/>
      <c r="K228" s="639"/>
      <c r="L228" s="639"/>
      <c r="M228" s="639"/>
      <c r="N228" s="639"/>
      <c r="O228" s="639"/>
      <c r="P228" s="639"/>
      <c r="Q228" s="639"/>
      <c r="R228" s="639"/>
    </row>
    <row r="229" spans="1:18" ht="12.75">
      <c r="A229" s="639"/>
      <c r="B229" s="639"/>
      <c r="C229" s="639"/>
      <c r="D229" s="639"/>
      <c r="E229" s="639"/>
      <c r="F229" s="639"/>
      <c r="G229" s="639"/>
      <c r="H229" s="639"/>
      <c r="I229" s="639"/>
      <c r="J229" s="639"/>
      <c r="K229" s="639"/>
      <c r="L229" s="639"/>
      <c r="M229" s="639"/>
      <c r="N229" s="639"/>
      <c r="O229" s="639"/>
      <c r="P229" s="639"/>
      <c r="Q229" s="639"/>
      <c r="R229" s="639"/>
    </row>
    <row r="230" spans="1:18" ht="12.75">
      <c r="A230" s="639"/>
      <c r="B230" s="639"/>
      <c r="C230" s="639"/>
      <c r="D230" s="639"/>
      <c r="E230" s="639"/>
      <c r="F230" s="639"/>
      <c r="G230" s="639"/>
      <c r="H230" s="639"/>
      <c r="I230" s="639"/>
      <c r="J230" s="639"/>
      <c r="K230" s="639"/>
      <c r="L230" s="639"/>
      <c r="M230" s="639"/>
      <c r="N230" s="639"/>
      <c r="O230" s="639"/>
      <c r="P230" s="639"/>
      <c r="Q230" s="639"/>
      <c r="R230" s="639"/>
    </row>
    <row r="231" spans="1:18" ht="12.75">
      <c r="A231" s="639"/>
      <c r="B231" s="639"/>
      <c r="C231" s="639"/>
      <c r="D231" s="639"/>
      <c r="E231" s="639"/>
      <c r="F231" s="639"/>
      <c r="G231" s="639"/>
      <c r="H231" s="639"/>
      <c r="I231" s="639"/>
      <c r="J231" s="639"/>
      <c r="K231" s="639"/>
      <c r="L231" s="639"/>
      <c r="M231" s="639"/>
      <c r="N231" s="639"/>
      <c r="O231" s="639"/>
      <c r="P231" s="639"/>
      <c r="Q231" s="639"/>
      <c r="R231" s="639"/>
    </row>
    <row r="232" spans="1:18" ht="12.75">
      <c r="A232" s="639"/>
      <c r="B232" s="639"/>
      <c r="C232" s="639"/>
      <c r="D232" s="639"/>
      <c r="E232" s="639"/>
      <c r="F232" s="639"/>
      <c r="G232" s="639"/>
      <c r="H232" s="639"/>
      <c r="I232" s="639"/>
      <c r="J232" s="639"/>
      <c r="K232" s="639"/>
      <c r="L232" s="639"/>
      <c r="M232" s="639"/>
      <c r="N232" s="639"/>
      <c r="O232" s="639"/>
      <c r="P232" s="639"/>
      <c r="Q232" s="639"/>
      <c r="R232" s="639"/>
    </row>
    <row r="233" spans="1:18" ht="12.75">
      <c r="A233" s="639"/>
      <c r="B233" s="639"/>
      <c r="C233" s="639"/>
      <c r="D233" s="639"/>
      <c r="E233" s="639"/>
      <c r="F233" s="639"/>
      <c r="G233" s="639"/>
      <c r="H233" s="639"/>
      <c r="I233" s="639"/>
      <c r="J233" s="639"/>
      <c r="K233" s="639"/>
      <c r="L233" s="639"/>
      <c r="M233" s="639"/>
      <c r="N233" s="639"/>
      <c r="O233" s="639"/>
      <c r="P233" s="639"/>
      <c r="Q233" s="639"/>
      <c r="R233" s="639"/>
    </row>
    <row r="234" spans="1:18" ht="12.75">
      <c r="A234" s="639"/>
      <c r="B234" s="639"/>
      <c r="C234" s="639"/>
      <c r="D234" s="639"/>
      <c r="E234" s="639"/>
      <c r="F234" s="639"/>
      <c r="G234" s="639"/>
      <c r="H234" s="639"/>
      <c r="I234" s="639"/>
      <c r="J234" s="639"/>
      <c r="K234" s="639"/>
      <c r="L234" s="639"/>
      <c r="M234" s="639"/>
      <c r="N234" s="639"/>
      <c r="O234" s="639"/>
      <c r="P234" s="639"/>
      <c r="Q234" s="639"/>
      <c r="R234" s="639"/>
    </row>
    <row r="235" spans="1:18" ht="12.75">
      <c r="A235" s="639"/>
      <c r="B235" s="639"/>
      <c r="C235" s="639"/>
      <c r="D235" s="639"/>
      <c r="E235" s="639"/>
      <c r="F235" s="639"/>
      <c r="G235" s="639"/>
      <c r="H235" s="639"/>
      <c r="I235" s="639"/>
      <c r="J235" s="639"/>
      <c r="K235" s="639"/>
      <c r="L235" s="639"/>
      <c r="M235" s="639"/>
      <c r="N235" s="639"/>
      <c r="O235" s="639"/>
      <c r="P235" s="639"/>
      <c r="Q235" s="639"/>
      <c r="R235" s="639"/>
    </row>
    <row r="236" spans="1:18" ht="12.75">
      <c r="A236" s="639"/>
      <c r="B236" s="639"/>
      <c r="C236" s="639"/>
      <c r="D236" s="639"/>
      <c r="E236" s="639"/>
      <c r="F236" s="639"/>
      <c r="G236" s="639"/>
      <c r="H236" s="639"/>
      <c r="I236" s="639"/>
      <c r="J236" s="639"/>
      <c r="K236" s="639"/>
      <c r="L236" s="639"/>
      <c r="M236" s="639"/>
      <c r="N236" s="639"/>
      <c r="O236" s="639"/>
      <c r="P236" s="639"/>
      <c r="Q236" s="639"/>
      <c r="R236" s="639"/>
    </row>
    <row r="237" spans="1:18" ht="12.75">
      <c r="A237" s="639"/>
      <c r="B237" s="639"/>
      <c r="C237" s="639"/>
      <c r="D237" s="639"/>
      <c r="E237" s="639"/>
      <c r="F237" s="639"/>
      <c r="G237" s="639"/>
      <c r="H237" s="639"/>
      <c r="I237" s="639"/>
      <c r="J237" s="639"/>
      <c r="K237" s="639"/>
      <c r="L237" s="639"/>
      <c r="M237" s="639"/>
      <c r="N237" s="639"/>
      <c r="O237" s="639"/>
      <c r="P237" s="639"/>
      <c r="Q237" s="639"/>
      <c r="R237" s="639"/>
    </row>
    <row r="238" spans="1:18" ht="12.75">
      <c r="A238" s="639"/>
      <c r="B238" s="639"/>
      <c r="C238" s="639"/>
      <c r="D238" s="639"/>
      <c r="E238" s="639"/>
      <c r="F238" s="639"/>
      <c r="G238" s="639"/>
      <c r="H238" s="639"/>
      <c r="I238" s="639"/>
      <c r="J238" s="639"/>
      <c r="K238" s="639"/>
      <c r="L238" s="639"/>
      <c r="M238" s="639"/>
      <c r="N238" s="639"/>
      <c r="O238" s="639"/>
      <c r="P238" s="639"/>
      <c r="Q238" s="639"/>
      <c r="R238" s="639"/>
    </row>
    <row r="239" spans="1:18" ht="12.75">
      <c r="A239" s="639"/>
      <c r="B239" s="639"/>
      <c r="C239" s="639"/>
      <c r="D239" s="639"/>
      <c r="E239" s="639"/>
      <c r="F239" s="639"/>
      <c r="G239" s="639"/>
      <c r="H239" s="639"/>
      <c r="I239" s="639"/>
      <c r="J239" s="639"/>
      <c r="K239" s="639"/>
      <c r="L239" s="639"/>
      <c r="M239" s="639"/>
      <c r="N239" s="639"/>
      <c r="O239" s="639"/>
      <c r="P239" s="639"/>
      <c r="Q239" s="639"/>
      <c r="R239" s="639"/>
    </row>
    <row r="240" spans="1:18" ht="12.75">
      <c r="A240" s="639"/>
      <c r="B240" s="639"/>
      <c r="C240" s="639"/>
      <c r="D240" s="639"/>
      <c r="E240" s="639"/>
      <c r="F240" s="639"/>
      <c r="G240" s="639"/>
      <c r="H240" s="639"/>
      <c r="I240" s="639"/>
      <c r="J240" s="639"/>
      <c r="K240" s="639"/>
      <c r="L240" s="639"/>
      <c r="M240" s="639"/>
      <c r="N240" s="639"/>
      <c r="O240" s="639"/>
      <c r="P240" s="639"/>
      <c r="Q240" s="639"/>
      <c r="R240" s="639"/>
    </row>
    <row r="241" spans="1:18" ht="12.75">
      <c r="A241" s="639"/>
      <c r="B241" s="639"/>
      <c r="C241" s="639"/>
      <c r="D241" s="639"/>
      <c r="E241" s="639"/>
      <c r="F241" s="639"/>
      <c r="G241" s="639"/>
      <c r="H241" s="639"/>
      <c r="I241" s="639"/>
      <c r="J241" s="639"/>
      <c r="K241" s="639"/>
      <c r="L241" s="639"/>
      <c r="M241" s="639"/>
      <c r="N241" s="639"/>
      <c r="O241" s="639"/>
      <c r="P241" s="639"/>
      <c r="Q241" s="639"/>
      <c r="R241" s="639"/>
    </row>
    <row r="242" spans="1:18" ht="12.75">
      <c r="A242" s="639"/>
      <c r="B242" s="639"/>
      <c r="C242" s="639"/>
      <c r="D242" s="639"/>
      <c r="E242" s="639"/>
      <c r="F242" s="639"/>
      <c r="G242" s="639"/>
      <c r="H242" s="639"/>
      <c r="I242" s="639"/>
      <c r="J242" s="639"/>
      <c r="K242" s="639"/>
      <c r="L242" s="639"/>
      <c r="M242" s="639"/>
      <c r="N242" s="639"/>
      <c r="O242" s="639"/>
      <c r="P242" s="639"/>
      <c r="Q242" s="639"/>
      <c r="R242" s="639"/>
    </row>
    <row r="243" spans="1:18" ht="12.75">
      <c r="A243" s="639"/>
      <c r="B243" s="639"/>
      <c r="C243" s="639"/>
      <c r="D243" s="639"/>
      <c r="E243" s="639"/>
      <c r="F243" s="639"/>
      <c r="G243" s="639"/>
      <c r="H243" s="639"/>
      <c r="I243" s="639"/>
      <c r="J243" s="639"/>
      <c r="K243" s="639"/>
      <c r="L243" s="639"/>
      <c r="M243" s="639"/>
      <c r="N243" s="639"/>
      <c r="O243" s="639"/>
      <c r="P243" s="639"/>
      <c r="Q243" s="639"/>
      <c r="R243" s="639"/>
    </row>
    <row r="244" spans="1:18" ht="12.75">
      <c r="A244" s="639"/>
      <c r="B244" s="639"/>
      <c r="C244" s="639"/>
      <c r="D244" s="639"/>
      <c r="E244" s="639"/>
      <c r="F244" s="639"/>
      <c r="G244" s="639"/>
      <c r="H244" s="639"/>
      <c r="I244" s="639"/>
      <c r="J244" s="639"/>
      <c r="K244" s="639"/>
      <c r="L244" s="639"/>
      <c r="M244" s="639"/>
      <c r="N244" s="639"/>
      <c r="O244" s="639"/>
      <c r="P244" s="639"/>
      <c r="Q244" s="639"/>
      <c r="R244" s="639"/>
    </row>
    <row r="245" spans="1:18" ht="12.75">
      <c r="A245" s="639"/>
      <c r="B245" s="639"/>
      <c r="C245" s="639"/>
      <c r="D245" s="639"/>
      <c r="E245" s="639"/>
      <c r="F245" s="639"/>
      <c r="G245" s="639"/>
      <c r="H245" s="639"/>
      <c r="I245" s="639"/>
      <c r="J245" s="639"/>
      <c r="K245" s="639"/>
      <c r="L245" s="639"/>
      <c r="M245" s="639"/>
      <c r="N245" s="639"/>
      <c r="O245" s="639"/>
      <c r="P245" s="639"/>
      <c r="Q245" s="639"/>
      <c r="R245" s="639"/>
    </row>
    <row r="246" spans="1:18" ht="12.75">
      <c r="A246" s="639"/>
      <c r="B246" s="639"/>
      <c r="C246" s="639"/>
      <c r="D246" s="639"/>
      <c r="E246" s="639"/>
      <c r="F246" s="639"/>
      <c r="G246" s="639"/>
      <c r="H246" s="639"/>
      <c r="I246" s="639"/>
      <c r="J246" s="639"/>
      <c r="K246" s="639"/>
      <c r="L246" s="639"/>
      <c r="M246" s="639"/>
      <c r="N246" s="639"/>
      <c r="O246" s="639"/>
      <c r="P246" s="639"/>
      <c r="Q246" s="639"/>
      <c r="R246" s="639"/>
    </row>
    <row r="247" spans="1:18" ht="12.75">
      <c r="A247" s="639"/>
      <c r="B247" s="639"/>
      <c r="C247" s="639"/>
      <c r="D247" s="639"/>
      <c r="E247" s="639"/>
      <c r="F247" s="639"/>
      <c r="G247" s="639"/>
      <c r="H247" s="639"/>
      <c r="I247" s="639"/>
      <c r="J247" s="639"/>
      <c r="K247" s="639"/>
      <c r="L247" s="639"/>
      <c r="M247" s="639"/>
      <c r="N247" s="639"/>
      <c r="O247" s="639"/>
      <c r="P247" s="639"/>
      <c r="Q247" s="639"/>
      <c r="R247" s="639"/>
    </row>
    <row r="248" spans="1:18" ht="12.75">
      <c r="A248" s="639"/>
      <c r="B248" s="639"/>
      <c r="C248" s="639"/>
      <c r="D248" s="639"/>
      <c r="E248" s="639"/>
      <c r="F248" s="639"/>
      <c r="G248" s="639"/>
      <c r="H248" s="639"/>
      <c r="I248" s="639"/>
      <c r="J248" s="639"/>
      <c r="K248" s="639"/>
      <c r="L248" s="639"/>
      <c r="M248" s="639"/>
      <c r="N248" s="639"/>
      <c r="O248" s="639"/>
      <c r="P248" s="639"/>
      <c r="Q248" s="639"/>
      <c r="R248" s="639"/>
    </row>
    <row r="249" spans="1:18" ht="12.75">
      <c r="A249" s="639"/>
      <c r="B249" s="639"/>
      <c r="C249" s="639"/>
      <c r="D249" s="639"/>
      <c r="E249" s="639"/>
      <c r="F249" s="639"/>
      <c r="G249" s="639"/>
      <c r="H249" s="639"/>
      <c r="I249" s="639"/>
      <c r="J249" s="639"/>
      <c r="K249" s="639"/>
      <c r="L249" s="639"/>
      <c r="M249" s="639"/>
      <c r="N249" s="639"/>
      <c r="O249" s="639"/>
      <c r="P249" s="639"/>
      <c r="Q249" s="639"/>
      <c r="R249" s="639"/>
    </row>
    <row r="250" spans="1:18" ht="12.75">
      <c r="A250" s="639"/>
      <c r="B250" s="639"/>
      <c r="C250" s="639"/>
      <c r="D250" s="639"/>
      <c r="E250" s="639"/>
      <c r="F250" s="639"/>
      <c r="G250" s="639"/>
      <c r="H250" s="639"/>
      <c r="I250" s="639"/>
      <c r="J250" s="639"/>
      <c r="K250" s="639"/>
      <c r="L250" s="639"/>
      <c r="M250" s="639"/>
      <c r="N250" s="639"/>
      <c r="O250" s="639"/>
      <c r="P250" s="639"/>
      <c r="Q250" s="639"/>
      <c r="R250" s="639"/>
    </row>
    <row r="251" spans="1:18" ht="12.75">
      <c r="A251" s="639"/>
      <c r="B251" s="639"/>
      <c r="C251" s="639"/>
      <c r="D251" s="639"/>
      <c r="E251" s="639"/>
      <c r="F251" s="639"/>
      <c r="G251" s="639"/>
      <c r="H251" s="639"/>
      <c r="I251" s="639"/>
      <c r="J251" s="639"/>
      <c r="K251" s="639"/>
      <c r="L251" s="639"/>
      <c r="M251" s="639"/>
      <c r="N251" s="639"/>
      <c r="O251" s="639"/>
      <c r="P251" s="639"/>
      <c r="Q251" s="639"/>
      <c r="R251" s="639"/>
    </row>
    <row r="252" spans="1:18" ht="12.75">
      <c r="A252" s="639"/>
      <c r="B252" s="639"/>
      <c r="C252" s="639"/>
      <c r="D252" s="639"/>
      <c r="E252" s="639"/>
      <c r="F252" s="639"/>
      <c r="G252" s="639"/>
      <c r="H252" s="639"/>
      <c r="I252" s="639"/>
      <c r="J252" s="639"/>
      <c r="K252" s="639"/>
      <c r="L252" s="639"/>
      <c r="M252" s="639"/>
      <c r="N252" s="639"/>
      <c r="O252" s="639"/>
      <c r="P252" s="639"/>
      <c r="Q252" s="639"/>
      <c r="R252" s="639"/>
    </row>
    <row r="253" spans="1:18" ht="12.75">
      <c r="A253" s="639"/>
      <c r="B253" s="639"/>
      <c r="C253" s="639"/>
      <c r="D253" s="639"/>
      <c r="E253" s="639"/>
      <c r="F253" s="639"/>
      <c r="G253" s="639"/>
      <c r="H253" s="639"/>
      <c r="I253" s="639"/>
      <c r="J253" s="639"/>
      <c r="K253" s="639"/>
      <c r="L253" s="639"/>
      <c r="M253" s="639"/>
      <c r="N253" s="639"/>
      <c r="O253" s="639"/>
      <c r="P253" s="639"/>
      <c r="Q253" s="639"/>
      <c r="R253" s="639"/>
    </row>
    <row r="254" spans="1:18" ht="12.75">
      <c r="A254" s="639"/>
      <c r="B254" s="639"/>
      <c r="C254" s="639"/>
      <c r="D254" s="639"/>
      <c r="E254" s="639"/>
      <c r="F254" s="639"/>
      <c r="G254" s="639"/>
      <c r="H254" s="639"/>
      <c r="I254" s="639"/>
      <c r="J254" s="639"/>
      <c r="K254" s="639"/>
      <c r="L254" s="639"/>
      <c r="M254" s="639"/>
      <c r="N254" s="639"/>
      <c r="O254" s="639"/>
      <c r="P254" s="639"/>
      <c r="Q254" s="639"/>
      <c r="R254" s="639"/>
    </row>
    <row r="255" spans="1:18" ht="12.75">
      <c r="A255" s="639"/>
      <c r="B255" s="639"/>
      <c r="C255" s="639"/>
      <c r="D255" s="639"/>
      <c r="E255" s="639"/>
      <c r="F255" s="639"/>
      <c r="G255" s="639"/>
      <c r="H255" s="639"/>
      <c r="I255" s="639"/>
      <c r="J255" s="639"/>
      <c r="K255" s="639"/>
      <c r="L255" s="639"/>
      <c r="M255" s="639"/>
      <c r="N255" s="639"/>
      <c r="O255" s="639"/>
      <c r="P255" s="639"/>
      <c r="Q255" s="639"/>
      <c r="R255" s="639"/>
    </row>
    <row r="256" spans="1:18" ht="12.75">
      <c r="A256" s="639"/>
      <c r="B256" s="639"/>
      <c r="C256" s="639"/>
      <c r="D256" s="639"/>
      <c r="E256" s="639"/>
      <c r="F256" s="639"/>
      <c r="G256" s="639"/>
      <c r="H256" s="639"/>
      <c r="I256" s="639"/>
      <c r="J256" s="639"/>
      <c r="K256" s="639"/>
      <c r="L256" s="639"/>
      <c r="M256" s="639"/>
      <c r="N256" s="639"/>
      <c r="O256" s="639"/>
      <c r="P256" s="639"/>
      <c r="Q256" s="639"/>
      <c r="R256" s="639"/>
    </row>
    <row r="257" spans="1:18" ht="12.75">
      <c r="A257" s="639"/>
      <c r="B257" s="639"/>
      <c r="C257" s="639"/>
      <c r="D257" s="639"/>
      <c r="E257" s="639"/>
      <c r="F257" s="639"/>
      <c r="G257" s="639"/>
      <c r="H257" s="639"/>
      <c r="I257" s="639"/>
      <c r="J257" s="639"/>
      <c r="K257" s="639"/>
      <c r="L257" s="639"/>
      <c r="M257" s="639"/>
      <c r="N257" s="639"/>
      <c r="O257" s="639"/>
      <c r="P257" s="639"/>
      <c r="Q257" s="639"/>
      <c r="R257" s="639"/>
    </row>
    <row r="258" spans="1:18" ht="12.75">
      <c r="A258" s="639"/>
      <c r="B258" s="639"/>
      <c r="C258" s="639"/>
      <c r="D258" s="639"/>
      <c r="E258" s="639"/>
      <c r="F258" s="639"/>
      <c r="G258" s="639"/>
      <c r="H258" s="639"/>
      <c r="I258" s="639"/>
      <c r="J258" s="639"/>
      <c r="K258" s="639"/>
      <c r="L258" s="639"/>
      <c r="M258" s="639"/>
      <c r="N258" s="639"/>
      <c r="O258" s="639"/>
      <c r="P258" s="639"/>
      <c r="Q258" s="639"/>
      <c r="R258" s="639"/>
    </row>
    <row r="259" spans="1:18" ht="12.75">
      <c r="A259" s="639"/>
      <c r="B259" s="639"/>
      <c r="C259" s="639"/>
      <c r="D259" s="639"/>
      <c r="E259" s="639"/>
      <c r="F259" s="639"/>
      <c r="G259" s="639"/>
      <c r="H259" s="639"/>
      <c r="I259" s="639"/>
      <c r="J259" s="639"/>
      <c r="K259" s="639"/>
      <c r="L259" s="639"/>
      <c r="M259" s="639"/>
      <c r="N259" s="639"/>
      <c r="O259" s="639"/>
      <c r="P259" s="639"/>
      <c r="Q259" s="639"/>
      <c r="R259" s="639"/>
    </row>
    <row r="260" spans="1:18" ht="12.75">
      <c r="A260" s="639"/>
      <c r="B260" s="639"/>
      <c r="C260" s="639"/>
      <c r="D260" s="639"/>
      <c r="E260" s="639"/>
      <c r="F260" s="639"/>
      <c r="G260" s="639"/>
      <c r="H260" s="639"/>
      <c r="I260" s="639"/>
      <c r="J260" s="639"/>
      <c r="K260" s="639"/>
      <c r="L260" s="639"/>
      <c r="M260" s="639"/>
      <c r="N260" s="639"/>
      <c r="O260" s="639"/>
      <c r="P260" s="639"/>
      <c r="Q260" s="639"/>
      <c r="R260" s="639"/>
    </row>
    <row r="261" spans="1:18" ht="12.75">
      <c r="A261" s="639"/>
      <c r="B261" s="639"/>
      <c r="C261" s="639"/>
      <c r="D261" s="639"/>
      <c r="E261" s="639"/>
      <c r="F261" s="639"/>
      <c r="G261" s="639"/>
      <c r="H261" s="639"/>
      <c r="I261" s="639"/>
      <c r="J261" s="639"/>
      <c r="K261" s="639"/>
      <c r="L261" s="639"/>
      <c r="M261" s="639"/>
      <c r="N261" s="639"/>
      <c r="O261" s="639"/>
      <c r="P261" s="639"/>
      <c r="Q261" s="639"/>
      <c r="R261" s="639"/>
    </row>
    <row r="262" spans="1:18" ht="12.75">
      <c r="A262" s="639"/>
      <c r="B262" s="639"/>
      <c r="C262" s="639"/>
      <c r="D262" s="639"/>
      <c r="E262" s="639"/>
      <c r="F262" s="639"/>
      <c r="G262" s="639"/>
      <c r="H262" s="639"/>
      <c r="I262" s="639"/>
      <c r="J262" s="639"/>
      <c r="K262" s="639"/>
      <c r="L262" s="639"/>
      <c r="M262" s="639"/>
      <c r="N262" s="639"/>
      <c r="O262" s="639"/>
      <c r="P262" s="639"/>
      <c r="Q262" s="639"/>
      <c r="R262" s="639"/>
    </row>
    <row r="263" spans="1:18" ht="12.75">
      <c r="A263" s="639"/>
      <c r="B263" s="639"/>
      <c r="C263" s="639"/>
      <c r="D263" s="639"/>
      <c r="E263" s="639"/>
      <c r="F263" s="639"/>
      <c r="G263" s="639"/>
      <c r="H263" s="639"/>
      <c r="I263" s="639"/>
      <c r="J263" s="639"/>
      <c r="K263" s="639"/>
      <c r="L263" s="639"/>
      <c r="M263" s="639"/>
      <c r="N263" s="639"/>
      <c r="O263" s="639"/>
      <c r="P263" s="639"/>
      <c r="Q263" s="639"/>
      <c r="R263" s="639"/>
    </row>
    <row r="264" spans="1:18" ht="12.75">
      <c r="A264" s="639"/>
      <c r="B264" s="639"/>
      <c r="C264" s="639"/>
      <c r="D264" s="639"/>
      <c r="E264" s="639"/>
      <c r="F264" s="639"/>
      <c r="G264" s="639"/>
      <c r="H264" s="639"/>
      <c r="I264" s="639"/>
      <c r="J264" s="639"/>
      <c r="K264" s="639"/>
      <c r="L264" s="639"/>
      <c r="M264" s="639"/>
      <c r="N264" s="639"/>
      <c r="O264" s="639"/>
      <c r="P264" s="639"/>
      <c r="Q264" s="639"/>
      <c r="R264" s="639"/>
    </row>
    <row r="265" spans="1:18" ht="12.75">
      <c r="A265" s="639"/>
      <c r="B265" s="639"/>
      <c r="C265" s="639"/>
      <c r="D265" s="639"/>
      <c r="E265" s="639"/>
      <c r="F265" s="639"/>
      <c r="G265" s="639"/>
      <c r="H265" s="639"/>
      <c r="I265" s="639"/>
      <c r="J265" s="639"/>
      <c r="K265" s="639"/>
      <c r="L265" s="639"/>
      <c r="M265" s="639"/>
      <c r="N265" s="639"/>
      <c r="O265" s="639"/>
      <c r="P265" s="639"/>
      <c r="Q265" s="639"/>
      <c r="R265" s="639"/>
    </row>
    <row r="266" spans="1:18" ht="12.75">
      <c r="A266" s="639"/>
      <c r="B266" s="639"/>
      <c r="C266" s="639"/>
      <c r="D266" s="639"/>
      <c r="E266" s="639"/>
      <c r="F266" s="639"/>
      <c r="G266" s="639"/>
      <c r="H266" s="639"/>
      <c r="I266" s="639"/>
      <c r="J266" s="639"/>
      <c r="K266" s="639"/>
      <c r="L266" s="639"/>
      <c r="M266" s="639"/>
      <c r="N266" s="639"/>
      <c r="O266" s="639"/>
      <c r="P266" s="639"/>
      <c r="Q266" s="639"/>
      <c r="R266" s="639"/>
    </row>
    <row r="267" spans="1:18" ht="12.75">
      <c r="A267" s="639"/>
      <c r="B267" s="639"/>
      <c r="C267" s="639"/>
      <c r="D267" s="639"/>
      <c r="E267" s="639"/>
      <c r="F267" s="639"/>
      <c r="G267" s="639"/>
      <c r="H267" s="639"/>
      <c r="I267" s="639"/>
      <c r="J267" s="639"/>
      <c r="K267" s="639"/>
      <c r="L267" s="639"/>
      <c r="M267" s="639"/>
      <c r="N267" s="639"/>
      <c r="O267" s="639"/>
      <c r="P267" s="639"/>
      <c r="Q267" s="639"/>
      <c r="R267" s="639"/>
    </row>
    <row r="268" spans="1:18" ht="12.75">
      <c r="A268" s="639"/>
      <c r="B268" s="639"/>
      <c r="C268" s="639"/>
      <c r="D268" s="639"/>
      <c r="E268" s="639"/>
      <c r="F268" s="639"/>
      <c r="G268" s="639"/>
      <c r="H268" s="639"/>
      <c r="I268" s="639"/>
      <c r="J268" s="639"/>
      <c r="K268" s="639"/>
      <c r="L268" s="639"/>
      <c r="M268" s="639"/>
      <c r="N268" s="639"/>
      <c r="O268" s="639"/>
      <c r="P268" s="639"/>
      <c r="Q268" s="639"/>
      <c r="R268" s="639"/>
    </row>
    <row r="269" spans="1:18" ht="12.75">
      <c r="A269" s="639"/>
      <c r="B269" s="639"/>
      <c r="C269" s="639"/>
      <c r="D269" s="639"/>
      <c r="E269" s="639"/>
      <c r="F269" s="639"/>
      <c r="G269" s="639"/>
      <c r="H269" s="639"/>
      <c r="I269" s="639"/>
      <c r="J269" s="639"/>
      <c r="K269" s="639"/>
      <c r="L269" s="639"/>
      <c r="M269" s="639"/>
      <c r="N269" s="639"/>
      <c r="O269" s="639"/>
      <c r="P269" s="639"/>
      <c r="Q269" s="639"/>
      <c r="R269" s="639"/>
    </row>
    <row r="270" spans="1:18" ht="12.75">
      <c r="A270" s="639"/>
      <c r="B270" s="639"/>
      <c r="C270" s="639"/>
      <c r="D270" s="639"/>
      <c r="E270" s="639"/>
      <c r="F270" s="639"/>
      <c r="G270" s="639"/>
      <c r="H270" s="639"/>
      <c r="I270" s="639"/>
      <c r="J270" s="639"/>
      <c r="K270" s="639"/>
      <c r="L270" s="639"/>
      <c r="M270" s="639"/>
      <c r="N270" s="639"/>
      <c r="O270" s="639"/>
      <c r="P270" s="639"/>
      <c r="Q270" s="639"/>
      <c r="R270" s="639"/>
    </row>
    <row r="271" spans="1:18" ht="12.75">
      <c r="A271" s="639"/>
      <c r="B271" s="639"/>
      <c r="C271" s="639"/>
      <c r="D271" s="639"/>
      <c r="E271" s="639"/>
      <c r="F271" s="639"/>
      <c r="G271" s="639"/>
      <c r="H271" s="639"/>
      <c r="I271" s="639"/>
      <c r="J271" s="639"/>
      <c r="K271" s="639"/>
      <c r="L271" s="639"/>
      <c r="M271" s="639"/>
      <c r="N271" s="639"/>
      <c r="O271" s="639"/>
      <c r="P271" s="639"/>
      <c r="Q271" s="639"/>
      <c r="R271" s="639"/>
    </row>
    <row r="272" spans="1:18" ht="12.75">
      <c r="A272" s="639"/>
      <c r="B272" s="639"/>
      <c r="C272" s="639"/>
      <c r="D272" s="639"/>
      <c r="E272" s="639"/>
      <c r="F272" s="639"/>
      <c r="G272" s="639"/>
      <c r="H272" s="639"/>
      <c r="I272" s="639"/>
      <c r="J272" s="639"/>
      <c r="K272" s="639"/>
      <c r="L272" s="639"/>
      <c r="M272" s="639"/>
      <c r="N272" s="639"/>
      <c r="O272" s="639"/>
      <c r="P272" s="639"/>
      <c r="Q272" s="639"/>
      <c r="R272" s="639"/>
    </row>
    <row r="273" spans="1:18" ht="12.75">
      <c r="A273" s="639"/>
      <c r="B273" s="639"/>
      <c r="C273" s="639"/>
      <c r="D273" s="639"/>
      <c r="E273" s="639"/>
      <c r="F273" s="639"/>
      <c r="G273" s="639"/>
      <c r="H273" s="639"/>
      <c r="I273" s="639"/>
      <c r="J273" s="639"/>
      <c r="K273" s="639"/>
      <c r="L273" s="639"/>
      <c r="M273" s="639"/>
      <c r="N273" s="639"/>
      <c r="O273" s="639"/>
      <c r="P273" s="639"/>
      <c r="Q273" s="639"/>
      <c r="R273" s="639"/>
    </row>
    <row r="274" spans="1:18" ht="12.75">
      <c r="A274" s="639"/>
      <c r="B274" s="639"/>
      <c r="C274" s="639"/>
      <c r="D274" s="639"/>
      <c r="E274" s="639"/>
      <c r="F274" s="639"/>
      <c r="G274" s="639"/>
      <c r="H274" s="639"/>
      <c r="I274" s="639"/>
      <c r="J274" s="639"/>
      <c r="K274" s="639"/>
      <c r="L274" s="639"/>
      <c r="M274" s="639"/>
      <c r="N274" s="639"/>
      <c r="O274" s="639"/>
      <c r="P274" s="639"/>
      <c r="Q274" s="639"/>
      <c r="R274" s="639"/>
    </row>
    <row r="275" spans="1:18" ht="12.75">
      <c r="A275" s="639"/>
      <c r="B275" s="639"/>
      <c r="C275" s="639"/>
      <c r="D275" s="639"/>
      <c r="E275" s="639"/>
      <c r="F275" s="639"/>
      <c r="G275" s="639"/>
      <c r="H275" s="639"/>
      <c r="I275" s="639"/>
      <c r="J275" s="639"/>
      <c r="K275" s="639"/>
      <c r="L275" s="639"/>
      <c r="M275" s="639"/>
      <c r="N275" s="639"/>
      <c r="O275" s="639"/>
      <c r="P275" s="639"/>
      <c r="Q275" s="639"/>
      <c r="R275" s="639"/>
    </row>
    <row r="276" spans="1:18" ht="12.75">
      <c r="A276" s="639"/>
      <c r="B276" s="639"/>
      <c r="C276" s="639"/>
      <c r="D276" s="639"/>
      <c r="E276" s="639"/>
      <c r="F276" s="639"/>
      <c r="G276" s="639"/>
      <c r="H276" s="639"/>
      <c r="I276" s="639"/>
      <c r="J276" s="639"/>
      <c r="K276" s="639"/>
      <c r="L276" s="639"/>
      <c r="M276" s="639"/>
      <c r="N276" s="639"/>
      <c r="O276" s="639"/>
      <c r="P276" s="639"/>
      <c r="Q276" s="639"/>
      <c r="R276" s="639"/>
    </row>
    <row r="277" spans="1:18" ht="12.75">
      <c r="A277" s="639"/>
      <c r="B277" s="639"/>
      <c r="C277" s="639"/>
      <c r="D277" s="639"/>
      <c r="E277" s="639"/>
      <c r="F277" s="639"/>
      <c r="G277" s="639"/>
      <c r="H277" s="639"/>
      <c r="I277" s="639"/>
      <c r="J277" s="639"/>
      <c r="K277" s="639"/>
      <c r="L277" s="639"/>
      <c r="M277" s="639"/>
      <c r="N277" s="639"/>
      <c r="O277" s="639"/>
      <c r="P277" s="639"/>
      <c r="Q277" s="639"/>
      <c r="R277" s="639"/>
    </row>
    <row r="278" spans="1:18" ht="12.75">
      <c r="A278" s="639"/>
      <c r="B278" s="639"/>
      <c r="C278" s="639"/>
      <c r="D278" s="639"/>
      <c r="E278" s="639"/>
      <c r="F278" s="639"/>
      <c r="G278" s="639"/>
      <c r="H278" s="639"/>
      <c r="I278" s="639"/>
      <c r="J278" s="639"/>
      <c r="K278" s="639"/>
      <c r="L278" s="639"/>
      <c r="M278" s="639"/>
      <c r="N278" s="639"/>
      <c r="O278" s="639"/>
      <c r="P278" s="639"/>
      <c r="Q278" s="639"/>
      <c r="R278" s="639"/>
    </row>
    <row r="279" spans="1:18" ht="12.75">
      <c r="A279" s="639"/>
      <c r="B279" s="639"/>
      <c r="C279" s="639"/>
      <c r="D279" s="639"/>
      <c r="E279" s="639"/>
      <c r="F279" s="639"/>
      <c r="G279" s="639"/>
      <c r="H279" s="639"/>
      <c r="I279" s="639"/>
      <c r="J279" s="639"/>
      <c r="K279" s="639"/>
      <c r="L279" s="639"/>
      <c r="M279" s="639"/>
      <c r="N279" s="639"/>
      <c r="O279" s="639"/>
      <c r="P279" s="639"/>
      <c r="Q279" s="639"/>
      <c r="R279" s="639"/>
    </row>
    <row r="280" spans="1:18" ht="12.75">
      <c r="A280" s="639"/>
      <c r="B280" s="639"/>
      <c r="C280" s="639"/>
      <c r="D280" s="639"/>
      <c r="E280" s="639"/>
      <c r="F280" s="639"/>
      <c r="G280" s="639"/>
      <c r="H280" s="639"/>
      <c r="I280" s="639"/>
      <c r="J280" s="639"/>
      <c r="K280" s="639"/>
      <c r="L280" s="639"/>
      <c r="M280" s="639"/>
      <c r="N280" s="639"/>
      <c r="O280" s="639"/>
      <c r="P280" s="639"/>
      <c r="Q280" s="639"/>
      <c r="R280" s="639"/>
    </row>
    <row r="281" spans="1:18" ht="12.75">
      <c r="A281" s="639"/>
      <c r="B281" s="639"/>
      <c r="C281" s="639"/>
      <c r="D281" s="639"/>
      <c r="E281" s="639"/>
      <c r="F281" s="639"/>
      <c r="G281" s="639"/>
      <c r="H281" s="639"/>
      <c r="I281" s="639"/>
      <c r="J281" s="639"/>
      <c r="K281" s="639"/>
      <c r="L281" s="639"/>
      <c r="M281" s="639"/>
      <c r="N281" s="639"/>
      <c r="O281" s="639"/>
      <c r="P281" s="639"/>
      <c r="Q281" s="639"/>
      <c r="R281" s="639"/>
    </row>
    <row r="282" spans="1:18" ht="12.75">
      <c r="A282" s="639"/>
      <c r="B282" s="639"/>
      <c r="C282" s="639"/>
      <c r="D282" s="639"/>
      <c r="E282" s="639"/>
      <c r="F282" s="639"/>
      <c r="G282" s="639"/>
      <c r="H282" s="639"/>
      <c r="I282" s="639"/>
      <c r="J282" s="639"/>
      <c r="K282" s="639"/>
      <c r="L282" s="639"/>
      <c r="M282" s="639"/>
      <c r="N282" s="639"/>
      <c r="O282" s="639"/>
      <c r="P282" s="639"/>
      <c r="Q282" s="639"/>
      <c r="R282" s="639"/>
    </row>
    <row r="283" spans="1:18" ht="12.75">
      <c r="A283" s="639"/>
      <c r="B283" s="639"/>
      <c r="C283" s="639"/>
      <c r="D283" s="639"/>
      <c r="E283" s="639"/>
      <c r="F283" s="639"/>
      <c r="G283" s="639"/>
      <c r="H283" s="639"/>
      <c r="I283" s="639"/>
      <c r="J283" s="639"/>
      <c r="K283" s="639"/>
      <c r="L283" s="639"/>
      <c r="M283" s="639"/>
      <c r="N283" s="639"/>
      <c r="O283" s="639"/>
      <c r="P283" s="639"/>
      <c r="Q283" s="639"/>
      <c r="R283" s="639"/>
    </row>
    <row r="284" spans="1:18" ht="12.75">
      <c r="A284" s="639"/>
      <c r="B284" s="639"/>
      <c r="C284" s="639"/>
      <c r="D284" s="639"/>
      <c r="E284" s="639"/>
      <c r="F284" s="639"/>
      <c r="G284" s="639"/>
      <c r="H284" s="639"/>
      <c r="I284" s="639"/>
      <c r="J284" s="639"/>
      <c r="K284" s="639"/>
      <c r="L284" s="639"/>
      <c r="M284" s="639"/>
      <c r="N284" s="639"/>
      <c r="O284" s="639"/>
      <c r="P284" s="639"/>
      <c r="Q284" s="639"/>
      <c r="R284" s="639"/>
    </row>
    <row r="285" spans="1:18" ht="12.75">
      <c r="A285" s="639"/>
      <c r="B285" s="639"/>
      <c r="C285" s="639"/>
      <c r="D285" s="639"/>
      <c r="E285" s="639"/>
      <c r="F285" s="639"/>
      <c r="G285" s="639"/>
      <c r="H285" s="639"/>
      <c r="I285" s="639"/>
      <c r="J285" s="639"/>
      <c r="K285" s="639"/>
      <c r="L285" s="639"/>
      <c r="M285" s="639"/>
      <c r="N285" s="639"/>
      <c r="O285" s="639"/>
      <c r="P285" s="639"/>
      <c r="Q285" s="639"/>
      <c r="R285" s="639"/>
    </row>
    <row r="286" spans="1:18" ht="12.75">
      <c r="A286" s="639"/>
      <c r="B286" s="639"/>
      <c r="C286" s="639"/>
      <c r="D286" s="639"/>
      <c r="E286" s="639"/>
      <c r="F286" s="639"/>
      <c r="G286" s="639"/>
      <c r="H286" s="639"/>
      <c r="I286" s="639"/>
      <c r="J286" s="639"/>
      <c r="K286" s="639"/>
      <c r="L286" s="639"/>
      <c r="M286" s="639"/>
      <c r="N286" s="639"/>
      <c r="O286" s="639"/>
      <c r="P286" s="639"/>
      <c r="Q286" s="639"/>
      <c r="R286" s="639"/>
    </row>
    <row r="287" spans="1:18" ht="12.75">
      <c r="A287" s="639"/>
      <c r="B287" s="639"/>
      <c r="C287" s="639"/>
      <c r="D287" s="639"/>
      <c r="E287" s="639"/>
      <c r="F287" s="639"/>
      <c r="G287" s="639"/>
      <c r="H287" s="639"/>
      <c r="I287" s="639"/>
      <c r="J287" s="639"/>
      <c r="K287" s="639"/>
      <c r="L287" s="639"/>
      <c r="M287" s="639"/>
      <c r="N287" s="639"/>
      <c r="O287" s="639"/>
      <c r="P287" s="639"/>
      <c r="Q287" s="639"/>
      <c r="R287" s="639"/>
    </row>
    <row r="288" spans="1:18" ht="12.75">
      <c r="A288" s="639"/>
      <c r="B288" s="639"/>
      <c r="C288" s="639"/>
      <c r="D288" s="639"/>
      <c r="E288" s="639"/>
      <c r="F288" s="639"/>
      <c r="G288" s="639"/>
      <c r="H288" s="639"/>
      <c r="I288" s="639"/>
      <c r="J288" s="639"/>
      <c r="K288" s="639"/>
      <c r="L288" s="639"/>
      <c r="M288" s="639"/>
      <c r="N288" s="639"/>
      <c r="O288" s="639"/>
      <c r="P288" s="639"/>
      <c r="Q288" s="639"/>
      <c r="R288" s="639"/>
    </row>
    <row r="289" spans="1:18" ht="12.75">
      <c r="A289" s="639"/>
      <c r="B289" s="639"/>
      <c r="C289" s="639"/>
      <c r="D289" s="639"/>
      <c r="E289" s="639"/>
      <c r="F289" s="639"/>
      <c r="G289" s="639"/>
      <c r="H289" s="639"/>
      <c r="I289" s="639"/>
      <c r="J289" s="639"/>
      <c r="K289" s="639"/>
      <c r="L289" s="639"/>
      <c r="M289" s="639"/>
      <c r="N289" s="639"/>
      <c r="O289" s="639"/>
      <c r="P289" s="639"/>
      <c r="Q289" s="639"/>
      <c r="R289" s="639"/>
    </row>
    <row r="290" spans="1:18" ht="12.75">
      <c r="A290" s="639"/>
      <c r="B290" s="639"/>
      <c r="C290" s="639"/>
      <c r="D290" s="639"/>
      <c r="E290" s="639"/>
      <c r="F290" s="639"/>
      <c r="G290" s="639"/>
      <c r="H290" s="639"/>
      <c r="I290" s="639"/>
      <c r="J290" s="639"/>
      <c r="K290" s="639"/>
      <c r="L290" s="639"/>
      <c r="M290" s="639"/>
      <c r="N290" s="639"/>
      <c r="O290" s="639"/>
      <c r="P290" s="639"/>
      <c r="Q290" s="639"/>
      <c r="R290" s="639"/>
    </row>
    <row r="291" spans="1:18" ht="12.75">
      <c r="A291" s="639"/>
      <c r="B291" s="639"/>
      <c r="C291" s="639"/>
      <c r="D291" s="639"/>
      <c r="E291" s="639"/>
      <c r="F291" s="639"/>
      <c r="G291" s="639"/>
      <c r="H291" s="639"/>
      <c r="I291" s="639"/>
      <c r="J291" s="639"/>
      <c r="K291" s="639"/>
      <c r="L291" s="639"/>
      <c r="M291" s="639"/>
      <c r="N291" s="639"/>
      <c r="O291" s="639"/>
      <c r="P291" s="639"/>
      <c r="Q291" s="639"/>
      <c r="R291" s="639"/>
    </row>
    <row r="292" spans="1:18" ht="12.75">
      <c r="A292" s="639"/>
      <c r="B292" s="639"/>
      <c r="C292" s="639"/>
      <c r="D292" s="639"/>
      <c r="E292" s="639"/>
      <c r="F292" s="639"/>
      <c r="G292" s="639"/>
      <c r="H292" s="639"/>
      <c r="I292" s="639"/>
      <c r="J292" s="639"/>
      <c r="K292" s="639"/>
      <c r="L292" s="639"/>
      <c r="M292" s="639"/>
      <c r="N292" s="639"/>
      <c r="O292" s="639"/>
      <c r="P292" s="639"/>
      <c r="Q292" s="639"/>
      <c r="R292" s="639"/>
    </row>
    <row r="293" spans="1:18" ht="12.75">
      <c r="A293" s="639"/>
      <c r="B293" s="639"/>
      <c r="C293" s="639"/>
      <c r="D293" s="639"/>
      <c r="E293" s="639"/>
      <c r="F293" s="639"/>
      <c r="G293" s="639"/>
      <c r="H293" s="639"/>
      <c r="I293" s="639"/>
      <c r="J293" s="639"/>
      <c r="K293" s="639"/>
      <c r="L293" s="639"/>
      <c r="M293" s="639"/>
      <c r="N293" s="639"/>
      <c r="O293" s="639"/>
      <c r="P293" s="639"/>
      <c r="Q293" s="639"/>
      <c r="R293" s="639"/>
    </row>
    <row r="294" spans="1:18" ht="12.75">
      <c r="A294" s="639"/>
      <c r="B294" s="639"/>
      <c r="C294" s="639"/>
      <c r="D294" s="639"/>
      <c r="E294" s="639"/>
      <c r="F294" s="639"/>
      <c r="G294" s="639"/>
      <c r="H294" s="639"/>
      <c r="I294" s="639"/>
      <c r="J294" s="639"/>
      <c r="K294" s="639"/>
      <c r="L294" s="639"/>
      <c r="M294" s="639"/>
      <c r="N294" s="639"/>
      <c r="O294" s="639"/>
      <c r="P294" s="639"/>
      <c r="Q294" s="639"/>
      <c r="R294" s="639"/>
    </row>
    <row r="295" spans="1:18" ht="12.75">
      <c r="A295" s="639"/>
      <c r="B295" s="639"/>
      <c r="C295" s="639"/>
      <c r="D295" s="639"/>
      <c r="E295" s="639"/>
      <c r="F295" s="639"/>
      <c r="G295" s="639"/>
      <c r="H295" s="639"/>
      <c r="I295" s="639"/>
      <c r="J295" s="639"/>
      <c r="K295" s="639"/>
      <c r="L295" s="639"/>
      <c r="M295" s="639"/>
      <c r="N295" s="639"/>
      <c r="O295" s="639"/>
      <c r="P295" s="639"/>
      <c r="Q295" s="639"/>
      <c r="R295" s="639"/>
    </row>
    <row r="296" spans="1:18" ht="12.75">
      <c r="A296" s="639"/>
      <c r="B296" s="639"/>
      <c r="C296" s="639"/>
      <c r="D296" s="639"/>
      <c r="E296" s="639"/>
      <c r="F296" s="639"/>
      <c r="G296" s="639"/>
      <c r="H296" s="639"/>
      <c r="I296" s="639"/>
      <c r="J296" s="639"/>
      <c r="K296" s="639"/>
      <c r="L296" s="639"/>
      <c r="M296" s="639"/>
      <c r="N296" s="639"/>
      <c r="O296" s="639"/>
      <c r="P296" s="639"/>
      <c r="Q296" s="639"/>
      <c r="R296" s="639"/>
    </row>
    <row r="297" spans="1:18" ht="12.75">
      <c r="A297" s="639"/>
      <c r="B297" s="639"/>
      <c r="C297" s="639"/>
      <c r="D297" s="639"/>
      <c r="E297" s="639"/>
      <c r="F297" s="639"/>
      <c r="G297" s="639"/>
      <c r="H297" s="639"/>
      <c r="I297" s="639"/>
      <c r="J297" s="639"/>
      <c r="K297" s="639"/>
      <c r="L297" s="639"/>
      <c r="M297" s="639"/>
      <c r="N297" s="639"/>
      <c r="O297" s="639"/>
      <c r="P297" s="639"/>
      <c r="Q297" s="639"/>
      <c r="R297" s="639"/>
    </row>
    <row r="298" spans="1:18" ht="12.75">
      <c r="A298" s="639"/>
      <c r="B298" s="639"/>
      <c r="C298" s="639"/>
      <c r="D298" s="639"/>
      <c r="E298" s="639"/>
      <c r="F298" s="639"/>
      <c r="G298" s="639"/>
      <c r="H298" s="639"/>
      <c r="I298" s="639"/>
      <c r="J298" s="639"/>
      <c r="K298" s="639"/>
      <c r="L298" s="639"/>
      <c r="M298" s="639"/>
      <c r="N298" s="639"/>
      <c r="O298" s="639"/>
      <c r="P298" s="639"/>
      <c r="Q298" s="639"/>
      <c r="R298" s="639"/>
    </row>
    <row r="299" spans="1:18" ht="12.75">
      <c r="A299" s="639"/>
      <c r="B299" s="639"/>
      <c r="C299" s="639"/>
      <c r="D299" s="639"/>
      <c r="E299" s="639"/>
      <c r="F299" s="639"/>
      <c r="G299" s="639"/>
      <c r="H299" s="639"/>
      <c r="I299" s="639"/>
      <c r="J299" s="639"/>
      <c r="K299" s="639"/>
      <c r="L299" s="639"/>
      <c r="M299" s="639"/>
      <c r="N299" s="639"/>
      <c r="O299" s="639"/>
      <c r="P299" s="639"/>
      <c r="Q299" s="639"/>
      <c r="R299" s="639"/>
    </row>
    <row r="300" spans="1:18" ht="12.75">
      <c r="A300" s="639"/>
      <c r="B300" s="639"/>
      <c r="C300" s="639"/>
      <c r="D300" s="639"/>
      <c r="E300" s="639"/>
      <c r="F300" s="639"/>
      <c r="G300" s="639"/>
      <c r="H300" s="639"/>
      <c r="I300" s="639"/>
      <c r="J300" s="639"/>
      <c r="K300" s="639"/>
      <c r="L300" s="639"/>
      <c r="M300" s="639"/>
      <c r="N300" s="639"/>
      <c r="O300" s="639"/>
      <c r="P300" s="639"/>
      <c r="Q300" s="639"/>
      <c r="R300" s="639"/>
    </row>
    <row r="301" spans="1:18" ht="12.75">
      <c r="A301" s="639"/>
      <c r="B301" s="639"/>
      <c r="C301" s="639"/>
      <c r="D301" s="639"/>
      <c r="E301" s="639"/>
      <c r="F301" s="639"/>
      <c r="G301" s="639"/>
      <c r="H301" s="639"/>
      <c r="I301" s="639"/>
      <c r="J301" s="639"/>
      <c r="K301" s="639"/>
      <c r="L301" s="639"/>
      <c r="M301" s="639"/>
      <c r="N301" s="639"/>
      <c r="O301" s="639"/>
      <c r="P301" s="639"/>
      <c r="Q301" s="639"/>
      <c r="R301" s="639"/>
    </row>
    <row r="302" spans="1:18" ht="12.75">
      <c r="A302" s="639"/>
      <c r="B302" s="639"/>
      <c r="C302" s="639"/>
      <c r="D302" s="639"/>
      <c r="E302" s="639"/>
      <c r="F302" s="639"/>
      <c r="G302" s="639"/>
      <c r="H302" s="639"/>
      <c r="I302" s="639"/>
      <c r="J302" s="639"/>
      <c r="K302" s="639"/>
      <c r="L302" s="639"/>
      <c r="M302" s="639"/>
      <c r="N302" s="639"/>
      <c r="O302" s="639"/>
      <c r="P302" s="639"/>
      <c r="Q302" s="639"/>
      <c r="R302" s="639"/>
    </row>
    <row r="303" spans="1:18" ht="12.75">
      <c r="A303" s="639"/>
      <c r="B303" s="639"/>
      <c r="C303" s="639"/>
      <c r="D303" s="639"/>
      <c r="E303" s="639"/>
      <c r="F303" s="639"/>
      <c r="G303" s="639"/>
      <c r="H303" s="639"/>
      <c r="I303" s="639"/>
      <c r="J303" s="639"/>
      <c r="K303" s="639"/>
      <c r="L303" s="639"/>
      <c r="M303" s="639"/>
      <c r="N303" s="639"/>
      <c r="O303" s="639"/>
      <c r="P303" s="639"/>
      <c r="Q303" s="639"/>
      <c r="R303" s="639"/>
    </row>
    <row r="304" spans="1:18" ht="12.75">
      <c r="A304" s="639"/>
      <c r="B304" s="639"/>
      <c r="C304" s="639"/>
      <c r="D304" s="639"/>
      <c r="E304" s="639"/>
      <c r="F304" s="639"/>
      <c r="G304" s="639"/>
      <c r="H304" s="639"/>
      <c r="I304" s="639"/>
      <c r="J304" s="639"/>
      <c r="K304" s="639"/>
      <c r="L304" s="639"/>
      <c r="M304" s="639"/>
      <c r="N304" s="639"/>
      <c r="O304" s="639"/>
      <c r="P304" s="639"/>
      <c r="Q304" s="639"/>
      <c r="R304" s="639"/>
    </row>
    <row r="305" spans="1:18" ht="12.75">
      <c r="A305" s="639"/>
      <c r="B305" s="639"/>
      <c r="C305" s="639"/>
      <c r="D305" s="639"/>
      <c r="E305" s="639"/>
      <c r="F305" s="639"/>
      <c r="G305" s="639"/>
      <c r="H305" s="639"/>
      <c r="I305" s="639"/>
      <c r="J305" s="639"/>
      <c r="K305" s="639"/>
      <c r="L305" s="639"/>
      <c r="M305" s="639"/>
      <c r="N305" s="639"/>
      <c r="O305" s="639"/>
      <c r="P305" s="639"/>
      <c r="Q305" s="639"/>
      <c r="R305" s="639"/>
    </row>
    <row r="306" spans="1:18" ht="12.75">
      <c r="A306" s="639"/>
      <c r="B306" s="639"/>
      <c r="C306" s="639"/>
      <c r="D306" s="639"/>
      <c r="E306" s="639"/>
      <c r="F306" s="639"/>
      <c r="G306" s="639"/>
      <c r="H306" s="639"/>
      <c r="I306" s="639"/>
      <c r="J306" s="639"/>
      <c r="K306" s="639"/>
      <c r="L306" s="639"/>
      <c r="M306" s="639"/>
      <c r="N306" s="639"/>
      <c r="O306" s="639"/>
      <c r="P306" s="639"/>
      <c r="Q306" s="639"/>
      <c r="R306" s="639"/>
    </row>
    <row r="307" spans="1:18" ht="12.75">
      <c r="A307" s="639"/>
      <c r="B307" s="639"/>
      <c r="C307" s="639"/>
      <c r="D307" s="639"/>
      <c r="E307" s="639"/>
      <c r="F307" s="639"/>
      <c r="G307" s="639"/>
      <c r="H307" s="639"/>
      <c r="I307" s="639"/>
      <c r="J307" s="639"/>
      <c r="K307" s="639"/>
      <c r="L307" s="639"/>
      <c r="M307" s="639"/>
      <c r="N307" s="639"/>
      <c r="O307" s="639"/>
      <c r="P307" s="639"/>
      <c r="Q307" s="639"/>
      <c r="R307" s="639"/>
    </row>
    <row r="308" spans="1:18" ht="12.75">
      <c r="A308" s="639"/>
      <c r="B308" s="639"/>
      <c r="C308" s="639"/>
      <c r="D308" s="639"/>
      <c r="E308" s="639"/>
      <c r="F308" s="639"/>
      <c r="G308" s="639"/>
      <c r="H308" s="639"/>
      <c r="I308" s="639"/>
      <c r="J308" s="639"/>
      <c r="K308" s="639"/>
      <c r="L308" s="639"/>
      <c r="M308" s="639"/>
      <c r="N308" s="639"/>
      <c r="O308" s="639"/>
      <c r="P308" s="639"/>
      <c r="Q308" s="639"/>
      <c r="R308" s="639"/>
    </row>
    <row r="309" spans="1:18" ht="12.75">
      <c r="A309" s="639"/>
      <c r="B309" s="639"/>
      <c r="C309" s="639"/>
      <c r="D309" s="639"/>
      <c r="E309" s="639"/>
      <c r="F309" s="639"/>
      <c r="G309" s="639"/>
      <c r="H309" s="639"/>
      <c r="I309" s="639"/>
      <c r="J309" s="639"/>
      <c r="K309" s="639"/>
      <c r="L309" s="639"/>
      <c r="M309" s="639"/>
      <c r="N309" s="639"/>
      <c r="O309" s="639"/>
      <c r="P309" s="639"/>
      <c r="Q309" s="639"/>
      <c r="R309" s="639"/>
    </row>
    <row r="310" spans="1:18" ht="12.75">
      <c r="A310" s="639"/>
      <c r="B310" s="639"/>
      <c r="C310" s="639"/>
      <c r="D310" s="639"/>
      <c r="E310" s="639"/>
      <c r="F310" s="639"/>
      <c r="G310" s="639"/>
      <c r="H310" s="639"/>
      <c r="I310" s="639"/>
      <c r="J310" s="639"/>
      <c r="K310" s="639"/>
      <c r="L310" s="639"/>
      <c r="M310" s="639"/>
      <c r="N310" s="639"/>
      <c r="O310" s="639"/>
      <c r="P310" s="639"/>
      <c r="Q310" s="639"/>
      <c r="R310" s="639"/>
    </row>
    <row r="311" spans="1:18" ht="12.75">
      <c r="A311" s="639"/>
      <c r="B311" s="639"/>
      <c r="C311" s="639"/>
      <c r="D311" s="639"/>
      <c r="E311" s="639"/>
      <c r="F311" s="639"/>
      <c r="G311" s="639"/>
      <c r="H311" s="639"/>
      <c r="I311" s="639"/>
      <c r="J311" s="639"/>
      <c r="K311" s="639"/>
      <c r="L311" s="639"/>
      <c r="M311" s="639"/>
      <c r="N311" s="639"/>
      <c r="O311" s="639"/>
      <c r="P311" s="639"/>
      <c r="Q311" s="639"/>
      <c r="R311" s="639"/>
    </row>
    <row r="312" spans="1:18" ht="12.75">
      <c r="A312" s="639"/>
      <c r="B312" s="639"/>
      <c r="C312" s="639"/>
      <c r="D312" s="639"/>
      <c r="E312" s="639"/>
      <c r="F312" s="639"/>
      <c r="G312" s="639"/>
      <c r="H312" s="639"/>
      <c r="I312" s="639"/>
      <c r="J312" s="639"/>
      <c r="K312" s="639"/>
      <c r="L312" s="639"/>
      <c r="M312" s="639"/>
      <c r="N312" s="639"/>
      <c r="O312" s="639"/>
      <c r="P312" s="639"/>
      <c r="Q312" s="639"/>
      <c r="R312" s="639"/>
    </row>
    <row r="313" spans="1:18" ht="12.75">
      <c r="A313" s="639"/>
      <c r="B313" s="639"/>
      <c r="C313" s="639"/>
      <c r="D313" s="639"/>
      <c r="E313" s="639"/>
      <c r="F313" s="639"/>
      <c r="G313" s="639"/>
      <c r="H313" s="639"/>
      <c r="I313" s="639"/>
      <c r="J313" s="639"/>
      <c r="K313" s="639"/>
      <c r="L313" s="639"/>
      <c r="M313" s="639"/>
      <c r="N313" s="639"/>
      <c r="O313" s="639"/>
      <c r="P313" s="639"/>
      <c r="Q313" s="639"/>
      <c r="R313" s="639"/>
    </row>
    <row r="314" spans="1:18" ht="12.75">
      <c r="A314" s="639"/>
      <c r="B314" s="639"/>
      <c r="C314" s="639"/>
      <c r="D314" s="639"/>
      <c r="E314" s="639"/>
      <c r="F314" s="639"/>
      <c r="G314" s="639"/>
      <c r="H314" s="639"/>
      <c r="I314" s="639"/>
      <c r="J314" s="639"/>
      <c r="K314" s="639"/>
      <c r="L314" s="639"/>
      <c r="M314" s="639"/>
      <c r="N314" s="639"/>
      <c r="O314" s="639"/>
      <c r="P314" s="639"/>
      <c r="Q314" s="639"/>
      <c r="R314" s="639"/>
    </row>
    <row r="315" spans="1:18" ht="12.75">
      <c r="A315" s="639"/>
      <c r="B315" s="639"/>
      <c r="C315" s="639"/>
      <c r="D315" s="639"/>
      <c r="E315" s="639"/>
      <c r="F315" s="639"/>
      <c r="G315" s="639"/>
      <c r="H315" s="639"/>
      <c r="I315" s="639"/>
      <c r="J315" s="639"/>
      <c r="K315" s="639"/>
      <c r="L315" s="639"/>
      <c r="M315" s="639"/>
      <c r="N315" s="639"/>
      <c r="O315" s="639"/>
      <c r="P315" s="639"/>
      <c r="Q315" s="639"/>
      <c r="R315" s="639"/>
    </row>
    <row r="316" spans="1:18" ht="12.75">
      <c r="A316" s="639"/>
      <c r="B316" s="639"/>
      <c r="C316" s="639"/>
      <c r="D316" s="639"/>
      <c r="E316" s="639"/>
      <c r="F316" s="639"/>
      <c r="G316" s="639"/>
      <c r="H316" s="639"/>
      <c r="I316" s="639"/>
      <c r="J316" s="639"/>
      <c r="K316" s="639"/>
      <c r="L316" s="639"/>
      <c r="M316" s="639"/>
      <c r="N316" s="639"/>
      <c r="O316" s="639"/>
      <c r="P316" s="639"/>
      <c r="Q316" s="639"/>
      <c r="R316" s="639"/>
    </row>
    <row r="317" spans="1:18" ht="12.75">
      <c r="A317" s="639"/>
      <c r="B317" s="639"/>
      <c r="C317" s="639"/>
      <c r="D317" s="639"/>
      <c r="E317" s="639"/>
      <c r="F317" s="639"/>
      <c r="G317" s="639"/>
      <c r="H317" s="639"/>
      <c r="I317" s="639"/>
      <c r="J317" s="639"/>
      <c r="K317" s="639"/>
      <c r="L317" s="639"/>
      <c r="M317" s="639"/>
      <c r="N317" s="639"/>
      <c r="O317" s="639"/>
      <c r="P317" s="639"/>
      <c r="Q317" s="639"/>
      <c r="R317" s="639"/>
    </row>
    <row r="318" spans="1:18" ht="12.75">
      <c r="A318" s="639"/>
      <c r="B318" s="639"/>
      <c r="C318" s="639"/>
      <c r="D318" s="639"/>
      <c r="E318" s="639"/>
      <c r="F318" s="639"/>
      <c r="G318" s="639"/>
      <c r="H318" s="639"/>
      <c r="I318" s="639"/>
      <c r="J318" s="639"/>
      <c r="K318" s="639"/>
      <c r="L318" s="639"/>
      <c r="M318" s="639"/>
      <c r="N318" s="639"/>
      <c r="O318" s="639"/>
      <c r="P318" s="639"/>
      <c r="Q318" s="639"/>
      <c r="R318" s="639"/>
    </row>
    <row r="319" spans="1:18" ht="12.75">
      <c r="A319" s="639"/>
      <c r="B319" s="639"/>
      <c r="C319" s="639"/>
      <c r="D319" s="639"/>
      <c r="E319" s="639"/>
      <c r="F319" s="639"/>
      <c r="G319" s="639"/>
      <c r="H319" s="639"/>
      <c r="I319" s="639"/>
      <c r="J319" s="639"/>
      <c r="K319" s="639"/>
      <c r="L319" s="639"/>
      <c r="M319" s="639"/>
      <c r="N319" s="639"/>
      <c r="O319" s="639"/>
      <c r="P319" s="639"/>
      <c r="Q319" s="639"/>
      <c r="R319" s="639"/>
    </row>
    <row r="320" spans="1:18" ht="12.75">
      <c r="A320" s="639"/>
      <c r="B320" s="639"/>
      <c r="C320" s="639"/>
      <c r="D320" s="639"/>
      <c r="E320" s="639"/>
      <c r="F320" s="639"/>
      <c r="G320" s="639"/>
      <c r="H320" s="639"/>
      <c r="I320" s="639"/>
      <c r="J320" s="639"/>
      <c r="K320" s="639"/>
      <c r="L320" s="639"/>
      <c r="M320" s="639"/>
      <c r="N320" s="639"/>
      <c r="O320" s="639"/>
      <c r="P320" s="639"/>
      <c r="Q320" s="639"/>
      <c r="R320" s="639"/>
    </row>
    <row r="321" spans="1:18" ht="12.75">
      <c r="A321" s="639"/>
      <c r="B321" s="639"/>
      <c r="C321" s="639"/>
      <c r="D321" s="639"/>
      <c r="E321" s="639"/>
      <c r="F321" s="639"/>
      <c r="G321" s="639"/>
      <c r="H321" s="639"/>
      <c r="I321" s="639"/>
      <c r="J321" s="639"/>
      <c r="K321" s="639"/>
      <c r="L321" s="639"/>
      <c r="M321" s="639"/>
      <c r="N321" s="639"/>
      <c r="O321" s="639"/>
      <c r="P321" s="639"/>
      <c r="Q321" s="639"/>
      <c r="R321" s="639"/>
    </row>
    <row r="322" spans="1:18" ht="12.75">
      <c r="A322" s="639"/>
      <c r="B322" s="639"/>
      <c r="C322" s="639"/>
      <c r="D322" s="639"/>
      <c r="E322" s="639"/>
      <c r="F322" s="639"/>
      <c r="G322" s="639"/>
      <c r="H322" s="639"/>
      <c r="I322" s="639"/>
      <c r="J322" s="639"/>
      <c r="K322" s="639"/>
      <c r="L322" s="639"/>
      <c r="M322" s="639"/>
      <c r="N322" s="639"/>
      <c r="O322" s="639"/>
      <c r="P322" s="639"/>
      <c r="Q322" s="639"/>
      <c r="R322" s="639"/>
    </row>
    <row r="323" spans="1:18" ht="12.75">
      <c r="A323" s="639"/>
      <c r="B323" s="639"/>
      <c r="C323" s="639"/>
      <c r="D323" s="639"/>
      <c r="E323" s="639"/>
      <c r="F323" s="639"/>
      <c r="G323" s="639"/>
      <c r="H323" s="639"/>
      <c r="I323" s="639"/>
      <c r="J323" s="639"/>
      <c r="K323" s="639"/>
      <c r="L323" s="639"/>
      <c r="M323" s="639"/>
      <c r="N323" s="639"/>
      <c r="O323" s="639"/>
      <c r="P323" s="639"/>
      <c r="Q323" s="639"/>
      <c r="R323" s="639"/>
    </row>
    <row r="324" spans="1:18" ht="12.75">
      <c r="A324" s="639"/>
      <c r="B324" s="639"/>
      <c r="C324" s="639"/>
      <c r="D324" s="639"/>
      <c r="E324" s="639"/>
      <c r="F324" s="639"/>
      <c r="G324" s="639"/>
      <c r="H324" s="639"/>
      <c r="I324" s="639"/>
      <c r="J324" s="639"/>
      <c r="K324" s="639"/>
      <c r="L324" s="639"/>
      <c r="M324" s="639"/>
      <c r="N324" s="639"/>
      <c r="O324" s="639"/>
      <c r="P324" s="639"/>
      <c r="Q324" s="639"/>
      <c r="R324" s="639"/>
    </row>
    <row r="325" spans="1:18" ht="12.75">
      <c r="A325" s="639"/>
      <c r="B325" s="639"/>
      <c r="C325" s="639"/>
      <c r="D325" s="639"/>
      <c r="E325" s="639"/>
      <c r="F325" s="639"/>
      <c r="G325" s="639"/>
      <c r="H325" s="639"/>
      <c r="I325" s="639"/>
      <c r="J325" s="639"/>
      <c r="K325" s="639"/>
      <c r="L325" s="639"/>
      <c r="M325" s="639"/>
      <c r="N325" s="639"/>
      <c r="O325" s="639"/>
      <c r="P325" s="639"/>
      <c r="Q325" s="639"/>
      <c r="R325" s="639"/>
    </row>
    <row r="326" spans="1:18" ht="12.75">
      <c r="A326" s="639"/>
      <c r="B326" s="639"/>
      <c r="C326" s="639"/>
      <c r="D326" s="639"/>
      <c r="E326" s="639"/>
      <c r="F326" s="639"/>
      <c r="G326" s="639"/>
      <c r="H326" s="639"/>
      <c r="I326" s="639"/>
      <c r="J326" s="639"/>
      <c r="K326" s="639"/>
      <c r="L326" s="639"/>
      <c r="M326" s="639"/>
      <c r="N326" s="639"/>
      <c r="O326" s="639"/>
      <c r="P326" s="639"/>
      <c r="Q326" s="639"/>
      <c r="R326" s="639"/>
    </row>
    <row r="327" spans="1:18" ht="12.75">
      <c r="A327" s="639"/>
      <c r="B327" s="639"/>
      <c r="C327" s="639"/>
      <c r="D327" s="639"/>
      <c r="E327" s="639"/>
      <c r="F327" s="639"/>
      <c r="G327" s="639"/>
      <c r="H327" s="639"/>
      <c r="I327" s="639"/>
      <c r="J327" s="639"/>
      <c r="K327" s="639"/>
      <c r="L327" s="639"/>
      <c r="M327" s="639"/>
      <c r="N327" s="639"/>
      <c r="O327" s="639"/>
      <c r="P327" s="639"/>
      <c r="Q327" s="639"/>
      <c r="R327" s="639"/>
    </row>
    <row r="328" spans="1:18" ht="12.75">
      <c r="A328" s="639"/>
      <c r="B328" s="639"/>
      <c r="C328" s="639"/>
      <c r="D328" s="639"/>
      <c r="E328" s="639"/>
      <c r="F328" s="639"/>
      <c r="G328" s="639"/>
      <c r="H328" s="639"/>
      <c r="I328" s="639"/>
      <c r="J328" s="639"/>
      <c r="K328" s="639"/>
      <c r="L328" s="639"/>
      <c r="M328" s="639"/>
      <c r="N328" s="639"/>
      <c r="O328" s="639"/>
      <c r="P328" s="639"/>
      <c r="Q328" s="639"/>
      <c r="R328" s="639"/>
    </row>
    <row r="329" spans="1:18" ht="12.75">
      <c r="A329" s="639"/>
      <c r="B329" s="639"/>
      <c r="C329" s="639"/>
      <c r="D329" s="639"/>
      <c r="E329" s="639"/>
      <c r="F329" s="639"/>
      <c r="G329" s="639"/>
      <c r="H329" s="639"/>
      <c r="I329" s="639"/>
      <c r="J329" s="639"/>
      <c r="K329" s="639"/>
      <c r="L329" s="639"/>
      <c r="M329" s="639"/>
      <c r="N329" s="639"/>
      <c r="O329" s="639"/>
      <c r="P329" s="639"/>
      <c r="Q329" s="639"/>
      <c r="R329" s="639"/>
    </row>
    <row r="330" spans="1:18" ht="12.75">
      <c r="A330" s="639"/>
      <c r="B330" s="639"/>
      <c r="C330" s="639"/>
      <c r="D330" s="639"/>
      <c r="E330" s="639"/>
      <c r="F330" s="639"/>
      <c r="G330" s="639"/>
      <c r="H330" s="639"/>
      <c r="I330" s="639"/>
      <c r="J330" s="639"/>
      <c r="K330" s="639"/>
      <c r="L330" s="639"/>
      <c r="M330" s="639"/>
      <c r="N330" s="639"/>
      <c r="O330" s="639"/>
      <c r="P330" s="639"/>
      <c r="Q330" s="639"/>
      <c r="R330" s="639"/>
    </row>
    <row r="331" spans="1:18" ht="12.75">
      <c r="A331" s="639"/>
      <c r="B331" s="639"/>
      <c r="C331" s="639"/>
      <c r="D331" s="639"/>
      <c r="E331" s="639"/>
      <c r="F331" s="639"/>
      <c r="G331" s="639"/>
      <c r="H331" s="639"/>
      <c r="I331" s="639"/>
      <c r="J331" s="639"/>
      <c r="K331" s="639"/>
      <c r="L331" s="639"/>
      <c r="M331" s="639"/>
      <c r="N331" s="639"/>
      <c r="O331" s="639"/>
      <c r="P331" s="639"/>
      <c r="Q331" s="639"/>
      <c r="R331" s="639"/>
    </row>
    <row r="332" spans="1:18" ht="12.75">
      <c r="A332" s="639"/>
      <c r="B332" s="639"/>
      <c r="C332" s="639"/>
      <c r="D332" s="639"/>
      <c r="E332" s="639"/>
      <c r="F332" s="639"/>
      <c r="G332" s="639"/>
      <c r="H332" s="639"/>
      <c r="I332" s="639"/>
      <c r="J332" s="639"/>
      <c r="K332" s="639"/>
      <c r="L332" s="639"/>
      <c r="M332" s="639"/>
      <c r="N332" s="639"/>
      <c r="O332" s="639"/>
      <c r="P332" s="639"/>
      <c r="Q332" s="639"/>
      <c r="R332" s="639"/>
    </row>
    <row r="333" spans="1:18" ht="12.75">
      <c r="A333" s="639"/>
      <c r="B333" s="639"/>
      <c r="C333" s="639"/>
      <c r="D333" s="639"/>
      <c r="E333" s="639"/>
      <c r="F333" s="639"/>
      <c r="G333" s="639"/>
      <c r="H333" s="639"/>
      <c r="I333" s="639"/>
      <c r="J333" s="639"/>
      <c r="K333" s="639"/>
      <c r="L333" s="639"/>
      <c r="M333" s="639"/>
      <c r="N333" s="639"/>
      <c r="O333" s="639"/>
      <c r="P333" s="639"/>
      <c r="Q333" s="639"/>
      <c r="R333" s="639"/>
    </row>
    <row r="334" spans="1:18" ht="12.75">
      <c r="A334" s="639"/>
      <c r="B334" s="639"/>
      <c r="C334" s="639"/>
      <c r="D334" s="639"/>
      <c r="E334" s="639"/>
      <c r="F334" s="639"/>
      <c r="G334" s="639"/>
      <c r="H334" s="639"/>
      <c r="I334" s="639"/>
      <c r="J334" s="639"/>
      <c r="K334" s="639"/>
      <c r="L334" s="639"/>
      <c r="M334" s="639"/>
      <c r="N334" s="639"/>
      <c r="O334" s="639"/>
      <c r="P334" s="639"/>
      <c r="Q334" s="639"/>
      <c r="R334" s="639"/>
    </row>
    <row r="335" spans="1:18" ht="12.75">
      <c r="A335" s="639"/>
      <c r="B335" s="639"/>
      <c r="C335" s="639"/>
      <c r="D335" s="639"/>
      <c r="E335" s="639"/>
      <c r="F335" s="639"/>
      <c r="G335" s="639"/>
      <c r="H335" s="639"/>
      <c r="I335" s="639"/>
      <c r="J335" s="639"/>
      <c r="K335" s="639"/>
      <c r="L335" s="639"/>
      <c r="M335" s="639"/>
      <c r="N335" s="639"/>
      <c r="O335" s="639"/>
      <c r="P335" s="639"/>
      <c r="Q335" s="639"/>
      <c r="R335" s="639"/>
    </row>
    <row r="336" spans="1:18" ht="12.75">
      <c r="A336" s="639"/>
      <c r="B336" s="639"/>
      <c r="C336" s="639"/>
      <c r="D336" s="639"/>
      <c r="E336" s="639"/>
      <c r="F336" s="639"/>
      <c r="G336" s="639"/>
      <c r="H336" s="639"/>
      <c r="I336" s="639"/>
      <c r="J336" s="639"/>
      <c r="K336" s="639"/>
      <c r="L336" s="639"/>
      <c r="M336" s="639"/>
      <c r="N336" s="639"/>
      <c r="O336" s="639"/>
      <c r="P336" s="639"/>
      <c r="Q336" s="639"/>
      <c r="R336" s="639"/>
    </row>
    <row r="337" spans="1:18" ht="12.75">
      <c r="A337" s="639"/>
      <c r="B337" s="639"/>
      <c r="C337" s="639"/>
      <c r="D337" s="639"/>
      <c r="E337" s="639"/>
      <c r="F337" s="639"/>
      <c r="G337" s="639"/>
      <c r="H337" s="639"/>
      <c r="I337" s="639"/>
      <c r="J337" s="639"/>
      <c r="K337" s="639"/>
      <c r="L337" s="639"/>
      <c r="M337" s="639"/>
      <c r="N337" s="639"/>
      <c r="O337" s="639"/>
      <c r="P337" s="639"/>
      <c r="Q337" s="639"/>
      <c r="R337" s="639"/>
    </row>
    <row r="338" spans="1:18" ht="12.75">
      <c r="A338" s="639"/>
      <c r="B338" s="639"/>
      <c r="C338" s="639"/>
      <c r="D338" s="639"/>
      <c r="E338" s="639"/>
      <c r="F338" s="639"/>
      <c r="G338" s="639"/>
      <c r="H338" s="639"/>
      <c r="I338" s="639"/>
      <c r="J338" s="639"/>
      <c r="K338" s="639"/>
      <c r="L338" s="639"/>
      <c r="M338" s="639"/>
      <c r="N338" s="639"/>
      <c r="O338" s="639"/>
      <c r="P338" s="639"/>
      <c r="Q338" s="639"/>
      <c r="R338" s="639"/>
    </row>
    <row r="339" spans="1:18" ht="12.75">
      <c r="A339" s="639"/>
      <c r="B339" s="639"/>
      <c r="C339" s="639"/>
      <c r="D339" s="639"/>
      <c r="E339" s="639"/>
      <c r="F339" s="639"/>
      <c r="G339" s="639"/>
      <c r="H339" s="639"/>
      <c r="I339" s="639"/>
      <c r="J339" s="639"/>
      <c r="K339" s="639"/>
      <c r="L339" s="639"/>
      <c r="M339" s="639"/>
      <c r="N339" s="639"/>
      <c r="O339" s="639"/>
      <c r="P339" s="639"/>
      <c r="Q339" s="639"/>
      <c r="R339" s="639"/>
    </row>
    <row r="340" spans="1:18" ht="12.75">
      <c r="A340" s="639"/>
      <c r="B340" s="639"/>
      <c r="C340" s="639"/>
      <c r="D340" s="639"/>
      <c r="E340" s="639"/>
      <c r="F340" s="639"/>
      <c r="G340" s="639"/>
      <c r="H340" s="639"/>
      <c r="I340" s="639"/>
      <c r="J340" s="639"/>
      <c r="K340" s="639"/>
      <c r="L340" s="639"/>
      <c r="M340" s="639"/>
      <c r="N340" s="639"/>
      <c r="O340" s="639"/>
      <c r="P340" s="639"/>
      <c r="Q340" s="639"/>
      <c r="R340" s="639"/>
    </row>
    <row r="341" spans="1:18" ht="12.75">
      <c r="A341" s="639"/>
      <c r="B341" s="639"/>
      <c r="C341" s="639"/>
      <c r="D341" s="639"/>
      <c r="E341" s="639"/>
      <c r="F341" s="639"/>
      <c r="G341" s="639"/>
      <c r="H341" s="639"/>
      <c r="I341" s="639"/>
      <c r="J341" s="639"/>
      <c r="K341" s="639"/>
      <c r="L341" s="639"/>
      <c r="M341" s="639"/>
      <c r="N341" s="639"/>
      <c r="O341" s="639"/>
      <c r="P341" s="639"/>
      <c r="Q341" s="639"/>
      <c r="R341" s="639"/>
    </row>
    <row r="342" spans="1:18" ht="12.75">
      <c r="A342" s="639"/>
      <c r="B342" s="639"/>
      <c r="C342" s="639"/>
      <c r="D342" s="639"/>
      <c r="E342" s="639"/>
      <c r="F342" s="639"/>
      <c r="G342" s="639"/>
      <c r="H342" s="639"/>
      <c r="I342" s="639"/>
      <c r="J342" s="639"/>
      <c r="K342" s="639"/>
      <c r="L342" s="639"/>
      <c r="M342" s="639"/>
      <c r="N342" s="639"/>
      <c r="O342" s="639"/>
      <c r="P342" s="639"/>
      <c r="Q342" s="639"/>
      <c r="R342" s="639"/>
    </row>
    <row r="343" spans="1:18" ht="12.75">
      <c r="A343" s="639"/>
      <c r="B343" s="639"/>
      <c r="C343" s="639"/>
      <c r="D343" s="639"/>
      <c r="E343" s="639"/>
      <c r="F343" s="639"/>
      <c r="G343" s="639"/>
      <c r="H343" s="639"/>
      <c r="I343" s="639"/>
      <c r="J343" s="639"/>
      <c r="K343" s="639"/>
      <c r="L343" s="639"/>
      <c r="M343" s="639"/>
      <c r="N343" s="639"/>
      <c r="O343" s="639"/>
      <c r="P343" s="639"/>
      <c r="Q343" s="639"/>
      <c r="R343" s="639"/>
    </row>
    <row r="344" spans="1:18" ht="12.75">
      <c r="A344" s="639"/>
      <c r="B344" s="639"/>
      <c r="C344" s="639"/>
      <c r="D344" s="639"/>
      <c r="E344" s="639"/>
      <c r="F344" s="639"/>
      <c r="G344" s="639"/>
      <c r="H344" s="639"/>
      <c r="I344" s="639"/>
      <c r="J344" s="639"/>
      <c r="K344" s="639"/>
      <c r="L344" s="639"/>
      <c r="M344" s="639"/>
      <c r="N344" s="639"/>
      <c r="O344" s="639"/>
      <c r="P344" s="639"/>
      <c r="Q344" s="639"/>
      <c r="R344" s="639"/>
    </row>
    <row r="345" spans="1:18" ht="12.75">
      <c r="A345" s="639"/>
      <c r="B345" s="639"/>
      <c r="C345" s="639"/>
      <c r="D345" s="639"/>
      <c r="E345" s="639"/>
      <c r="F345" s="639"/>
      <c r="G345" s="639"/>
      <c r="H345" s="639"/>
      <c r="I345" s="639"/>
      <c r="J345" s="639"/>
      <c r="K345" s="639"/>
      <c r="L345" s="639"/>
      <c r="M345" s="639"/>
      <c r="N345" s="639"/>
      <c r="O345" s="639"/>
      <c r="P345" s="639"/>
      <c r="Q345" s="639"/>
      <c r="R345" s="639"/>
    </row>
    <row r="346" spans="1:18" ht="12.75">
      <c r="A346" s="639"/>
      <c r="B346" s="639"/>
      <c r="C346" s="639"/>
      <c r="D346" s="639"/>
      <c r="E346" s="639"/>
      <c r="F346" s="639"/>
      <c r="G346" s="639"/>
      <c r="H346" s="639"/>
      <c r="I346" s="639"/>
      <c r="J346" s="639"/>
      <c r="K346" s="639"/>
      <c r="L346" s="639"/>
      <c r="M346" s="639"/>
      <c r="N346" s="639"/>
      <c r="O346" s="639"/>
      <c r="P346" s="639"/>
      <c r="Q346" s="639"/>
      <c r="R346" s="639"/>
    </row>
    <row r="347" spans="1:18" ht="12.75">
      <c r="A347" s="639"/>
      <c r="B347" s="639"/>
      <c r="C347" s="639"/>
      <c r="D347" s="639"/>
      <c r="E347" s="639"/>
      <c r="F347" s="639"/>
      <c r="G347" s="639"/>
      <c r="H347" s="639"/>
      <c r="I347" s="639"/>
      <c r="J347" s="639"/>
      <c r="K347" s="639"/>
      <c r="L347" s="639"/>
      <c r="M347" s="639"/>
      <c r="N347" s="639"/>
      <c r="O347" s="639"/>
      <c r="P347" s="639"/>
      <c r="Q347" s="639"/>
      <c r="R347" s="639"/>
    </row>
    <row r="348" spans="1:18" ht="12.75">
      <c r="A348" s="639"/>
      <c r="B348" s="639"/>
      <c r="C348" s="639"/>
      <c r="D348" s="639"/>
      <c r="E348" s="639"/>
      <c r="F348" s="639"/>
      <c r="G348" s="639"/>
      <c r="H348" s="639"/>
      <c r="I348" s="639"/>
      <c r="J348" s="639"/>
      <c r="K348" s="639"/>
      <c r="L348" s="639"/>
      <c r="M348" s="639"/>
      <c r="N348" s="639"/>
      <c r="O348" s="639"/>
      <c r="P348" s="639"/>
      <c r="Q348" s="639"/>
      <c r="R348" s="639"/>
    </row>
    <row r="349" spans="1:18" ht="12.75">
      <c r="A349" s="639"/>
      <c r="B349" s="639"/>
      <c r="C349" s="639"/>
      <c r="D349" s="639"/>
      <c r="E349" s="639"/>
      <c r="F349" s="639"/>
      <c r="G349" s="639"/>
      <c r="H349" s="639"/>
      <c r="I349" s="639"/>
      <c r="J349" s="639"/>
      <c r="K349" s="639"/>
      <c r="L349" s="639"/>
      <c r="M349" s="639"/>
      <c r="N349" s="639"/>
      <c r="O349" s="639"/>
      <c r="P349" s="639"/>
      <c r="Q349" s="639"/>
      <c r="R349" s="639"/>
    </row>
    <row r="350" spans="1:18" ht="12.75">
      <c r="A350" s="639"/>
      <c r="B350" s="639"/>
      <c r="C350" s="639"/>
      <c r="D350" s="639"/>
      <c r="E350" s="639"/>
      <c r="F350" s="639"/>
      <c r="G350" s="639"/>
      <c r="H350" s="639"/>
      <c r="I350" s="639"/>
      <c r="J350" s="639"/>
      <c r="K350" s="639"/>
      <c r="L350" s="639"/>
      <c r="M350" s="639"/>
      <c r="N350" s="639"/>
      <c r="O350" s="639"/>
      <c r="P350" s="639"/>
      <c r="Q350" s="639"/>
      <c r="R350" s="639"/>
    </row>
    <row r="351" spans="1:18" ht="12.75">
      <c r="A351" s="639"/>
      <c r="B351" s="639"/>
      <c r="C351" s="639"/>
      <c r="D351" s="639"/>
      <c r="E351" s="639"/>
      <c r="F351" s="639"/>
      <c r="G351" s="639"/>
      <c r="H351" s="639"/>
      <c r="I351" s="639"/>
      <c r="J351" s="639"/>
      <c r="K351" s="639"/>
      <c r="L351" s="639"/>
      <c r="M351" s="639"/>
      <c r="N351" s="639"/>
      <c r="O351" s="639"/>
      <c r="P351" s="639"/>
      <c r="Q351" s="639"/>
      <c r="R351" s="639"/>
    </row>
    <row r="352" spans="1:18" ht="12.75">
      <c r="A352" s="639"/>
      <c r="B352" s="639"/>
      <c r="C352" s="639"/>
      <c r="D352" s="639"/>
      <c r="E352" s="639"/>
      <c r="F352" s="639"/>
      <c r="G352" s="639"/>
      <c r="H352" s="639"/>
      <c r="I352" s="639"/>
      <c r="J352" s="639"/>
      <c r="K352" s="639"/>
      <c r="L352" s="639"/>
      <c r="M352" s="639"/>
      <c r="N352" s="639"/>
      <c r="O352" s="639"/>
      <c r="P352" s="639"/>
      <c r="Q352" s="639"/>
      <c r="R352" s="639"/>
    </row>
    <row r="353" spans="1:18" ht="12.75">
      <c r="A353" s="639"/>
      <c r="B353" s="639"/>
      <c r="C353" s="639"/>
      <c r="D353" s="639"/>
      <c r="E353" s="639"/>
      <c r="F353" s="639"/>
      <c r="G353" s="639"/>
      <c r="H353" s="639"/>
      <c r="I353" s="639"/>
      <c r="J353" s="639"/>
      <c r="K353" s="639"/>
      <c r="L353" s="639"/>
      <c r="M353" s="639"/>
      <c r="N353" s="639"/>
      <c r="O353" s="639"/>
      <c r="P353" s="639"/>
      <c r="Q353" s="639"/>
      <c r="R353" s="639"/>
    </row>
    <row r="354" spans="1:18" ht="12.75">
      <c r="A354" s="639"/>
      <c r="B354" s="639"/>
      <c r="C354" s="639"/>
      <c r="D354" s="639"/>
      <c r="E354" s="639"/>
      <c r="F354" s="639"/>
      <c r="G354" s="639"/>
      <c r="H354" s="639"/>
      <c r="I354" s="639"/>
      <c r="J354" s="639"/>
      <c r="K354" s="639"/>
      <c r="L354" s="639"/>
      <c r="M354" s="639"/>
      <c r="N354" s="639"/>
      <c r="O354" s="639"/>
      <c r="P354" s="639"/>
      <c r="Q354" s="639"/>
      <c r="R354" s="639"/>
    </row>
    <row r="355" spans="1:18" ht="12.75">
      <c r="A355" s="639"/>
      <c r="B355" s="639"/>
      <c r="C355" s="639"/>
      <c r="D355" s="639"/>
      <c r="E355" s="639"/>
      <c r="F355" s="639"/>
      <c r="G355" s="639"/>
      <c r="H355" s="639"/>
      <c r="I355" s="639"/>
      <c r="J355" s="639"/>
      <c r="K355" s="639"/>
      <c r="L355" s="639"/>
      <c r="M355" s="639"/>
      <c r="N355" s="639"/>
      <c r="O355" s="639"/>
      <c r="P355" s="639"/>
      <c r="Q355" s="639"/>
      <c r="R355" s="639"/>
    </row>
    <row r="356" spans="1:18" ht="12.75">
      <c r="A356" s="639"/>
      <c r="B356" s="639"/>
      <c r="C356" s="639"/>
      <c r="D356" s="639"/>
      <c r="E356" s="639"/>
      <c r="F356" s="639"/>
      <c r="G356" s="639"/>
      <c r="H356" s="639"/>
      <c r="I356" s="639"/>
      <c r="J356" s="639"/>
      <c r="K356" s="639"/>
      <c r="L356" s="639"/>
      <c r="M356" s="639"/>
      <c r="N356" s="639"/>
      <c r="O356" s="639"/>
      <c r="P356" s="639"/>
      <c r="Q356" s="639"/>
      <c r="R356" s="639"/>
    </row>
    <row r="357" spans="1:18" ht="12.75">
      <c r="A357" s="639"/>
      <c r="B357" s="639"/>
      <c r="C357" s="639"/>
      <c r="D357" s="639"/>
      <c r="E357" s="639"/>
      <c r="F357" s="639"/>
      <c r="G357" s="639"/>
      <c r="H357" s="639"/>
      <c r="I357" s="639"/>
      <c r="J357" s="639"/>
      <c r="K357" s="639"/>
      <c r="L357" s="639"/>
      <c r="M357" s="639"/>
      <c r="N357" s="639"/>
      <c r="O357" s="639"/>
      <c r="P357" s="639"/>
      <c r="Q357" s="639"/>
      <c r="R357" s="639"/>
    </row>
    <row r="358" spans="1:18" ht="12.75">
      <c r="A358" s="639"/>
      <c r="B358" s="639"/>
      <c r="C358" s="639"/>
      <c r="D358" s="639"/>
      <c r="E358" s="639"/>
      <c r="F358" s="639"/>
      <c r="G358" s="639"/>
      <c r="H358" s="639"/>
      <c r="I358" s="639"/>
      <c r="J358" s="639"/>
      <c r="K358" s="639"/>
      <c r="L358" s="639"/>
      <c r="M358" s="639"/>
      <c r="N358" s="639"/>
      <c r="O358" s="639"/>
      <c r="P358" s="639"/>
      <c r="Q358" s="639"/>
      <c r="R358" s="639"/>
    </row>
    <row r="359" spans="1:18" ht="12.75">
      <c r="A359" s="639"/>
      <c r="B359" s="639"/>
      <c r="C359" s="639"/>
      <c r="D359" s="639"/>
      <c r="E359" s="639"/>
      <c r="F359" s="639"/>
      <c r="G359" s="639"/>
      <c r="H359" s="639"/>
      <c r="I359" s="639"/>
      <c r="J359" s="639"/>
      <c r="K359" s="639"/>
      <c r="L359" s="639"/>
      <c r="M359" s="639"/>
      <c r="N359" s="639"/>
      <c r="O359" s="639"/>
      <c r="P359" s="639"/>
      <c r="Q359" s="639"/>
      <c r="R359" s="639"/>
    </row>
    <row r="360" spans="1:18" ht="12.75">
      <c r="A360" s="639"/>
      <c r="B360" s="639"/>
      <c r="C360" s="639"/>
      <c r="D360" s="639"/>
      <c r="E360" s="639"/>
      <c r="F360" s="639"/>
      <c r="G360" s="639"/>
      <c r="H360" s="639"/>
      <c r="I360" s="639"/>
      <c r="J360" s="639"/>
      <c r="K360" s="639"/>
      <c r="L360" s="639"/>
      <c r="M360" s="639"/>
      <c r="N360" s="639"/>
      <c r="O360" s="639"/>
      <c r="P360" s="639"/>
      <c r="Q360" s="639"/>
      <c r="R360" s="639"/>
    </row>
    <row r="361" spans="1:18" ht="12.75">
      <c r="A361" s="639"/>
      <c r="B361" s="639"/>
      <c r="C361" s="639"/>
      <c r="D361" s="639"/>
      <c r="E361" s="639"/>
      <c r="F361" s="639"/>
      <c r="G361" s="639"/>
      <c r="H361" s="639"/>
      <c r="I361" s="639"/>
      <c r="J361" s="639"/>
      <c r="K361" s="639"/>
      <c r="L361" s="639"/>
      <c r="M361" s="639"/>
      <c r="N361" s="639"/>
      <c r="O361" s="639"/>
      <c r="P361" s="639"/>
      <c r="Q361" s="639"/>
      <c r="R361" s="639"/>
    </row>
    <row r="362" spans="1:18" ht="12.75">
      <c r="A362" s="639"/>
      <c r="B362" s="639"/>
      <c r="C362" s="639"/>
      <c r="D362" s="639"/>
      <c r="E362" s="639"/>
      <c r="F362" s="639"/>
      <c r="G362" s="639"/>
      <c r="H362" s="639"/>
      <c r="I362" s="639"/>
      <c r="J362" s="639"/>
      <c r="K362" s="639"/>
      <c r="L362" s="639"/>
      <c r="M362" s="639"/>
      <c r="N362" s="639"/>
      <c r="O362" s="639"/>
      <c r="P362" s="639"/>
      <c r="Q362" s="639"/>
      <c r="R362" s="639"/>
    </row>
    <row r="363" spans="1:18" ht="12.75">
      <c r="A363" s="639"/>
      <c r="B363" s="639"/>
      <c r="C363" s="639"/>
      <c r="D363" s="639"/>
      <c r="E363" s="639"/>
      <c r="F363" s="639"/>
      <c r="G363" s="639"/>
      <c r="H363" s="639"/>
      <c r="I363" s="639"/>
      <c r="J363" s="639"/>
      <c r="K363" s="639"/>
      <c r="L363" s="639"/>
      <c r="M363" s="639"/>
      <c r="N363" s="639"/>
      <c r="O363" s="639"/>
      <c r="P363" s="639"/>
      <c r="Q363" s="639"/>
      <c r="R363" s="639"/>
    </row>
    <row r="364" spans="1:18" ht="12.75">
      <c r="A364" s="639"/>
      <c r="B364" s="639"/>
      <c r="C364" s="639"/>
      <c r="D364" s="639"/>
      <c r="E364" s="639"/>
      <c r="F364" s="639"/>
      <c r="G364" s="639"/>
      <c r="H364" s="639"/>
      <c r="I364" s="639"/>
      <c r="J364" s="639"/>
      <c r="K364" s="639"/>
      <c r="L364" s="639"/>
      <c r="M364" s="639"/>
      <c r="N364" s="639"/>
      <c r="O364" s="639"/>
      <c r="P364" s="639"/>
      <c r="Q364" s="639"/>
      <c r="R364" s="639"/>
    </row>
    <row r="365" spans="1:18" ht="12.75">
      <c r="A365" s="639"/>
      <c r="B365" s="639"/>
      <c r="C365" s="639"/>
      <c r="D365" s="639"/>
      <c r="E365" s="639"/>
      <c r="F365" s="639"/>
      <c r="G365" s="639"/>
      <c r="H365" s="639"/>
      <c r="I365" s="639"/>
      <c r="J365" s="639"/>
      <c r="K365" s="639"/>
      <c r="L365" s="639"/>
      <c r="M365" s="639"/>
      <c r="N365" s="639"/>
      <c r="O365" s="639"/>
      <c r="P365" s="639"/>
      <c r="Q365" s="639"/>
      <c r="R365" s="639"/>
    </row>
    <row r="366" spans="1:18" ht="12.75">
      <c r="A366" s="639"/>
      <c r="B366" s="639"/>
      <c r="C366" s="639"/>
      <c r="D366" s="639"/>
      <c r="E366" s="639"/>
      <c r="F366" s="639"/>
      <c r="G366" s="639"/>
      <c r="H366" s="639"/>
      <c r="I366" s="639"/>
      <c r="J366" s="639"/>
      <c r="K366" s="639"/>
      <c r="L366" s="639"/>
      <c r="M366" s="639"/>
      <c r="N366" s="639"/>
      <c r="O366" s="639"/>
      <c r="P366" s="639"/>
      <c r="Q366" s="639"/>
      <c r="R366" s="639"/>
    </row>
    <row r="367" spans="1:18" ht="12.75">
      <c r="A367" s="639"/>
      <c r="B367" s="639"/>
      <c r="C367" s="639"/>
      <c r="D367" s="639"/>
      <c r="E367" s="639"/>
      <c r="F367" s="639"/>
      <c r="G367" s="639"/>
      <c r="H367" s="639"/>
      <c r="I367" s="639"/>
      <c r="J367" s="639"/>
      <c r="K367" s="639"/>
      <c r="L367" s="639"/>
      <c r="M367" s="639"/>
      <c r="N367" s="639"/>
      <c r="O367" s="639"/>
      <c r="P367" s="639"/>
      <c r="Q367" s="639"/>
      <c r="R367" s="639"/>
    </row>
    <row r="368" spans="1:18" ht="12.75">
      <c r="A368" s="639"/>
      <c r="B368" s="639"/>
      <c r="C368" s="639"/>
      <c r="D368" s="639"/>
      <c r="E368" s="639"/>
      <c r="F368" s="639"/>
      <c r="G368" s="639"/>
      <c r="H368" s="639"/>
      <c r="I368" s="639"/>
      <c r="J368" s="639"/>
      <c r="K368" s="639"/>
      <c r="L368" s="639"/>
      <c r="M368" s="639"/>
      <c r="N368" s="639"/>
      <c r="O368" s="639"/>
      <c r="P368" s="639"/>
      <c r="Q368" s="639"/>
      <c r="R368" s="639"/>
    </row>
    <row r="369" spans="1:18" ht="12.75">
      <c r="A369" s="639"/>
      <c r="B369" s="639"/>
      <c r="C369" s="639"/>
      <c r="D369" s="639"/>
      <c r="E369" s="639"/>
      <c r="F369" s="639"/>
      <c r="G369" s="639"/>
      <c r="H369" s="639"/>
      <c r="I369" s="639"/>
      <c r="J369" s="639"/>
      <c r="K369" s="639"/>
      <c r="L369" s="639"/>
      <c r="M369" s="639"/>
      <c r="N369" s="639"/>
      <c r="O369" s="639"/>
      <c r="P369" s="639"/>
      <c r="Q369" s="639"/>
      <c r="R369" s="639"/>
    </row>
    <row r="370" spans="1:18" ht="12.75">
      <c r="A370" s="639"/>
      <c r="B370" s="639"/>
      <c r="C370" s="639"/>
      <c r="D370" s="639"/>
      <c r="E370" s="639"/>
      <c r="F370" s="639"/>
      <c r="G370" s="639"/>
      <c r="H370" s="639"/>
      <c r="I370" s="639"/>
      <c r="J370" s="639"/>
      <c r="K370" s="639"/>
      <c r="L370" s="639"/>
      <c r="M370" s="639"/>
      <c r="N370" s="639"/>
      <c r="O370" s="639"/>
      <c r="P370" s="639"/>
      <c r="Q370" s="639"/>
      <c r="R370" s="639"/>
    </row>
    <row r="371" spans="1:18" ht="12.75">
      <c r="A371" s="639"/>
      <c r="B371" s="639"/>
      <c r="C371" s="639"/>
      <c r="D371" s="639"/>
      <c r="E371" s="639"/>
      <c r="F371" s="639"/>
      <c r="G371" s="639"/>
      <c r="H371" s="639"/>
      <c r="I371" s="639"/>
      <c r="J371" s="639"/>
      <c r="K371" s="639"/>
      <c r="L371" s="639"/>
      <c r="M371" s="639"/>
      <c r="N371" s="639"/>
      <c r="O371" s="639"/>
      <c r="P371" s="639"/>
      <c r="Q371" s="639"/>
      <c r="R371" s="639"/>
    </row>
    <row r="372" spans="1:18" ht="12.75">
      <c r="A372" s="639"/>
      <c r="B372" s="639"/>
      <c r="C372" s="639"/>
      <c r="D372" s="639"/>
      <c r="E372" s="639"/>
      <c r="F372" s="639"/>
      <c r="G372" s="639"/>
      <c r="H372" s="639"/>
      <c r="I372" s="639"/>
      <c r="J372" s="639"/>
      <c r="K372" s="639"/>
      <c r="L372" s="639"/>
      <c r="M372" s="639"/>
      <c r="N372" s="639"/>
      <c r="O372" s="639"/>
      <c r="P372" s="639"/>
      <c r="Q372" s="639"/>
      <c r="R372" s="639"/>
    </row>
    <row r="373" spans="1:18" ht="12.75">
      <c r="A373" s="639"/>
      <c r="B373" s="639"/>
      <c r="C373" s="639"/>
      <c r="D373" s="639"/>
      <c r="E373" s="639"/>
      <c r="F373" s="639"/>
      <c r="G373" s="639"/>
      <c r="H373" s="639"/>
      <c r="I373" s="639"/>
      <c r="J373" s="639"/>
      <c r="K373" s="639"/>
      <c r="L373" s="639"/>
      <c r="M373" s="639"/>
      <c r="N373" s="639"/>
      <c r="O373" s="639"/>
      <c r="P373" s="639"/>
      <c r="Q373" s="639"/>
      <c r="R373" s="639"/>
    </row>
    <row r="374" spans="1:18" ht="12.75">
      <c r="A374" s="639"/>
      <c r="B374" s="639"/>
      <c r="C374" s="639"/>
      <c r="D374" s="639"/>
      <c r="E374" s="639"/>
      <c r="F374" s="639"/>
      <c r="G374" s="639"/>
      <c r="H374" s="639"/>
      <c r="I374" s="639"/>
      <c r="J374" s="639"/>
      <c r="K374" s="639"/>
      <c r="L374" s="639"/>
      <c r="M374" s="639"/>
      <c r="N374" s="639"/>
      <c r="O374" s="639"/>
      <c r="P374" s="639"/>
      <c r="Q374" s="639"/>
      <c r="R374" s="639"/>
    </row>
    <row r="375" spans="1:18" ht="12.75">
      <c r="A375" s="639"/>
      <c r="B375" s="639"/>
      <c r="C375" s="639"/>
      <c r="D375" s="639"/>
      <c r="E375" s="639"/>
      <c r="F375" s="639"/>
      <c r="G375" s="639"/>
      <c r="H375" s="639"/>
      <c r="I375" s="639"/>
      <c r="J375" s="639"/>
      <c r="K375" s="639"/>
      <c r="L375" s="639"/>
      <c r="M375" s="639"/>
      <c r="N375" s="639"/>
      <c r="O375" s="639"/>
      <c r="P375" s="639"/>
      <c r="Q375" s="639"/>
      <c r="R375" s="639"/>
    </row>
    <row r="376" spans="1:18" ht="12.75">
      <c r="A376" s="639"/>
      <c r="B376" s="639"/>
      <c r="C376" s="639"/>
      <c r="D376" s="639"/>
      <c r="E376" s="639"/>
      <c r="F376" s="639"/>
      <c r="G376" s="639"/>
      <c r="H376" s="639"/>
      <c r="I376" s="639"/>
      <c r="J376" s="639"/>
      <c r="K376" s="639"/>
      <c r="L376" s="639"/>
      <c r="M376" s="639"/>
      <c r="N376" s="639"/>
      <c r="O376" s="639"/>
      <c r="P376" s="639"/>
      <c r="Q376" s="639"/>
      <c r="R376" s="639"/>
    </row>
    <row r="377" spans="1:18" ht="12.75">
      <c r="A377" s="639"/>
      <c r="B377" s="639"/>
      <c r="C377" s="639"/>
      <c r="D377" s="639"/>
      <c r="E377" s="639"/>
      <c r="F377" s="639"/>
      <c r="G377" s="639"/>
      <c r="H377" s="639"/>
      <c r="I377" s="639"/>
      <c r="J377" s="639"/>
      <c r="K377" s="639"/>
      <c r="L377" s="639"/>
      <c r="M377" s="639"/>
      <c r="N377" s="639"/>
      <c r="O377" s="639"/>
      <c r="P377" s="639"/>
      <c r="Q377" s="639"/>
      <c r="R377" s="639"/>
    </row>
    <row r="378" spans="1:18" ht="12.75">
      <c r="A378" s="639"/>
      <c r="B378" s="639"/>
      <c r="C378" s="639"/>
      <c r="D378" s="639"/>
      <c r="E378" s="639"/>
      <c r="F378" s="639"/>
      <c r="G378" s="639"/>
      <c r="H378" s="639"/>
      <c r="I378" s="639"/>
      <c r="J378" s="639"/>
      <c r="K378" s="639"/>
      <c r="L378" s="639"/>
      <c r="M378" s="639"/>
      <c r="N378" s="639"/>
      <c r="O378" s="639"/>
      <c r="P378" s="639"/>
      <c r="Q378" s="639"/>
      <c r="R378" s="639"/>
    </row>
    <row r="379" spans="1:18" ht="12.75">
      <c r="A379" s="639"/>
      <c r="B379" s="639"/>
      <c r="C379" s="639"/>
      <c r="D379" s="639"/>
      <c r="E379" s="639"/>
      <c r="F379" s="639"/>
      <c r="G379" s="639"/>
      <c r="H379" s="639"/>
      <c r="I379" s="639"/>
      <c r="J379" s="639"/>
      <c r="K379" s="639"/>
      <c r="L379" s="639"/>
      <c r="M379" s="639"/>
      <c r="N379" s="639"/>
      <c r="O379" s="639"/>
      <c r="P379" s="639"/>
      <c r="Q379" s="639"/>
      <c r="R379" s="639"/>
    </row>
    <row r="380" spans="1:18" ht="12.75">
      <c r="A380" s="639"/>
      <c r="B380" s="639"/>
      <c r="C380" s="639"/>
      <c r="D380" s="639"/>
      <c r="E380" s="639"/>
      <c r="F380" s="639"/>
      <c r="G380" s="639"/>
      <c r="H380" s="639"/>
      <c r="I380" s="639"/>
      <c r="J380" s="639"/>
      <c r="K380" s="639"/>
      <c r="L380" s="639"/>
      <c r="M380" s="639"/>
      <c r="N380" s="639"/>
      <c r="O380" s="639"/>
      <c r="P380" s="639"/>
      <c r="Q380" s="639"/>
      <c r="R380" s="639"/>
    </row>
    <row r="381" spans="1:18" ht="12.75">
      <c r="A381" s="639"/>
      <c r="B381" s="639"/>
      <c r="C381" s="639"/>
      <c r="D381" s="639"/>
      <c r="E381" s="639"/>
      <c r="F381" s="639"/>
      <c r="G381" s="639"/>
      <c r="H381" s="639"/>
      <c r="I381" s="639"/>
      <c r="J381" s="639"/>
      <c r="K381" s="639"/>
      <c r="L381" s="639"/>
      <c r="M381" s="639"/>
      <c r="N381" s="639"/>
      <c r="O381" s="639"/>
      <c r="P381" s="639"/>
      <c r="Q381" s="639"/>
      <c r="R381" s="639"/>
    </row>
    <row r="382" spans="1:18" ht="12.75">
      <c r="A382" s="639"/>
      <c r="B382" s="639"/>
      <c r="C382" s="639"/>
      <c r="D382" s="639"/>
      <c r="E382" s="639"/>
      <c r="F382" s="639"/>
      <c r="G382" s="639"/>
      <c r="H382" s="639"/>
      <c r="I382" s="639"/>
      <c r="J382" s="639"/>
      <c r="K382" s="639"/>
      <c r="L382" s="639"/>
      <c r="M382" s="639"/>
      <c r="N382" s="639"/>
      <c r="O382" s="639"/>
      <c r="P382" s="639"/>
      <c r="Q382" s="639"/>
      <c r="R382" s="639"/>
    </row>
    <row r="383" spans="1:18" ht="12.75">
      <c r="A383" s="639"/>
      <c r="B383" s="639"/>
      <c r="C383" s="639"/>
      <c r="D383" s="639"/>
      <c r="E383" s="639"/>
      <c r="F383" s="639"/>
      <c r="G383" s="639"/>
      <c r="H383" s="639"/>
      <c r="I383" s="639"/>
      <c r="J383" s="639"/>
      <c r="K383" s="639"/>
      <c r="L383" s="639"/>
      <c r="M383" s="639"/>
      <c r="N383" s="639"/>
      <c r="O383" s="639"/>
      <c r="P383" s="639"/>
      <c r="Q383" s="639"/>
      <c r="R383" s="639"/>
    </row>
    <row r="384" spans="1:18" ht="12.75">
      <c r="A384" s="639"/>
      <c r="B384" s="639"/>
      <c r="C384" s="639"/>
      <c r="D384" s="639"/>
      <c r="E384" s="639"/>
      <c r="F384" s="639"/>
      <c r="G384" s="639"/>
      <c r="H384" s="639"/>
      <c r="I384" s="639"/>
      <c r="J384" s="639"/>
      <c r="K384" s="639"/>
      <c r="L384" s="639"/>
      <c r="M384" s="639"/>
      <c r="N384" s="639"/>
      <c r="O384" s="639"/>
      <c r="P384" s="639"/>
      <c r="Q384" s="639"/>
      <c r="R384" s="639"/>
    </row>
    <row r="385" spans="1:18" ht="12.75">
      <c r="A385" s="639"/>
      <c r="B385" s="639"/>
      <c r="C385" s="639"/>
      <c r="D385" s="639"/>
      <c r="E385" s="639"/>
      <c r="F385" s="639"/>
      <c r="G385" s="639"/>
      <c r="H385" s="639"/>
      <c r="I385" s="639"/>
      <c r="J385" s="639"/>
      <c r="K385" s="639"/>
      <c r="L385" s="639"/>
      <c r="M385" s="639"/>
      <c r="N385" s="639"/>
      <c r="O385" s="639"/>
      <c r="P385" s="639"/>
      <c r="Q385" s="639"/>
      <c r="R385" s="639"/>
    </row>
    <row r="386" spans="1:18" ht="12.75">
      <c r="A386" s="639"/>
      <c r="B386" s="639"/>
      <c r="C386" s="639"/>
      <c r="D386" s="639"/>
      <c r="E386" s="639"/>
      <c r="F386" s="639"/>
      <c r="G386" s="639"/>
      <c r="H386" s="639"/>
      <c r="I386" s="639"/>
      <c r="J386" s="639"/>
      <c r="K386" s="639"/>
      <c r="L386" s="639"/>
      <c r="M386" s="639"/>
      <c r="N386" s="639"/>
      <c r="O386" s="639"/>
      <c r="P386" s="639"/>
      <c r="Q386" s="639"/>
      <c r="R386" s="639"/>
    </row>
    <row r="387" spans="1:18" ht="12.75">
      <c r="A387" s="639"/>
      <c r="B387" s="639"/>
      <c r="C387" s="639"/>
      <c r="D387" s="639"/>
      <c r="E387" s="639"/>
      <c r="F387" s="639"/>
      <c r="G387" s="639"/>
      <c r="H387" s="639"/>
      <c r="I387" s="639"/>
      <c r="J387" s="639"/>
      <c r="K387" s="639"/>
      <c r="L387" s="639"/>
      <c r="M387" s="639"/>
      <c r="N387" s="639"/>
      <c r="O387" s="639"/>
      <c r="P387" s="639"/>
      <c r="Q387" s="639"/>
      <c r="R387" s="639"/>
    </row>
    <row r="388" spans="1:18" ht="12.75">
      <c r="A388" s="639"/>
      <c r="B388" s="639"/>
      <c r="C388" s="639"/>
      <c r="D388" s="639"/>
      <c r="E388" s="639"/>
      <c r="F388" s="639"/>
      <c r="G388" s="639"/>
      <c r="H388" s="639"/>
      <c r="I388" s="639"/>
      <c r="J388" s="639"/>
      <c r="K388" s="639"/>
      <c r="L388" s="639"/>
      <c r="M388" s="639"/>
      <c r="N388" s="639"/>
      <c r="O388" s="639"/>
      <c r="P388" s="639"/>
      <c r="Q388" s="639"/>
      <c r="R388" s="639"/>
    </row>
    <row r="389" spans="1:18" ht="12.75">
      <c r="A389" s="639"/>
      <c r="B389" s="639"/>
      <c r="C389" s="639"/>
      <c r="D389" s="639"/>
      <c r="E389" s="639"/>
      <c r="F389" s="639"/>
      <c r="G389" s="639"/>
      <c r="H389" s="639"/>
      <c r="I389" s="639"/>
      <c r="J389" s="639"/>
      <c r="K389" s="639"/>
      <c r="L389" s="639"/>
      <c r="M389" s="639"/>
      <c r="N389" s="639"/>
      <c r="O389" s="639"/>
      <c r="P389" s="639"/>
      <c r="Q389" s="639"/>
      <c r="R389" s="639"/>
    </row>
    <row r="390" spans="1:18" ht="12.75">
      <c r="A390" s="639"/>
      <c r="B390" s="639"/>
      <c r="C390" s="639"/>
      <c r="D390" s="639"/>
      <c r="E390" s="639"/>
      <c r="F390" s="639"/>
      <c r="G390" s="639"/>
      <c r="H390" s="639"/>
      <c r="I390" s="639"/>
      <c r="J390" s="639"/>
      <c r="K390" s="639"/>
      <c r="L390" s="639"/>
      <c r="M390" s="639"/>
      <c r="N390" s="639"/>
      <c r="O390" s="639"/>
      <c r="P390" s="639"/>
      <c r="Q390" s="639"/>
      <c r="R390" s="639"/>
    </row>
    <row r="391" spans="1:18" ht="12.75">
      <c r="A391" s="639"/>
      <c r="B391" s="639"/>
      <c r="C391" s="639"/>
      <c r="D391" s="639"/>
      <c r="E391" s="639"/>
      <c r="F391" s="639"/>
      <c r="G391" s="639"/>
      <c r="H391" s="639"/>
      <c r="I391" s="639"/>
      <c r="J391" s="639"/>
      <c r="K391" s="639"/>
      <c r="L391" s="639"/>
      <c r="M391" s="639"/>
      <c r="N391" s="639"/>
      <c r="O391" s="639"/>
      <c r="P391" s="639"/>
      <c r="Q391" s="639"/>
      <c r="R391" s="639"/>
    </row>
    <row r="392" spans="1:18" ht="12.75">
      <c r="A392" s="639"/>
      <c r="B392" s="639"/>
      <c r="C392" s="639"/>
      <c r="D392" s="639"/>
      <c r="E392" s="639"/>
      <c r="F392" s="639"/>
      <c r="G392" s="639"/>
      <c r="H392" s="639"/>
      <c r="I392" s="639"/>
      <c r="J392" s="639"/>
      <c r="K392" s="639"/>
      <c r="L392" s="639"/>
      <c r="M392" s="639"/>
      <c r="N392" s="639"/>
      <c r="O392" s="639"/>
      <c r="P392" s="639"/>
      <c r="Q392" s="639"/>
      <c r="R392" s="639"/>
    </row>
    <row r="393" spans="1:18" ht="12.75">
      <c r="A393" s="639"/>
      <c r="B393" s="639"/>
      <c r="C393" s="639"/>
      <c r="D393" s="639"/>
      <c r="E393" s="639"/>
      <c r="F393" s="639"/>
      <c r="G393" s="639"/>
      <c r="H393" s="639"/>
      <c r="I393" s="639"/>
      <c r="J393" s="639"/>
      <c r="K393" s="639"/>
      <c r="L393" s="639"/>
      <c r="M393" s="639"/>
      <c r="N393" s="639"/>
      <c r="O393" s="639"/>
      <c r="P393" s="639"/>
      <c r="Q393" s="639"/>
      <c r="R393" s="639"/>
    </row>
    <row r="394" spans="1:18" ht="12.75">
      <c r="A394" s="639"/>
      <c r="B394" s="639"/>
      <c r="C394" s="639"/>
      <c r="D394" s="639"/>
      <c r="E394" s="639"/>
      <c r="F394" s="639"/>
      <c r="G394" s="639"/>
      <c r="H394" s="639"/>
      <c r="I394" s="639"/>
      <c r="J394" s="639"/>
      <c r="K394" s="639"/>
      <c r="L394" s="639"/>
      <c r="M394" s="639"/>
      <c r="N394" s="639"/>
      <c r="O394" s="639"/>
      <c r="P394" s="639"/>
      <c r="Q394" s="639"/>
      <c r="R394" s="639"/>
    </row>
    <row r="395" spans="1:18" ht="12.75">
      <c r="A395" s="639"/>
      <c r="B395" s="639"/>
      <c r="C395" s="639"/>
      <c r="D395" s="639"/>
      <c r="E395" s="639"/>
      <c r="F395" s="639"/>
      <c r="G395" s="639"/>
      <c r="H395" s="639"/>
      <c r="I395" s="639"/>
      <c r="J395" s="639"/>
      <c r="K395" s="639"/>
      <c r="L395" s="639"/>
      <c r="M395" s="639"/>
      <c r="N395" s="639"/>
      <c r="O395" s="639"/>
      <c r="P395" s="639"/>
      <c r="Q395" s="639"/>
      <c r="R395" s="639"/>
    </row>
    <row r="396" spans="1:18" ht="12.75">
      <c r="A396" s="639"/>
      <c r="B396" s="639"/>
      <c r="C396" s="639"/>
      <c r="D396" s="639"/>
      <c r="E396" s="639"/>
      <c r="F396" s="639"/>
      <c r="G396" s="639"/>
      <c r="H396" s="639"/>
      <c r="I396" s="639"/>
      <c r="J396" s="639"/>
      <c r="K396" s="639"/>
      <c r="L396" s="639"/>
      <c r="M396" s="639"/>
      <c r="N396" s="639"/>
      <c r="O396" s="639"/>
      <c r="P396" s="639"/>
      <c r="Q396" s="639"/>
      <c r="R396" s="639"/>
    </row>
    <row r="397" spans="1:18" ht="12.75">
      <c r="A397" s="639"/>
      <c r="B397" s="639"/>
      <c r="C397" s="639"/>
      <c r="D397" s="639"/>
      <c r="E397" s="639"/>
      <c r="F397" s="639"/>
      <c r="G397" s="639"/>
      <c r="H397" s="639"/>
      <c r="I397" s="639"/>
      <c r="J397" s="639"/>
      <c r="K397" s="639"/>
      <c r="L397" s="639"/>
      <c r="M397" s="639"/>
      <c r="N397" s="639"/>
      <c r="O397" s="639"/>
      <c r="P397" s="639"/>
      <c r="Q397" s="639"/>
      <c r="R397" s="639"/>
    </row>
    <row r="398" spans="1:18" ht="12.75">
      <c r="A398" s="639"/>
      <c r="B398" s="639"/>
      <c r="C398" s="639"/>
      <c r="D398" s="639"/>
      <c r="E398" s="639"/>
      <c r="F398" s="639"/>
      <c r="G398" s="639"/>
      <c r="H398" s="639"/>
      <c r="I398" s="639"/>
      <c r="J398" s="639"/>
      <c r="K398" s="639"/>
      <c r="L398" s="639"/>
      <c r="M398" s="639"/>
      <c r="N398" s="639"/>
      <c r="O398" s="639"/>
      <c r="P398" s="639"/>
      <c r="Q398" s="639"/>
      <c r="R398" s="639"/>
    </row>
    <row r="399" spans="1:18" ht="12.75">
      <c r="A399" s="639"/>
      <c r="B399" s="639"/>
      <c r="C399" s="639"/>
      <c r="D399" s="639"/>
      <c r="E399" s="639"/>
      <c r="F399" s="639"/>
      <c r="G399" s="639"/>
      <c r="H399" s="639"/>
      <c r="I399" s="639"/>
      <c r="J399" s="639"/>
      <c r="K399" s="639"/>
      <c r="L399" s="639"/>
      <c r="M399" s="639"/>
      <c r="N399" s="639"/>
      <c r="O399" s="639"/>
      <c r="P399" s="639"/>
      <c r="Q399" s="639"/>
      <c r="R399" s="639"/>
    </row>
    <row r="400" spans="1:18" ht="12.75">
      <c r="A400" s="639"/>
      <c r="B400" s="639"/>
      <c r="C400" s="639"/>
      <c r="D400" s="639"/>
      <c r="E400" s="639"/>
      <c r="F400" s="639"/>
      <c r="G400" s="639"/>
      <c r="H400" s="639"/>
      <c r="I400" s="639"/>
      <c r="J400" s="639"/>
      <c r="K400" s="639"/>
      <c r="L400" s="639"/>
      <c r="M400" s="639"/>
      <c r="N400" s="639"/>
      <c r="O400" s="639"/>
      <c r="P400" s="639"/>
      <c r="Q400" s="639"/>
      <c r="R400" s="639"/>
    </row>
    <row r="401" spans="1:18" ht="12.75">
      <c r="A401" s="639"/>
      <c r="B401" s="639"/>
      <c r="C401" s="639"/>
      <c r="D401" s="639"/>
      <c r="E401" s="639"/>
      <c r="F401" s="639"/>
      <c r="G401" s="639"/>
      <c r="H401" s="639"/>
      <c r="I401" s="639"/>
      <c r="J401" s="639"/>
      <c r="K401" s="639"/>
      <c r="L401" s="639"/>
      <c r="M401" s="639"/>
      <c r="N401" s="639"/>
      <c r="O401" s="639"/>
      <c r="P401" s="639"/>
      <c r="Q401" s="639"/>
      <c r="R401" s="639"/>
    </row>
    <row r="402" spans="1:18" ht="12.75">
      <c r="A402" s="639"/>
      <c r="B402" s="639"/>
      <c r="C402" s="639"/>
      <c r="D402" s="639"/>
      <c r="E402" s="639"/>
      <c r="F402" s="639"/>
      <c r="G402" s="639"/>
      <c r="H402" s="639"/>
      <c r="I402" s="639"/>
      <c r="J402" s="639"/>
      <c r="K402" s="639"/>
      <c r="L402" s="639"/>
      <c r="M402" s="639"/>
      <c r="N402" s="639"/>
      <c r="O402" s="639"/>
      <c r="P402" s="639"/>
      <c r="Q402" s="639"/>
      <c r="R402" s="639"/>
    </row>
    <row r="403" spans="1:18" ht="12.75">
      <c r="A403" s="639"/>
      <c r="B403" s="639"/>
      <c r="C403" s="639"/>
      <c r="D403" s="639"/>
      <c r="E403" s="639"/>
      <c r="F403" s="639"/>
      <c r="G403" s="639"/>
      <c r="H403" s="639"/>
      <c r="I403" s="639"/>
      <c r="J403" s="639"/>
      <c r="K403" s="639"/>
      <c r="L403" s="639"/>
      <c r="M403" s="639"/>
      <c r="N403" s="639"/>
      <c r="O403" s="639"/>
      <c r="P403" s="639"/>
      <c r="Q403" s="639"/>
      <c r="R403" s="639"/>
    </row>
    <row r="404" spans="1:18" ht="12.75">
      <c r="A404" s="639"/>
      <c r="B404" s="639"/>
      <c r="C404" s="639"/>
      <c r="D404" s="639"/>
      <c r="E404" s="639"/>
      <c r="F404" s="639"/>
      <c r="G404" s="639"/>
      <c r="H404" s="639"/>
      <c r="I404" s="639"/>
      <c r="J404" s="639"/>
      <c r="K404" s="639"/>
      <c r="L404" s="639"/>
      <c r="M404" s="639"/>
      <c r="N404" s="639"/>
      <c r="O404" s="639"/>
      <c r="P404" s="639"/>
      <c r="Q404" s="639"/>
      <c r="R404" s="639"/>
    </row>
    <row r="405" spans="1:18" ht="12.75">
      <c r="A405" s="639"/>
      <c r="B405" s="639"/>
      <c r="C405" s="639"/>
      <c r="D405" s="639"/>
      <c r="E405" s="639"/>
      <c r="F405" s="639"/>
      <c r="G405" s="639"/>
      <c r="H405" s="639"/>
      <c r="I405" s="639"/>
      <c r="J405" s="639"/>
      <c r="K405" s="639"/>
      <c r="L405" s="639"/>
      <c r="M405" s="639"/>
      <c r="N405" s="639"/>
      <c r="O405" s="639"/>
      <c r="P405" s="639"/>
      <c r="Q405" s="639"/>
      <c r="R405" s="639"/>
    </row>
    <row r="406" spans="1:18" ht="12.75">
      <c r="A406" s="639"/>
      <c r="B406" s="639"/>
      <c r="C406" s="639"/>
      <c r="D406" s="639"/>
      <c r="E406" s="639"/>
      <c r="F406" s="639"/>
      <c r="G406" s="639"/>
      <c r="H406" s="639"/>
      <c r="I406" s="639"/>
      <c r="J406" s="639"/>
      <c r="K406" s="639"/>
      <c r="L406" s="639"/>
      <c r="M406" s="639"/>
      <c r="N406" s="639"/>
      <c r="O406" s="639"/>
      <c r="P406" s="639"/>
      <c r="Q406" s="639"/>
      <c r="R406" s="639"/>
    </row>
    <row r="407" spans="1:18" ht="12.75">
      <c r="A407" s="639"/>
      <c r="B407" s="639"/>
      <c r="C407" s="639"/>
      <c r="D407" s="639"/>
      <c r="E407" s="639"/>
      <c r="F407" s="639"/>
      <c r="G407" s="639"/>
      <c r="H407" s="639"/>
      <c r="I407" s="639"/>
      <c r="J407" s="639"/>
      <c r="K407" s="639"/>
      <c r="L407" s="639"/>
      <c r="M407" s="639"/>
      <c r="N407" s="639"/>
      <c r="O407" s="639"/>
      <c r="P407" s="639"/>
      <c r="Q407" s="639"/>
      <c r="R407" s="639"/>
    </row>
    <row r="408" spans="1:18" ht="12.75">
      <c r="A408" s="639"/>
      <c r="B408" s="639"/>
      <c r="C408" s="639"/>
      <c r="D408" s="639"/>
      <c r="E408" s="639"/>
      <c r="F408" s="639"/>
      <c r="G408" s="639"/>
      <c r="H408" s="639"/>
      <c r="I408" s="639"/>
      <c r="J408" s="639"/>
      <c r="K408" s="639"/>
      <c r="L408" s="639"/>
      <c r="M408" s="639"/>
      <c r="N408" s="639"/>
      <c r="O408" s="639"/>
      <c r="P408" s="639"/>
      <c r="Q408" s="639"/>
      <c r="R408" s="639"/>
    </row>
    <row r="409" spans="1:18" ht="12.75">
      <c r="A409" s="639"/>
      <c r="B409" s="639"/>
      <c r="C409" s="639"/>
      <c r="D409" s="639"/>
      <c r="E409" s="639"/>
      <c r="F409" s="639"/>
      <c r="G409" s="639"/>
      <c r="H409" s="639"/>
      <c r="I409" s="639"/>
      <c r="J409" s="639"/>
      <c r="K409" s="639"/>
      <c r="L409" s="639"/>
      <c r="M409" s="639"/>
      <c r="N409" s="639"/>
      <c r="O409" s="639"/>
      <c r="P409" s="639"/>
      <c r="Q409" s="639"/>
      <c r="R409" s="639"/>
    </row>
    <row r="410" spans="1:18" ht="12.75">
      <c r="A410" s="639"/>
      <c r="B410" s="639"/>
      <c r="C410" s="639"/>
      <c r="D410" s="639"/>
      <c r="E410" s="639"/>
      <c r="F410" s="639"/>
      <c r="G410" s="639"/>
      <c r="H410" s="639"/>
      <c r="I410" s="639"/>
      <c r="J410" s="639"/>
      <c r="K410" s="639"/>
      <c r="L410" s="639"/>
      <c r="M410" s="639"/>
      <c r="N410" s="639"/>
      <c r="O410" s="639"/>
      <c r="P410" s="639"/>
      <c r="Q410" s="639"/>
      <c r="R410" s="639"/>
    </row>
    <row r="411" spans="1:18" ht="12.75">
      <c r="A411" s="639"/>
      <c r="B411" s="639"/>
      <c r="C411" s="639"/>
      <c r="D411" s="639"/>
      <c r="E411" s="639"/>
      <c r="F411" s="639"/>
      <c r="G411" s="639"/>
      <c r="H411" s="639"/>
      <c r="I411" s="639"/>
      <c r="J411" s="639"/>
      <c r="K411" s="639"/>
      <c r="L411" s="639"/>
      <c r="M411" s="639"/>
      <c r="N411" s="639"/>
      <c r="O411" s="639"/>
      <c r="P411" s="639"/>
      <c r="Q411" s="639"/>
      <c r="R411" s="639"/>
    </row>
    <row r="412" spans="1:18" ht="12.75">
      <c r="A412" s="639"/>
      <c r="B412" s="639"/>
      <c r="C412" s="639"/>
      <c r="D412" s="639"/>
      <c r="E412" s="639"/>
      <c r="F412" s="639"/>
      <c r="G412" s="639"/>
      <c r="H412" s="639"/>
      <c r="I412" s="639"/>
      <c r="J412" s="639"/>
      <c r="K412" s="639"/>
      <c r="L412" s="639"/>
      <c r="M412" s="639"/>
      <c r="N412" s="639"/>
      <c r="O412" s="639"/>
      <c r="P412" s="639"/>
      <c r="Q412" s="639"/>
      <c r="R412" s="639"/>
    </row>
    <row r="413" spans="1:18" ht="12.75">
      <c r="A413" s="639"/>
      <c r="B413" s="639"/>
      <c r="C413" s="639"/>
      <c r="D413" s="639"/>
      <c r="E413" s="639"/>
      <c r="F413" s="639"/>
      <c r="G413" s="639"/>
      <c r="H413" s="639"/>
      <c r="I413" s="639"/>
      <c r="J413" s="639"/>
      <c r="K413" s="639"/>
      <c r="L413" s="639"/>
      <c r="M413" s="639"/>
      <c r="N413" s="639"/>
      <c r="O413" s="639"/>
      <c r="P413" s="639"/>
      <c r="Q413" s="639"/>
      <c r="R413" s="639"/>
    </row>
    <row r="414" spans="1:18" ht="12.75">
      <c r="A414" s="639"/>
      <c r="B414" s="639"/>
      <c r="C414" s="639"/>
      <c r="D414" s="639"/>
      <c r="E414" s="639"/>
      <c r="F414" s="639"/>
      <c r="G414" s="639"/>
      <c r="H414" s="639"/>
      <c r="I414" s="639"/>
      <c r="J414" s="639"/>
      <c r="K414" s="639"/>
      <c r="L414" s="639"/>
      <c r="M414" s="639"/>
      <c r="N414" s="639"/>
      <c r="O414" s="639"/>
      <c r="P414" s="639"/>
      <c r="Q414" s="639"/>
      <c r="R414" s="639"/>
    </row>
    <row r="415" spans="1:18" ht="12.75">
      <c r="A415" s="639"/>
      <c r="B415" s="639"/>
      <c r="C415" s="639"/>
      <c r="D415" s="639"/>
      <c r="E415" s="639"/>
      <c r="F415" s="639"/>
      <c r="G415" s="639"/>
      <c r="H415" s="639"/>
      <c r="I415" s="639"/>
      <c r="J415" s="639"/>
      <c r="K415" s="639"/>
      <c r="L415" s="639"/>
      <c r="M415" s="639"/>
      <c r="N415" s="639"/>
      <c r="O415" s="639"/>
      <c r="P415" s="639"/>
      <c r="Q415" s="639"/>
      <c r="R415" s="639"/>
    </row>
    <row r="416" spans="1:18" ht="12.75">
      <c r="A416" s="639"/>
      <c r="B416" s="639"/>
      <c r="C416" s="639"/>
      <c r="D416" s="639"/>
      <c r="E416" s="639"/>
      <c r="F416" s="639"/>
      <c r="G416" s="639"/>
      <c r="H416" s="639"/>
      <c r="I416" s="639"/>
      <c r="J416" s="639"/>
      <c r="K416" s="639"/>
      <c r="L416" s="639"/>
      <c r="M416" s="639"/>
      <c r="N416" s="639"/>
      <c r="O416" s="639"/>
      <c r="P416" s="639"/>
      <c r="Q416" s="639"/>
      <c r="R416" s="639"/>
    </row>
    <row r="417" spans="1:18" ht="12.75">
      <c r="A417" s="639"/>
      <c r="B417" s="639"/>
      <c r="C417" s="639"/>
      <c r="D417" s="639"/>
      <c r="E417" s="639"/>
      <c r="F417" s="639"/>
      <c r="G417" s="639"/>
      <c r="H417" s="639"/>
      <c r="I417" s="639"/>
      <c r="J417" s="639"/>
      <c r="K417" s="639"/>
      <c r="L417" s="639"/>
      <c r="M417" s="639"/>
      <c r="N417" s="639"/>
      <c r="O417" s="639"/>
      <c r="P417" s="639"/>
      <c r="Q417" s="639"/>
      <c r="R417" s="639"/>
    </row>
    <row r="418" spans="1:18" ht="12.75">
      <c r="A418" s="639"/>
      <c r="B418" s="639"/>
      <c r="C418" s="639"/>
      <c r="D418" s="639"/>
      <c r="E418" s="639"/>
      <c r="F418" s="639"/>
      <c r="G418" s="639"/>
      <c r="H418" s="639"/>
      <c r="I418" s="639"/>
      <c r="J418" s="639"/>
      <c r="K418" s="639"/>
      <c r="L418" s="639"/>
      <c r="M418" s="639"/>
      <c r="N418" s="639"/>
      <c r="O418" s="639"/>
      <c r="P418" s="639"/>
      <c r="Q418" s="639"/>
      <c r="R418" s="639"/>
    </row>
    <row r="419" spans="1:18" ht="12.75">
      <c r="A419" s="639"/>
      <c r="B419" s="639"/>
      <c r="C419" s="639"/>
      <c r="D419" s="639"/>
      <c r="E419" s="639"/>
      <c r="F419" s="639"/>
      <c r="G419" s="639"/>
      <c r="H419" s="639"/>
      <c r="I419" s="639"/>
      <c r="J419" s="639"/>
      <c r="K419" s="639"/>
      <c r="L419" s="639"/>
      <c r="M419" s="639"/>
      <c r="N419" s="639"/>
      <c r="O419" s="639"/>
      <c r="P419" s="639"/>
      <c r="Q419" s="639"/>
      <c r="R419" s="639"/>
    </row>
    <row r="420" spans="1:18" ht="12.75">
      <c r="A420" s="639"/>
      <c r="B420" s="639"/>
      <c r="C420" s="639"/>
      <c r="D420" s="639"/>
      <c r="E420" s="639"/>
      <c r="F420" s="639"/>
      <c r="G420" s="639"/>
      <c r="H420" s="639"/>
      <c r="I420" s="639"/>
      <c r="J420" s="639"/>
      <c r="K420" s="639"/>
      <c r="L420" s="639"/>
      <c r="M420" s="639"/>
      <c r="N420" s="639"/>
      <c r="O420" s="639"/>
      <c r="P420" s="639"/>
      <c r="Q420" s="639"/>
      <c r="R420" s="639"/>
    </row>
    <row r="421" spans="1:18" ht="12.75">
      <c r="A421" s="639"/>
      <c r="B421" s="639"/>
      <c r="C421" s="639"/>
      <c r="D421" s="639"/>
      <c r="E421" s="639"/>
      <c r="F421" s="639"/>
      <c r="G421" s="639"/>
      <c r="H421" s="639"/>
      <c r="I421" s="639"/>
      <c r="J421" s="639"/>
      <c r="K421" s="639"/>
      <c r="L421" s="639"/>
      <c r="M421" s="639"/>
      <c r="N421" s="639"/>
      <c r="O421" s="639"/>
      <c r="P421" s="639"/>
      <c r="Q421" s="639"/>
      <c r="R421" s="639"/>
    </row>
    <row r="422" spans="1:18" ht="12.75">
      <c r="A422" s="639"/>
      <c r="B422" s="639"/>
      <c r="C422" s="639"/>
      <c r="D422" s="639"/>
      <c r="E422" s="639"/>
      <c r="F422" s="639"/>
      <c r="G422" s="639"/>
      <c r="H422" s="639"/>
      <c r="I422" s="639"/>
      <c r="J422" s="639"/>
      <c r="K422" s="639"/>
      <c r="L422" s="639"/>
      <c r="M422" s="639"/>
      <c r="N422" s="639"/>
      <c r="O422" s="639"/>
      <c r="P422" s="639"/>
      <c r="Q422" s="639"/>
      <c r="R422" s="639"/>
    </row>
    <row r="423" spans="1:18" ht="12.75">
      <c r="A423" s="639"/>
      <c r="B423" s="639"/>
      <c r="C423" s="639"/>
      <c r="D423" s="639"/>
      <c r="E423" s="639"/>
      <c r="F423" s="639"/>
      <c r="G423" s="639"/>
      <c r="H423" s="639"/>
      <c r="I423" s="639"/>
      <c r="J423" s="639"/>
      <c r="K423" s="639"/>
      <c r="L423" s="639"/>
      <c r="M423" s="639"/>
      <c r="N423" s="639"/>
      <c r="O423" s="639"/>
      <c r="P423" s="639"/>
      <c r="Q423" s="639"/>
      <c r="R423" s="639"/>
    </row>
    <row r="424" spans="1:18" ht="12.75">
      <c r="A424" s="639"/>
      <c r="B424" s="639"/>
      <c r="C424" s="639"/>
      <c r="D424" s="639"/>
      <c r="E424" s="639"/>
      <c r="F424" s="639"/>
      <c r="G424" s="639"/>
      <c r="H424" s="639"/>
      <c r="I424" s="639"/>
      <c r="J424" s="639"/>
      <c r="K424" s="639"/>
      <c r="L424" s="639"/>
      <c r="M424" s="639"/>
      <c r="N424" s="639"/>
      <c r="O424" s="639"/>
      <c r="P424" s="639"/>
      <c r="Q424" s="639"/>
      <c r="R424" s="639"/>
    </row>
    <row r="425" spans="1:18" ht="12.75">
      <c r="A425" s="639"/>
      <c r="B425" s="639"/>
      <c r="C425" s="639"/>
      <c r="D425" s="639"/>
      <c r="E425" s="639"/>
      <c r="F425" s="639"/>
      <c r="G425" s="639"/>
      <c r="H425" s="639"/>
      <c r="I425" s="639"/>
      <c r="J425" s="639"/>
      <c r="K425" s="639"/>
      <c r="L425" s="639"/>
      <c r="M425" s="639"/>
      <c r="N425" s="639"/>
      <c r="O425" s="639"/>
      <c r="P425" s="639"/>
      <c r="Q425" s="639"/>
      <c r="R425" s="639"/>
    </row>
    <row r="426" spans="1:18" ht="12.75">
      <c r="A426" s="639"/>
      <c r="B426" s="639"/>
      <c r="C426" s="639"/>
      <c r="D426" s="639"/>
      <c r="E426" s="639"/>
      <c r="F426" s="639"/>
      <c r="G426" s="639"/>
      <c r="H426" s="639"/>
      <c r="I426" s="639"/>
      <c r="J426" s="639"/>
      <c r="K426" s="639"/>
      <c r="L426" s="639"/>
      <c r="M426" s="639"/>
      <c r="N426" s="639"/>
      <c r="O426" s="639"/>
      <c r="P426" s="639"/>
      <c r="Q426" s="639"/>
      <c r="R426" s="639"/>
    </row>
    <row r="427" spans="1:18" ht="12.75">
      <c r="A427" s="639"/>
      <c r="B427" s="639"/>
      <c r="C427" s="639"/>
      <c r="D427" s="639"/>
      <c r="E427" s="639"/>
      <c r="F427" s="639"/>
      <c r="G427" s="639"/>
      <c r="H427" s="639"/>
      <c r="I427" s="639"/>
      <c r="J427" s="639"/>
      <c r="K427" s="639"/>
      <c r="L427" s="639"/>
      <c r="M427" s="639"/>
      <c r="N427" s="639"/>
      <c r="O427" s="639"/>
      <c r="P427" s="639"/>
      <c r="Q427" s="639"/>
      <c r="R427" s="639"/>
    </row>
    <row r="428" spans="1:18" ht="12.75">
      <c r="A428" s="639"/>
      <c r="B428" s="639"/>
      <c r="C428" s="639"/>
      <c r="D428" s="639"/>
      <c r="E428" s="639"/>
      <c r="F428" s="639"/>
      <c r="G428" s="639"/>
      <c r="H428" s="639"/>
      <c r="I428" s="639"/>
      <c r="J428" s="639"/>
      <c r="K428" s="639"/>
      <c r="L428" s="639"/>
      <c r="M428" s="639"/>
      <c r="N428" s="639"/>
      <c r="O428" s="639"/>
      <c r="P428" s="639"/>
      <c r="Q428" s="639"/>
      <c r="R428" s="639"/>
    </row>
    <row r="429" spans="1:18" ht="12.75">
      <c r="A429" s="639"/>
      <c r="B429" s="639"/>
      <c r="C429" s="639"/>
      <c r="D429" s="639"/>
      <c r="E429" s="639"/>
      <c r="F429" s="639"/>
      <c r="G429" s="639"/>
      <c r="H429" s="639"/>
      <c r="I429" s="639"/>
      <c r="J429" s="639"/>
      <c r="K429" s="639"/>
      <c r="L429" s="639"/>
      <c r="M429" s="639"/>
      <c r="N429" s="639"/>
      <c r="O429" s="639"/>
      <c r="P429" s="639"/>
      <c r="Q429" s="639"/>
      <c r="R429" s="639"/>
    </row>
    <row r="430" spans="1:18" ht="12.75">
      <c r="A430" s="639"/>
      <c r="B430" s="639"/>
      <c r="C430" s="639"/>
      <c r="D430" s="639"/>
      <c r="E430" s="639"/>
      <c r="F430" s="639"/>
      <c r="G430" s="639"/>
      <c r="H430" s="639"/>
      <c r="I430" s="639"/>
      <c r="J430" s="639"/>
      <c r="K430" s="639"/>
      <c r="L430" s="639"/>
      <c r="M430" s="639"/>
      <c r="N430" s="639"/>
      <c r="O430" s="639"/>
      <c r="P430" s="639"/>
      <c r="Q430" s="639"/>
      <c r="R430" s="639"/>
    </row>
    <row r="431" spans="1:18" ht="12.75">
      <c r="A431" s="639"/>
      <c r="B431" s="639"/>
      <c r="C431" s="639"/>
      <c r="D431" s="639"/>
      <c r="E431" s="639"/>
      <c r="F431" s="639"/>
      <c r="G431" s="639"/>
      <c r="H431" s="639"/>
      <c r="I431" s="639"/>
      <c r="J431" s="639"/>
      <c r="K431" s="639"/>
      <c r="L431" s="639"/>
      <c r="M431" s="639"/>
      <c r="N431" s="639"/>
      <c r="O431" s="639"/>
      <c r="P431" s="639"/>
      <c r="Q431" s="639"/>
      <c r="R431" s="639"/>
    </row>
    <row r="432" spans="1:18" ht="12.75">
      <c r="A432" s="639"/>
      <c r="B432" s="639"/>
      <c r="C432" s="639"/>
      <c r="D432" s="639"/>
      <c r="E432" s="639"/>
      <c r="F432" s="639"/>
      <c r="G432" s="639"/>
      <c r="H432" s="639"/>
      <c r="I432" s="639"/>
      <c r="J432" s="639"/>
      <c r="K432" s="639"/>
      <c r="L432" s="639"/>
      <c r="M432" s="639"/>
      <c r="N432" s="639"/>
      <c r="O432" s="639"/>
      <c r="P432" s="639"/>
      <c r="Q432" s="639"/>
      <c r="R432" s="639"/>
    </row>
    <row r="433" spans="1:18" ht="12.75">
      <c r="A433" s="639"/>
      <c r="B433" s="639"/>
      <c r="C433" s="639"/>
      <c r="D433" s="639"/>
      <c r="E433" s="639"/>
      <c r="F433" s="639"/>
      <c r="G433" s="639"/>
      <c r="H433" s="639"/>
      <c r="I433" s="639"/>
      <c r="J433" s="639"/>
      <c r="K433" s="639"/>
      <c r="L433" s="639"/>
      <c r="M433" s="639"/>
      <c r="N433" s="639"/>
      <c r="O433" s="639"/>
      <c r="P433" s="639"/>
      <c r="Q433" s="639"/>
      <c r="R433" s="639"/>
    </row>
    <row r="434" spans="1:18" ht="12.75">
      <c r="A434" s="639"/>
      <c r="B434" s="639"/>
      <c r="C434" s="639"/>
      <c r="D434" s="639"/>
      <c r="E434" s="639"/>
      <c r="F434" s="639"/>
      <c r="G434" s="639"/>
      <c r="H434" s="639"/>
      <c r="I434" s="639"/>
      <c r="J434" s="639"/>
      <c r="K434" s="639"/>
      <c r="L434" s="639"/>
      <c r="M434" s="639"/>
      <c r="N434" s="639"/>
      <c r="O434" s="639"/>
      <c r="P434" s="639"/>
      <c r="Q434" s="639"/>
      <c r="R434" s="639"/>
    </row>
    <row r="435" spans="1:18" ht="12.75">
      <c r="A435" s="639"/>
      <c r="B435" s="639"/>
      <c r="C435" s="639"/>
      <c r="D435" s="639"/>
      <c r="E435" s="639"/>
      <c r="F435" s="639"/>
      <c r="G435" s="639"/>
      <c r="H435" s="639"/>
      <c r="I435" s="639"/>
      <c r="J435" s="639"/>
      <c r="K435" s="639"/>
      <c r="L435" s="639"/>
      <c r="M435" s="639"/>
      <c r="N435" s="639"/>
      <c r="O435" s="639"/>
      <c r="P435" s="639"/>
      <c r="Q435" s="639"/>
      <c r="R435" s="639"/>
    </row>
    <row r="436" spans="1:18" ht="12.75">
      <c r="A436" s="639"/>
      <c r="B436" s="639"/>
      <c r="C436" s="639"/>
      <c r="D436" s="639"/>
      <c r="E436" s="639"/>
      <c r="F436" s="639"/>
      <c r="G436" s="639"/>
      <c r="H436" s="639"/>
      <c r="I436" s="639"/>
      <c r="J436" s="639"/>
      <c r="K436" s="639"/>
      <c r="L436" s="639"/>
      <c r="M436" s="639"/>
      <c r="N436" s="639"/>
      <c r="O436" s="639"/>
      <c r="P436" s="639"/>
      <c r="Q436" s="639"/>
      <c r="R436" s="639"/>
    </row>
    <row r="437" spans="1:18" ht="12.75">
      <c r="A437" s="639"/>
      <c r="B437" s="639"/>
      <c r="C437" s="639"/>
      <c r="D437" s="639"/>
      <c r="E437" s="639"/>
      <c r="F437" s="639"/>
      <c r="G437" s="639"/>
      <c r="H437" s="639"/>
      <c r="I437" s="639"/>
      <c r="J437" s="639"/>
      <c r="K437" s="639"/>
      <c r="L437" s="639"/>
      <c r="M437" s="639"/>
      <c r="N437" s="639"/>
      <c r="O437" s="639"/>
      <c r="P437" s="639"/>
      <c r="Q437" s="639"/>
      <c r="R437" s="639"/>
    </row>
    <row r="438" spans="1:18" ht="12.75">
      <c r="A438" s="639"/>
      <c r="B438" s="639"/>
      <c r="C438" s="639"/>
      <c r="D438" s="639"/>
      <c r="E438" s="639"/>
      <c r="F438" s="639"/>
      <c r="G438" s="639"/>
      <c r="H438" s="639"/>
      <c r="I438" s="639"/>
      <c r="J438" s="639"/>
      <c r="K438" s="639"/>
      <c r="L438" s="639"/>
      <c r="M438" s="639"/>
      <c r="N438" s="639"/>
      <c r="O438" s="639"/>
      <c r="P438" s="639"/>
      <c r="Q438" s="639"/>
      <c r="R438" s="639"/>
    </row>
    <row r="439" spans="1:18" ht="12.75">
      <c r="A439" s="639"/>
      <c r="B439" s="639"/>
      <c r="C439" s="639"/>
      <c r="D439" s="639"/>
      <c r="E439" s="639"/>
      <c r="F439" s="639"/>
      <c r="G439" s="639"/>
      <c r="H439" s="639"/>
      <c r="I439" s="639"/>
      <c r="J439" s="639"/>
      <c r="K439" s="639"/>
      <c r="L439" s="639"/>
      <c r="M439" s="639"/>
      <c r="N439" s="639"/>
      <c r="O439" s="639"/>
      <c r="P439" s="639"/>
      <c r="Q439" s="639"/>
      <c r="R439" s="639"/>
    </row>
    <row r="440" spans="1:18" ht="12.75">
      <c r="A440" s="639"/>
      <c r="B440" s="639"/>
      <c r="C440" s="639"/>
      <c r="D440" s="639"/>
      <c r="E440" s="639"/>
      <c r="F440" s="639"/>
      <c r="G440" s="639"/>
      <c r="H440" s="639"/>
      <c r="I440" s="639"/>
      <c r="J440" s="639"/>
      <c r="K440" s="639"/>
      <c r="L440" s="639"/>
      <c r="M440" s="639"/>
      <c r="N440" s="639"/>
      <c r="O440" s="639"/>
      <c r="P440" s="639"/>
      <c r="Q440" s="639"/>
      <c r="R440" s="639"/>
    </row>
    <row r="441" spans="1:18" ht="12.75">
      <c r="A441" s="639"/>
      <c r="B441" s="639"/>
      <c r="C441" s="639"/>
      <c r="D441" s="639"/>
      <c r="E441" s="639"/>
      <c r="F441" s="639"/>
      <c r="G441" s="639"/>
      <c r="H441" s="639"/>
      <c r="I441" s="639"/>
      <c r="J441" s="639"/>
      <c r="K441" s="639"/>
      <c r="L441" s="639"/>
      <c r="M441" s="639"/>
      <c r="N441" s="639"/>
      <c r="O441" s="639"/>
      <c r="P441" s="639"/>
      <c r="Q441" s="639"/>
      <c r="R441" s="639"/>
    </row>
    <row r="442" spans="1:18" ht="12.75">
      <c r="A442" s="639"/>
      <c r="B442" s="639"/>
      <c r="C442" s="639"/>
      <c r="D442" s="639"/>
      <c r="E442" s="639"/>
      <c r="F442" s="639"/>
      <c r="G442" s="639"/>
      <c r="H442" s="639"/>
      <c r="I442" s="639"/>
      <c r="J442" s="639"/>
      <c r="K442" s="639"/>
      <c r="L442" s="639"/>
      <c r="M442" s="639"/>
      <c r="N442" s="639"/>
      <c r="O442" s="639"/>
      <c r="P442" s="639"/>
      <c r="Q442" s="639"/>
      <c r="R442" s="639"/>
    </row>
    <row r="443" spans="1:18" ht="12.75">
      <c r="A443" s="639"/>
      <c r="B443" s="639"/>
      <c r="C443" s="639"/>
      <c r="D443" s="639"/>
      <c r="E443" s="639"/>
      <c r="F443" s="639"/>
      <c r="G443" s="639"/>
      <c r="H443" s="639"/>
      <c r="I443" s="639"/>
      <c r="J443" s="639"/>
      <c r="K443" s="639"/>
      <c r="L443" s="639"/>
      <c r="M443" s="639"/>
      <c r="N443" s="639"/>
      <c r="O443" s="639"/>
      <c r="P443" s="639"/>
      <c r="Q443" s="639"/>
      <c r="R443" s="639"/>
    </row>
    <row r="444" spans="1:18" ht="12.75">
      <c r="A444" s="639"/>
      <c r="B444" s="639"/>
      <c r="C444" s="639"/>
      <c r="D444" s="639"/>
      <c r="E444" s="639"/>
      <c r="F444" s="639"/>
      <c r="G444" s="639"/>
      <c r="H444" s="639"/>
      <c r="I444" s="639"/>
      <c r="J444" s="639"/>
      <c r="K444" s="639"/>
      <c r="L444" s="639"/>
      <c r="M444" s="639"/>
      <c r="N444" s="639"/>
      <c r="O444" s="639"/>
      <c r="P444" s="639"/>
      <c r="Q444" s="639"/>
      <c r="R444" s="639"/>
    </row>
    <row r="445" spans="1:18" ht="12.75">
      <c r="A445" s="639"/>
      <c r="B445" s="639"/>
      <c r="C445" s="639"/>
      <c r="D445" s="639"/>
      <c r="E445" s="639"/>
      <c r="F445" s="639"/>
      <c r="G445" s="639"/>
      <c r="H445" s="639"/>
      <c r="I445" s="639"/>
      <c r="J445" s="639"/>
      <c r="K445" s="639"/>
      <c r="L445" s="639"/>
      <c r="M445" s="639"/>
      <c r="N445" s="639"/>
      <c r="O445" s="639"/>
      <c r="P445" s="639"/>
      <c r="Q445" s="639"/>
      <c r="R445" s="639"/>
    </row>
    <row r="446" spans="1:18" ht="12.75">
      <c r="A446" s="639"/>
      <c r="B446" s="639"/>
      <c r="C446" s="639"/>
      <c r="D446" s="639"/>
      <c r="E446" s="639"/>
      <c r="F446" s="639"/>
      <c r="G446" s="639"/>
      <c r="H446" s="639"/>
      <c r="I446" s="639"/>
      <c r="J446" s="639"/>
      <c r="K446" s="639"/>
      <c r="L446" s="639"/>
      <c r="M446" s="639"/>
      <c r="N446" s="639"/>
      <c r="O446" s="639"/>
      <c r="P446" s="639"/>
      <c r="Q446" s="639"/>
      <c r="R446" s="639"/>
    </row>
    <row r="447" spans="1:18" ht="12.75">
      <c r="A447" s="639"/>
      <c r="B447" s="639"/>
      <c r="C447" s="639"/>
      <c r="D447" s="639"/>
      <c r="E447" s="639"/>
      <c r="F447" s="639"/>
      <c r="G447" s="639"/>
      <c r="H447" s="639"/>
      <c r="I447" s="639"/>
      <c r="J447" s="639"/>
      <c r="K447" s="639"/>
      <c r="L447" s="639"/>
      <c r="M447" s="639"/>
      <c r="N447" s="639"/>
      <c r="O447" s="639"/>
      <c r="P447" s="639"/>
      <c r="Q447" s="639"/>
      <c r="R447" s="639"/>
    </row>
    <row r="448" spans="1:18" ht="12.75">
      <c r="A448" s="639"/>
      <c r="B448" s="639"/>
      <c r="C448" s="639"/>
      <c r="D448" s="639"/>
      <c r="E448" s="639"/>
      <c r="F448" s="639"/>
      <c r="G448" s="639"/>
      <c r="H448" s="639"/>
      <c r="I448" s="639"/>
      <c r="J448" s="639"/>
      <c r="K448" s="639"/>
      <c r="L448" s="639"/>
      <c r="M448" s="639"/>
      <c r="N448" s="639"/>
      <c r="O448" s="639"/>
      <c r="P448" s="639"/>
      <c r="Q448" s="639"/>
      <c r="R448" s="639"/>
    </row>
    <row r="449" spans="1:18" ht="12.75">
      <c r="A449" s="639"/>
      <c r="B449" s="639"/>
      <c r="C449" s="639"/>
      <c r="D449" s="639"/>
      <c r="E449" s="639"/>
      <c r="F449" s="639"/>
      <c r="G449" s="639"/>
      <c r="H449" s="639"/>
      <c r="I449" s="639"/>
      <c r="J449" s="639"/>
      <c r="K449" s="639"/>
      <c r="L449" s="639"/>
      <c r="M449" s="639"/>
      <c r="N449" s="639"/>
      <c r="O449" s="639"/>
      <c r="P449" s="639"/>
      <c r="Q449" s="639"/>
      <c r="R449" s="639"/>
    </row>
    <row r="450" spans="1:18" ht="12.75">
      <c r="A450" s="639"/>
      <c r="B450" s="639"/>
      <c r="C450" s="639"/>
      <c r="D450" s="639"/>
      <c r="E450" s="639"/>
      <c r="F450" s="639"/>
      <c r="G450" s="639"/>
      <c r="H450" s="639"/>
      <c r="I450" s="639"/>
      <c r="J450" s="639"/>
      <c r="K450" s="639"/>
      <c r="L450" s="639"/>
      <c r="M450" s="639"/>
      <c r="N450" s="639"/>
      <c r="O450" s="639"/>
      <c r="P450" s="639"/>
      <c r="Q450" s="639"/>
      <c r="R450" s="639"/>
    </row>
    <row r="451" spans="1:18" ht="12.75">
      <c r="A451" s="639"/>
      <c r="B451" s="639"/>
      <c r="C451" s="639"/>
      <c r="D451" s="639"/>
      <c r="E451" s="639"/>
      <c r="F451" s="639"/>
      <c r="G451" s="639"/>
      <c r="H451" s="639"/>
      <c r="I451" s="639"/>
      <c r="J451" s="639"/>
      <c r="K451" s="639"/>
      <c r="L451" s="639"/>
      <c r="M451" s="639"/>
      <c r="N451" s="639"/>
      <c r="O451" s="639"/>
      <c r="P451" s="639"/>
      <c r="Q451" s="639"/>
      <c r="R451" s="639"/>
    </row>
    <row r="452" spans="1:18" ht="12.75">
      <c r="A452" s="639"/>
      <c r="B452" s="639"/>
      <c r="C452" s="639"/>
      <c r="D452" s="639"/>
      <c r="E452" s="639"/>
      <c r="F452" s="639"/>
      <c r="G452" s="639"/>
      <c r="H452" s="639"/>
      <c r="I452" s="639"/>
      <c r="J452" s="639"/>
      <c r="K452" s="639"/>
      <c r="L452" s="639"/>
      <c r="M452" s="639"/>
      <c r="N452" s="639"/>
      <c r="O452" s="639"/>
      <c r="P452" s="639"/>
      <c r="Q452" s="639"/>
      <c r="R452" s="639"/>
    </row>
    <row r="453" spans="1:18" ht="12.75">
      <c r="A453" s="639"/>
      <c r="B453" s="639"/>
      <c r="C453" s="639"/>
      <c r="D453" s="639"/>
      <c r="E453" s="639"/>
      <c r="F453" s="639"/>
      <c r="G453" s="639"/>
      <c r="H453" s="639"/>
      <c r="I453" s="639"/>
      <c r="J453" s="639"/>
      <c r="K453" s="639"/>
      <c r="L453" s="639"/>
      <c r="M453" s="639"/>
      <c r="N453" s="639"/>
      <c r="O453" s="639"/>
      <c r="P453" s="639"/>
      <c r="Q453" s="639"/>
      <c r="R453" s="639"/>
    </row>
    <row r="454" spans="1:18" ht="12.75">
      <c r="A454" s="639"/>
      <c r="B454" s="639"/>
      <c r="C454" s="639"/>
      <c r="D454" s="639"/>
      <c r="E454" s="639"/>
      <c r="F454" s="639"/>
      <c r="G454" s="639"/>
      <c r="H454" s="639"/>
      <c r="I454" s="639"/>
      <c r="J454" s="639"/>
      <c r="K454" s="639"/>
      <c r="L454" s="639"/>
      <c r="M454" s="639"/>
      <c r="N454" s="639"/>
      <c r="O454" s="639"/>
      <c r="P454" s="639"/>
      <c r="Q454" s="639"/>
      <c r="R454" s="639"/>
    </row>
    <row r="455" spans="1:18" ht="12.75">
      <c r="A455" s="639"/>
      <c r="B455" s="639"/>
      <c r="C455" s="639"/>
      <c r="D455" s="639"/>
      <c r="E455" s="639"/>
      <c r="F455" s="639"/>
      <c r="G455" s="639"/>
      <c r="H455" s="639"/>
      <c r="I455" s="639"/>
      <c r="J455" s="639"/>
      <c r="K455" s="639"/>
      <c r="L455" s="639"/>
      <c r="M455" s="639"/>
      <c r="N455" s="639"/>
      <c r="O455" s="639"/>
      <c r="P455" s="639"/>
      <c r="Q455" s="639"/>
      <c r="R455" s="639"/>
    </row>
    <row r="456" spans="1:18" ht="12.75">
      <c r="A456" s="639"/>
      <c r="B456" s="639"/>
      <c r="C456" s="639"/>
      <c r="D456" s="639"/>
      <c r="E456" s="639"/>
      <c r="F456" s="639"/>
      <c r="G456" s="639"/>
      <c r="H456" s="639"/>
      <c r="I456" s="639"/>
      <c r="J456" s="639"/>
      <c r="K456" s="639"/>
      <c r="L456" s="639"/>
      <c r="M456" s="639"/>
      <c r="N456" s="639"/>
      <c r="O456" s="639"/>
      <c r="P456" s="639"/>
      <c r="Q456" s="639"/>
      <c r="R456" s="639"/>
    </row>
    <row r="457" spans="1:18" ht="12.75">
      <c r="A457" s="639"/>
      <c r="B457" s="639"/>
      <c r="C457" s="639"/>
      <c r="D457" s="639"/>
      <c r="E457" s="639"/>
      <c r="F457" s="639"/>
      <c r="G457" s="639"/>
      <c r="H457" s="639"/>
      <c r="I457" s="639"/>
      <c r="J457" s="639"/>
      <c r="K457" s="639"/>
      <c r="L457" s="639"/>
      <c r="M457" s="639"/>
      <c r="N457" s="639"/>
      <c r="O457" s="639"/>
      <c r="P457" s="639"/>
      <c r="Q457" s="639"/>
      <c r="R457" s="639"/>
    </row>
    <row r="458" spans="1:18" ht="12.75">
      <c r="A458" s="639"/>
      <c r="B458" s="639"/>
      <c r="C458" s="639"/>
      <c r="D458" s="639"/>
      <c r="E458" s="639"/>
      <c r="F458" s="639"/>
      <c r="G458" s="639"/>
      <c r="H458" s="639"/>
      <c r="I458" s="639"/>
      <c r="J458" s="639"/>
      <c r="K458" s="639"/>
      <c r="L458" s="639"/>
      <c r="M458" s="639"/>
      <c r="N458" s="639"/>
      <c r="O458" s="639"/>
      <c r="P458" s="639"/>
      <c r="Q458" s="639"/>
      <c r="R458" s="639"/>
    </row>
    <row r="459" spans="1:18" ht="12.75">
      <c r="A459" s="639"/>
      <c r="B459" s="639"/>
      <c r="C459" s="639"/>
      <c r="D459" s="639"/>
      <c r="E459" s="639"/>
      <c r="F459" s="639"/>
      <c r="G459" s="639"/>
      <c r="H459" s="639"/>
      <c r="I459" s="639"/>
      <c r="J459" s="639"/>
      <c r="K459" s="639"/>
      <c r="L459" s="639"/>
      <c r="M459" s="639"/>
      <c r="N459" s="639"/>
      <c r="O459" s="639"/>
      <c r="P459" s="639"/>
      <c r="Q459" s="639"/>
      <c r="R459" s="639"/>
    </row>
    <row r="460" spans="1:18" ht="12.75">
      <c r="A460" s="639"/>
      <c r="B460" s="639"/>
      <c r="C460" s="639"/>
      <c r="D460" s="639"/>
      <c r="E460" s="639"/>
      <c r="F460" s="639"/>
      <c r="G460" s="639"/>
      <c r="H460" s="639"/>
      <c r="I460" s="639"/>
      <c r="J460" s="639"/>
      <c r="K460" s="639"/>
      <c r="L460" s="639"/>
      <c r="M460" s="639"/>
      <c r="N460" s="639"/>
      <c r="O460" s="639"/>
      <c r="P460" s="639"/>
      <c r="Q460" s="639"/>
      <c r="R460" s="639"/>
    </row>
    <row r="461" spans="1:18" ht="12.75">
      <c r="A461" s="639"/>
      <c r="B461" s="639"/>
      <c r="C461" s="639"/>
      <c r="D461" s="639"/>
      <c r="E461" s="639"/>
      <c r="F461" s="639"/>
      <c r="G461" s="639"/>
      <c r="H461" s="639"/>
      <c r="I461" s="639"/>
      <c r="J461" s="639"/>
      <c r="K461" s="639"/>
      <c r="L461" s="639"/>
      <c r="M461" s="639"/>
      <c r="N461" s="639"/>
      <c r="O461" s="639"/>
      <c r="P461" s="639"/>
      <c r="Q461" s="639"/>
      <c r="R461" s="639"/>
    </row>
    <row r="462" spans="1:18" ht="12.75">
      <c r="A462" s="639"/>
      <c r="B462" s="639"/>
      <c r="C462" s="639"/>
      <c r="D462" s="639"/>
      <c r="E462" s="639"/>
      <c r="F462" s="639"/>
      <c r="G462" s="639"/>
      <c r="H462" s="639"/>
      <c r="I462" s="639"/>
      <c r="J462" s="639"/>
      <c r="K462" s="639"/>
      <c r="L462" s="639"/>
      <c r="M462" s="639"/>
      <c r="N462" s="639"/>
      <c r="O462" s="639"/>
      <c r="P462" s="639"/>
      <c r="Q462" s="639"/>
      <c r="R462" s="639"/>
    </row>
    <row r="463" spans="1:18" ht="12.75">
      <c r="A463" s="639"/>
      <c r="B463" s="639"/>
      <c r="C463" s="639"/>
      <c r="D463" s="639"/>
      <c r="E463" s="639"/>
      <c r="F463" s="639"/>
      <c r="G463" s="639"/>
      <c r="H463" s="639"/>
      <c r="I463" s="639"/>
      <c r="J463" s="639"/>
      <c r="K463" s="639"/>
      <c r="L463" s="639"/>
      <c r="M463" s="639"/>
      <c r="N463" s="639"/>
      <c r="O463" s="639"/>
      <c r="P463" s="639"/>
      <c r="Q463" s="639"/>
      <c r="R463" s="639"/>
    </row>
    <row r="464" spans="1:18" ht="12.75">
      <c r="A464" s="639"/>
      <c r="B464" s="639"/>
      <c r="C464" s="639"/>
      <c r="D464" s="639"/>
      <c r="E464" s="639"/>
      <c r="F464" s="639"/>
      <c r="G464" s="639"/>
      <c r="H464" s="639"/>
      <c r="I464" s="639"/>
      <c r="J464" s="639"/>
      <c r="K464" s="639"/>
      <c r="L464" s="639"/>
      <c r="M464" s="639"/>
      <c r="N464" s="639"/>
      <c r="O464" s="639"/>
      <c r="P464" s="639"/>
      <c r="Q464" s="639"/>
      <c r="R464" s="639"/>
    </row>
    <row r="465" spans="1:18" ht="12.75">
      <c r="A465" s="639"/>
      <c r="B465" s="639"/>
      <c r="C465" s="639"/>
      <c r="D465" s="639"/>
      <c r="E465" s="639"/>
      <c r="F465" s="639"/>
      <c r="G465" s="639"/>
      <c r="H465" s="639"/>
      <c r="I465" s="639"/>
      <c r="J465" s="639"/>
      <c r="K465" s="639"/>
      <c r="L465" s="639"/>
      <c r="M465" s="639"/>
      <c r="N465" s="639"/>
      <c r="O465" s="639"/>
      <c r="P465" s="639"/>
      <c r="Q465" s="639"/>
      <c r="R465" s="639"/>
    </row>
    <row r="466" spans="1:18" ht="12.75">
      <c r="A466" s="639"/>
      <c r="B466" s="639"/>
      <c r="C466" s="639"/>
      <c r="D466" s="639"/>
      <c r="E466" s="639"/>
      <c r="F466" s="639"/>
      <c r="G466" s="639"/>
      <c r="H466" s="639"/>
      <c r="I466" s="639"/>
      <c r="J466" s="639"/>
      <c r="K466" s="639"/>
      <c r="L466" s="639"/>
      <c r="M466" s="639"/>
      <c r="N466" s="639"/>
      <c r="O466" s="639"/>
      <c r="P466" s="639"/>
      <c r="Q466" s="639"/>
      <c r="R466" s="639"/>
    </row>
    <row r="467" spans="1:18" ht="12.75">
      <c r="A467" s="639"/>
      <c r="B467" s="639"/>
      <c r="C467" s="639"/>
      <c r="D467" s="639"/>
      <c r="E467" s="639"/>
      <c r="F467" s="639"/>
      <c r="G467" s="639"/>
      <c r="H467" s="639"/>
      <c r="I467" s="639"/>
      <c r="J467" s="639"/>
      <c r="K467" s="639"/>
      <c r="L467" s="639"/>
      <c r="M467" s="639"/>
      <c r="N467" s="639"/>
      <c r="O467" s="639"/>
      <c r="P467" s="639"/>
      <c r="Q467" s="639"/>
      <c r="R467" s="639"/>
    </row>
    <row r="468" spans="1:18" ht="12.75">
      <c r="A468" s="639"/>
      <c r="B468" s="639"/>
      <c r="C468" s="639"/>
      <c r="D468" s="639"/>
      <c r="E468" s="639"/>
      <c r="F468" s="639"/>
      <c r="G468" s="639"/>
      <c r="H468" s="639"/>
      <c r="I468" s="639"/>
      <c r="J468" s="639"/>
      <c r="K468" s="639"/>
      <c r="L468" s="639"/>
      <c r="M468" s="639"/>
      <c r="N468" s="639"/>
      <c r="O468" s="639"/>
      <c r="P468" s="639"/>
      <c r="Q468" s="639"/>
      <c r="R468" s="639"/>
    </row>
    <row r="469" spans="1:18" ht="12.75">
      <c r="A469" s="639"/>
      <c r="B469" s="639"/>
      <c r="C469" s="639"/>
      <c r="D469" s="639"/>
      <c r="E469" s="639"/>
      <c r="F469" s="639"/>
      <c r="G469" s="639"/>
      <c r="H469" s="639"/>
      <c r="I469" s="639"/>
      <c r="J469" s="639"/>
      <c r="K469" s="639"/>
      <c r="L469" s="639"/>
      <c r="M469" s="639"/>
      <c r="N469" s="639"/>
      <c r="O469" s="639"/>
      <c r="P469" s="639"/>
      <c r="Q469" s="639"/>
      <c r="R469" s="639"/>
    </row>
    <row r="470" spans="1:18" ht="12.75">
      <c r="A470" s="639"/>
      <c r="B470" s="639"/>
      <c r="C470" s="639"/>
      <c r="D470" s="639"/>
      <c r="E470" s="639"/>
      <c r="F470" s="639"/>
      <c r="G470" s="639"/>
      <c r="H470" s="639"/>
      <c r="I470" s="639"/>
      <c r="J470" s="639"/>
      <c r="K470" s="639"/>
      <c r="L470" s="639"/>
      <c r="M470" s="639"/>
      <c r="N470" s="639"/>
      <c r="O470" s="639"/>
      <c r="P470" s="639"/>
      <c r="Q470" s="639"/>
      <c r="R470" s="639"/>
    </row>
    <row r="471" spans="1:18" ht="12.75">
      <c r="A471" s="639"/>
      <c r="B471" s="639"/>
      <c r="C471" s="639"/>
      <c r="D471" s="639"/>
      <c r="E471" s="639"/>
      <c r="F471" s="639"/>
      <c r="G471" s="639"/>
      <c r="H471" s="639"/>
      <c r="I471" s="639"/>
      <c r="J471" s="639"/>
      <c r="K471" s="639"/>
      <c r="L471" s="639"/>
      <c r="M471" s="639"/>
      <c r="N471" s="639"/>
      <c r="O471" s="639"/>
      <c r="P471" s="639"/>
      <c r="Q471" s="639"/>
      <c r="R471" s="639"/>
    </row>
    <row r="472" spans="1:18" ht="12.75">
      <c r="A472" s="639"/>
      <c r="B472" s="639"/>
      <c r="C472" s="639"/>
      <c r="D472" s="639"/>
      <c r="E472" s="639"/>
      <c r="F472" s="639"/>
      <c r="G472" s="639"/>
      <c r="H472" s="639"/>
      <c r="I472" s="639"/>
      <c r="J472" s="639"/>
      <c r="K472" s="639"/>
      <c r="L472" s="639"/>
      <c r="M472" s="639"/>
      <c r="N472" s="639"/>
      <c r="O472" s="639"/>
      <c r="P472" s="639"/>
      <c r="Q472" s="639"/>
      <c r="R472" s="639"/>
    </row>
    <row r="473" spans="1:18" ht="12.75">
      <c r="A473" s="639"/>
      <c r="B473" s="639"/>
      <c r="C473" s="639"/>
      <c r="D473" s="639"/>
      <c r="E473" s="639"/>
      <c r="F473" s="639"/>
      <c r="G473" s="639"/>
      <c r="H473" s="639"/>
      <c r="I473" s="639"/>
      <c r="J473" s="639"/>
      <c r="K473" s="639"/>
      <c r="L473" s="639"/>
      <c r="M473" s="639"/>
      <c r="N473" s="639"/>
      <c r="O473" s="639"/>
      <c r="P473" s="639"/>
      <c r="Q473" s="639"/>
      <c r="R473" s="639"/>
    </row>
    <row r="474" spans="1:18" ht="12.75">
      <c r="A474" s="639"/>
      <c r="B474" s="639"/>
      <c r="C474" s="639"/>
      <c r="D474" s="639"/>
      <c r="E474" s="639"/>
      <c r="F474" s="639"/>
      <c r="G474" s="639"/>
      <c r="H474" s="639"/>
      <c r="I474" s="639"/>
      <c r="J474" s="639"/>
      <c r="K474" s="639"/>
      <c r="L474" s="639"/>
      <c r="M474" s="639"/>
      <c r="N474" s="639"/>
      <c r="O474" s="639"/>
      <c r="P474" s="639"/>
      <c r="Q474" s="639"/>
      <c r="R474" s="639"/>
    </row>
    <row r="475" spans="1:18" ht="12.75">
      <c r="A475" s="639"/>
      <c r="B475" s="639"/>
      <c r="C475" s="639"/>
      <c r="D475" s="639"/>
      <c r="E475" s="639"/>
      <c r="F475" s="639"/>
      <c r="G475" s="639"/>
      <c r="H475" s="639"/>
      <c r="I475" s="639"/>
      <c r="J475" s="639"/>
      <c r="K475" s="639"/>
      <c r="L475" s="639"/>
      <c r="M475" s="639"/>
      <c r="N475" s="639"/>
      <c r="O475" s="639"/>
      <c r="P475" s="639"/>
      <c r="Q475" s="639"/>
      <c r="R475" s="639"/>
    </row>
    <row r="476" spans="1:18" ht="12.75">
      <c r="A476" s="639"/>
      <c r="B476" s="639"/>
      <c r="C476" s="639"/>
      <c r="D476" s="639"/>
      <c r="E476" s="639"/>
      <c r="F476" s="639"/>
      <c r="G476" s="639"/>
      <c r="H476" s="639"/>
      <c r="I476" s="639"/>
      <c r="J476" s="639"/>
      <c r="K476" s="639"/>
      <c r="L476" s="639"/>
      <c r="M476" s="639"/>
      <c r="N476" s="639"/>
      <c r="O476" s="639"/>
      <c r="P476" s="639"/>
      <c r="Q476" s="639"/>
      <c r="R476" s="639"/>
    </row>
    <row r="477" spans="1:18" ht="12.75">
      <c r="A477" s="639"/>
      <c r="B477" s="639"/>
      <c r="C477" s="639"/>
      <c r="D477" s="639"/>
      <c r="E477" s="639"/>
      <c r="F477" s="639"/>
      <c r="G477" s="639"/>
      <c r="H477" s="639"/>
      <c r="I477" s="639"/>
      <c r="J477" s="639"/>
      <c r="K477" s="639"/>
      <c r="L477" s="639"/>
      <c r="M477" s="639"/>
      <c r="N477" s="639"/>
      <c r="O477" s="639"/>
      <c r="P477" s="639"/>
      <c r="Q477" s="639"/>
      <c r="R477" s="639"/>
    </row>
    <row r="478" spans="1:18" ht="12.75">
      <c r="A478" s="639"/>
      <c r="B478" s="639"/>
      <c r="C478" s="639"/>
      <c r="D478" s="639"/>
      <c r="E478" s="639"/>
      <c r="F478" s="639"/>
      <c r="G478" s="639"/>
      <c r="H478" s="639"/>
      <c r="I478" s="639"/>
      <c r="J478" s="639"/>
      <c r="K478" s="639"/>
      <c r="L478" s="639"/>
      <c r="M478" s="639"/>
      <c r="N478" s="639"/>
      <c r="O478" s="639"/>
      <c r="P478" s="639"/>
      <c r="Q478" s="639"/>
      <c r="R478" s="639"/>
    </row>
    <row r="479" spans="1:18" ht="12.75">
      <c r="A479" s="639"/>
      <c r="B479" s="639"/>
      <c r="C479" s="639"/>
      <c r="D479" s="639"/>
      <c r="E479" s="639"/>
      <c r="F479" s="639"/>
      <c r="G479" s="639"/>
      <c r="H479" s="639"/>
      <c r="I479" s="639"/>
      <c r="J479" s="639"/>
      <c r="K479" s="639"/>
      <c r="L479" s="639"/>
      <c r="M479" s="639"/>
      <c r="N479" s="639"/>
      <c r="O479" s="639"/>
      <c r="P479" s="639"/>
      <c r="Q479" s="639"/>
      <c r="R479" s="639"/>
    </row>
    <row r="480" spans="1:18" ht="12.75">
      <c r="A480" s="639"/>
      <c r="B480" s="639"/>
      <c r="C480" s="639"/>
      <c r="D480" s="639"/>
      <c r="E480" s="639"/>
      <c r="F480" s="639"/>
      <c r="G480" s="639"/>
      <c r="H480" s="639"/>
      <c r="I480" s="639"/>
      <c r="J480" s="639"/>
      <c r="K480" s="639"/>
      <c r="L480" s="639"/>
      <c r="M480" s="639"/>
      <c r="N480" s="639"/>
      <c r="O480" s="639"/>
      <c r="P480" s="639"/>
      <c r="Q480" s="639"/>
      <c r="R480" s="639"/>
    </row>
    <row r="481" spans="1:18" ht="12.75">
      <c r="A481" s="639"/>
      <c r="B481" s="639"/>
      <c r="C481" s="639"/>
      <c r="D481" s="639"/>
      <c r="E481" s="639"/>
      <c r="F481" s="639"/>
      <c r="G481" s="639"/>
      <c r="H481" s="639"/>
      <c r="I481" s="639"/>
      <c r="J481" s="639"/>
      <c r="K481" s="639"/>
      <c r="L481" s="639"/>
      <c r="M481" s="639"/>
      <c r="N481" s="639"/>
      <c r="O481" s="639"/>
      <c r="P481" s="639"/>
      <c r="Q481" s="639"/>
      <c r="R481" s="639"/>
    </row>
    <row r="482" spans="1:18" ht="12.75">
      <c r="A482" s="639"/>
      <c r="B482" s="639"/>
      <c r="C482" s="639"/>
      <c r="D482" s="639"/>
      <c r="E482" s="639"/>
      <c r="F482" s="639"/>
      <c r="G482" s="639"/>
      <c r="H482" s="639"/>
      <c r="I482" s="639"/>
      <c r="J482" s="639"/>
      <c r="K482" s="639"/>
      <c r="L482" s="639"/>
      <c r="M482" s="639"/>
      <c r="N482" s="639"/>
      <c r="O482" s="639"/>
      <c r="P482" s="639"/>
      <c r="Q482" s="639"/>
      <c r="R482" s="639"/>
    </row>
    <row r="483" spans="1:18" ht="12.75">
      <c r="A483" s="639"/>
      <c r="B483" s="639"/>
      <c r="C483" s="639"/>
      <c r="D483" s="639"/>
      <c r="E483" s="639"/>
      <c r="F483" s="639"/>
      <c r="G483" s="639"/>
      <c r="H483" s="639"/>
      <c r="I483" s="639"/>
      <c r="J483" s="639"/>
      <c r="K483" s="639"/>
      <c r="L483" s="639"/>
      <c r="M483" s="639"/>
      <c r="N483" s="639"/>
      <c r="O483" s="639"/>
      <c r="P483" s="639"/>
      <c r="Q483" s="639"/>
      <c r="R483" s="639"/>
    </row>
    <row r="484" spans="1:18" ht="12.75">
      <c r="A484" s="639"/>
      <c r="B484" s="639"/>
      <c r="C484" s="639"/>
      <c r="D484" s="639"/>
      <c r="E484" s="639"/>
      <c r="F484" s="639"/>
      <c r="G484" s="639"/>
      <c r="H484" s="639"/>
      <c r="I484" s="639"/>
      <c r="J484" s="639"/>
      <c r="K484" s="639"/>
      <c r="L484" s="639"/>
      <c r="M484" s="639"/>
      <c r="N484" s="639"/>
      <c r="O484" s="639"/>
      <c r="P484" s="639"/>
      <c r="Q484" s="639"/>
      <c r="R484" s="639"/>
    </row>
    <row r="485" spans="1:18" ht="12.75">
      <c r="A485" s="639"/>
      <c r="B485" s="639"/>
      <c r="C485" s="639"/>
      <c r="D485" s="639"/>
      <c r="E485" s="639"/>
      <c r="F485" s="639"/>
      <c r="G485" s="639"/>
      <c r="H485" s="639"/>
      <c r="I485" s="639"/>
      <c r="J485" s="639"/>
      <c r="K485" s="639"/>
      <c r="L485" s="639"/>
      <c r="M485" s="639"/>
      <c r="N485" s="639"/>
      <c r="O485" s="639"/>
      <c r="P485" s="639"/>
      <c r="Q485" s="639"/>
      <c r="R485" s="639"/>
    </row>
    <row r="486" spans="1:18" ht="12.75">
      <c r="A486" s="639"/>
      <c r="B486" s="639"/>
      <c r="C486" s="639"/>
      <c r="D486" s="639"/>
      <c r="E486" s="639"/>
      <c r="F486" s="639"/>
      <c r="G486" s="639"/>
      <c r="H486" s="639"/>
      <c r="I486" s="639"/>
      <c r="J486" s="639"/>
      <c r="K486" s="639"/>
      <c r="L486" s="639"/>
      <c r="M486" s="639"/>
      <c r="N486" s="639"/>
      <c r="O486" s="639"/>
      <c r="P486" s="639"/>
      <c r="Q486" s="639"/>
      <c r="R486" s="639"/>
    </row>
    <row r="487" spans="1:18" ht="12.75">
      <c r="A487" s="639"/>
      <c r="B487" s="639"/>
      <c r="C487" s="639"/>
      <c r="D487" s="639"/>
      <c r="E487" s="639"/>
      <c r="F487" s="639"/>
      <c r="G487" s="639"/>
      <c r="H487" s="639"/>
      <c r="I487" s="639"/>
      <c r="J487" s="639"/>
      <c r="K487" s="639"/>
      <c r="L487" s="639"/>
      <c r="M487" s="639"/>
      <c r="N487" s="639"/>
      <c r="O487" s="639"/>
      <c r="P487" s="639"/>
      <c r="Q487" s="639"/>
      <c r="R487" s="639"/>
    </row>
    <row r="488" spans="1:18" ht="12.75">
      <c r="A488" s="639"/>
      <c r="B488" s="639"/>
      <c r="C488" s="639"/>
      <c r="D488" s="639"/>
      <c r="E488" s="639"/>
      <c r="F488" s="639"/>
      <c r="G488" s="639"/>
      <c r="H488" s="639"/>
      <c r="I488" s="639"/>
      <c r="J488" s="639"/>
      <c r="K488" s="639"/>
      <c r="L488" s="639"/>
      <c r="M488" s="639"/>
      <c r="N488" s="639"/>
      <c r="O488" s="639"/>
      <c r="P488" s="639"/>
      <c r="Q488" s="639"/>
      <c r="R488" s="639"/>
    </row>
    <row r="489" spans="1:18" ht="12.75">
      <c r="A489" s="639"/>
      <c r="B489" s="639"/>
      <c r="C489" s="639"/>
      <c r="D489" s="639"/>
      <c r="E489" s="639"/>
      <c r="F489" s="639"/>
      <c r="G489" s="639"/>
      <c r="H489" s="639"/>
      <c r="I489" s="639"/>
      <c r="J489" s="639"/>
      <c r="K489" s="639"/>
      <c r="L489" s="639"/>
      <c r="M489" s="639"/>
      <c r="N489" s="639"/>
      <c r="O489" s="639"/>
      <c r="P489" s="639"/>
      <c r="Q489" s="639"/>
      <c r="R489" s="639"/>
    </row>
    <row r="490" spans="1:18" ht="12.75">
      <c r="A490" s="639"/>
      <c r="B490" s="639"/>
      <c r="C490" s="639"/>
      <c r="D490" s="639"/>
      <c r="E490" s="639"/>
      <c r="F490" s="639"/>
      <c r="G490" s="639"/>
      <c r="H490" s="639"/>
      <c r="I490" s="639"/>
      <c r="J490" s="639"/>
      <c r="K490" s="639"/>
      <c r="L490" s="639"/>
      <c r="M490" s="639"/>
      <c r="N490" s="639"/>
      <c r="O490" s="639"/>
      <c r="P490" s="639"/>
      <c r="Q490" s="639"/>
      <c r="R490" s="639"/>
    </row>
    <row r="491" spans="1:18" ht="12.75">
      <c r="A491" s="639"/>
      <c r="B491" s="639"/>
      <c r="C491" s="639"/>
      <c r="D491" s="639"/>
      <c r="E491" s="639"/>
      <c r="F491" s="639"/>
      <c r="G491" s="639"/>
      <c r="H491" s="639"/>
      <c r="I491" s="639"/>
      <c r="J491" s="639"/>
      <c r="K491" s="639"/>
      <c r="L491" s="639"/>
      <c r="M491" s="639"/>
      <c r="N491" s="639"/>
      <c r="O491" s="639"/>
      <c r="P491" s="639"/>
      <c r="Q491" s="639"/>
      <c r="R491" s="639"/>
    </row>
    <row r="492" spans="1:18" ht="12.75">
      <c r="A492" s="639"/>
      <c r="B492" s="639"/>
      <c r="C492" s="639"/>
      <c r="D492" s="639"/>
      <c r="E492" s="639"/>
      <c r="F492" s="639"/>
      <c r="G492" s="639"/>
      <c r="H492" s="639"/>
      <c r="I492" s="639"/>
      <c r="J492" s="639"/>
      <c r="K492" s="639"/>
      <c r="L492" s="639"/>
      <c r="M492" s="639"/>
      <c r="N492" s="639"/>
      <c r="O492" s="639"/>
      <c r="P492" s="639"/>
      <c r="Q492" s="639"/>
      <c r="R492" s="639"/>
    </row>
    <row r="493" spans="1:18" ht="12.75">
      <c r="A493" s="639"/>
      <c r="B493" s="639"/>
      <c r="C493" s="639"/>
      <c r="D493" s="639"/>
      <c r="E493" s="639"/>
      <c r="F493" s="639"/>
      <c r="G493" s="639"/>
      <c r="H493" s="639"/>
      <c r="I493" s="639"/>
      <c r="J493" s="639"/>
      <c r="K493" s="639"/>
      <c r="L493" s="639"/>
      <c r="M493" s="639"/>
      <c r="N493" s="639"/>
      <c r="O493" s="639"/>
      <c r="P493" s="639"/>
      <c r="Q493" s="639"/>
      <c r="R493" s="639"/>
    </row>
    <row r="494" spans="1:18" ht="12.75">
      <c r="A494" s="639"/>
      <c r="B494" s="639"/>
      <c r="C494" s="639"/>
      <c r="D494" s="639"/>
      <c r="E494" s="639"/>
      <c r="F494" s="639"/>
      <c r="G494" s="639"/>
      <c r="H494" s="639"/>
      <c r="I494" s="639"/>
      <c r="J494" s="639"/>
      <c r="K494" s="639"/>
      <c r="L494" s="639"/>
      <c r="M494" s="639"/>
      <c r="N494" s="639"/>
      <c r="O494" s="639"/>
      <c r="P494" s="639"/>
      <c r="Q494" s="639"/>
      <c r="R494" s="639"/>
    </row>
    <row r="495" spans="1:18" ht="12.75">
      <c r="A495" s="639"/>
      <c r="B495" s="639"/>
      <c r="C495" s="639"/>
      <c r="D495" s="639"/>
      <c r="E495" s="639"/>
      <c r="F495" s="639"/>
      <c r="G495" s="639"/>
      <c r="H495" s="639"/>
      <c r="I495" s="639"/>
      <c r="J495" s="639"/>
      <c r="K495" s="639"/>
      <c r="L495" s="639"/>
      <c r="M495" s="639"/>
      <c r="N495" s="639"/>
      <c r="O495" s="639"/>
      <c r="P495" s="639"/>
      <c r="Q495" s="639"/>
      <c r="R495" s="639"/>
    </row>
    <row r="496" spans="1:18" ht="12.75">
      <c r="A496" s="639"/>
      <c r="B496" s="639"/>
      <c r="C496" s="639"/>
      <c r="D496" s="639"/>
      <c r="E496" s="639"/>
      <c r="F496" s="639"/>
      <c r="G496" s="639"/>
      <c r="H496" s="639"/>
      <c r="I496" s="639"/>
      <c r="J496" s="639"/>
      <c r="K496" s="639"/>
      <c r="L496" s="639"/>
      <c r="M496" s="639"/>
      <c r="N496" s="639"/>
      <c r="O496" s="639"/>
      <c r="P496" s="639"/>
      <c r="Q496" s="639"/>
      <c r="R496" s="639"/>
    </row>
    <row r="497" spans="1:18" ht="12.75">
      <c r="A497" s="639"/>
      <c r="B497" s="639"/>
      <c r="C497" s="639"/>
      <c r="D497" s="639"/>
      <c r="E497" s="639"/>
      <c r="F497" s="639"/>
      <c r="G497" s="639"/>
      <c r="H497" s="639"/>
      <c r="I497" s="639"/>
      <c r="J497" s="639"/>
      <c r="K497" s="639"/>
      <c r="L497" s="639"/>
      <c r="M497" s="639"/>
      <c r="N497" s="639"/>
      <c r="O497" s="639"/>
      <c r="P497" s="639"/>
      <c r="Q497" s="639"/>
      <c r="R497" s="639"/>
    </row>
    <row r="498" spans="1:18" ht="12.75">
      <c r="A498" s="639"/>
      <c r="B498" s="639"/>
      <c r="C498" s="639"/>
      <c r="D498" s="639"/>
      <c r="E498" s="639"/>
      <c r="F498" s="639"/>
      <c r="G498" s="639"/>
      <c r="H498" s="639"/>
      <c r="I498" s="639"/>
      <c r="J498" s="639"/>
      <c r="K498" s="639"/>
      <c r="L498" s="639"/>
      <c r="M498" s="639"/>
      <c r="N498" s="639"/>
      <c r="O498" s="639"/>
      <c r="P498" s="639"/>
      <c r="Q498" s="639"/>
      <c r="R498" s="639"/>
    </row>
    <row r="499" spans="1:18" ht="12.75">
      <c r="A499" s="639"/>
      <c r="B499" s="639"/>
      <c r="C499" s="639"/>
      <c r="D499" s="639"/>
      <c r="E499" s="639"/>
      <c r="F499" s="639"/>
      <c r="G499" s="639"/>
      <c r="H499" s="639"/>
      <c r="I499" s="639"/>
      <c r="J499" s="639"/>
      <c r="K499" s="639"/>
      <c r="L499" s="639"/>
      <c r="M499" s="639"/>
      <c r="N499" s="639"/>
      <c r="O499" s="639"/>
      <c r="P499" s="639"/>
      <c r="Q499" s="639"/>
      <c r="R499" s="639"/>
    </row>
    <row r="500" spans="1:18" ht="12.75">
      <c r="A500" s="639"/>
      <c r="B500" s="639"/>
      <c r="C500" s="639"/>
      <c r="D500" s="639"/>
      <c r="E500" s="639"/>
      <c r="F500" s="639"/>
      <c r="G500" s="639"/>
      <c r="H500" s="639"/>
      <c r="I500" s="639"/>
      <c r="J500" s="639"/>
      <c r="K500" s="639"/>
      <c r="L500" s="639"/>
      <c r="M500" s="639"/>
      <c r="N500" s="639"/>
      <c r="O500" s="639"/>
      <c r="P500" s="639"/>
      <c r="Q500" s="639"/>
      <c r="R500" s="639"/>
    </row>
    <row r="501" spans="1:18" ht="12.75">
      <c r="A501" s="639"/>
      <c r="B501" s="639"/>
      <c r="C501" s="639"/>
      <c r="D501" s="639"/>
      <c r="E501" s="639"/>
      <c r="F501" s="639"/>
      <c r="G501" s="639"/>
      <c r="H501" s="639"/>
      <c r="I501" s="639"/>
      <c r="J501" s="639"/>
      <c r="K501" s="639"/>
      <c r="L501" s="639"/>
      <c r="M501" s="639"/>
      <c r="N501" s="639"/>
      <c r="O501" s="639"/>
      <c r="P501" s="639"/>
      <c r="Q501" s="639"/>
      <c r="R501" s="639"/>
    </row>
    <row r="502" spans="1:18" ht="12.75">
      <c r="A502" s="639"/>
      <c r="B502" s="639"/>
      <c r="C502" s="639"/>
      <c r="D502" s="639"/>
      <c r="E502" s="639"/>
      <c r="F502" s="639"/>
      <c r="G502" s="639"/>
      <c r="H502" s="639"/>
      <c r="I502" s="639"/>
      <c r="J502" s="639"/>
      <c r="K502" s="639"/>
      <c r="L502" s="639"/>
      <c r="M502" s="639"/>
      <c r="N502" s="639"/>
      <c r="O502" s="639"/>
      <c r="P502" s="639"/>
      <c r="Q502" s="639"/>
      <c r="R502" s="639"/>
    </row>
    <row r="503" spans="1:18" ht="12.75">
      <c r="A503" s="639"/>
      <c r="B503" s="639"/>
      <c r="C503" s="639"/>
      <c r="D503" s="639"/>
      <c r="E503" s="639"/>
      <c r="F503" s="639"/>
      <c r="G503" s="639"/>
      <c r="H503" s="639"/>
      <c r="I503" s="639"/>
      <c r="J503" s="639"/>
      <c r="K503" s="639"/>
      <c r="L503" s="639"/>
      <c r="M503" s="639"/>
      <c r="N503" s="639"/>
      <c r="O503" s="639"/>
      <c r="P503" s="639"/>
      <c r="Q503" s="639"/>
      <c r="R503" s="639"/>
    </row>
    <row r="504" spans="1:18" ht="12.75">
      <c r="A504" s="639"/>
      <c r="B504" s="639"/>
      <c r="C504" s="639"/>
      <c r="D504" s="639"/>
      <c r="E504" s="639"/>
      <c r="F504" s="639"/>
      <c r="G504" s="639"/>
      <c r="H504" s="639"/>
      <c r="I504" s="639"/>
      <c r="J504" s="639"/>
      <c r="K504" s="639"/>
      <c r="L504" s="639"/>
      <c r="M504" s="639"/>
      <c r="N504" s="639"/>
      <c r="O504" s="639"/>
      <c r="P504" s="639"/>
      <c r="Q504" s="639"/>
      <c r="R504" s="639"/>
    </row>
    <row r="505" spans="1:18" ht="12.75">
      <c r="A505" s="639"/>
      <c r="B505" s="639"/>
      <c r="C505" s="639"/>
      <c r="D505" s="639"/>
      <c r="E505" s="639"/>
      <c r="F505" s="639"/>
      <c r="G505" s="639"/>
      <c r="H505" s="639"/>
      <c r="I505" s="639"/>
      <c r="J505" s="639"/>
      <c r="K505" s="639"/>
      <c r="L505" s="639"/>
      <c r="M505" s="639"/>
      <c r="N505" s="639"/>
      <c r="O505" s="639"/>
      <c r="P505" s="639"/>
      <c r="Q505" s="639"/>
      <c r="R505" s="639"/>
    </row>
    <row r="506" spans="1:18" ht="12.75">
      <c r="A506" s="639"/>
      <c r="B506" s="639"/>
      <c r="C506" s="639"/>
      <c r="D506" s="639"/>
      <c r="E506" s="639"/>
      <c r="F506" s="639"/>
      <c r="G506" s="639"/>
      <c r="H506" s="639"/>
      <c r="I506" s="639"/>
      <c r="J506" s="639"/>
      <c r="K506" s="639"/>
      <c r="L506" s="639"/>
      <c r="M506" s="639"/>
      <c r="N506" s="639"/>
      <c r="O506" s="639"/>
      <c r="P506" s="639"/>
      <c r="Q506" s="639"/>
      <c r="R506" s="639"/>
    </row>
    <row r="507" spans="1:18" ht="12.75">
      <c r="A507" s="639"/>
      <c r="B507" s="639"/>
      <c r="C507" s="639"/>
      <c r="D507" s="639"/>
      <c r="E507" s="639"/>
      <c r="F507" s="639"/>
      <c r="G507" s="639"/>
      <c r="H507" s="639"/>
      <c r="I507" s="639"/>
      <c r="J507" s="639"/>
      <c r="K507" s="639"/>
      <c r="L507" s="639"/>
      <c r="M507" s="639"/>
      <c r="N507" s="639"/>
      <c r="O507" s="639"/>
      <c r="P507" s="639"/>
      <c r="Q507" s="639"/>
      <c r="R507" s="639"/>
    </row>
    <row r="508" spans="1:18" ht="12.75">
      <c r="A508" s="639"/>
      <c r="B508" s="639"/>
      <c r="C508" s="639"/>
      <c r="D508" s="639"/>
      <c r="E508" s="639"/>
      <c r="F508" s="639"/>
      <c r="G508" s="639"/>
      <c r="H508" s="639"/>
      <c r="I508" s="639"/>
      <c r="J508" s="639"/>
      <c r="K508" s="639"/>
      <c r="L508" s="639"/>
      <c r="M508" s="639"/>
      <c r="N508" s="639"/>
      <c r="O508" s="639"/>
      <c r="P508" s="639"/>
      <c r="Q508" s="639"/>
      <c r="R508" s="639"/>
    </row>
    <row r="509" spans="1:18" ht="12.75">
      <c r="A509" s="639"/>
      <c r="B509" s="639"/>
      <c r="C509" s="639"/>
      <c r="D509" s="639"/>
      <c r="E509" s="639"/>
      <c r="F509" s="639"/>
      <c r="G509" s="639"/>
      <c r="H509" s="639"/>
      <c r="I509" s="639"/>
      <c r="J509" s="639"/>
      <c r="K509" s="639"/>
      <c r="L509" s="639"/>
      <c r="M509" s="639"/>
      <c r="N509" s="639"/>
      <c r="O509" s="639"/>
      <c r="P509" s="639"/>
      <c r="Q509" s="639"/>
      <c r="R509" s="639"/>
    </row>
    <row r="510" spans="1:18" ht="12.75">
      <c r="A510" s="639"/>
      <c r="B510" s="639"/>
      <c r="C510" s="639"/>
      <c r="D510" s="639"/>
      <c r="E510" s="639"/>
      <c r="F510" s="639"/>
      <c r="G510" s="639"/>
      <c r="H510" s="639"/>
      <c r="I510" s="639"/>
      <c r="J510" s="639"/>
      <c r="K510" s="639"/>
      <c r="L510" s="639"/>
      <c r="M510" s="639"/>
      <c r="N510" s="639"/>
      <c r="O510" s="639"/>
      <c r="P510" s="639"/>
      <c r="Q510" s="639"/>
      <c r="R510" s="639"/>
    </row>
    <row r="511" spans="1:18" ht="12.75">
      <c r="A511" s="639"/>
      <c r="B511" s="639"/>
      <c r="C511" s="639"/>
      <c r="D511" s="639"/>
      <c r="E511" s="639"/>
      <c r="F511" s="639"/>
      <c r="G511" s="639"/>
      <c r="H511" s="639"/>
      <c r="I511" s="639"/>
      <c r="J511" s="639"/>
      <c r="K511" s="639"/>
      <c r="L511" s="639"/>
      <c r="M511" s="639"/>
      <c r="N511" s="639"/>
      <c r="O511" s="639"/>
      <c r="P511" s="639"/>
      <c r="Q511" s="639"/>
      <c r="R511" s="639"/>
    </row>
    <row r="512" spans="1:18" ht="12.75">
      <c r="A512" s="639"/>
      <c r="B512" s="639"/>
      <c r="C512" s="639"/>
      <c r="D512" s="639"/>
      <c r="E512" s="639"/>
      <c r="F512" s="639"/>
      <c r="G512" s="639"/>
      <c r="H512" s="639"/>
      <c r="I512" s="639"/>
      <c r="J512" s="639"/>
      <c r="K512" s="639"/>
      <c r="L512" s="639"/>
      <c r="M512" s="639"/>
      <c r="N512" s="639"/>
      <c r="O512" s="639"/>
      <c r="P512" s="639"/>
      <c r="Q512" s="639"/>
      <c r="R512" s="639"/>
    </row>
    <row r="513" spans="1:18" ht="12.75">
      <c r="A513" s="639"/>
      <c r="B513" s="639"/>
      <c r="C513" s="639"/>
      <c r="D513" s="639"/>
      <c r="E513" s="639"/>
      <c r="F513" s="639"/>
      <c r="G513" s="639"/>
      <c r="H513" s="639"/>
      <c r="I513" s="639"/>
      <c r="J513" s="639"/>
      <c r="K513" s="639"/>
      <c r="L513" s="639"/>
      <c r="M513" s="639"/>
      <c r="N513" s="639"/>
      <c r="O513" s="639"/>
      <c r="P513" s="639"/>
      <c r="Q513" s="639"/>
      <c r="R513" s="639"/>
    </row>
    <row r="514" spans="1:18" ht="12.75">
      <c r="A514" s="639"/>
      <c r="B514" s="639"/>
      <c r="C514" s="639"/>
      <c r="D514" s="639"/>
      <c r="E514" s="639"/>
      <c r="F514" s="639"/>
      <c r="G514" s="639"/>
      <c r="H514" s="639"/>
      <c r="I514" s="639"/>
      <c r="J514" s="639"/>
      <c r="K514" s="639"/>
      <c r="L514" s="639"/>
      <c r="M514" s="639"/>
      <c r="N514" s="639"/>
      <c r="O514" s="639"/>
      <c r="P514" s="639"/>
      <c r="Q514" s="639"/>
      <c r="R514" s="639"/>
    </row>
    <row r="515" spans="1:18" ht="12.75">
      <c r="A515" s="639"/>
      <c r="B515" s="639"/>
      <c r="C515" s="639"/>
      <c r="D515" s="639"/>
      <c r="E515" s="639"/>
      <c r="F515" s="639"/>
      <c r="G515" s="639"/>
      <c r="H515" s="639"/>
      <c r="I515" s="639"/>
      <c r="J515" s="639"/>
      <c r="K515" s="639"/>
      <c r="L515" s="639"/>
      <c r="M515" s="639"/>
      <c r="N515" s="639"/>
      <c r="O515" s="639"/>
      <c r="P515" s="639"/>
      <c r="Q515" s="639"/>
      <c r="R515" s="639"/>
    </row>
    <row r="516" spans="1:18" ht="12.75">
      <c r="A516" s="639"/>
      <c r="B516" s="639"/>
      <c r="C516" s="639"/>
      <c r="D516" s="639"/>
      <c r="E516" s="639"/>
      <c r="F516" s="639"/>
      <c r="G516" s="639"/>
      <c r="H516" s="639"/>
      <c r="I516" s="639"/>
      <c r="J516" s="639"/>
      <c r="K516" s="639"/>
      <c r="L516" s="639"/>
      <c r="M516" s="639"/>
      <c r="N516" s="639"/>
      <c r="O516" s="639"/>
      <c r="P516" s="639"/>
      <c r="Q516" s="639"/>
      <c r="R516" s="639"/>
    </row>
    <row r="517" spans="1:18" ht="12.75">
      <c r="A517" s="639"/>
      <c r="B517" s="639"/>
      <c r="C517" s="639"/>
      <c r="D517" s="639"/>
      <c r="E517" s="639"/>
      <c r="F517" s="639"/>
      <c r="G517" s="639"/>
      <c r="H517" s="639"/>
      <c r="I517" s="639"/>
      <c r="J517" s="639"/>
      <c r="K517" s="639"/>
      <c r="L517" s="639"/>
      <c r="M517" s="639"/>
      <c r="N517" s="639"/>
      <c r="O517" s="639"/>
      <c r="P517" s="639"/>
      <c r="Q517" s="639"/>
      <c r="R517" s="639"/>
    </row>
    <row r="518" spans="1:18" ht="12.75">
      <c r="A518" s="639"/>
      <c r="B518" s="639"/>
      <c r="C518" s="639"/>
      <c r="D518" s="639"/>
      <c r="E518" s="639"/>
      <c r="F518" s="639"/>
      <c r="G518" s="639"/>
      <c r="H518" s="639"/>
      <c r="I518" s="639"/>
      <c r="J518" s="639"/>
      <c r="K518" s="639"/>
      <c r="L518" s="639"/>
      <c r="M518" s="639"/>
      <c r="N518" s="639"/>
      <c r="O518" s="639"/>
      <c r="P518" s="639"/>
      <c r="Q518" s="639"/>
      <c r="R518" s="639"/>
    </row>
    <row r="519" spans="1:18" ht="12.75">
      <c r="A519" s="639"/>
      <c r="B519" s="639"/>
      <c r="C519" s="639"/>
      <c r="D519" s="639"/>
      <c r="E519" s="639"/>
      <c r="F519" s="639"/>
      <c r="G519" s="639"/>
      <c r="H519" s="639"/>
      <c r="I519" s="639"/>
      <c r="J519" s="639"/>
      <c r="K519" s="639"/>
      <c r="L519" s="639"/>
      <c r="M519" s="639"/>
      <c r="N519" s="639"/>
      <c r="O519" s="639"/>
      <c r="P519" s="639"/>
      <c r="Q519" s="639"/>
      <c r="R519" s="639"/>
    </row>
    <row r="520" spans="1:18" ht="12.75">
      <c r="A520" s="639"/>
      <c r="B520" s="639"/>
      <c r="C520" s="639"/>
      <c r="D520" s="639"/>
      <c r="E520" s="639"/>
      <c r="F520" s="639"/>
      <c r="G520" s="639"/>
      <c r="H520" s="639"/>
      <c r="I520" s="639"/>
      <c r="J520" s="639"/>
      <c r="K520" s="639"/>
      <c r="L520" s="639"/>
      <c r="M520" s="639"/>
      <c r="N520" s="639"/>
      <c r="O520" s="639"/>
      <c r="P520" s="639"/>
      <c r="Q520" s="639"/>
      <c r="R520" s="639"/>
    </row>
    <row r="521" spans="1:18" ht="12.75">
      <c r="A521" s="639"/>
      <c r="B521" s="639"/>
      <c r="C521" s="639"/>
      <c r="D521" s="639"/>
      <c r="E521" s="639"/>
      <c r="F521" s="639"/>
      <c r="G521" s="639"/>
      <c r="H521" s="639"/>
      <c r="I521" s="639"/>
      <c r="J521" s="639"/>
      <c r="K521" s="639"/>
      <c r="L521" s="639"/>
      <c r="M521" s="639"/>
      <c r="N521" s="639"/>
      <c r="O521" s="639"/>
      <c r="P521" s="639"/>
      <c r="Q521" s="639"/>
      <c r="R521" s="639"/>
    </row>
    <row r="522" spans="1:18" ht="12.75">
      <c r="A522" s="639"/>
      <c r="B522" s="639"/>
      <c r="C522" s="639"/>
      <c r="D522" s="639"/>
      <c r="E522" s="639"/>
      <c r="F522" s="639"/>
      <c r="G522" s="639"/>
      <c r="H522" s="639"/>
      <c r="I522" s="639"/>
      <c r="J522" s="639"/>
      <c r="K522" s="639"/>
      <c r="L522" s="639"/>
      <c r="M522" s="639"/>
      <c r="N522" s="639"/>
      <c r="O522" s="639"/>
      <c r="P522" s="639"/>
      <c r="Q522" s="639"/>
      <c r="R522" s="639"/>
    </row>
    <row r="523" spans="1:18" ht="12.75">
      <c r="A523" s="639"/>
      <c r="B523" s="639"/>
      <c r="C523" s="639"/>
      <c r="D523" s="639"/>
      <c r="E523" s="639"/>
      <c r="F523" s="639"/>
      <c r="G523" s="639"/>
      <c r="H523" s="639"/>
      <c r="I523" s="639"/>
      <c r="J523" s="639"/>
      <c r="K523" s="639"/>
      <c r="L523" s="639"/>
      <c r="M523" s="639"/>
      <c r="N523" s="639"/>
      <c r="O523" s="639"/>
      <c r="P523" s="639"/>
      <c r="Q523" s="639"/>
      <c r="R523" s="639"/>
    </row>
    <row r="524" spans="1:18" ht="12.75">
      <c r="A524" s="639"/>
      <c r="B524" s="639"/>
      <c r="C524" s="639"/>
      <c r="D524" s="639"/>
      <c r="E524" s="639"/>
      <c r="F524" s="639"/>
      <c r="G524" s="639"/>
      <c r="H524" s="639"/>
      <c r="I524" s="639"/>
      <c r="J524" s="639"/>
      <c r="K524" s="639"/>
      <c r="L524" s="639"/>
      <c r="M524" s="639"/>
      <c r="N524" s="639"/>
      <c r="O524" s="639"/>
      <c r="P524" s="639"/>
      <c r="Q524" s="639"/>
      <c r="R524" s="639"/>
    </row>
    <row r="525" spans="1:18" ht="12.75">
      <c r="A525" s="639"/>
      <c r="B525" s="639"/>
      <c r="C525" s="639"/>
      <c r="D525" s="639"/>
      <c r="E525" s="639"/>
      <c r="F525" s="639"/>
      <c r="G525" s="639"/>
      <c r="H525" s="639"/>
      <c r="I525" s="639"/>
      <c r="J525" s="639"/>
      <c r="K525" s="639"/>
      <c r="L525" s="639"/>
      <c r="M525" s="639"/>
      <c r="N525" s="639"/>
      <c r="O525" s="639"/>
      <c r="P525" s="639"/>
      <c r="Q525" s="639"/>
      <c r="R525" s="639"/>
    </row>
    <row r="526" spans="1:18" ht="12.75">
      <c r="A526" s="639"/>
      <c r="B526" s="639"/>
      <c r="C526" s="639"/>
      <c r="D526" s="639"/>
      <c r="E526" s="639"/>
      <c r="F526" s="639"/>
      <c r="G526" s="639"/>
      <c r="H526" s="639"/>
      <c r="I526" s="639"/>
      <c r="J526" s="639"/>
      <c r="K526" s="639"/>
      <c r="L526" s="639"/>
      <c r="M526" s="639"/>
      <c r="N526" s="639"/>
      <c r="O526" s="639"/>
      <c r="P526" s="639"/>
      <c r="Q526" s="639"/>
      <c r="R526" s="639"/>
    </row>
    <row r="527" spans="1:18" ht="12.75">
      <c r="A527" s="639"/>
      <c r="B527" s="639"/>
      <c r="C527" s="639"/>
      <c r="D527" s="639"/>
      <c r="E527" s="639"/>
      <c r="F527" s="639"/>
      <c r="G527" s="639"/>
      <c r="H527" s="639"/>
      <c r="I527" s="639"/>
      <c r="J527" s="639"/>
      <c r="K527" s="639"/>
      <c r="L527" s="639"/>
      <c r="M527" s="639"/>
      <c r="N527" s="639"/>
      <c r="O527" s="639"/>
      <c r="P527" s="639"/>
      <c r="Q527" s="639"/>
      <c r="R527" s="639"/>
    </row>
    <row r="528" spans="1:18" ht="12.75">
      <c r="A528" s="639"/>
      <c r="B528" s="639"/>
      <c r="C528" s="639"/>
      <c r="D528" s="639"/>
      <c r="E528" s="639"/>
      <c r="F528" s="639"/>
      <c r="G528" s="639"/>
      <c r="H528" s="639"/>
      <c r="I528" s="639"/>
      <c r="J528" s="639"/>
      <c r="K528" s="639"/>
      <c r="L528" s="639"/>
      <c r="M528" s="639"/>
      <c r="N528" s="639"/>
      <c r="O528" s="639"/>
      <c r="P528" s="639"/>
      <c r="Q528" s="639"/>
      <c r="R528" s="639"/>
    </row>
    <row r="529" spans="1:18" ht="12.75">
      <c r="A529" s="639"/>
      <c r="B529" s="639"/>
      <c r="C529" s="639"/>
      <c r="D529" s="639"/>
      <c r="E529" s="639"/>
      <c r="F529" s="639"/>
      <c r="G529" s="639"/>
      <c r="H529" s="639"/>
      <c r="I529" s="639"/>
      <c r="J529" s="639"/>
      <c r="K529" s="639"/>
      <c r="L529" s="639"/>
      <c r="M529" s="639"/>
      <c r="N529" s="639"/>
      <c r="O529" s="639"/>
      <c r="P529" s="639"/>
      <c r="Q529" s="639"/>
      <c r="R529" s="639"/>
    </row>
    <row r="530" spans="1:18" ht="12.75">
      <c r="A530" s="639"/>
      <c r="B530" s="639"/>
      <c r="C530" s="639"/>
      <c r="D530" s="639"/>
      <c r="E530" s="639"/>
      <c r="F530" s="639"/>
      <c r="G530" s="639"/>
      <c r="H530" s="639"/>
      <c r="I530" s="639"/>
      <c r="J530" s="639"/>
      <c r="K530" s="639"/>
      <c r="L530" s="639"/>
      <c r="M530" s="639"/>
      <c r="N530" s="639"/>
      <c r="O530" s="639"/>
      <c r="P530" s="639"/>
      <c r="Q530" s="639"/>
      <c r="R530" s="639"/>
    </row>
    <row r="531" spans="1:18" ht="12.75">
      <c r="A531" s="639"/>
      <c r="B531" s="639"/>
      <c r="C531" s="639"/>
      <c r="D531" s="639"/>
      <c r="E531" s="639"/>
      <c r="F531" s="639"/>
      <c r="G531" s="639"/>
      <c r="H531" s="639"/>
      <c r="I531" s="639"/>
      <c r="J531" s="639"/>
      <c r="K531" s="639"/>
      <c r="L531" s="639"/>
      <c r="M531" s="639"/>
      <c r="N531" s="639"/>
      <c r="O531" s="639"/>
      <c r="P531" s="639"/>
      <c r="Q531" s="639"/>
      <c r="R531" s="639"/>
    </row>
    <row r="532" spans="1:18" ht="12.75">
      <c r="A532" s="639"/>
      <c r="B532" s="639"/>
      <c r="C532" s="639"/>
      <c r="D532" s="639"/>
      <c r="E532" s="639"/>
      <c r="F532" s="639"/>
      <c r="G532" s="639"/>
      <c r="H532" s="639"/>
      <c r="I532" s="639"/>
      <c r="J532" s="639"/>
      <c r="K532" s="639"/>
      <c r="L532" s="639"/>
      <c r="M532" s="639"/>
      <c r="N532" s="639"/>
      <c r="O532" s="639"/>
      <c r="P532" s="639"/>
      <c r="Q532" s="639"/>
      <c r="R532" s="639"/>
    </row>
    <row r="533" spans="1:18" ht="12.75">
      <c r="A533" s="639"/>
      <c r="B533" s="639"/>
      <c r="C533" s="639"/>
      <c r="D533" s="639"/>
      <c r="E533" s="639"/>
      <c r="F533" s="639"/>
      <c r="G533" s="639"/>
      <c r="H533" s="639"/>
      <c r="I533" s="639"/>
      <c r="J533" s="639"/>
      <c r="K533" s="639"/>
      <c r="L533" s="639"/>
      <c r="M533" s="639"/>
      <c r="N533" s="639"/>
      <c r="O533" s="639"/>
      <c r="P533" s="639"/>
      <c r="Q533" s="639"/>
      <c r="R533" s="639"/>
    </row>
    <row r="534" spans="1:18" ht="12.75">
      <c r="A534" s="639"/>
      <c r="B534" s="639"/>
      <c r="C534" s="639"/>
      <c r="D534" s="639"/>
      <c r="E534" s="639"/>
      <c r="F534" s="639"/>
      <c r="G534" s="639"/>
      <c r="H534" s="639"/>
      <c r="I534" s="639"/>
      <c r="J534" s="639"/>
      <c r="K534" s="639"/>
      <c r="L534" s="639"/>
      <c r="M534" s="639"/>
      <c r="N534" s="639"/>
      <c r="O534" s="639"/>
      <c r="P534" s="639"/>
      <c r="Q534" s="639"/>
      <c r="R534" s="639"/>
    </row>
    <row r="535" spans="1:18" ht="12.75">
      <c r="A535" s="639"/>
      <c r="B535" s="639"/>
      <c r="C535" s="639"/>
      <c r="D535" s="639"/>
      <c r="E535" s="639"/>
      <c r="F535" s="639"/>
      <c r="G535" s="639"/>
      <c r="H535" s="639"/>
      <c r="I535" s="639"/>
      <c r="J535" s="639"/>
      <c r="K535" s="639"/>
      <c r="L535" s="639"/>
      <c r="M535" s="639"/>
      <c r="N535" s="639"/>
      <c r="O535" s="639"/>
      <c r="P535" s="639"/>
      <c r="Q535" s="639"/>
      <c r="R535" s="639"/>
    </row>
    <row r="536" spans="1:18" ht="12.75">
      <c r="A536" s="639"/>
      <c r="B536" s="639"/>
      <c r="C536" s="639"/>
      <c r="D536" s="639"/>
      <c r="E536" s="639"/>
      <c r="F536" s="639"/>
      <c r="G536" s="639"/>
      <c r="H536" s="639"/>
      <c r="I536" s="639"/>
      <c r="J536" s="639"/>
      <c r="K536" s="639"/>
      <c r="L536" s="639"/>
      <c r="M536" s="639"/>
      <c r="N536" s="639"/>
      <c r="O536" s="639"/>
      <c r="P536" s="639"/>
      <c r="Q536" s="639"/>
      <c r="R536" s="639"/>
    </row>
    <row r="537" spans="1:18" ht="12.75">
      <c r="A537" s="639"/>
      <c r="B537" s="639"/>
      <c r="C537" s="639"/>
      <c r="D537" s="639"/>
      <c r="E537" s="639"/>
      <c r="F537" s="639"/>
      <c r="G537" s="639"/>
      <c r="H537" s="639"/>
      <c r="I537" s="639"/>
      <c r="J537" s="639"/>
      <c r="K537" s="639"/>
      <c r="L537" s="639"/>
      <c r="M537" s="639"/>
      <c r="N537" s="639"/>
      <c r="O537" s="639"/>
      <c r="P537" s="639"/>
      <c r="Q537" s="639"/>
      <c r="R537" s="639"/>
    </row>
    <row r="538" spans="1:18" ht="12.75">
      <c r="A538" s="639"/>
      <c r="B538" s="639"/>
      <c r="C538" s="639"/>
      <c r="D538" s="639"/>
      <c r="E538" s="639"/>
      <c r="F538" s="639"/>
      <c r="G538" s="639"/>
      <c r="H538" s="639"/>
      <c r="I538" s="639"/>
      <c r="J538" s="639"/>
      <c r="K538" s="639"/>
      <c r="L538" s="639"/>
      <c r="M538" s="639"/>
      <c r="N538" s="639"/>
      <c r="O538" s="639"/>
      <c r="P538" s="639"/>
      <c r="Q538" s="639"/>
      <c r="R538" s="639"/>
    </row>
    <row r="539" spans="1:18" ht="12.75">
      <c r="A539" s="639"/>
      <c r="B539" s="639"/>
      <c r="C539" s="639"/>
      <c r="D539" s="639"/>
      <c r="E539" s="639"/>
      <c r="F539" s="639"/>
      <c r="G539" s="639"/>
      <c r="H539" s="639"/>
      <c r="I539" s="639"/>
      <c r="J539" s="639"/>
      <c r="K539" s="639"/>
      <c r="L539" s="639"/>
      <c r="M539" s="639"/>
      <c r="N539" s="639"/>
      <c r="O539" s="639"/>
      <c r="P539" s="639"/>
      <c r="Q539" s="639"/>
      <c r="R539" s="639"/>
    </row>
    <row r="540" spans="1:18" ht="12.75">
      <c r="A540" s="639"/>
      <c r="B540" s="639"/>
      <c r="C540" s="639"/>
      <c r="D540" s="639"/>
      <c r="E540" s="639"/>
      <c r="F540" s="639"/>
      <c r="G540" s="639"/>
      <c r="H540" s="639"/>
      <c r="I540" s="639"/>
      <c r="J540" s="639"/>
      <c r="K540" s="639"/>
      <c r="L540" s="639"/>
      <c r="M540" s="639"/>
      <c r="N540" s="639"/>
      <c r="O540" s="639"/>
      <c r="P540" s="639"/>
      <c r="Q540" s="639"/>
      <c r="R540" s="639"/>
    </row>
    <row r="541" spans="1:18" ht="12.75">
      <c r="A541" s="639"/>
      <c r="B541" s="639"/>
      <c r="C541" s="639"/>
      <c r="D541" s="639"/>
      <c r="E541" s="639"/>
      <c r="F541" s="639"/>
      <c r="G541" s="639"/>
      <c r="H541" s="639"/>
      <c r="I541" s="639"/>
      <c r="J541" s="639"/>
      <c r="K541" s="639"/>
      <c r="L541" s="639"/>
      <c r="M541" s="639"/>
      <c r="N541" s="639"/>
      <c r="O541" s="639"/>
      <c r="P541" s="639"/>
      <c r="Q541" s="639"/>
      <c r="R541" s="639"/>
    </row>
    <row r="542" spans="1:18" ht="12.75">
      <c r="A542" s="639"/>
      <c r="B542" s="639"/>
      <c r="C542" s="639"/>
      <c r="D542" s="639"/>
      <c r="E542" s="639"/>
      <c r="F542" s="639"/>
      <c r="G542" s="639"/>
      <c r="H542" s="639"/>
      <c r="I542" s="639"/>
      <c r="J542" s="639"/>
      <c r="K542" s="639"/>
      <c r="L542" s="639"/>
      <c r="M542" s="639"/>
      <c r="N542" s="639"/>
      <c r="O542" s="639"/>
      <c r="P542" s="639"/>
      <c r="Q542" s="639"/>
      <c r="R542" s="639"/>
    </row>
    <row r="543" spans="1:18" ht="12.75">
      <c r="A543" s="639"/>
      <c r="B543" s="639"/>
      <c r="C543" s="639"/>
      <c r="D543" s="639"/>
      <c r="E543" s="639"/>
      <c r="F543" s="639"/>
      <c r="G543" s="639"/>
      <c r="H543" s="639"/>
      <c r="I543" s="639"/>
      <c r="J543" s="639"/>
      <c r="K543" s="639"/>
      <c r="L543" s="639"/>
      <c r="M543" s="639"/>
      <c r="N543" s="639"/>
      <c r="O543" s="639"/>
      <c r="P543" s="639"/>
      <c r="Q543" s="639"/>
      <c r="R543" s="639"/>
    </row>
    <row r="544" spans="1:18" ht="12.75">
      <c r="A544" s="639"/>
      <c r="B544" s="639"/>
      <c r="C544" s="639"/>
      <c r="D544" s="639"/>
      <c r="E544" s="639"/>
      <c r="F544" s="639"/>
      <c r="G544" s="639"/>
      <c r="H544" s="639"/>
      <c r="I544" s="639"/>
      <c r="J544" s="639"/>
      <c r="K544" s="639"/>
      <c r="L544" s="639"/>
      <c r="M544" s="639"/>
      <c r="N544" s="639"/>
      <c r="O544" s="639"/>
      <c r="P544" s="639"/>
      <c r="Q544" s="639"/>
      <c r="R544" s="639"/>
    </row>
    <row r="545" spans="1:18" ht="12.75">
      <c r="A545" s="639"/>
      <c r="B545" s="639"/>
      <c r="C545" s="639"/>
      <c r="D545" s="639"/>
      <c r="E545" s="639"/>
      <c r="F545" s="639"/>
      <c r="G545" s="639"/>
      <c r="H545" s="639"/>
      <c r="I545" s="639"/>
      <c r="J545" s="639"/>
      <c r="K545" s="639"/>
      <c r="L545" s="639"/>
      <c r="M545" s="639"/>
      <c r="N545" s="639"/>
      <c r="O545" s="639"/>
      <c r="P545" s="639"/>
      <c r="Q545" s="639"/>
      <c r="R545" s="639"/>
    </row>
    <row r="546" spans="1:18" ht="12.75">
      <c r="A546" s="639"/>
      <c r="B546" s="639"/>
      <c r="C546" s="639"/>
      <c r="D546" s="639"/>
      <c r="E546" s="639"/>
      <c r="F546" s="639"/>
      <c r="G546" s="639"/>
      <c r="H546" s="639"/>
      <c r="I546" s="639"/>
      <c r="J546" s="639"/>
      <c r="K546" s="639"/>
      <c r="L546" s="639"/>
      <c r="M546" s="639"/>
      <c r="N546" s="639"/>
      <c r="O546" s="639"/>
      <c r="P546" s="639"/>
      <c r="Q546" s="639"/>
      <c r="R546" s="639"/>
    </row>
    <row r="547" spans="1:18" ht="12.75">
      <c r="A547" s="639"/>
      <c r="B547" s="639"/>
      <c r="C547" s="639"/>
      <c r="D547" s="639"/>
      <c r="E547" s="639"/>
      <c r="F547" s="639"/>
      <c r="G547" s="639"/>
      <c r="H547" s="639"/>
      <c r="I547" s="639"/>
      <c r="J547" s="639"/>
      <c r="K547" s="639"/>
      <c r="L547" s="639"/>
      <c r="M547" s="639"/>
      <c r="N547" s="639"/>
      <c r="O547" s="639"/>
      <c r="P547" s="639"/>
      <c r="Q547" s="639"/>
      <c r="R547" s="639"/>
    </row>
    <row r="548" spans="1:18" ht="12.75">
      <c r="A548" s="639"/>
      <c r="B548" s="639"/>
      <c r="C548" s="639"/>
      <c r="D548" s="639"/>
      <c r="E548" s="639"/>
      <c r="F548" s="639"/>
      <c r="G548" s="639"/>
      <c r="H548" s="639"/>
      <c r="I548" s="639"/>
      <c r="J548" s="639"/>
      <c r="K548" s="639"/>
      <c r="L548" s="639"/>
      <c r="M548" s="639"/>
      <c r="N548" s="639"/>
      <c r="O548" s="639"/>
      <c r="P548" s="639"/>
      <c r="Q548" s="639"/>
      <c r="R548" s="639"/>
    </row>
    <row r="549" spans="1:18" ht="12.75">
      <c r="A549" s="639"/>
      <c r="B549" s="639"/>
      <c r="C549" s="639"/>
      <c r="D549" s="639"/>
      <c r="E549" s="639"/>
      <c r="F549" s="639"/>
      <c r="G549" s="639"/>
      <c r="H549" s="639"/>
      <c r="I549" s="639"/>
      <c r="J549" s="639"/>
      <c r="K549" s="639"/>
      <c r="L549" s="639"/>
      <c r="M549" s="639"/>
      <c r="N549" s="639"/>
      <c r="O549" s="639"/>
      <c r="P549" s="639"/>
      <c r="Q549" s="639"/>
      <c r="R549" s="639"/>
    </row>
    <row r="550" spans="1:18" ht="12.75">
      <c r="A550" s="639"/>
      <c r="B550" s="639"/>
      <c r="C550" s="639"/>
      <c r="D550" s="639"/>
      <c r="E550" s="639"/>
      <c r="F550" s="639"/>
      <c r="G550" s="639"/>
      <c r="H550" s="639"/>
      <c r="I550" s="639"/>
      <c r="J550" s="639"/>
      <c r="K550" s="639"/>
      <c r="L550" s="639"/>
      <c r="M550" s="639"/>
      <c r="N550" s="639"/>
      <c r="O550" s="639"/>
      <c r="P550" s="639"/>
      <c r="Q550" s="639"/>
      <c r="R550" s="639"/>
    </row>
    <row r="551" spans="1:18" ht="12.75">
      <c r="A551" s="639"/>
      <c r="B551" s="639"/>
      <c r="C551" s="639"/>
      <c r="D551" s="639"/>
      <c r="E551" s="639"/>
      <c r="F551" s="639"/>
      <c r="G551" s="639"/>
      <c r="H551" s="639"/>
      <c r="I551" s="639"/>
      <c r="J551" s="639"/>
      <c r="K551" s="639"/>
      <c r="L551" s="639"/>
      <c r="M551" s="639"/>
      <c r="N551" s="639"/>
      <c r="O551" s="639"/>
      <c r="P551" s="639"/>
      <c r="Q551" s="639"/>
      <c r="R551" s="639"/>
    </row>
    <row r="552" spans="1:18" ht="12.75">
      <c r="A552" s="639"/>
      <c r="B552" s="639"/>
      <c r="C552" s="639"/>
      <c r="D552" s="639"/>
      <c r="E552" s="639"/>
      <c r="F552" s="639"/>
      <c r="G552" s="639"/>
      <c r="H552" s="639"/>
      <c r="I552" s="639"/>
      <c r="J552" s="639"/>
      <c r="K552" s="639"/>
      <c r="L552" s="639"/>
      <c r="M552" s="639"/>
      <c r="N552" s="639"/>
      <c r="O552" s="639"/>
      <c r="P552" s="639"/>
      <c r="Q552" s="639"/>
      <c r="R552" s="639"/>
    </row>
    <row r="553" spans="1:18" ht="12.75">
      <c r="A553" s="639"/>
      <c r="B553" s="639"/>
      <c r="C553" s="639"/>
      <c r="D553" s="639"/>
      <c r="E553" s="639"/>
      <c r="F553" s="639"/>
      <c r="G553" s="639"/>
      <c r="H553" s="639"/>
      <c r="I553" s="639"/>
      <c r="J553" s="639"/>
      <c r="K553" s="639"/>
      <c r="L553" s="639"/>
      <c r="M553" s="639"/>
      <c r="N553" s="639"/>
      <c r="O553" s="639"/>
      <c r="P553" s="639"/>
      <c r="Q553" s="639"/>
      <c r="R553" s="639"/>
    </row>
    <row r="554" spans="1:18" ht="12.75">
      <c r="A554" s="639"/>
      <c r="B554" s="639"/>
      <c r="C554" s="639"/>
      <c r="D554" s="639"/>
      <c r="E554" s="639"/>
      <c r="F554" s="639"/>
      <c r="G554" s="639"/>
      <c r="H554" s="639"/>
      <c r="I554" s="639"/>
      <c r="J554" s="639"/>
      <c r="K554" s="639"/>
      <c r="L554" s="639"/>
      <c r="M554" s="639"/>
      <c r="N554" s="639"/>
      <c r="O554" s="639"/>
      <c r="P554" s="639"/>
      <c r="Q554" s="639"/>
      <c r="R554" s="639"/>
    </row>
    <row r="555" spans="1:18" ht="12.75">
      <c r="A555" s="639"/>
      <c r="B555" s="639"/>
      <c r="C555" s="639"/>
      <c r="D555" s="639"/>
      <c r="E555" s="639"/>
      <c r="F555" s="639"/>
      <c r="G555" s="639"/>
      <c r="H555" s="639"/>
      <c r="I555" s="639"/>
      <c r="J555" s="639"/>
      <c r="K555" s="639"/>
      <c r="L555" s="639"/>
      <c r="M555" s="639"/>
      <c r="N555" s="639"/>
      <c r="O555" s="639"/>
      <c r="P555" s="639"/>
      <c r="Q555" s="639"/>
      <c r="R555" s="639"/>
    </row>
  </sheetData>
  <sheetProtection/>
  <mergeCells count="97">
    <mergeCell ref="F103:F106"/>
    <mergeCell ref="K7:N7"/>
    <mergeCell ref="O7:R7"/>
    <mergeCell ref="M8:M9"/>
    <mergeCell ref="L8:L9"/>
    <mergeCell ref="O104:R104"/>
    <mergeCell ref="A100:R100"/>
    <mergeCell ref="R56:R57"/>
    <mergeCell ref="B10:E10"/>
    <mergeCell ref="A3:R3"/>
    <mergeCell ref="A4:R4"/>
    <mergeCell ref="A6:A10"/>
    <mergeCell ref="B6:E9"/>
    <mergeCell ref="G6:J7"/>
    <mergeCell ref="K6:R6"/>
    <mergeCell ref="I8:I9"/>
    <mergeCell ref="H8:H9"/>
    <mergeCell ref="F6:F9"/>
    <mergeCell ref="A140:E140"/>
    <mergeCell ref="B30:E30"/>
    <mergeCell ref="B38:E38"/>
    <mergeCell ref="B39:E39"/>
    <mergeCell ref="A43:E43"/>
    <mergeCell ref="A91:E91"/>
    <mergeCell ref="B136:E136"/>
    <mergeCell ref="B109:E109"/>
    <mergeCell ref="A54:A58"/>
    <mergeCell ref="B54:E57"/>
    <mergeCell ref="N56:N57"/>
    <mergeCell ref="B86:E86"/>
    <mergeCell ref="B87:E87"/>
    <mergeCell ref="B12:E12"/>
    <mergeCell ref="B15:E15"/>
    <mergeCell ref="B78:E78"/>
    <mergeCell ref="B60:E60"/>
    <mergeCell ref="B63:E63"/>
    <mergeCell ref="B61:E61"/>
    <mergeCell ref="F54:F57"/>
    <mergeCell ref="G104:J104"/>
    <mergeCell ref="P105:P106"/>
    <mergeCell ref="Q105:Q106"/>
    <mergeCell ref="R105:R106"/>
    <mergeCell ref="G105:G106"/>
    <mergeCell ref="A11:E11"/>
    <mergeCell ref="A50:R50"/>
    <mergeCell ref="A51:R51"/>
    <mergeCell ref="A52:R52"/>
    <mergeCell ref="B13:E13"/>
    <mergeCell ref="B127:E127"/>
    <mergeCell ref="B135:E135"/>
    <mergeCell ref="B107:E107"/>
    <mergeCell ref="A108:E108"/>
    <mergeCell ref="A103:A107"/>
    <mergeCell ref="B103:E106"/>
    <mergeCell ref="B112:E112"/>
    <mergeCell ref="B111:E111"/>
    <mergeCell ref="B110:E110"/>
    <mergeCell ref="L105:L106"/>
    <mergeCell ref="A99:R99"/>
    <mergeCell ref="K104:N104"/>
    <mergeCell ref="I56:I57"/>
    <mergeCell ref="H56:H57"/>
    <mergeCell ref="G56:G57"/>
    <mergeCell ref="A101:R101"/>
    <mergeCell ref="M105:M106"/>
    <mergeCell ref="N105:N106"/>
    <mergeCell ref="O105:O106"/>
    <mergeCell ref="G8:G9"/>
    <mergeCell ref="J56:J57"/>
    <mergeCell ref="O55:R55"/>
    <mergeCell ref="O8:O9"/>
    <mergeCell ref="N8:N9"/>
    <mergeCell ref="J8:J9"/>
    <mergeCell ref="Q56:Q57"/>
    <mergeCell ref="P56:P57"/>
    <mergeCell ref="G55:J55"/>
    <mergeCell ref="O56:O57"/>
    <mergeCell ref="B32:E32"/>
    <mergeCell ref="B62:E62"/>
    <mergeCell ref="B14:E14"/>
    <mergeCell ref="L56:L57"/>
    <mergeCell ref="K56:K57"/>
    <mergeCell ref="G54:R54"/>
    <mergeCell ref="M56:M57"/>
    <mergeCell ref="K55:N55"/>
    <mergeCell ref="A59:E59"/>
    <mergeCell ref="B58:E58"/>
    <mergeCell ref="H105:H106"/>
    <mergeCell ref="I105:I106"/>
    <mergeCell ref="J105:J106"/>
    <mergeCell ref="P2:R2"/>
    <mergeCell ref="Q8:Q9"/>
    <mergeCell ref="R8:R9"/>
    <mergeCell ref="P8:P9"/>
    <mergeCell ref="K8:K9"/>
    <mergeCell ref="K103:R103"/>
    <mergeCell ref="K105:K106"/>
  </mergeCells>
  <printOptions horizontalCentered="1"/>
  <pageMargins left="0.2362204724409449" right="0.2362204724409449" top="0.35433070866141736" bottom="0.15748031496062992" header="0" footer="0"/>
  <pageSetup fitToHeight="0" fitToWidth="0"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43"/>
  <sheetViews>
    <sheetView workbookViewId="0" topLeftCell="A1">
      <selection activeCell="A401" sqref="A401:R401"/>
    </sheetView>
  </sheetViews>
  <sheetFormatPr defaultColWidth="9.140625" defaultRowHeight="12.75"/>
  <cols>
    <col min="1" max="1" width="3.7109375" style="0" customWidth="1"/>
    <col min="2" max="2" width="5.140625" style="0" customWidth="1"/>
    <col min="3" max="3" width="6.8515625" style="0" customWidth="1"/>
    <col min="4" max="4" width="10.421875" style="0" customWidth="1"/>
    <col min="5" max="5" width="9.00390625" style="0" customWidth="1"/>
    <col min="6" max="6" width="12.421875" style="0" customWidth="1"/>
    <col min="7" max="7" width="8.57421875" style="0" customWidth="1"/>
    <col min="8" max="8" width="8.28125" style="0" customWidth="1"/>
    <col min="9" max="9" width="7.57421875" style="0" customWidth="1"/>
    <col min="10" max="10" width="8.57421875" style="0" customWidth="1"/>
    <col min="11" max="11" width="8.140625" style="0" customWidth="1"/>
    <col min="12" max="12" width="8.28125" style="0" customWidth="1"/>
    <col min="13" max="13" width="7.7109375" style="0" customWidth="1"/>
    <col min="14" max="14" width="8.28125" style="0" customWidth="1"/>
    <col min="15" max="15" width="8.57421875" style="0" customWidth="1"/>
    <col min="16" max="16" width="7.7109375" style="0" customWidth="1"/>
    <col min="17" max="17" width="7.421875" style="0" customWidth="1"/>
    <col min="18" max="18" width="7.140625" style="0" customWidth="1"/>
  </cols>
  <sheetData>
    <row r="1" spans="1:18" ht="12.75">
      <c r="A1" s="639"/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</row>
    <row r="2" spans="1:19" ht="12.75">
      <c r="A2" s="1868" t="s">
        <v>749</v>
      </c>
      <c r="B2" s="1868"/>
      <c r="C2" s="1868"/>
      <c r="D2" s="1868"/>
      <c r="E2" s="1868"/>
      <c r="F2" s="1868"/>
      <c r="G2" s="1868"/>
      <c r="H2" s="1868"/>
      <c r="I2" s="1868"/>
      <c r="J2" s="1868"/>
      <c r="K2" s="1868"/>
      <c r="L2" s="1868"/>
      <c r="M2" s="1868"/>
      <c r="N2" s="1868"/>
      <c r="O2" s="1868"/>
      <c r="P2" s="1868"/>
      <c r="Q2" s="1868"/>
      <c r="R2" s="1868"/>
      <c r="S2" s="639"/>
    </row>
    <row r="3" spans="1:19" ht="15" customHeight="1">
      <c r="A3" s="1874" t="s">
        <v>433</v>
      </c>
      <c r="B3" s="1874"/>
      <c r="C3" s="1874"/>
      <c r="D3" s="1874"/>
      <c r="E3" s="1874"/>
      <c r="F3" s="1874"/>
      <c r="G3" s="1874"/>
      <c r="H3" s="1874"/>
      <c r="I3" s="1874"/>
      <c r="J3" s="1874"/>
      <c r="K3" s="1874"/>
      <c r="L3" s="1874"/>
      <c r="M3" s="1874"/>
      <c r="N3" s="1874"/>
      <c r="O3" s="1874"/>
      <c r="P3" s="1874"/>
      <c r="Q3" s="1874"/>
      <c r="R3" s="1874"/>
      <c r="S3" s="639"/>
    </row>
    <row r="4" spans="1:19" ht="12.75">
      <c r="A4" s="696"/>
      <c r="B4" s="696"/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  <c r="O4" s="696"/>
      <c r="P4" s="696"/>
      <c r="Q4" s="696"/>
      <c r="R4" s="696"/>
      <c r="S4" s="639"/>
    </row>
    <row r="5" spans="1:19" ht="13.5" thickBot="1">
      <c r="A5" s="1889" t="s">
        <v>86</v>
      </c>
      <c r="B5" s="1890"/>
      <c r="C5" s="1890"/>
      <c r="D5" s="1890"/>
      <c r="E5" s="1890"/>
      <c r="F5" s="1890"/>
      <c r="G5" s="1890"/>
      <c r="H5" s="1890"/>
      <c r="I5" s="1890"/>
      <c r="J5" s="1890"/>
      <c r="K5" s="1890"/>
      <c r="L5" s="1890"/>
      <c r="M5" s="1890"/>
      <c r="N5" s="1890"/>
      <c r="O5" s="1890"/>
      <c r="P5" s="1890"/>
      <c r="Q5" s="1890"/>
      <c r="R5" s="1890"/>
      <c r="S5" s="639"/>
    </row>
    <row r="6" spans="1:18" ht="13.5" thickTop="1">
      <c r="A6" s="1814" t="s">
        <v>1</v>
      </c>
      <c r="B6" s="1816" t="s">
        <v>129</v>
      </c>
      <c r="C6" s="1817"/>
      <c r="D6" s="1817"/>
      <c r="E6" s="1817"/>
      <c r="F6" s="1905" t="s">
        <v>739</v>
      </c>
      <c r="G6" s="1891" t="s">
        <v>130</v>
      </c>
      <c r="H6" s="1892"/>
      <c r="I6" s="1893"/>
      <c r="J6" s="1894"/>
      <c r="K6" s="1899" t="s">
        <v>99</v>
      </c>
      <c r="L6" s="1900"/>
      <c r="M6" s="1900"/>
      <c r="N6" s="1900"/>
      <c r="O6" s="1900"/>
      <c r="P6" s="1900"/>
      <c r="Q6" s="1901"/>
      <c r="R6" s="1902"/>
    </row>
    <row r="7" spans="1:18" ht="12.75">
      <c r="A7" s="1815"/>
      <c r="B7" s="1819"/>
      <c r="C7" s="1820"/>
      <c r="D7" s="1820"/>
      <c r="E7" s="1820"/>
      <c r="F7" s="1906"/>
      <c r="G7" s="1895"/>
      <c r="H7" s="1896"/>
      <c r="I7" s="1897"/>
      <c r="J7" s="1898"/>
      <c r="K7" s="1840" t="s">
        <v>131</v>
      </c>
      <c r="L7" s="1841"/>
      <c r="M7" s="1842"/>
      <c r="N7" s="1865"/>
      <c r="O7" s="1888" t="s">
        <v>132</v>
      </c>
      <c r="P7" s="1841"/>
      <c r="Q7" s="1842"/>
      <c r="R7" s="1865"/>
    </row>
    <row r="8" spans="1:18" ht="12.75" customHeight="1">
      <c r="A8" s="1815"/>
      <c r="B8" s="1819"/>
      <c r="C8" s="1820"/>
      <c r="D8" s="1820"/>
      <c r="E8" s="1820"/>
      <c r="F8" s="1906"/>
      <c r="G8" s="1804" t="s">
        <v>328</v>
      </c>
      <c r="H8" s="1806" t="s">
        <v>330</v>
      </c>
      <c r="I8" s="1806" t="s">
        <v>334</v>
      </c>
      <c r="J8" s="1843" t="s">
        <v>335</v>
      </c>
      <c r="K8" s="1804" t="s">
        <v>328</v>
      </c>
      <c r="L8" s="1806" t="s">
        <v>330</v>
      </c>
      <c r="M8" s="1806" t="s">
        <v>334</v>
      </c>
      <c r="N8" s="1843" t="s">
        <v>335</v>
      </c>
      <c r="O8" s="1804" t="s">
        <v>328</v>
      </c>
      <c r="P8" s="1806" t="s">
        <v>330</v>
      </c>
      <c r="Q8" s="1806" t="s">
        <v>334</v>
      </c>
      <c r="R8" s="1843" t="s">
        <v>335</v>
      </c>
    </row>
    <row r="9" spans="1:18" ht="27" customHeight="1">
      <c r="A9" s="1815"/>
      <c r="B9" s="1819"/>
      <c r="C9" s="1820"/>
      <c r="D9" s="1820"/>
      <c r="E9" s="1820"/>
      <c r="F9" s="1906"/>
      <c r="G9" s="1805"/>
      <c r="H9" s="1807"/>
      <c r="I9" s="1807"/>
      <c r="J9" s="1844"/>
      <c r="K9" s="1805"/>
      <c r="L9" s="1807"/>
      <c r="M9" s="1807"/>
      <c r="N9" s="1844"/>
      <c r="O9" s="1805"/>
      <c r="P9" s="1807"/>
      <c r="Q9" s="1807"/>
      <c r="R9" s="1844"/>
    </row>
    <row r="10" spans="1:19" ht="12.75">
      <c r="A10" s="1815"/>
      <c r="B10" s="1862"/>
      <c r="C10" s="1862"/>
      <c r="D10" s="1862"/>
      <c r="E10" s="1863"/>
      <c r="F10" s="1907"/>
      <c r="G10" s="189" t="s">
        <v>26</v>
      </c>
      <c r="H10" s="190" t="s">
        <v>27</v>
      </c>
      <c r="I10" s="192"/>
      <c r="J10" s="190" t="s">
        <v>55</v>
      </c>
      <c r="K10" s="189" t="s">
        <v>57</v>
      </c>
      <c r="L10" s="243" t="s">
        <v>100</v>
      </c>
      <c r="M10" s="190"/>
      <c r="N10" s="190" t="s">
        <v>101</v>
      </c>
      <c r="O10" s="189" t="s">
        <v>102</v>
      </c>
      <c r="P10" s="243" t="s">
        <v>103</v>
      </c>
      <c r="Q10" s="190"/>
      <c r="R10" s="191" t="s">
        <v>104</v>
      </c>
      <c r="S10" s="639"/>
    </row>
    <row r="11" spans="1:18" ht="12.75">
      <c r="A11" s="1885" t="s">
        <v>154</v>
      </c>
      <c r="B11" s="1886"/>
      <c r="C11" s="1886"/>
      <c r="D11" s="1886"/>
      <c r="E11" s="1887"/>
      <c r="F11" s="1456"/>
      <c r="G11" s="1075">
        <f>O99+G188+K188+O188+G277+K277+O277+G367+K367+O367</f>
        <v>252114</v>
      </c>
      <c r="H11" s="197">
        <f>P99+H188+L188+P188+H277+L277+P277+H367+L367+P367</f>
        <v>320735</v>
      </c>
      <c r="I11" s="198">
        <f>Q99+I188+M188+Q188+I277+M277+Q277+I367+M367+Q367</f>
        <v>287923</v>
      </c>
      <c r="J11" s="969">
        <f>I11/H11</f>
        <v>0.8976974761095609</v>
      </c>
      <c r="K11" s="197">
        <f>K61+K74</f>
        <v>55207</v>
      </c>
      <c r="L11" s="197">
        <f>L61+L74</f>
        <v>87949</v>
      </c>
      <c r="M11" s="197">
        <f>M61+M74</f>
        <v>83579</v>
      </c>
      <c r="N11" s="969">
        <f>M11/L11</f>
        <v>0.9503121127016794</v>
      </c>
      <c r="O11" s="197">
        <f>O61+O74</f>
        <v>12761</v>
      </c>
      <c r="P11" s="197">
        <f>P61+P74</f>
        <v>25878</v>
      </c>
      <c r="Q11" s="197">
        <f>Q61+Q74</f>
        <v>23264</v>
      </c>
      <c r="R11" s="969">
        <f>Q11/P11</f>
        <v>0.8989875569982224</v>
      </c>
    </row>
    <row r="12" spans="1:18" ht="12.75">
      <c r="A12" s="199" t="s">
        <v>26</v>
      </c>
      <c r="B12" s="200" t="s">
        <v>158</v>
      </c>
      <c r="C12" s="201"/>
      <c r="D12" s="201"/>
      <c r="E12" s="202"/>
      <c r="F12" s="201"/>
      <c r="G12" s="1076"/>
      <c r="H12" s="1077"/>
      <c r="I12" s="677"/>
      <c r="J12" s="969"/>
      <c r="K12" s="204"/>
      <c r="L12" s="204"/>
      <c r="M12" s="650"/>
      <c r="N12" s="969"/>
      <c r="O12" s="204"/>
      <c r="P12" s="204"/>
      <c r="Q12" s="650"/>
      <c r="R12" s="969"/>
    </row>
    <row r="13" spans="1:18" ht="12.75">
      <c r="A13" s="199"/>
      <c r="B13" s="509">
        <v>1</v>
      </c>
      <c r="C13" s="1846" t="s">
        <v>236</v>
      </c>
      <c r="D13" s="1846"/>
      <c r="E13" s="1858"/>
      <c r="F13" s="1454" t="s">
        <v>740</v>
      </c>
      <c r="G13" s="1076">
        <f>O101+G190+K190+O190+G279+K279+O279+G370+K370+O370</f>
        <v>3127</v>
      </c>
      <c r="H13" s="204">
        <f aca="true" t="shared" si="0" ref="H13:H28">P101+H190+L190+P190+H279+L279+P279+H370+L370+P370</f>
        <v>3861</v>
      </c>
      <c r="I13" s="205">
        <f>Q101+I190+M190+Q190+I279+M279+Q279+I370+M370+Q370</f>
        <v>2230</v>
      </c>
      <c r="J13" s="969">
        <f aca="true" t="shared" si="1" ref="J13:J39">I13/H13</f>
        <v>0.5775705775705776</v>
      </c>
      <c r="K13" s="204"/>
      <c r="L13" s="204"/>
      <c r="M13" s="650"/>
      <c r="N13" s="969"/>
      <c r="O13" s="204"/>
      <c r="P13" s="204"/>
      <c r="Q13" s="650"/>
      <c r="R13" s="969"/>
    </row>
    <row r="14" spans="1:20" ht="12.75">
      <c r="A14" s="199"/>
      <c r="B14" s="206">
        <v>2</v>
      </c>
      <c r="C14" s="1839" t="s">
        <v>133</v>
      </c>
      <c r="D14" s="1839"/>
      <c r="E14" s="1850"/>
      <c r="F14" s="207" t="s">
        <v>741</v>
      </c>
      <c r="G14" s="203">
        <f aca="true" t="shared" si="2" ref="G14:H40">O102+G191+K191+O191+G280+K280+O280+G371+K371+O371</f>
        <v>508</v>
      </c>
      <c r="H14" s="205">
        <f t="shared" si="0"/>
        <v>508</v>
      </c>
      <c r="I14" s="205">
        <f aca="true" t="shared" si="3" ref="I14:I39">Q102+I191+M191+Q191+I280+M280+Q280+I371+M371+Q371</f>
        <v>376</v>
      </c>
      <c r="J14" s="969">
        <f t="shared" si="1"/>
        <v>0.7401574803149606</v>
      </c>
      <c r="K14" s="210"/>
      <c r="L14" s="210"/>
      <c r="M14" s="654"/>
      <c r="N14" s="969"/>
      <c r="O14" s="210"/>
      <c r="P14" s="210"/>
      <c r="Q14" s="654"/>
      <c r="R14" s="969"/>
      <c r="T14" s="567"/>
    </row>
    <row r="15" spans="1:18" ht="12.75">
      <c r="A15" s="199"/>
      <c r="B15" s="206">
        <v>3</v>
      </c>
      <c r="C15" s="1839" t="s">
        <v>237</v>
      </c>
      <c r="D15" s="1839"/>
      <c r="E15" s="1850"/>
      <c r="F15" s="207" t="s">
        <v>741</v>
      </c>
      <c r="G15" s="203">
        <f t="shared" si="2"/>
        <v>980</v>
      </c>
      <c r="H15" s="205">
        <f t="shared" si="0"/>
        <v>1067</v>
      </c>
      <c r="I15" s="205">
        <f t="shared" si="3"/>
        <v>517</v>
      </c>
      <c r="J15" s="969">
        <f t="shared" si="1"/>
        <v>0.4845360824742268</v>
      </c>
      <c r="K15" s="210"/>
      <c r="L15" s="210"/>
      <c r="M15" s="654"/>
      <c r="N15" s="969"/>
      <c r="O15" s="210"/>
      <c r="P15" s="210"/>
      <c r="Q15" s="654"/>
      <c r="R15" s="969"/>
    </row>
    <row r="16" spans="1:18" ht="12.75">
      <c r="A16" s="199"/>
      <c r="B16" s="206">
        <v>4</v>
      </c>
      <c r="C16" s="1839" t="s">
        <v>134</v>
      </c>
      <c r="D16" s="1839"/>
      <c r="E16" s="1850"/>
      <c r="F16" s="207" t="s">
        <v>742</v>
      </c>
      <c r="G16" s="203">
        <f t="shared" si="2"/>
        <v>0</v>
      </c>
      <c r="H16" s="205">
        <f t="shared" si="0"/>
        <v>14052</v>
      </c>
      <c r="I16" s="205">
        <f t="shared" si="3"/>
        <v>12820</v>
      </c>
      <c r="J16" s="969"/>
      <c r="K16" s="210"/>
      <c r="L16" s="210"/>
      <c r="M16" s="654"/>
      <c r="N16" s="969"/>
      <c r="O16" s="210"/>
      <c r="P16" s="210"/>
      <c r="Q16" s="654"/>
      <c r="R16" s="969"/>
    </row>
    <row r="17" spans="1:18" ht="12.75">
      <c r="A17" s="199"/>
      <c r="B17" s="206">
        <v>5</v>
      </c>
      <c r="C17" s="1839" t="s">
        <v>238</v>
      </c>
      <c r="D17" s="1839"/>
      <c r="E17" s="1850"/>
      <c r="F17" s="207" t="s">
        <v>741</v>
      </c>
      <c r="G17" s="203">
        <f t="shared" si="2"/>
        <v>4896</v>
      </c>
      <c r="H17" s="205">
        <f t="shared" si="0"/>
        <v>4091</v>
      </c>
      <c r="I17" s="205">
        <f t="shared" si="3"/>
        <v>3801</v>
      </c>
      <c r="J17" s="969">
        <f t="shared" si="1"/>
        <v>0.929112686384747</v>
      </c>
      <c r="K17" s="210"/>
      <c r="L17" s="210"/>
      <c r="M17" s="654"/>
      <c r="N17" s="969"/>
      <c r="O17" s="210"/>
      <c r="P17" s="210"/>
      <c r="Q17" s="654"/>
      <c r="R17" s="969"/>
    </row>
    <row r="18" spans="1:18" ht="12.75">
      <c r="A18" s="199"/>
      <c r="B18" s="206">
        <v>6</v>
      </c>
      <c r="C18" s="1839" t="s">
        <v>239</v>
      </c>
      <c r="D18" s="1839"/>
      <c r="E18" s="1850"/>
      <c r="F18" s="207" t="s">
        <v>742</v>
      </c>
      <c r="G18" s="203">
        <f t="shared" si="2"/>
        <v>20306</v>
      </c>
      <c r="H18" s="205">
        <f t="shared" si="0"/>
        <v>25720</v>
      </c>
      <c r="I18" s="205">
        <f t="shared" si="3"/>
        <v>21669</v>
      </c>
      <c r="J18" s="969">
        <f t="shared" si="1"/>
        <v>0.8424961119751166</v>
      </c>
      <c r="K18" s="210"/>
      <c r="L18" s="210"/>
      <c r="M18" s="654"/>
      <c r="N18" s="969"/>
      <c r="O18" s="210"/>
      <c r="P18" s="210"/>
      <c r="Q18" s="654"/>
      <c r="R18" s="969"/>
    </row>
    <row r="19" spans="1:18" ht="12.75">
      <c r="A19" s="199"/>
      <c r="B19" s="509">
        <v>7</v>
      </c>
      <c r="C19" s="1839" t="s">
        <v>240</v>
      </c>
      <c r="D19" s="1839"/>
      <c r="E19" s="1850"/>
      <c r="F19" s="207" t="s">
        <v>742</v>
      </c>
      <c r="G19" s="203">
        <f t="shared" si="2"/>
        <v>720</v>
      </c>
      <c r="H19" s="205">
        <f t="shared" si="0"/>
        <v>720</v>
      </c>
      <c r="I19" s="205">
        <f t="shared" si="3"/>
        <v>576</v>
      </c>
      <c r="J19" s="969">
        <f t="shared" si="1"/>
        <v>0.8</v>
      </c>
      <c r="K19" s="210"/>
      <c r="L19" s="210"/>
      <c r="M19" s="654"/>
      <c r="N19" s="969"/>
      <c r="O19" s="210"/>
      <c r="P19" s="210"/>
      <c r="Q19" s="654"/>
      <c r="R19" s="969"/>
    </row>
    <row r="20" spans="1:18" ht="12.75">
      <c r="A20" s="199"/>
      <c r="B20" s="206">
        <v>8</v>
      </c>
      <c r="C20" s="1839" t="s">
        <v>243</v>
      </c>
      <c r="D20" s="1839"/>
      <c r="E20" s="1850"/>
      <c r="F20" s="207" t="s">
        <v>741</v>
      </c>
      <c r="G20" s="203">
        <f t="shared" si="2"/>
        <v>3949</v>
      </c>
      <c r="H20" s="205">
        <f t="shared" si="0"/>
        <v>22337</v>
      </c>
      <c r="I20" s="205">
        <f t="shared" si="3"/>
        <v>22105</v>
      </c>
      <c r="J20" s="969">
        <f t="shared" si="1"/>
        <v>0.9896136455208846</v>
      </c>
      <c r="K20" s="210">
        <v>325</v>
      </c>
      <c r="L20" s="210">
        <v>765</v>
      </c>
      <c r="M20" s="654">
        <v>591</v>
      </c>
      <c r="N20" s="969">
        <f>M20/L20</f>
        <v>0.7725490196078432</v>
      </c>
      <c r="O20" s="210">
        <v>166</v>
      </c>
      <c r="P20" s="210">
        <v>279</v>
      </c>
      <c r="Q20" s="654">
        <v>267</v>
      </c>
      <c r="R20" s="969">
        <f>Q20/P20</f>
        <v>0.956989247311828</v>
      </c>
    </row>
    <row r="21" spans="1:18" ht="11.25" customHeight="1">
      <c r="A21" s="199"/>
      <c r="B21" s="206">
        <v>9</v>
      </c>
      <c r="C21" s="1839" t="s">
        <v>241</v>
      </c>
      <c r="D21" s="1839"/>
      <c r="E21" s="1850"/>
      <c r="F21" s="207" t="s">
        <v>741</v>
      </c>
      <c r="G21" s="203">
        <f t="shared" si="2"/>
        <v>8160</v>
      </c>
      <c r="H21" s="205">
        <f t="shared" si="0"/>
        <v>8160</v>
      </c>
      <c r="I21" s="205">
        <f t="shared" si="3"/>
        <v>7835</v>
      </c>
      <c r="J21" s="969">
        <f t="shared" si="1"/>
        <v>0.960171568627451</v>
      </c>
      <c r="K21" s="210"/>
      <c r="L21" s="210"/>
      <c r="M21" s="654"/>
      <c r="N21" s="969"/>
      <c r="O21" s="210"/>
      <c r="P21" s="210"/>
      <c r="Q21" s="654"/>
      <c r="R21" s="969"/>
    </row>
    <row r="22" spans="1:18" ht="12.75">
      <c r="A22" s="199"/>
      <c r="B22" s="206">
        <v>10</v>
      </c>
      <c r="C22" s="1839" t="s">
        <v>242</v>
      </c>
      <c r="D22" s="1839"/>
      <c r="E22" s="1850"/>
      <c r="F22" s="207" t="s">
        <v>741</v>
      </c>
      <c r="G22" s="203">
        <f t="shared" si="2"/>
        <v>4396</v>
      </c>
      <c r="H22" s="205">
        <f t="shared" si="0"/>
        <v>7907</v>
      </c>
      <c r="I22" s="205">
        <f t="shared" si="3"/>
        <v>4928</v>
      </c>
      <c r="J22" s="969">
        <f t="shared" si="1"/>
        <v>0.623245225749336</v>
      </c>
      <c r="K22" s="210">
        <v>934</v>
      </c>
      <c r="L22" s="210">
        <v>1344</v>
      </c>
      <c r="M22" s="654">
        <v>1091</v>
      </c>
      <c r="N22" s="969">
        <f>M22/L22</f>
        <v>0.8117559523809523</v>
      </c>
      <c r="O22" s="210">
        <v>231</v>
      </c>
      <c r="P22" s="210">
        <v>329</v>
      </c>
      <c r="Q22" s="654">
        <v>264</v>
      </c>
      <c r="R22" s="969">
        <f>Q22/P22</f>
        <v>0.8024316109422492</v>
      </c>
    </row>
    <row r="23" spans="1:18" ht="12.75">
      <c r="A23" s="199"/>
      <c r="B23" s="206">
        <v>11</v>
      </c>
      <c r="C23" s="1839" t="s">
        <v>156</v>
      </c>
      <c r="D23" s="1839"/>
      <c r="E23" s="1850"/>
      <c r="F23" s="207" t="s">
        <v>741</v>
      </c>
      <c r="G23" s="203">
        <f t="shared" si="2"/>
        <v>0</v>
      </c>
      <c r="H23" s="205">
        <f t="shared" si="0"/>
        <v>0</v>
      </c>
      <c r="I23" s="205">
        <f t="shared" si="3"/>
        <v>0</v>
      </c>
      <c r="J23" s="969"/>
      <c r="K23" s="210"/>
      <c r="L23" s="210"/>
      <c r="M23" s="654"/>
      <c r="N23" s="969"/>
      <c r="O23" s="210"/>
      <c r="P23" s="210"/>
      <c r="Q23" s="654"/>
      <c r="R23" s="969"/>
    </row>
    <row r="24" spans="1:18" ht="12.75">
      <c r="A24" s="199"/>
      <c r="B24" s="206">
        <v>12</v>
      </c>
      <c r="C24" s="1839" t="s">
        <v>157</v>
      </c>
      <c r="D24" s="1839"/>
      <c r="E24" s="1850"/>
      <c r="F24" s="207" t="s">
        <v>741</v>
      </c>
      <c r="G24" s="203">
        <f t="shared" si="2"/>
        <v>34151</v>
      </c>
      <c r="H24" s="205">
        <f t="shared" si="0"/>
        <v>0</v>
      </c>
      <c r="I24" s="205">
        <f t="shared" si="3"/>
        <v>0</v>
      </c>
      <c r="J24" s="969"/>
      <c r="K24" s="210"/>
      <c r="L24" s="210"/>
      <c r="M24" s="654"/>
      <c r="N24" s="969"/>
      <c r="O24" s="210"/>
      <c r="P24" s="210"/>
      <c r="Q24" s="654"/>
      <c r="R24" s="969"/>
    </row>
    <row r="25" spans="1:18" ht="12.75">
      <c r="A25" s="199"/>
      <c r="B25" s="509">
        <v>13</v>
      </c>
      <c r="C25" s="1839" t="s">
        <v>244</v>
      </c>
      <c r="D25" s="1839"/>
      <c r="E25" s="1850"/>
      <c r="F25" s="207" t="s">
        <v>742</v>
      </c>
      <c r="G25" s="203">
        <f t="shared" si="2"/>
        <v>4273</v>
      </c>
      <c r="H25" s="205">
        <f t="shared" si="0"/>
        <v>4909</v>
      </c>
      <c r="I25" s="205">
        <f t="shared" si="3"/>
        <v>4293</v>
      </c>
      <c r="J25" s="969">
        <f t="shared" si="1"/>
        <v>0.8745161947443472</v>
      </c>
      <c r="K25" s="210">
        <v>2887</v>
      </c>
      <c r="L25" s="210">
        <v>3053</v>
      </c>
      <c r="M25" s="654">
        <v>2871</v>
      </c>
      <c r="N25" s="969">
        <f>M25/L25</f>
        <v>0.9403865050769735</v>
      </c>
      <c r="O25" s="210">
        <v>779</v>
      </c>
      <c r="P25" s="210">
        <v>829</v>
      </c>
      <c r="Q25" s="654">
        <v>770</v>
      </c>
      <c r="R25" s="969">
        <f>Q25/P25</f>
        <v>0.9288299155609168</v>
      </c>
    </row>
    <row r="26" spans="1:18" ht="12.75">
      <c r="A26" s="199"/>
      <c r="B26" s="206">
        <v>14</v>
      </c>
      <c r="C26" s="1839" t="s">
        <v>245</v>
      </c>
      <c r="D26" s="1839"/>
      <c r="E26" s="1850"/>
      <c r="F26" s="207" t="s">
        <v>741</v>
      </c>
      <c r="G26" s="203">
        <f t="shared" si="2"/>
        <v>1233</v>
      </c>
      <c r="H26" s="205">
        <f t="shared" si="0"/>
        <v>1233</v>
      </c>
      <c r="I26" s="205">
        <f t="shared" si="3"/>
        <v>957</v>
      </c>
      <c r="J26" s="969">
        <f t="shared" si="1"/>
        <v>0.7761557177615572</v>
      </c>
      <c r="K26" s="210">
        <v>17</v>
      </c>
      <c r="L26" s="210">
        <v>17</v>
      </c>
      <c r="M26" s="654">
        <v>15</v>
      </c>
      <c r="N26" s="969">
        <f>M26/L26</f>
        <v>0.8823529411764706</v>
      </c>
      <c r="O26" s="210">
        <v>8</v>
      </c>
      <c r="P26" s="210">
        <v>8</v>
      </c>
      <c r="Q26" s="654">
        <v>8</v>
      </c>
      <c r="R26" s="969">
        <f>Q26/P26</f>
        <v>1</v>
      </c>
    </row>
    <row r="27" spans="1:18" ht="12.75">
      <c r="A27" s="199"/>
      <c r="B27" s="206">
        <v>15</v>
      </c>
      <c r="C27" s="1839" t="s">
        <v>246</v>
      </c>
      <c r="D27" s="1839"/>
      <c r="E27" s="1850"/>
      <c r="F27" s="207" t="s">
        <v>741</v>
      </c>
      <c r="G27" s="203">
        <f t="shared" si="2"/>
        <v>188</v>
      </c>
      <c r="H27" s="205">
        <f t="shared" si="0"/>
        <v>188</v>
      </c>
      <c r="I27" s="205">
        <f t="shared" si="3"/>
        <v>23</v>
      </c>
      <c r="J27" s="969">
        <f t="shared" si="1"/>
        <v>0.12234042553191489</v>
      </c>
      <c r="K27" s="210"/>
      <c r="L27" s="210"/>
      <c r="M27" s="654"/>
      <c r="N27" s="969"/>
      <c r="O27" s="210"/>
      <c r="P27" s="210"/>
      <c r="Q27" s="654"/>
      <c r="R27" s="969"/>
    </row>
    <row r="28" spans="1:18" ht="12.75">
      <c r="A28" s="199"/>
      <c r="B28" s="206">
        <v>16</v>
      </c>
      <c r="C28" s="1839" t="s">
        <v>135</v>
      </c>
      <c r="D28" s="1839"/>
      <c r="E28" s="1850"/>
      <c r="F28" s="207" t="s">
        <v>741</v>
      </c>
      <c r="G28" s="203">
        <f t="shared" si="2"/>
        <v>4607</v>
      </c>
      <c r="H28" s="205">
        <f t="shared" si="0"/>
        <v>5588</v>
      </c>
      <c r="I28" s="205">
        <f t="shared" si="3"/>
        <v>5264</v>
      </c>
      <c r="J28" s="969">
        <f t="shared" si="1"/>
        <v>0.9420186113099499</v>
      </c>
      <c r="K28" s="210">
        <v>15</v>
      </c>
      <c r="L28" s="210">
        <v>15</v>
      </c>
      <c r="M28" s="654">
        <v>1</v>
      </c>
      <c r="N28" s="969">
        <f>M28/L28</f>
        <v>0.06666666666666667</v>
      </c>
      <c r="O28" s="210">
        <v>8</v>
      </c>
      <c r="P28" s="210">
        <v>8</v>
      </c>
      <c r="Q28" s="654">
        <v>2</v>
      </c>
      <c r="R28" s="969">
        <f>Q28/P28</f>
        <v>0.25</v>
      </c>
    </row>
    <row r="29" spans="1:18" ht="12.75">
      <c r="A29" s="199"/>
      <c r="B29" s="206">
        <v>17</v>
      </c>
      <c r="C29" s="1839" t="s">
        <v>247</v>
      </c>
      <c r="D29" s="1839"/>
      <c r="E29" s="1850"/>
      <c r="F29" s="207" t="s">
        <v>741</v>
      </c>
      <c r="G29" s="203">
        <f t="shared" si="2"/>
        <v>4826</v>
      </c>
      <c r="H29" s="205">
        <f t="shared" si="2"/>
        <v>5180</v>
      </c>
      <c r="I29" s="205">
        <f t="shared" si="3"/>
        <v>4212</v>
      </c>
      <c r="J29" s="969">
        <f t="shared" si="1"/>
        <v>0.8131274131274131</v>
      </c>
      <c r="K29" s="210">
        <v>2991</v>
      </c>
      <c r="L29" s="210">
        <v>3335</v>
      </c>
      <c r="M29" s="654">
        <v>3140</v>
      </c>
      <c r="N29" s="969">
        <f>M29/L29</f>
        <v>0.9415292353823088</v>
      </c>
      <c r="O29" s="210">
        <v>810</v>
      </c>
      <c r="P29" s="210">
        <v>818</v>
      </c>
      <c r="Q29" s="654">
        <v>663</v>
      </c>
      <c r="R29" s="969">
        <f>Q29/P29</f>
        <v>0.8105134474327629</v>
      </c>
    </row>
    <row r="30" spans="1:18" ht="12.75">
      <c r="A30" s="199"/>
      <c r="B30" s="206">
        <v>18</v>
      </c>
      <c r="C30" s="1839" t="s">
        <v>136</v>
      </c>
      <c r="D30" s="1839"/>
      <c r="E30" s="1850"/>
      <c r="F30" s="207" t="s">
        <v>741</v>
      </c>
      <c r="G30" s="203">
        <f t="shared" si="2"/>
        <v>0</v>
      </c>
      <c r="H30" s="205">
        <f t="shared" si="2"/>
        <v>0</v>
      </c>
      <c r="I30" s="205">
        <f t="shared" si="3"/>
        <v>0</v>
      </c>
      <c r="J30" s="969"/>
      <c r="K30" s="210">
        <v>0</v>
      </c>
      <c r="L30" s="210">
        <v>0</v>
      </c>
      <c r="M30" s="654"/>
      <c r="N30" s="969"/>
      <c r="O30" s="210">
        <v>0</v>
      </c>
      <c r="P30" s="210">
        <v>0</v>
      </c>
      <c r="Q30" s="654"/>
      <c r="R30" s="969"/>
    </row>
    <row r="31" spans="1:18" ht="12.75">
      <c r="A31" s="199"/>
      <c r="B31" s="509">
        <v>19</v>
      </c>
      <c r="C31" s="1839" t="s">
        <v>138</v>
      </c>
      <c r="D31" s="1839"/>
      <c r="E31" s="1850"/>
      <c r="F31" s="207"/>
      <c r="G31" s="203">
        <f t="shared" si="2"/>
        <v>0</v>
      </c>
      <c r="H31" s="205">
        <f t="shared" si="2"/>
        <v>0</v>
      </c>
      <c r="I31" s="205">
        <f t="shared" si="3"/>
        <v>0</v>
      </c>
      <c r="J31" s="969"/>
      <c r="K31" s="210"/>
      <c r="L31" s="210"/>
      <c r="M31" s="654"/>
      <c r="N31" s="969"/>
      <c r="O31" s="210"/>
      <c r="P31" s="210"/>
      <c r="Q31" s="654"/>
      <c r="R31" s="969"/>
    </row>
    <row r="32" spans="1:18" ht="12.75">
      <c r="A32" s="199"/>
      <c r="B32" s="206">
        <v>20</v>
      </c>
      <c r="C32" s="1839" t="s">
        <v>248</v>
      </c>
      <c r="D32" s="1839"/>
      <c r="E32" s="1850"/>
      <c r="F32" s="207" t="s">
        <v>741</v>
      </c>
      <c r="G32" s="203">
        <f t="shared" si="2"/>
        <v>10007</v>
      </c>
      <c r="H32" s="205">
        <f t="shared" si="2"/>
        <v>10007</v>
      </c>
      <c r="I32" s="205">
        <f t="shared" si="3"/>
        <v>8766</v>
      </c>
      <c r="J32" s="969">
        <f t="shared" si="1"/>
        <v>0.8759868092335366</v>
      </c>
      <c r="K32" s="210"/>
      <c r="L32" s="210"/>
      <c r="M32" s="654"/>
      <c r="N32" s="969"/>
      <c r="O32" s="210"/>
      <c r="P32" s="210"/>
      <c r="Q32" s="654"/>
      <c r="R32" s="969"/>
    </row>
    <row r="33" spans="1:18" ht="12.75">
      <c r="A33" s="199"/>
      <c r="B33" s="206">
        <v>21</v>
      </c>
      <c r="C33" s="1839" t="s">
        <v>249</v>
      </c>
      <c r="D33" s="1839"/>
      <c r="E33" s="1850"/>
      <c r="F33" s="207" t="s">
        <v>742</v>
      </c>
      <c r="G33" s="203">
        <f t="shared" si="2"/>
        <v>1400</v>
      </c>
      <c r="H33" s="205">
        <f t="shared" si="2"/>
        <v>1860</v>
      </c>
      <c r="I33" s="205">
        <f t="shared" si="3"/>
        <v>581</v>
      </c>
      <c r="J33" s="969">
        <f t="shared" si="1"/>
        <v>0.3123655913978495</v>
      </c>
      <c r="K33" s="210"/>
      <c r="L33" s="210"/>
      <c r="M33" s="654"/>
      <c r="N33" s="969"/>
      <c r="O33" s="210"/>
      <c r="P33" s="210"/>
      <c r="Q33" s="654"/>
      <c r="R33" s="969"/>
    </row>
    <row r="34" spans="1:18" ht="12.75">
      <c r="A34" s="199"/>
      <c r="B34" s="206">
        <v>22</v>
      </c>
      <c r="C34" s="1839" t="s">
        <v>250</v>
      </c>
      <c r="D34" s="1839"/>
      <c r="E34" s="1850"/>
      <c r="F34" s="207" t="s">
        <v>742</v>
      </c>
      <c r="G34" s="203">
        <f t="shared" si="2"/>
        <v>220</v>
      </c>
      <c r="H34" s="205">
        <f t="shared" si="2"/>
        <v>220</v>
      </c>
      <c r="I34" s="205">
        <f t="shared" si="3"/>
        <v>24</v>
      </c>
      <c r="J34" s="969"/>
      <c r="K34" s="210"/>
      <c r="L34" s="210"/>
      <c r="M34" s="654"/>
      <c r="N34" s="969"/>
      <c r="O34" s="210"/>
      <c r="P34" s="210"/>
      <c r="Q34" s="654"/>
      <c r="R34" s="969"/>
    </row>
    <row r="35" spans="1:18" ht="12.75">
      <c r="A35" s="213"/>
      <c r="B35" s="206">
        <v>23</v>
      </c>
      <c r="C35" s="1839" t="s">
        <v>251</v>
      </c>
      <c r="D35" s="1839"/>
      <c r="E35" s="1850"/>
      <c r="F35" s="207" t="s">
        <v>742</v>
      </c>
      <c r="G35" s="203">
        <f t="shared" si="2"/>
        <v>250</v>
      </c>
      <c r="H35" s="205">
        <f t="shared" si="2"/>
        <v>250</v>
      </c>
      <c r="I35" s="205">
        <f t="shared" si="3"/>
        <v>279</v>
      </c>
      <c r="J35" s="969"/>
      <c r="K35" s="215"/>
      <c r="L35" s="215"/>
      <c r="M35" s="655"/>
      <c r="N35" s="969"/>
      <c r="O35" s="215"/>
      <c r="P35" s="215"/>
      <c r="Q35" s="655"/>
      <c r="R35" s="969"/>
    </row>
    <row r="36" spans="1:18" ht="12.75">
      <c r="A36" s="213"/>
      <c r="B36" s="206">
        <v>24</v>
      </c>
      <c r="C36" s="1839" t="s">
        <v>139</v>
      </c>
      <c r="D36" s="1839"/>
      <c r="E36" s="1850"/>
      <c r="F36" s="207" t="s">
        <v>741</v>
      </c>
      <c r="G36" s="203">
        <f t="shared" si="2"/>
        <v>0</v>
      </c>
      <c r="H36" s="205">
        <f t="shared" si="2"/>
        <v>0</v>
      </c>
      <c r="I36" s="205">
        <f t="shared" si="3"/>
        <v>0</v>
      </c>
      <c r="J36" s="969"/>
      <c r="K36" s="215"/>
      <c r="L36" s="215"/>
      <c r="M36" s="655"/>
      <c r="N36" s="969"/>
      <c r="O36" s="215"/>
      <c r="P36" s="215"/>
      <c r="Q36" s="655"/>
      <c r="R36" s="969"/>
    </row>
    <row r="37" spans="1:18" ht="12.75">
      <c r="A37" s="199"/>
      <c r="B37" s="509">
        <v>25</v>
      </c>
      <c r="C37" s="207" t="s">
        <v>252</v>
      </c>
      <c r="D37" s="207"/>
      <c r="E37" s="208"/>
      <c r="F37" s="207" t="s">
        <v>741</v>
      </c>
      <c r="G37" s="203">
        <f t="shared" si="2"/>
        <v>2109</v>
      </c>
      <c r="H37" s="205">
        <f t="shared" si="2"/>
        <v>2330</v>
      </c>
      <c r="I37" s="205">
        <f t="shared" si="3"/>
        <v>2224</v>
      </c>
      <c r="J37" s="969">
        <f t="shared" si="1"/>
        <v>0.9545064377682403</v>
      </c>
      <c r="K37" s="210">
        <v>1625</v>
      </c>
      <c r="L37" s="210">
        <v>1728</v>
      </c>
      <c r="M37" s="654">
        <v>1626</v>
      </c>
      <c r="N37" s="969">
        <f>M37/L37</f>
        <v>0.9409722222222222</v>
      </c>
      <c r="O37" s="210">
        <v>413</v>
      </c>
      <c r="P37" s="210">
        <v>469</v>
      </c>
      <c r="Q37" s="654">
        <v>465</v>
      </c>
      <c r="R37" s="969">
        <f>Q37/P37</f>
        <v>0.9914712153518124</v>
      </c>
    </row>
    <row r="38" spans="1:18" ht="12.75">
      <c r="A38" s="199"/>
      <c r="B38" s="206">
        <v>26</v>
      </c>
      <c r="C38" s="1839" t="s">
        <v>253</v>
      </c>
      <c r="D38" s="1839"/>
      <c r="E38" s="1850"/>
      <c r="F38" s="207" t="s">
        <v>741</v>
      </c>
      <c r="G38" s="203">
        <f t="shared" si="2"/>
        <v>4871</v>
      </c>
      <c r="H38" s="205">
        <f t="shared" si="2"/>
        <v>4815</v>
      </c>
      <c r="I38" s="205">
        <f t="shared" si="3"/>
        <v>3457</v>
      </c>
      <c r="J38" s="969">
        <f t="shared" si="1"/>
        <v>0.7179646936656282</v>
      </c>
      <c r="K38" s="210">
        <v>475</v>
      </c>
      <c r="L38" s="210">
        <v>475</v>
      </c>
      <c r="M38" s="654">
        <v>437</v>
      </c>
      <c r="N38" s="969">
        <f>M38/L38</f>
        <v>0.92</v>
      </c>
      <c r="O38" s="210">
        <v>128</v>
      </c>
      <c r="P38" s="210">
        <v>128</v>
      </c>
      <c r="Q38" s="654">
        <v>106</v>
      </c>
      <c r="R38" s="969">
        <f>Q38/P38</f>
        <v>0.828125</v>
      </c>
    </row>
    <row r="39" spans="1:18" ht="13.5" thickBot="1">
      <c r="A39" s="217"/>
      <c r="B39" s="206">
        <v>27</v>
      </c>
      <c r="C39" s="1851" t="s">
        <v>254</v>
      </c>
      <c r="D39" s="1851"/>
      <c r="E39" s="1852"/>
      <c r="F39" s="1455" t="s">
        <v>741</v>
      </c>
      <c r="G39" s="1061">
        <f t="shared" si="2"/>
        <v>4648</v>
      </c>
      <c r="H39" s="1074">
        <f t="shared" si="2"/>
        <v>5129</v>
      </c>
      <c r="I39" s="205">
        <f t="shared" si="3"/>
        <v>4684</v>
      </c>
      <c r="J39" s="970">
        <f t="shared" si="1"/>
        <v>0.9132384480405538</v>
      </c>
      <c r="K39" s="218">
        <v>2508</v>
      </c>
      <c r="L39" s="218">
        <v>2924</v>
      </c>
      <c r="M39" s="669">
        <v>2865</v>
      </c>
      <c r="N39" s="970">
        <f>M39/L39</f>
        <v>0.9798221614227086</v>
      </c>
      <c r="O39" s="218">
        <v>677</v>
      </c>
      <c r="P39" s="218">
        <v>742</v>
      </c>
      <c r="Q39" s="669">
        <v>663</v>
      </c>
      <c r="R39" s="970">
        <f>Q39/P39</f>
        <v>0.8935309973045822</v>
      </c>
    </row>
    <row r="40" spans="1:18" ht="14.25" thickBot="1" thickTop="1">
      <c r="A40" s="1903" t="s">
        <v>140</v>
      </c>
      <c r="B40" s="1904"/>
      <c r="C40" s="1904"/>
      <c r="D40" s="1904"/>
      <c r="E40" s="1904"/>
      <c r="F40" s="1483"/>
      <c r="G40" s="1073">
        <f t="shared" si="2"/>
        <v>119825</v>
      </c>
      <c r="H40" s="760">
        <f t="shared" si="2"/>
        <v>130132</v>
      </c>
      <c r="I40" s="760">
        <f>SUM(I13:I39)</f>
        <v>111621</v>
      </c>
      <c r="J40" s="971"/>
      <c r="K40" s="760">
        <f>SUM(K13:K39)</f>
        <v>11777</v>
      </c>
      <c r="L40" s="760">
        <f>SUM(L13:L39)</f>
        <v>13656</v>
      </c>
      <c r="M40" s="760">
        <f>SUM(M13:M39)</f>
        <v>12637</v>
      </c>
      <c r="N40" s="760"/>
      <c r="O40" s="760">
        <f>SUM(O13:O39)</f>
        <v>3220</v>
      </c>
      <c r="P40" s="760">
        <f>SUM(P13:P39)</f>
        <v>3610</v>
      </c>
      <c r="Q40" s="760">
        <f>SUM(Q13:Q39)</f>
        <v>3208</v>
      </c>
      <c r="R40" s="1508"/>
    </row>
    <row r="41" spans="1:18" ht="13.5" thickTop="1">
      <c r="A41" s="686"/>
      <c r="B41" s="697"/>
      <c r="C41" s="697"/>
      <c r="D41" s="697"/>
      <c r="E41" s="697"/>
      <c r="F41" s="697"/>
      <c r="G41" s="697"/>
      <c r="H41" s="697"/>
      <c r="I41" s="697"/>
      <c r="J41" s="913"/>
      <c r="K41" s="697"/>
      <c r="L41" s="697"/>
      <c r="M41" s="697"/>
      <c r="N41" s="686"/>
      <c r="O41" s="697"/>
      <c r="P41" s="697"/>
      <c r="Q41" s="697"/>
      <c r="R41" s="686"/>
    </row>
    <row r="42" spans="1:18" ht="12.75">
      <c r="A42" s="697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</row>
    <row r="43" spans="1:18" ht="12.75">
      <c r="A43" s="697"/>
      <c r="B43" s="697"/>
      <c r="C43" s="697"/>
      <c r="D43" s="697"/>
      <c r="E43" s="697"/>
      <c r="F43" s="697"/>
      <c r="G43" s="697"/>
      <c r="H43" s="697"/>
      <c r="I43" s="697"/>
      <c r="J43" s="697"/>
      <c r="K43" s="697"/>
      <c r="L43" s="697"/>
      <c r="M43" s="697"/>
      <c r="N43" s="697"/>
      <c r="O43" s="697"/>
      <c r="P43" s="697"/>
      <c r="Q43" s="697"/>
      <c r="R43" s="697"/>
    </row>
    <row r="44" spans="1:18" ht="13.5" customHeight="1">
      <c r="A44" s="697"/>
      <c r="B44" s="1866" t="s">
        <v>346</v>
      </c>
      <c r="C44" s="1866"/>
      <c r="D44" s="1866"/>
      <c r="E44" s="1866"/>
      <c r="F44" s="1866"/>
      <c r="G44" s="1866"/>
      <c r="H44" s="1866"/>
      <c r="I44" s="1866"/>
      <c r="J44" s="1866"/>
      <c r="K44" s="1866"/>
      <c r="L44" s="1866"/>
      <c r="M44" s="1866"/>
      <c r="N44" s="1866"/>
      <c r="O44" s="1866"/>
      <c r="P44" s="1866"/>
      <c r="Q44" s="1866"/>
      <c r="R44" s="1866"/>
    </row>
    <row r="45" spans="1:19" ht="12.75">
      <c r="A45" s="1868" t="s">
        <v>749</v>
      </c>
      <c r="B45" s="1868"/>
      <c r="C45" s="1868"/>
      <c r="D45" s="1868"/>
      <c r="E45" s="1868"/>
      <c r="F45" s="1868"/>
      <c r="G45" s="1868"/>
      <c r="H45" s="1868"/>
      <c r="I45" s="1868"/>
      <c r="J45" s="1868"/>
      <c r="K45" s="1868"/>
      <c r="L45" s="1868"/>
      <c r="M45" s="1868"/>
      <c r="N45" s="1868"/>
      <c r="O45" s="1868"/>
      <c r="P45" s="1868"/>
      <c r="Q45" s="1868"/>
      <c r="R45" s="1868"/>
      <c r="S45" s="639"/>
    </row>
    <row r="46" spans="1:19" ht="15" customHeight="1">
      <c r="A46" s="1874" t="s">
        <v>388</v>
      </c>
      <c r="B46" s="1874"/>
      <c r="C46" s="1874"/>
      <c r="D46" s="1874"/>
      <c r="E46" s="1874"/>
      <c r="F46" s="1874"/>
      <c r="G46" s="1874"/>
      <c r="H46" s="1874"/>
      <c r="I46" s="1874"/>
      <c r="J46" s="1874"/>
      <c r="K46" s="1874"/>
      <c r="L46" s="1874"/>
      <c r="M46" s="1874"/>
      <c r="N46" s="1874"/>
      <c r="O46" s="1874"/>
      <c r="P46" s="1874"/>
      <c r="Q46" s="1874"/>
      <c r="R46" s="1874"/>
      <c r="S46" s="639"/>
    </row>
    <row r="47" spans="1:19" ht="13.5" thickBot="1">
      <c r="A47" s="1847" t="s">
        <v>86</v>
      </c>
      <c r="B47" s="1848"/>
      <c r="C47" s="1848"/>
      <c r="D47" s="1848"/>
      <c r="E47" s="1848"/>
      <c r="F47" s="1848"/>
      <c r="G47" s="1848"/>
      <c r="H47" s="1848"/>
      <c r="I47" s="1848"/>
      <c r="J47" s="1848"/>
      <c r="K47" s="1848"/>
      <c r="L47" s="1848"/>
      <c r="M47" s="1848"/>
      <c r="N47" s="1848"/>
      <c r="O47" s="1848"/>
      <c r="P47" s="1848"/>
      <c r="Q47" s="1848"/>
      <c r="R47" s="1848"/>
      <c r="S47" s="639"/>
    </row>
    <row r="48" spans="1:18" ht="13.5" thickTop="1">
      <c r="A48" s="1814" t="s">
        <v>1</v>
      </c>
      <c r="B48" s="1816" t="s">
        <v>129</v>
      </c>
      <c r="C48" s="1817"/>
      <c r="D48" s="1817"/>
      <c r="E48" s="1817"/>
      <c r="F48" s="1905" t="s">
        <v>739</v>
      </c>
      <c r="G48" s="1891" t="s">
        <v>130</v>
      </c>
      <c r="H48" s="1892"/>
      <c r="I48" s="1893"/>
      <c r="J48" s="1894"/>
      <c r="K48" s="1899" t="s">
        <v>99</v>
      </c>
      <c r="L48" s="1900"/>
      <c r="M48" s="1900"/>
      <c r="N48" s="1900"/>
      <c r="O48" s="1900"/>
      <c r="P48" s="1900"/>
      <c r="Q48" s="1901"/>
      <c r="R48" s="1902"/>
    </row>
    <row r="49" spans="1:18" ht="12.75">
      <c r="A49" s="1815"/>
      <c r="B49" s="1819"/>
      <c r="C49" s="1820"/>
      <c r="D49" s="1820"/>
      <c r="E49" s="1820"/>
      <c r="F49" s="1906"/>
      <c r="G49" s="1895"/>
      <c r="H49" s="1896"/>
      <c r="I49" s="1897"/>
      <c r="J49" s="1898"/>
      <c r="K49" s="1840" t="s">
        <v>131</v>
      </c>
      <c r="L49" s="1841"/>
      <c r="M49" s="1842"/>
      <c r="N49" s="1865"/>
      <c r="O49" s="1888" t="s">
        <v>132</v>
      </c>
      <c r="P49" s="1841"/>
      <c r="Q49" s="1842"/>
      <c r="R49" s="1865"/>
    </row>
    <row r="50" spans="1:18" ht="19.5" customHeight="1">
      <c r="A50" s="1815"/>
      <c r="B50" s="1819"/>
      <c r="C50" s="1820"/>
      <c r="D50" s="1820"/>
      <c r="E50" s="1820"/>
      <c r="F50" s="1906"/>
      <c r="G50" s="1804" t="s">
        <v>328</v>
      </c>
      <c r="H50" s="1806" t="s">
        <v>330</v>
      </c>
      <c r="I50" s="1806" t="s">
        <v>334</v>
      </c>
      <c r="J50" s="1843" t="s">
        <v>335</v>
      </c>
      <c r="K50" s="1804" t="s">
        <v>328</v>
      </c>
      <c r="L50" s="1806" t="s">
        <v>330</v>
      </c>
      <c r="M50" s="1806" t="s">
        <v>334</v>
      </c>
      <c r="N50" s="1843" t="s">
        <v>335</v>
      </c>
      <c r="O50" s="1804" t="s">
        <v>328</v>
      </c>
      <c r="P50" s="1806" t="s">
        <v>330</v>
      </c>
      <c r="Q50" s="1806" t="s">
        <v>334</v>
      </c>
      <c r="R50" s="1843" t="s">
        <v>335</v>
      </c>
    </row>
    <row r="51" spans="1:18" ht="23.25" customHeight="1">
      <c r="A51" s="1815"/>
      <c r="B51" s="1819"/>
      <c r="C51" s="1820"/>
      <c r="D51" s="1820"/>
      <c r="E51" s="1820"/>
      <c r="F51" s="1906"/>
      <c r="G51" s="1805"/>
      <c r="H51" s="1807"/>
      <c r="I51" s="1807"/>
      <c r="J51" s="1844"/>
      <c r="K51" s="1805"/>
      <c r="L51" s="1807"/>
      <c r="M51" s="1807"/>
      <c r="N51" s="1844"/>
      <c r="O51" s="1805"/>
      <c r="P51" s="1807"/>
      <c r="Q51" s="1807"/>
      <c r="R51" s="1844"/>
    </row>
    <row r="52" spans="1:19" ht="12.75">
      <c r="A52" s="1815"/>
      <c r="B52" s="1862"/>
      <c r="C52" s="1862"/>
      <c r="D52" s="1862"/>
      <c r="E52" s="1875"/>
      <c r="F52" s="1907"/>
      <c r="G52" s="189" t="s">
        <v>26</v>
      </c>
      <c r="H52" s="243" t="s">
        <v>27</v>
      </c>
      <c r="I52" s="190"/>
      <c r="J52" s="190" t="s">
        <v>55</v>
      </c>
      <c r="K52" s="189" t="s">
        <v>57</v>
      </c>
      <c r="L52" s="243" t="s">
        <v>100</v>
      </c>
      <c r="M52" s="190"/>
      <c r="N52" s="190" t="s">
        <v>102</v>
      </c>
      <c r="O52" s="189" t="s">
        <v>103</v>
      </c>
      <c r="P52" s="190" t="s">
        <v>104</v>
      </c>
      <c r="Q52" s="192"/>
      <c r="R52" s="191" t="s">
        <v>105</v>
      </c>
      <c r="S52" s="639"/>
    </row>
    <row r="53" spans="1:18" ht="12.75">
      <c r="A53" s="193"/>
      <c r="B53" s="322" t="s">
        <v>141</v>
      </c>
      <c r="C53" s="254"/>
      <c r="D53" s="254"/>
      <c r="E53" s="254"/>
      <c r="F53" s="1484"/>
      <c r="G53" s="227">
        <v>119825</v>
      </c>
      <c r="H53" s="785">
        <v>130132</v>
      </c>
      <c r="I53" s="785">
        <v>111621</v>
      </c>
      <c r="J53" s="784"/>
      <c r="K53" s="228">
        <v>11777</v>
      </c>
      <c r="L53" s="228">
        <v>13656</v>
      </c>
      <c r="M53" s="651">
        <v>12637</v>
      </c>
      <c r="N53" s="972"/>
      <c r="O53" s="228">
        <v>3220</v>
      </c>
      <c r="P53" s="228">
        <v>3610</v>
      </c>
      <c r="Q53" s="651">
        <v>3208</v>
      </c>
      <c r="R53" s="972"/>
    </row>
    <row r="54" spans="1:18" ht="12.75">
      <c r="A54" s="193"/>
      <c r="B54" s="255">
        <v>28</v>
      </c>
      <c r="C54" s="1839" t="s">
        <v>255</v>
      </c>
      <c r="D54" s="1839"/>
      <c r="E54" s="1839"/>
      <c r="F54" s="1485"/>
      <c r="G54" s="1062"/>
      <c r="H54" s="342"/>
      <c r="I54" s="786"/>
      <c r="J54" s="972"/>
      <c r="K54" s="342"/>
      <c r="L54" s="342"/>
      <c r="M54" s="639"/>
      <c r="N54" s="972"/>
      <c r="O54" s="221"/>
      <c r="P54" s="221"/>
      <c r="Q54" s="639"/>
      <c r="R54" s="972"/>
    </row>
    <row r="55" spans="1:18" ht="12.75">
      <c r="A55" s="193"/>
      <c r="B55" s="255">
        <v>29</v>
      </c>
      <c r="C55" s="1845" t="s">
        <v>155</v>
      </c>
      <c r="D55" s="1845"/>
      <c r="E55" s="1845"/>
      <c r="F55" s="1499" t="s">
        <v>741</v>
      </c>
      <c r="G55" s="225">
        <f aca="true" t="shared" si="4" ref="G55:G61">O144+G232+K232+O232+G322+K322+O322+G412+K412+O412</f>
        <v>648</v>
      </c>
      <c r="H55" s="786">
        <f aca="true" t="shared" si="5" ref="H55:H61">P144+H232+L232+P232+H322+L322+P322+H412+L412+P412</f>
        <v>648</v>
      </c>
      <c r="I55" s="652">
        <f aca="true" t="shared" si="6" ref="I55:I60">Q144+I232+M232+Q232+I322+M322+Q322+I412+M412+Q412</f>
        <v>515</v>
      </c>
      <c r="J55" s="972">
        <f aca="true" t="shared" si="7" ref="J55:J85">I55/H55</f>
        <v>0.7947530864197531</v>
      </c>
      <c r="K55" s="342">
        <v>510</v>
      </c>
      <c r="L55" s="342">
        <v>510</v>
      </c>
      <c r="M55" s="652">
        <v>396</v>
      </c>
      <c r="N55" s="972">
        <f aca="true" t="shared" si="8" ref="N55:N85">+M55/L55</f>
        <v>0.7764705882352941</v>
      </c>
      <c r="O55" s="228">
        <v>138</v>
      </c>
      <c r="P55" s="228">
        <v>138</v>
      </c>
      <c r="Q55" s="688">
        <v>119</v>
      </c>
      <c r="R55" s="972">
        <f aca="true" t="shared" si="9" ref="R55:R85">+Q55/P55</f>
        <v>0.8623188405797102</v>
      </c>
    </row>
    <row r="56" spans="1:18" ht="12.75">
      <c r="A56" s="256"/>
      <c r="B56" s="255">
        <v>30</v>
      </c>
      <c r="C56" s="1846" t="s">
        <v>256</v>
      </c>
      <c r="D56" s="1845"/>
      <c r="E56" s="1845"/>
      <c r="F56" s="1499" t="s">
        <v>742</v>
      </c>
      <c r="G56" s="225">
        <f t="shared" si="4"/>
        <v>2460</v>
      </c>
      <c r="H56" s="786">
        <f t="shared" si="5"/>
        <v>2560</v>
      </c>
      <c r="I56" s="652">
        <f t="shared" si="6"/>
        <v>2414</v>
      </c>
      <c r="J56" s="972">
        <f t="shared" si="7"/>
        <v>0.94296875</v>
      </c>
      <c r="K56" s="343"/>
      <c r="L56" s="343"/>
      <c r="M56" s="653"/>
      <c r="N56" s="972"/>
      <c r="O56" s="249"/>
      <c r="P56" s="249"/>
      <c r="Q56" s="639"/>
      <c r="R56" s="972"/>
    </row>
    <row r="57" spans="1:18" ht="12.75">
      <c r="A57" s="256"/>
      <c r="B57" s="255">
        <v>31</v>
      </c>
      <c r="C57" s="1846" t="s">
        <v>257</v>
      </c>
      <c r="D57" s="1845"/>
      <c r="E57" s="1845"/>
      <c r="F57" s="1499" t="s">
        <v>742</v>
      </c>
      <c r="G57" s="225">
        <f t="shared" si="4"/>
        <v>10721</v>
      </c>
      <c r="H57" s="786">
        <f t="shared" si="5"/>
        <v>10859</v>
      </c>
      <c r="I57" s="652">
        <f t="shared" si="6"/>
        <v>10857</v>
      </c>
      <c r="J57" s="972">
        <f t="shared" si="7"/>
        <v>0.9998158209779906</v>
      </c>
      <c r="K57" s="343">
        <v>9097</v>
      </c>
      <c r="L57" s="343">
        <v>9317</v>
      </c>
      <c r="M57" s="653">
        <v>9317</v>
      </c>
      <c r="N57" s="972">
        <f t="shared" si="8"/>
        <v>1</v>
      </c>
      <c r="O57" s="343">
        <v>1228</v>
      </c>
      <c r="P57" s="343">
        <v>1227</v>
      </c>
      <c r="Q57" s="689">
        <v>1227</v>
      </c>
      <c r="R57" s="972">
        <f t="shared" si="9"/>
        <v>1</v>
      </c>
    </row>
    <row r="58" spans="1:18" ht="12.75">
      <c r="A58" s="256"/>
      <c r="B58" s="255">
        <v>32</v>
      </c>
      <c r="C58" s="1846" t="s">
        <v>258</v>
      </c>
      <c r="D58" s="1845"/>
      <c r="E58" s="1845"/>
      <c r="F58" s="1499" t="s">
        <v>742</v>
      </c>
      <c r="G58" s="225">
        <f t="shared" si="4"/>
        <v>13195</v>
      </c>
      <c r="H58" s="786">
        <f t="shared" si="5"/>
        <v>69943</v>
      </c>
      <c r="I58" s="652">
        <f t="shared" si="6"/>
        <v>68133</v>
      </c>
      <c r="J58" s="972">
        <f t="shared" si="7"/>
        <v>0.9741217848819753</v>
      </c>
      <c r="K58" s="343">
        <v>9740</v>
      </c>
      <c r="L58" s="343">
        <v>37992</v>
      </c>
      <c r="M58" s="653">
        <v>37375</v>
      </c>
      <c r="N58" s="972">
        <f t="shared" si="8"/>
        <v>0.9837597388923984</v>
      </c>
      <c r="O58" s="343">
        <v>1315</v>
      </c>
      <c r="P58" s="343">
        <v>13345</v>
      </c>
      <c r="Q58" s="690">
        <v>12410</v>
      </c>
      <c r="R58" s="972">
        <f t="shared" si="9"/>
        <v>0.9299363057324841</v>
      </c>
    </row>
    <row r="59" spans="1:18" ht="12.75">
      <c r="A59" s="256"/>
      <c r="B59" s="255">
        <v>33</v>
      </c>
      <c r="C59" s="1839" t="s">
        <v>234</v>
      </c>
      <c r="D59" s="1839"/>
      <c r="E59" s="1839"/>
      <c r="F59" s="1485" t="s">
        <v>741</v>
      </c>
      <c r="G59" s="225">
        <f t="shared" si="4"/>
        <v>3142</v>
      </c>
      <c r="H59" s="786">
        <f t="shared" si="5"/>
        <v>3227</v>
      </c>
      <c r="I59" s="652">
        <f t="shared" si="6"/>
        <v>2597</v>
      </c>
      <c r="J59" s="972">
        <f t="shared" si="7"/>
        <v>0.8047722342733189</v>
      </c>
      <c r="K59" s="343">
        <v>1219</v>
      </c>
      <c r="L59" s="343">
        <v>1284</v>
      </c>
      <c r="M59" s="653">
        <v>1274</v>
      </c>
      <c r="N59" s="972">
        <f t="shared" si="8"/>
        <v>0.9922118380062306</v>
      </c>
      <c r="O59" s="343">
        <v>333</v>
      </c>
      <c r="P59" s="343">
        <v>353</v>
      </c>
      <c r="Q59" s="690">
        <v>348</v>
      </c>
      <c r="R59" s="972">
        <f t="shared" si="9"/>
        <v>0.9858356940509915</v>
      </c>
    </row>
    <row r="60" spans="1:18" ht="12.75">
      <c r="A60" s="256"/>
      <c r="B60" s="255">
        <v>34</v>
      </c>
      <c r="C60" s="1839" t="s">
        <v>259</v>
      </c>
      <c r="D60" s="1839"/>
      <c r="E60" s="1839"/>
      <c r="F60" s="1485" t="s">
        <v>742</v>
      </c>
      <c r="G60" s="225">
        <f t="shared" si="4"/>
        <v>832</v>
      </c>
      <c r="H60" s="786">
        <f t="shared" si="5"/>
        <v>6918</v>
      </c>
      <c r="I60" s="652">
        <f t="shared" si="6"/>
        <v>6169</v>
      </c>
      <c r="J60" s="972">
        <f t="shared" si="7"/>
        <v>0.8917317143683146</v>
      </c>
      <c r="K60" s="343">
        <v>550</v>
      </c>
      <c r="L60" s="343">
        <v>550</v>
      </c>
      <c r="M60" s="653">
        <v>196</v>
      </c>
      <c r="N60" s="972">
        <f t="shared" si="8"/>
        <v>0.3563636363636364</v>
      </c>
      <c r="O60" s="343">
        <v>282</v>
      </c>
      <c r="P60" s="343">
        <v>282</v>
      </c>
      <c r="Q60" s="690"/>
      <c r="R60" s="972">
        <f t="shared" si="9"/>
        <v>0</v>
      </c>
    </row>
    <row r="61" spans="1:18" ht="12.75">
      <c r="A61" s="344">
        <v>1</v>
      </c>
      <c r="B61" s="322" t="s">
        <v>159</v>
      </c>
      <c r="C61" s="254"/>
      <c r="D61" s="254"/>
      <c r="E61" s="254"/>
      <c r="F61" s="1484"/>
      <c r="G61" s="755">
        <f t="shared" si="4"/>
        <v>150823</v>
      </c>
      <c r="H61" s="787">
        <f t="shared" si="5"/>
        <v>224287</v>
      </c>
      <c r="I61" s="757">
        <f>Q150+I238+M238+Q238+I328+M328+Q328+I418+M418</f>
        <v>202306</v>
      </c>
      <c r="J61" s="992">
        <f t="shared" si="7"/>
        <v>0.9019961032070517</v>
      </c>
      <c r="K61" s="756">
        <f>SUM(K53:K60)</f>
        <v>32893</v>
      </c>
      <c r="L61" s="756">
        <f>SUM(L53:L60)</f>
        <v>63309</v>
      </c>
      <c r="M61" s="757">
        <f>SUM(M53:M60)</f>
        <v>61195</v>
      </c>
      <c r="N61" s="992">
        <f t="shared" si="8"/>
        <v>0.9666082231594244</v>
      </c>
      <c r="O61" s="756">
        <f>SUM(O53:O60)</f>
        <v>6516</v>
      </c>
      <c r="P61" s="756">
        <f>SUM(P53:P60)</f>
        <v>18955</v>
      </c>
      <c r="Q61" s="758">
        <f>SUM(Q53:Q60)</f>
        <v>17312</v>
      </c>
      <c r="R61" s="992">
        <f t="shared" si="9"/>
        <v>0.9133210234766552</v>
      </c>
    </row>
    <row r="62" spans="1:18" ht="12.75">
      <c r="A62" s="259"/>
      <c r="B62" s="260"/>
      <c r="C62" s="261"/>
      <c r="D62" s="261"/>
      <c r="E62" s="261"/>
      <c r="F62" s="1486"/>
      <c r="G62" s="225"/>
      <c r="H62" s="786"/>
      <c r="I62" s="652"/>
      <c r="J62" s="972"/>
      <c r="K62" s="262"/>
      <c r="L62" s="262"/>
      <c r="M62" s="670"/>
      <c r="N62" s="972"/>
      <c r="O62" s="262"/>
      <c r="P62" s="262"/>
      <c r="Q62" s="691"/>
      <c r="R62" s="972"/>
    </row>
    <row r="63" spans="1:18" ht="12.75">
      <c r="A63" s="263" t="s">
        <v>26</v>
      </c>
      <c r="B63" s="1860" t="s">
        <v>160</v>
      </c>
      <c r="C63" s="1861"/>
      <c r="D63" s="1861"/>
      <c r="E63" s="1861"/>
      <c r="F63" s="1487"/>
      <c r="G63" s="225"/>
      <c r="H63" s="786"/>
      <c r="I63" s="652"/>
      <c r="J63" s="972"/>
      <c r="K63" s="262"/>
      <c r="L63" s="262"/>
      <c r="M63" s="670"/>
      <c r="N63" s="972"/>
      <c r="O63" s="262"/>
      <c r="P63" s="262"/>
      <c r="Q63" s="691"/>
      <c r="R63" s="972"/>
    </row>
    <row r="64" spans="1:18" ht="12.75">
      <c r="A64" s="444"/>
      <c r="B64" s="257">
        <v>1</v>
      </c>
      <c r="C64" s="1839" t="s">
        <v>261</v>
      </c>
      <c r="D64" s="1839"/>
      <c r="E64" s="1839"/>
      <c r="F64" s="1488" t="s">
        <v>741</v>
      </c>
      <c r="G64" s="1064">
        <f>O152+G241+K241+O241+G331+K331+O331+G421+K421+O421</f>
        <v>797</v>
      </c>
      <c r="H64" s="342">
        <f>P152+H241+L241+P241+H331+L331+P331+H421+L421+P421</f>
        <v>797</v>
      </c>
      <c r="I64" s="788">
        <f>Q152+I241+M241+Q241+I331+M331+Q331+I421+M421+Q421</f>
        <v>653</v>
      </c>
      <c r="J64" s="972">
        <f t="shared" si="7"/>
        <v>0.8193224592220828</v>
      </c>
      <c r="K64" s="529">
        <v>693</v>
      </c>
      <c r="L64" s="529">
        <v>693</v>
      </c>
      <c r="M64" s="664">
        <v>596</v>
      </c>
      <c r="N64" s="972">
        <f t="shared" si="8"/>
        <v>0.86002886002886</v>
      </c>
      <c r="O64" s="529">
        <v>104</v>
      </c>
      <c r="P64" s="529">
        <v>104</v>
      </c>
      <c r="Q64" s="692">
        <v>57</v>
      </c>
      <c r="R64" s="972">
        <f t="shared" si="9"/>
        <v>0.5480769230769231</v>
      </c>
    </row>
    <row r="65" spans="1:18" ht="12.75">
      <c r="A65" s="347"/>
      <c r="B65" s="255">
        <v>2</v>
      </c>
      <c r="C65" s="1839" t="s">
        <v>260</v>
      </c>
      <c r="D65" s="1839"/>
      <c r="E65" s="1839"/>
      <c r="F65" s="1488" t="s">
        <v>741</v>
      </c>
      <c r="G65" s="230"/>
      <c r="H65" s="788"/>
      <c r="I65" s="788"/>
      <c r="J65" s="972"/>
      <c r="K65" s="530"/>
      <c r="L65" s="530"/>
      <c r="M65" s="652"/>
      <c r="N65" s="972"/>
      <c r="O65" s="531"/>
      <c r="P65" s="531"/>
      <c r="Q65" s="343"/>
      <c r="R65" s="972"/>
    </row>
    <row r="66" spans="1:18" ht="12.75">
      <c r="A66" s="256"/>
      <c r="B66" s="257">
        <v>3</v>
      </c>
      <c r="C66" s="1839" t="s">
        <v>125</v>
      </c>
      <c r="D66" s="1839"/>
      <c r="E66" s="1839"/>
      <c r="F66" s="1488" t="s">
        <v>741</v>
      </c>
      <c r="G66" s="230">
        <f aca="true" t="shared" si="10" ref="G66:G76">O154+G243+K243+O243+G333+K333+O333+G423+K423+O423</f>
        <v>40667</v>
      </c>
      <c r="H66" s="788">
        <f aca="true" t="shared" si="11" ref="H66:H76">P154+H243+L243+P243+H333+L333+P333+H423+L423+P423</f>
        <v>40847</v>
      </c>
      <c r="I66" s="788">
        <f aca="true" t="shared" si="12" ref="I66:I76">Q154+I243+M243+Q243+I333+M333+Q333+I423+M423+Q423</f>
        <v>32595</v>
      </c>
      <c r="J66" s="972">
        <f t="shared" si="7"/>
        <v>0.7979778196685191</v>
      </c>
      <c r="K66" s="215">
        <v>21621</v>
      </c>
      <c r="L66" s="215">
        <v>22177</v>
      </c>
      <c r="M66" s="655">
        <v>20021</v>
      </c>
      <c r="N66" s="972">
        <f t="shared" si="8"/>
        <v>0.9027821616990576</v>
      </c>
      <c r="O66" s="215">
        <v>6141</v>
      </c>
      <c r="P66" s="215">
        <v>6294</v>
      </c>
      <c r="Q66" s="210">
        <v>5396</v>
      </c>
      <c r="R66" s="972">
        <f t="shared" si="9"/>
        <v>0.8573244359707658</v>
      </c>
    </row>
    <row r="67" spans="1:18" ht="12.75">
      <c r="A67" s="256"/>
      <c r="B67" s="916">
        <v>4</v>
      </c>
      <c r="C67" s="207" t="s">
        <v>361</v>
      </c>
      <c r="D67" s="207"/>
      <c r="E67" s="207"/>
      <c r="F67" s="1488" t="s">
        <v>741</v>
      </c>
      <c r="G67" s="230">
        <f t="shared" si="10"/>
        <v>0</v>
      </c>
      <c r="H67" s="788">
        <f t="shared" si="11"/>
        <v>2608</v>
      </c>
      <c r="I67" s="788">
        <f t="shared" si="12"/>
        <v>2559</v>
      </c>
      <c r="J67" s="972"/>
      <c r="K67" s="215"/>
      <c r="L67" s="215">
        <v>1770</v>
      </c>
      <c r="M67" s="655">
        <v>1767</v>
      </c>
      <c r="N67" s="972">
        <f>M67/L67</f>
        <v>0.9983050847457627</v>
      </c>
      <c r="O67" s="215"/>
      <c r="P67" s="215">
        <v>525</v>
      </c>
      <c r="Q67" s="693">
        <v>499</v>
      </c>
      <c r="R67" s="972">
        <f>Q67/P67</f>
        <v>0.9504761904761905</v>
      </c>
    </row>
    <row r="68" spans="1:18" ht="12.75">
      <c r="A68" s="256"/>
      <c r="B68" s="257">
        <v>5</v>
      </c>
      <c r="C68" s="1839" t="s">
        <v>262</v>
      </c>
      <c r="D68" s="1839"/>
      <c r="E68" s="1839"/>
      <c r="F68" s="1488" t="s">
        <v>741</v>
      </c>
      <c r="G68" s="230">
        <f t="shared" si="10"/>
        <v>50562</v>
      </c>
      <c r="H68" s="788">
        <f t="shared" si="11"/>
        <v>39829</v>
      </c>
      <c r="I68" s="788">
        <f t="shared" si="12"/>
        <v>37503</v>
      </c>
      <c r="J68" s="972">
        <f t="shared" si="7"/>
        <v>0.9416003414597404</v>
      </c>
      <c r="K68" s="215"/>
      <c r="L68" s="215"/>
      <c r="M68" s="655"/>
      <c r="N68" s="972"/>
      <c r="O68" s="215"/>
      <c r="P68" s="215"/>
      <c r="Q68" s="693"/>
      <c r="R68" s="972"/>
    </row>
    <row r="69" spans="1:18" ht="12.75">
      <c r="A69" s="256"/>
      <c r="B69" s="257">
        <v>6</v>
      </c>
      <c r="C69" s="1839" t="s">
        <v>265</v>
      </c>
      <c r="D69" s="1839"/>
      <c r="E69" s="1839"/>
      <c r="F69" s="1488" t="s">
        <v>741</v>
      </c>
      <c r="G69" s="230">
        <f t="shared" si="10"/>
        <v>0</v>
      </c>
      <c r="H69" s="788">
        <f t="shared" si="11"/>
        <v>0</v>
      </c>
      <c r="I69" s="788">
        <f t="shared" si="12"/>
        <v>0</v>
      </c>
      <c r="J69" s="972"/>
      <c r="K69" s="215"/>
      <c r="L69" s="215"/>
      <c r="M69" s="655"/>
      <c r="N69" s="972"/>
      <c r="O69" s="215"/>
      <c r="P69" s="215"/>
      <c r="Q69" s="693"/>
      <c r="R69" s="972"/>
    </row>
    <row r="70" spans="1:18" ht="12.75">
      <c r="A70" s="256"/>
      <c r="B70" s="257">
        <v>7</v>
      </c>
      <c r="C70" s="1849" t="s">
        <v>263</v>
      </c>
      <c r="D70" s="1849"/>
      <c r="E70" s="1849"/>
      <c r="F70" s="1488" t="s">
        <v>741</v>
      </c>
      <c r="G70" s="230">
        <f t="shared" si="10"/>
        <v>9190</v>
      </c>
      <c r="H70" s="788">
        <f t="shared" si="11"/>
        <v>8833</v>
      </c>
      <c r="I70" s="788">
        <f t="shared" si="12"/>
        <v>8793</v>
      </c>
      <c r="J70" s="972">
        <f t="shared" si="7"/>
        <v>0.9954715272274426</v>
      </c>
      <c r="K70" s="215"/>
      <c r="L70" s="215"/>
      <c r="M70" s="655"/>
      <c r="N70" s="972"/>
      <c r="O70" s="215"/>
      <c r="P70" s="215"/>
      <c r="Q70" s="693"/>
      <c r="R70" s="972"/>
    </row>
    <row r="71" spans="1:18" ht="12.75">
      <c r="A71" s="256"/>
      <c r="B71" s="255">
        <v>8</v>
      </c>
      <c r="C71" s="1849" t="s">
        <v>137</v>
      </c>
      <c r="D71" s="1849"/>
      <c r="E71" s="1849"/>
      <c r="F71" s="1488"/>
      <c r="G71" s="230">
        <f t="shared" si="10"/>
        <v>0</v>
      </c>
      <c r="H71" s="788">
        <f t="shared" si="11"/>
        <v>0</v>
      </c>
      <c r="I71" s="788">
        <f t="shared" si="12"/>
        <v>0</v>
      </c>
      <c r="J71" s="972"/>
      <c r="K71" s="210"/>
      <c r="L71" s="210"/>
      <c r="M71" s="654"/>
      <c r="N71" s="972"/>
      <c r="O71" s="210"/>
      <c r="P71" s="210"/>
      <c r="Q71" s="654"/>
      <c r="R71" s="972"/>
    </row>
    <row r="72" spans="1:18" ht="12.75">
      <c r="A72" s="256"/>
      <c r="B72" s="510">
        <v>9</v>
      </c>
      <c r="C72" s="1857" t="s">
        <v>264</v>
      </c>
      <c r="D72" s="1857"/>
      <c r="E72" s="1857"/>
      <c r="F72" s="1489" t="s">
        <v>742</v>
      </c>
      <c r="G72" s="230">
        <f t="shared" si="10"/>
        <v>75</v>
      </c>
      <c r="H72" s="788">
        <f t="shared" si="11"/>
        <v>75</v>
      </c>
      <c r="I72" s="788">
        <f t="shared" si="12"/>
        <v>35</v>
      </c>
      <c r="J72" s="972">
        <f t="shared" si="7"/>
        <v>0.4666666666666667</v>
      </c>
      <c r="K72" s="486"/>
      <c r="L72" s="486"/>
      <c r="M72" s="573"/>
      <c r="N72" s="972"/>
      <c r="O72" s="486"/>
      <c r="P72" s="486"/>
      <c r="Q72" s="573"/>
      <c r="R72" s="972"/>
    </row>
    <row r="73" spans="1:18" ht="12.75">
      <c r="A73" s="256"/>
      <c r="B73" s="510">
        <v>10</v>
      </c>
      <c r="C73" s="893" t="s">
        <v>362</v>
      </c>
      <c r="D73" s="893"/>
      <c r="E73" s="893"/>
      <c r="F73" s="1489" t="s">
        <v>741</v>
      </c>
      <c r="G73" s="230">
        <f t="shared" si="10"/>
        <v>0</v>
      </c>
      <c r="H73" s="788">
        <f t="shared" si="11"/>
        <v>3459</v>
      </c>
      <c r="I73" s="788">
        <f t="shared" si="12"/>
        <v>3479</v>
      </c>
      <c r="J73" s="972"/>
      <c r="K73" s="486"/>
      <c r="L73" s="486"/>
      <c r="M73" s="573"/>
      <c r="N73" s="972"/>
      <c r="O73" s="694"/>
      <c r="P73" s="694"/>
      <c r="Q73" s="695"/>
      <c r="R73" s="972"/>
    </row>
    <row r="74" spans="1:18" ht="12.75">
      <c r="A74" s="344"/>
      <c r="B74" s="345" t="s">
        <v>162</v>
      </c>
      <c r="C74" s="346" t="s">
        <v>161</v>
      </c>
      <c r="D74" s="346"/>
      <c r="E74" s="346"/>
      <c r="F74" s="1490"/>
      <c r="G74" s="1063">
        <f t="shared" si="10"/>
        <v>101291</v>
      </c>
      <c r="H74" s="1067">
        <f t="shared" si="11"/>
        <v>96448</v>
      </c>
      <c r="I74" s="788">
        <f t="shared" si="12"/>
        <v>85617</v>
      </c>
      <c r="J74" s="972">
        <f t="shared" si="7"/>
        <v>0.8877011446582614</v>
      </c>
      <c r="K74" s="228">
        <f>SUM(K64:K73)</f>
        <v>22314</v>
      </c>
      <c r="L74" s="228">
        <f>SUM(L64:L73)</f>
        <v>24640</v>
      </c>
      <c r="M74" s="228">
        <f>SUM(M64:M73)</f>
        <v>22384</v>
      </c>
      <c r="N74" s="972">
        <f t="shared" si="8"/>
        <v>0.9084415584415585</v>
      </c>
      <c r="O74" s="349">
        <f>SUM(O64:O73)</f>
        <v>6245</v>
      </c>
      <c r="P74" s="349">
        <f>SUM(P64:P73)</f>
        <v>6923</v>
      </c>
      <c r="Q74" s="349">
        <f>SUM(Q64:Q73)</f>
        <v>5952</v>
      </c>
      <c r="R74" s="972">
        <f t="shared" si="9"/>
        <v>0.859742886032067</v>
      </c>
    </row>
    <row r="75" spans="1:18" ht="12.75">
      <c r="A75" s="259"/>
      <c r="B75" s="264"/>
      <c r="C75" s="265"/>
      <c r="D75" s="265"/>
      <c r="E75" s="265"/>
      <c r="F75" s="1495"/>
      <c r="G75" s="1063"/>
      <c r="H75" s="1067"/>
      <c r="I75" s="788"/>
      <c r="J75" s="972"/>
      <c r="K75" s="262"/>
      <c r="L75" s="262"/>
      <c r="M75" s="670"/>
      <c r="N75" s="972"/>
      <c r="O75" s="221"/>
      <c r="P75" s="221"/>
      <c r="Q75" s="676"/>
      <c r="R75" s="972"/>
    </row>
    <row r="76" spans="1:18" ht="12.75">
      <c r="A76" s="193">
        <v>2</v>
      </c>
      <c r="B76" s="194" t="s">
        <v>163</v>
      </c>
      <c r="C76" s="195"/>
      <c r="D76" s="195"/>
      <c r="E76" s="195"/>
      <c r="F76" s="1492"/>
      <c r="G76" s="1065">
        <f t="shared" si="10"/>
        <v>68594</v>
      </c>
      <c r="H76" s="1068">
        <f t="shared" si="11"/>
        <v>66825</v>
      </c>
      <c r="I76" s="1066">
        <f t="shared" si="12"/>
        <v>57970</v>
      </c>
      <c r="J76" s="991">
        <f t="shared" si="7"/>
        <v>0.8674897119341564</v>
      </c>
      <c r="K76" s="222">
        <f>K84</f>
        <v>33379</v>
      </c>
      <c r="L76" s="222">
        <f>L84</f>
        <v>32379</v>
      </c>
      <c r="M76" s="222">
        <f>M84</f>
        <v>27983</v>
      </c>
      <c r="N76" s="991">
        <f t="shared" si="8"/>
        <v>0.864232990518546</v>
      </c>
      <c r="O76" s="222">
        <f>O84</f>
        <v>8983</v>
      </c>
      <c r="P76" s="222">
        <f>P84</f>
        <v>8739</v>
      </c>
      <c r="Q76" s="222">
        <f>Q84</f>
        <v>7366</v>
      </c>
      <c r="R76" s="991">
        <f t="shared" si="9"/>
        <v>0.8428882023114773</v>
      </c>
    </row>
    <row r="77" spans="1:18" ht="12.75">
      <c r="A77" s="199"/>
      <c r="B77" s="1856" t="s">
        <v>142</v>
      </c>
      <c r="C77" s="1600"/>
      <c r="D77" s="1600"/>
      <c r="E77" s="1600"/>
      <c r="F77" s="1493"/>
      <c r="G77" s="225"/>
      <c r="H77" s="786"/>
      <c r="I77" s="652"/>
      <c r="J77" s="972"/>
      <c r="K77" s="224"/>
      <c r="L77" s="224"/>
      <c r="M77" s="672"/>
      <c r="N77" s="972"/>
      <c r="O77" s="224"/>
      <c r="P77" s="224"/>
      <c r="Q77" s="672"/>
      <c r="R77" s="972"/>
    </row>
    <row r="78" spans="1:18" ht="12.75">
      <c r="A78" s="199"/>
      <c r="B78" s="206">
        <v>1</v>
      </c>
      <c r="C78" s="1839" t="s">
        <v>268</v>
      </c>
      <c r="D78" s="1839"/>
      <c r="E78" s="1839"/>
      <c r="F78" s="1485" t="s">
        <v>741</v>
      </c>
      <c r="G78" s="225">
        <f>O166+G255+K255+O255+G345+K345+O345+G435+K435+O435</f>
        <v>12732</v>
      </c>
      <c r="H78" s="786">
        <f>P166+H255+L255+P255+H345+L345+P345+H435+L435+P435</f>
        <v>9729</v>
      </c>
      <c r="I78" s="652">
        <f aca="true" t="shared" si="13" ref="I78:I83">Q166+I255+M255+Q255+I345+M345+Q345+I435+M435</f>
        <v>13415</v>
      </c>
      <c r="J78" s="972">
        <f t="shared" si="7"/>
        <v>1.378867303936684</v>
      </c>
      <c r="K78" s="226">
        <v>4232</v>
      </c>
      <c r="L78" s="226">
        <v>4095</v>
      </c>
      <c r="M78" s="673">
        <v>3756</v>
      </c>
      <c r="N78" s="972">
        <f t="shared" si="8"/>
        <v>0.9172161172161172</v>
      </c>
      <c r="O78" s="226">
        <v>1142</v>
      </c>
      <c r="P78" s="226">
        <v>1162</v>
      </c>
      <c r="Q78" s="673">
        <v>1128</v>
      </c>
      <c r="R78" s="972">
        <f t="shared" si="9"/>
        <v>0.9707401032702238</v>
      </c>
    </row>
    <row r="79" spans="1:18" ht="12.75">
      <c r="A79" s="199"/>
      <c r="B79" s="206">
        <v>2</v>
      </c>
      <c r="C79" s="1839" t="s">
        <v>269</v>
      </c>
      <c r="D79" s="1839"/>
      <c r="E79" s="1839"/>
      <c r="F79" s="1485" t="s">
        <v>741</v>
      </c>
      <c r="G79" s="225">
        <f aca="true" t="shared" si="14" ref="G79:G85">O167+G256+K256+O256+G346+K346+O346+G436+K436+O436</f>
        <v>8420</v>
      </c>
      <c r="H79" s="786">
        <f aca="true" t="shared" si="15" ref="H79:H85">P167+H256+L256+P256+H346+L346+P346+H436+L436+P436</f>
        <v>10528</v>
      </c>
      <c r="I79" s="652">
        <f t="shared" si="13"/>
        <v>5315</v>
      </c>
      <c r="J79" s="972">
        <f t="shared" si="7"/>
        <v>0.5048442249240122</v>
      </c>
      <c r="K79" s="226">
        <v>1834</v>
      </c>
      <c r="L79" s="226">
        <v>1834</v>
      </c>
      <c r="M79" s="673">
        <v>1381</v>
      </c>
      <c r="N79" s="972">
        <f t="shared" si="8"/>
        <v>0.7529989094874591</v>
      </c>
      <c r="O79" s="226">
        <v>495</v>
      </c>
      <c r="P79" s="226">
        <v>459</v>
      </c>
      <c r="Q79" s="673">
        <v>418</v>
      </c>
      <c r="R79" s="972">
        <f t="shared" si="9"/>
        <v>0.9106753812636166</v>
      </c>
    </row>
    <row r="80" spans="1:18" ht="12.75">
      <c r="A80" s="199"/>
      <c r="B80" s="206">
        <v>3</v>
      </c>
      <c r="C80" s="1839" t="s">
        <v>194</v>
      </c>
      <c r="D80" s="1839"/>
      <c r="E80" s="1839"/>
      <c r="F80" s="1485" t="s">
        <v>742</v>
      </c>
      <c r="G80" s="225">
        <f t="shared" si="14"/>
        <v>394</v>
      </c>
      <c r="H80" s="786">
        <f t="shared" si="15"/>
        <v>869</v>
      </c>
      <c r="I80" s="652">
        <f t="shared" si="13"/>
        <v>548</v>
      </c>
      <c r="J80" s="972">
        <f t="shared" si="7"/>
        <v>0.6306098964326813</v>
      </c>
      <c r="K80" s="226">
        <v>70</v>
      </c>
      <c r="L80" s="226">
        <v>191</v>
      </c>
      <c r="M80" s="673">
        <v>122</v>
      </c>
      <c r="N80" s="972">
        <f t="shared" si="8"/>
        <v>0.6387434554973822</v>
      </c>
      <c r="O80" s="226">
        <v>19</v>
      </c>
      <c r="P80" s="226">
        <v>56</v>
      </c>
      <c r="Q80" s="673">
        <v>37</v>
      </c>
      <c r="R80" s="972">
        <f t="shared" si="9"/>
        <v>0.6607142857142857</v>
      </c>
    </row>
    <row r="81" spans="1:18" ht="12.75">
      <c r="A81" s="213"/>
      <c r="B81" s="206">
        <v>4</v>
      </c>
      <c r="C81" s="1839" t="s">
        <v>267</v>
      </c>
      <c r="D81" s="1839"/>
      <c r="E81" s="1839"/>
      <c r="F81" s="1485" t="s">
        <v>741</v>
      </c>
      <c r="G81" s="225">
        <f t="shared" si="14"/>
        <v>9375</v>
      </c>
      <c r="H81" s="786">
        <f t="shared" si="15"/>
        <v>9275</v>
      </c>
      <c r="I81" s="652">
        <f t="shared" si="13"/>
        <v>8131</v>
      </c>
      <c r="J81" s="972">
        <f t="shared" si="7"/>
        <v>0.8766576819407008</v>
      </c>
      <c r="K81" s="229"/>
      <c r="L81" s="229"/>
      <c r="M81" s="674"/>
      <c r="N81" s="972"/>
      <c r="O81" s="229"/>
      <c r="P81" s="229"/>
      <c r="Q81" s="674"/>
      <c r="R81" s="972"/>
    </row>
    <row r="82" spans="1:18" ht="12.75">
      <c r="A82" s="213"/>
      <c r="B82" s="206">
        <v>5</v>
      </c>
      <c r="C82" s="1839" t="s">
        <v>266</v>
      </c>
      <c r="D82" s="1839"/>
      <c r="E82" s="1839"/>
      <c r="F82" s="1485" t="s">
        <v>741</v>
      </c>
      <c r="G82" s="225">
        <f t="shared" si="14"/>
        <v>33405</v>
      </c>
      <c r="H82" s="786">
        <f t="shared" si="15"/>
        <v>31928</v>
      </c>
      <c r="I82" s="652">
        <f t="shared" si="13"/>
        <v>27262</v>
      </c>
      <c r="J82" s="972">
        <f t="shared" si="7"/>
        <v>0.8538586820345778</v>
      </c>
      <c r="K82" s="229">
        <v>26326</v>
      </c>
      <c r="L82" s="229">
        <v>25150</v>
      </c>
      <c r="M82" s="674">
        <v>21762</v>
      </c>
      <c r="N82" s="972">
        <f t="shared" si="8"/>
        <v>0.8652882703777336</v>
      </c>
      <c r="O82" s="229">
        <v>7079</v>
      </c>
      <c r="P82" s="229">
        <v>6778</v>
      </c>
      <c r="Q82" s="674">
        <v>5500</v>
      </c>
      <c r="R82" s="972">
        <f t="shared" si="9"/>
        <v>0.8114488049572145</v>
      </c>
    </row>
    <row r="83" spans="1:18" ht="12.75">
      <c r="A83" s="213"/>
      <c r="B83" s="206">
        <v>6</v>
      </c>
      <c r="C83" s="1839" t="s">
        <v>118</v>
      </c>
      <c r="D83" s="1839"/>
      <c r="E83" s="1839"/>
      <c r="F83" s="1485" t="s">
        <v>741</v>
      </c>
      <c r="G83" s="225">
        <f t="shared" si="14"/>
        <v>4268</v>
      </c>
      <c r="H83" s="786">
        <f t="shared" si="15"/>
        <v>4496</v>
      </c>
      <c r="I83" s="652">
        <f t="shared" si="13"/>
        <v>3299</v>
      </c>
      <c r="J83" s="972">
        <f t="shared" si="7"/>
        <v>0.7337633451957295</v>
      </c>
      <c r="K83" s="229">
        <v>917</v>
      </c>
      <c r="L83" s="229">
        <v>1109</v>
      </c>
      <c r="M83" s="674">
        <v>962</v>
      </c>
      <c r="N83" s="972">
        <f t="shared" si="8"/>
        <v>0.8674481514878268</v>
      </c>
      <c r="O83" s="229">
        <v>248</v>
      </c>
      <c r="P83" s="229">
        <v>284</v>
      </c>
      <c r="Q83" s="674">
        <v>283</v>
      </c>
      <c r="R83" s="972">
        <f t="shared" si="9"/>
        <v>0.9964788732394366</v>
      </c>
    </row>
    <row r="84" spans="1:18" ht="13.5" thickBot="1">
      <c r="A84" s="347"/>
      <c r="B84" s="348" t="s">
        <v>164</v>
      </c>
      <c r="C84" s="346" t="s">
        <v>165</v>
      </c>
      <c r="D84" s="346"/>
      <c r="E84" s="346"/>
      <c r="F84" s="1494"/>
      <c r="G84" s="1069">
        <f t="shared" si="14"/>
        <v>68594</v>
      </c>
      <c r="H84" s="1067">
        <f t="shared" si="15"/>
        <v>66825</v>
      </c>
      <c r="I84" s="651">
        <f>SUM(I78:I83)</f>
        <v>57970</v>
      </c>
      <c r="J84" s="975">
        <f t="shared" si="7"/>
        <v>0.8674897119341564</v>
      </c>
      <c r="K84" s="228">
        <f>SUM(K78:K83)</f>
        <v>33379</v>
      </c>
      <c r="L84" s="228">
        <f>SUM(L78:L83)</f>
        <v>32379</v>
      </c>
      <c r="M84" s="228">
        <f>SUM(M78:M83)</f>
        <v>27983</v>
      </c>
      <c r="N84" s="973">
        <f t="shared" si="8"/>
        <v>0.864232990518546</v>
      </c>
      <c r="O84" s="228">
        <f>SUM(O78:O83)</f>
        <v>8983</v>
      </c>
      <c r="P84" s="228">
        <f>SUM(P78:P83)</f>
        <v>8739</v>
      </c>
      <c r="Q84" s="228">
        <f>SUM(Q78:Q83)</f>
        <v>7366</v>
      </c>
      <c r="R84" s="975">
        <f t="shared" si="9"/>
        <v>0.8428882023114773</v>
      </c>
    </row>
    <row r="85" spans="1:18" ht="14.25" thickBot="1" thickTop="1">
      <c r="A85" s="1836" t="s">
        <v>152</v>
      </c>
      <c r="B85" s="1837"/>
      <c r="C85" s="1837"/>
      <c r="D85" s="1837"/>
      <c r="E85" s="1838"/>
      <c r="F85" s="1458"/>
      <c r="G85" s="1070">
        <f t="shared" si="14"/>
        <v>320708</v>
      </c>
      <c r="H85" s="1072">
        <f t="shared" si="15"/>
        <v>387560</v>
      </c>
      <c r="I85" s="1071">
        <f>I11+I76</f>
        <v>345893</v>
      </c>
      <c r="J85" s="976">
        <f t="shared" si="7"/>
        <v>0.8924889049437507</v>
      </c>
      <c r="K85" s="235">
        <f>K11+K76</f>
        <v>88586</v>
      </c>
      <c r="L85" s="235">
        <f>L11+L76</f>
        <v>120328</v>
      </c>
      <c r="M85" s="235">
        <f>M11+M76</f>
        <v>111562</v>
      </c>
      <c r="N85" s="974">
        <f t="shared" si="8"/>
        <v>0.9271491257230238</v>
      </c>
      <c r="O85" s="235">
        <f>O11+O76</f>
        <v>21744</v>
      </c>
      <c r="P85" s="235">
        <f>P11+P76</f>
        <v>34617</v>
      </c>
      <c r="Q85" s="235">
        <f>Q11+Q76</f>
        <v>30630</v>
      </c>
      <c r="R85" s="976">
        <f t="shared" si="9"/>
        <v>0.8848253748158419</v>
      </c>
    </row>
    <row r="86" spans="1:18" ht="13.5" thickTop="1">
      <c r="A86" s="967"/>
      <c r="B86" s="967"/>
      <c r="C86" s="967"/>
      <c r="D86" s="967"/>
      <c r="E86" s="967"/>
      <c r="F86" s="967"/>
      <c r="G86" s="968"/>
      <c r="H86" s="968"/>
      <c r="I86" s="968"/>
      <c r="J86" s="687"/>
      <c r="K86" s="968"/>
      <c r="L86" s="968"/>
      <c r="M86" s="968"/>
      <c r="N86" s="687"/>
      <c r="O86" s="968"/>
      <c r="P86" s="968"/>
      <c r="Q86" s="968"/>
      <c r="R86" s="687"/>
    </row>
    <row r="87" spans="1:18" ht="12.75">
      <c r="A87" s="511"/>
      <c r="B87" s="511"/>
      <c r="C87" s="511"/>
      <c r="D87" s="511"/>
      <c r="E87" s="511"/>
      <c r="F87" s="511"/>
      <c r="G87" s="514"/>
      <c r="H87" s="514"/>
      <c r="I87" s="514"/>
      <c r="J87" s="515"/>
      <c r="K87" s="514"/>
      <c r="L87" s="514"/>
      <c r="M87" s="514"/>
      <c r="N87" s="515"/>
      <c r="O87" s="514"/>
      <c r="P87" s="514"/>
      <c r="Q87" s="514"/>
      <c r="R87" s="515"/>
    </row>
    <row r="88" spans="1:18" ht="12.75">
      <c r="A88" s="511"/>
      <c r="B88" s="511"/>
      <c r="C88" s="511"/>
      <c r="D88" s="511"/>
      <c r="E88" s="511"/>
      <c r="F88" s="511"/>
      <c r="G88" s="514"/>
      <c r="H88" s="514"/>
      <c r="I88" s="514"/>
      <c r="J88" s="515"/>
      <c r="K88" s="514"/>
      <c r="L88" s="514"/>
      <c r="M88" s="514"/>
      <c r="N88" s="515"/>
      <c r="O88" s="514"/>
      <c r="P88" s="514"/>
      <c r="Q88" s="514"/>
      <c r="R88" s="515"/>
    </row>
    <row r="89" spans="1:18" ht="12.75">
      <c r="A89" s="697"/>
      <c r="B89" s="1866" t="s">
        <v>347</v>
      </c>
      <c r="C89" s="1866"/>
      <c r="D89" s="1866"/>
      <c r="E89" s="1866"/>
      <c r="F89" s="1866"/>
      <c r="G89" s="1866"/>
      <c r="H89" s="1866"/>
      <c r="I89" s="1866"/>
      <c r="J89" s="1866"/>
      <c r="K89" s="1866"/>
      <c r="L89" s="1866"/>
      <c r="M89" s="1866"/>
      <c r="N89" s="1866"/>
      <c r="O89" s="1866"/>
      <c r="P89" s="1866"/>
      <c r="Q89" s="1866"/>
      <c r="R89" s="1866"/>
    </row>
    <row r="90" spans="1:19" ht="12.75">
      <c r="A90" s="1868" t="s">
        <v>749</v>
      </c>
      <c r="B90" s="1868"/>
      <c r="C90" s="1868"/>
      <c r="D90" s="1868"/>
      <c r="E90" s="1868"/>
      <c r="F90" s="1868"/>
      <c r="G90" s="1868"/>
      <c r="H90" s="1868"/>
      <c r="I90" s="1868"/>
      <c r="J90" s="1868"/>
      <c r="K90" s="1868"/>
      <c r="L90" s="1868"/>
      <c r="M90" s="1868"/>
      <c r="N90" s="1868"/>
      <c r="O90" s="1868"/>
      <c r="P90" s="1868"/>
      <c r="Q90" s="1868"/>
      <c r="R90" s="1868"/>
      <c r="S90" s="639"/>
    </row>
    <row r="91" spans="1:19" ht="15" customHeight="1">
      <c r="A91" s="1874" t="s">
        <v>388</v>
      </c>
      <c r="B91" s="1874"/>
      <c r="C91" s="1874"/>
      <c r="D91" s="1874"/>
      <c r="E91" s="1874"/>
      <c r="F91" s="1874"/>
      <c r="G91" s="1874"/>
      <c r="H91" s="1874"/>
      <c r="I91" s="1874"/>
      <c r="J91" s="1874"/>
      <c r="K91" s="1874"/>
      <c r="L91" s="1874"/>
      <c r="M91" s="1874"/>
      <c r="N91" s="1874"/>
      <c r="O91" s="1874"/>
      <c r="P91" s="1874"/>
      <c r="Q91" s="1874"/>
      <c r="R91" s="1874"/>
      <c r="S91" s="639"/>
    </row>
    <row r="92" spans="1:19" ht="12.75">
      <c r="A92" s="1835"/>
      <c r="B92" s="1835"/>
      <c r="C92" s="1835"/>
      <c r="D92" s="1835"/>
      <c r="E92" s="1835"/>
      <c r="F92" s="1835"/>
      <c r="G92" s="1835"/>
      <c r="H92" s="1835"/>
      <c r="I92" s="1835"/>
      <c r="J92" s="1835"/>
      <c r="K92" s="1835"/>
      <c r="L92" s="1835"/>
      <c r="M92" s="1835"/>
      <c r="N92" s="1835"/>
      <c r="O92" s="1835"/>
      <c r="P92" s="1835"/>
      <c r="Q92" s="1835"/>
      <c r="R92" s="1835"/>
      <c r="S92" s="639"/>
    </row>
    <row r="93" spans="1:19" ht="13.5" thickBot="1">
      <c r="A93" s="1889" t="s">
        <v>86</v>
      </c>
      <c r="B93" s="1890"/>
      <c r="C93" s="1890"/>
      <c r="D93" s="1890"/>
      <c r="E93" s="1890"/>
      <c r="F93" s="1890"/>
      <c r="G93" s="1890"/>
      <c r="H93" s="1890"/>
      <c r="I93" s="1890"/>
      <c r="J93" s="1890"/>
      <c r="K93" s="1890"/>
      <c r="L93" s="1890"/>
      <c r="M93" s="1890"/>
      <c r="N93" s="1890"/>
      <c r="O93" s="1890"/>
      <c r="P93" s="1890"/>
      <c r="Q93" s="1890"/>
      <c r="R93" s="1890"/>
      <c r="S93" s="639"/>
    </row>
    <row r="94" spans="1:18" ht="13.5" thickTop="1">
      <c r="A94" s="1814" t="s">
        <v>1</v>
      </c>
      <c r="B94" s="1816" t="s">
        <v>129</v>
      </c>
      <c r="C94" s="1817"/>
      <c r="D94" s="1817"/>
      <c r="E94" s="1818"/>
      <c r="F94" s="1905" t="s">
        <v>739</v>
      </c>
      <c r="G94" s="1824" t="s">
        <v>99</v>
      </c>
      <c r="H94" s="1825"/>
      <c r="I94" s="1825"/>
      <c r="J94" s="1825"/>
      <c r="K94" s="1825"/>
      <c r="L94" s="1825"/>
      <c r="M94" s="1825"/>
      <c r="N94" s="1825"/>
      <c r="O94" s="1825"/>
      <c r="P94" s="1825"/>
      <c r="Q94" s="1825"/>
      <c r="R94" s="1826"/>
    </row>
    <row r="95" spans="1:19" ht="12.75">
      <c r="A95" s="1815"/>
      <c r="B95" s="1819"/>
      <c r="C95" s="1820"/>
      <c r="D95" s="1820"/>
      <c r="E95" s="1821"/>
      <c r="F95" s="1906"/>
      <c r="G95" s="1833" t="s">
        <v>144</v>
      </c>
      <c r="H95" s="1833"/>
      <c r="I95" s="1833"/>
      <c r="J95" s="1834"/>
      <c r="K95" s="1840" t="s">
        <v>370</v>
      </c>
      <c r="L95" s="1841"/>
      <c r="M95" s="1842"/>
      <c r="N95" s="1842"/>
      <c r="O95" s="1840" t="s">
        <v>145</v>
      </c>
      <c r="P95" s="1841"/>
      <c r="Q95" s="1842"/>
      <c r="R95" s="1842"/>
      <c r="S95" s="517"/>
    </row>
    <row r="96" spans="1:18" ht="18.75" customHeight="1">
      <c r="A96" s="1815"/>
      <c r="B96" s="1819"/>
      <c r="C96" s="1820"/>
      <c r="D96" s="1820"/>
      <c r="E96" s="1821"/>
      <c r="F96" s="1906"/>
      <c r="G96" s="1822" t="s">
        <v>328</v>
      </c>
      <c r="H96" s="1806" t="s">
        <v>330</v>
      </c>
      <c r="I96" s="1806" t="s">
        <v>334</v>
      </c>
      <c r="J96" s="1843" t="s">
        <v>335</v>
      </c>
      <c r="K96" s="1804" t="s">
        <v>328</v>
      </c>
      <c r="L96" s="1806" t="s">
        <v>330</v>
      </c>
      <c r="M96" s="1806" t="s">
        <v>334</v>
      </c>
      <c r="N96" s="1843" t="s">
        <v>335</v>
      </c>
      <c r="O96" s="1804" t="s">
        <v>328</v>
      </c>
      <c r="P96" s="1806" t="s">
        <v>330</v>
      </c>
      <c r="Q96" s="1806" t="s">
        <v>334</v>
      </c>
      <c r="R96" s="1843" t="s">
        <v>335</v>
      </c>
    </row>
    <row r="97" spans="1:18" ht="18" customHeight="1">
      <c r="A97" s="1815"/>
      <c r="B97" s="1819"/>
      <c r="C97" s="1820"/>
      <c r="D97" s="1820"/>
      <c r="E97" s="1821"/>
      <c r="F97" s="1906"/>
      <c r="G97" s="1823"/>
      <c r="H97" s="1807"/>
      <c r="I97" s="1807"/>
      <c r="J97" s="1859"/>
      <c r="K97" s="1805"/>
      <c r="L97" s="1807"/>
      <c r="M97" s="1807"/>
      <c r="N97" s="1859"/>
      <c r="O97" s="1805"/>
      <c r="P97" s="1807"/>
      <c r="Q97" s="1807"/>
      <c r="R97" s="1859"/>
    </row>
    <row r="98" spans="1:18" ht="12.75">
      <c r="A98" s="1815"/>
      <c r="B98" s="1862"/>
      <c r="C98" s="1862"/>
      <c r="D98" s="1862"/>
      <c r="E98" s="1863"/>
      <c r="F98" s="1907"/>
      <c r="G98" s="192" t="s">
        <v>105</v>
      </c>
      <c r="H98" s="190" t="s">
        <v>106</v>
      </c>
      <c r="I98" s="243"/>
      <c r="J98" s="191" t="s">
        <v>107</v>
      </c>
      <c r="K98" s="189" t="s">
        <v>108</v>
      </c>
      <c r="L98" s="190" t="s">
        <v>112</v>
      </c>
      <c r="M98" s="243"/>
      <c r="N98" s="243" t="s">
        <v>113</v>
      </c>
      <c r="O98" s="189" t="s">
        <v>114</v>
      </c>
      <c r="P98" s="192" t="s">
        <v>115</v>
      </c>
      <c r="Q98" s="243"/>
      <c r="R98" s="191" t="s">
        <v>116</v>
      </c>
    </row>
    <row r="99" spans="1:18" ht="12.75">
      <c r="A99" s="1885" t="s">
        <v>154</v>
      </c>
      <c r="B99" s="1886"/>
      <c r="C99" s="1886"/>
      <c r="D99" s="1886"/>
      <c r="E99" s="1887"/>
      <c r="F99" s="1497"/>
      <c r="G99" s="198">
        <f>G150+G162</f>
        <v>48569</v>
      </c>
      <c r="H99" s="197">
        <f>H150+H162</f>
        <v>66496</v>
      </c>
      <c r="I99" s="197">
        <f>I150+I162</f>
        <v>53762</v>
      </c>
      <c r="J99" s="969">
        <f>+I99/H99</f>
        <v>0.8084997593840231</v>
      </c>
      <c r="K99" s="197">
        <f>K150+K162</f>
        <v>0</v>
      </c>
      <c r="L99" s="197">
        <f>L150+L162</f>
        <v>5643</v>
      </c>
      <c r="M99" s="197">
        <f>M150+M162</f>
        <v>5643</v>
      </c>
      <c r="N99" s="980">
        <f>M99/L99</f>
        <v>1</v>
      </c>
      <c r="O99" s="196">
        <f>K11+O11+G99+K99</f>
        <v>116537</v>
      </c>
      <c r="P99" s="198">
        <f>L11+P11+H99+L99</f>
        <v>185966</v>
      </c>
      <c r="Q99" s="198">
        <f>M11+Q11+I99+M99</f>
        <v>166248</v>
      </c>
      <c r="R99" s="969">
        <f>Q99/P99</f>
        <v>0.8939698654592775</v>
      </c>
    </row>
    <row r="100" spans="1:18" ht="12.75">
      <c r="A100" s="199" t="s">
        <v>26</v>
      </c>
      <c r="B100" s="200" t="s">
        <v>158</v>
      </c>
      <c r="C100" s="201"/>
      <c r="D100" s="201"/>
      <c r="E100" s="202"/>
      <c r="F100" s="1498"/>
      <c r="G100" s="205"/>
      <c r="H100" s="204"/>
      <c r="I100" s="650"/>
      <c r="J100" s="969"/>
      <c r="K100" s="224"/>
      <c r="L100" s="224"/>
      <c r="M100" s="672"/>
      <c r="N100" s="980"/>
      <c r="O100" s="196">
        <f aca="true" t="shared" si="16" ref="O100:P103">K12+O12+G100+K100</f>
        <v>0</v>
      </c>
      <c r="P100" s="198">
        <f t="shared" si="16"/>
        <v>0</v>
      </c>
      <c r="Q100" s="650"/>
      <c r="R100" s="969"/>
    </row>
    <row r="101" spans="1:18" ht="12.75">
      <c r="A101" s="199"/>
      <c r="B101" s="509">
        <v>1</v>
      </c>
      <c r="C101" s="1846" t="s">
        <v>236</v>
      </c>
      <c r="D101" s="1846"/>
      <c r="E101" s="1858"/>
      <c r="F101" s="1499" t="s">
        <v>740</v>
      </c>
      <c r="G101" s="205">
        <v>2846</v>
      </c>
      <c r="H101" s="204">
        <v>3580</v>
      </c>
      <c r="I101" s="650">
        <v>2230</v>
      </c>
      <c r="J101" s="985">
        <f aca="true" t="shared" si="17" ref="J101:J127">+I101/H101</f>
        <v>0.6229050279329609</v>
      </c>
      <c r="K101" s="224"/>
      <c r="L101" s="224"/>
      <c r="M101" s="672"/>
      <c r="N101" s="980"/>
      <c r="O101" s="917">
        <f t="shared" si="16"/>
        <v>2846</v>
      </c>
      <c r="P101" s="918">
        <f t="shared" si="16"/>
        <v>3580</v>
      </c>
      <c r="Q101" s="677">
        <f>M13+Q13+I101+M101</f>
        <v>2230</v>
      </c>
      <c r="R101" s="969">
        <f aca="true" t="shared" si="18" ref="R101:R127">Q101/P101</f>
        <v>0.6229050279329609</v>
      </c>
    </row>
    <row r="102" spans="1:18" ht="12.75">
      <c r="A102" s="199"/>
      <c r="B102" s="206">
        <v>2</v>
      </c>
      <c r="C102" s="1839" t="s">
        <v>133</v>
      </c>
      <c r="D102" s="1839"/>
      <c r="E102" s="1850"/>
      <c r="F102" s="1485" t="s">
        <v>741</v>
      </c>
      <c r="G102" s="212">
        <v>508</v>
      </c>
      <c r="H102" s="210">
        <v>508</v>
      </c>
      <c r="I102" s="654">
        <v>376</v>
      </c>
      <c r="J102" s="985">
        <f t="shared" si="17"/>
        <v>0.7401574803149606</v>
      </c>
      <c r="K102" s="210"/>
      <c r="L102" s="210"/>
      <c r="M102" s="654"/>
      <c r="N102" s="980"/>
      <c r="O102" s="917">
        <f t="shared" si="16"/>
        <v>508</v>
      </c>
      <c r="P102" s="918">
        <f t="shared" si="16"/>
        <v>508</v>
      </c>
      <c r="Q102" s="677">
        <f>M14+Q14+I102+M102</f>
        <v>376</v>
      </c>
      <c r="R102" s="969">
        <f t="shared" si="18"/>
        <v>0.7401574803149606</v>
      </c>
    </row>
    <row r="103" spans="1:18" ht="12.75">
      <c r="A103" s="199"/>
      <c r="B103" s="206">
        <v>3</v>
      </c>
      <c r="C103" s="1839" t="s">
        <v>237</v>
      </c>
      <c r="D103" s="1839"/>
      <c r="E103" s="1850"/>
      <c r="F103" s="1485" t="s">
        <v>741</v>
      </c>
      <c r="G103" s="212">
        <v>980</v>
      </c>
      <c r="H103" s="210">
        <v>1067</v>
      </c>
      <c r="I103" s="654">
        <v>517</v>
      </c>
      <c r="J103" s="985">
        <f t="shared" si="17"/>
        <v>0.4845360824742268</v>
      </c>
      <c r="K103" s="210"/>
      <c r="L103" s="210"/>
      <c r="M103" s="654"/>
      <c r="N103" s="980"/>
      <c r="O103" s="917">
        <f t="shared" si="16"/>
        <v>980</v>
      </c>
      <c r="P103" s="918">
        <f t="shared" si="16"/>
        <v>1067</v>
      </c>
      <c r="Q103" s="677">
        <f>M15+Q15+I103+M103</f>
        <v>517</v>
      </c>
      <c r="R103" s="969">
        <f t="shared" si="18"/>
        <v>0.4845360824742268</v>
      </c>
    </row>
    <row r="104" spans="1:18" ht="12.75">
      <c r="A104" s="199"/>
      <c r="B104" s="206">
        <v>4</v>
      </c>
      <c r="C104" s="1839" t="s">
        <v>134</v>
      </c>
      <c r="D104" s="1839"/>
      <c r="E104" s="1850"/>
      <c r="F104" s="1485" t="s">
        <v>742</v>
      </c>
      <c r="G104" s="212"/>
      <c r="H104" s="210"/>
      <c r="I104" s="654"/>
      <c r="J104" s="969"/>
      <c r="K104" s="210"/>
      <c r="L104" s="210"/>
      <c r="M104" s="654"/>
      <c r="N104" s="980"/>
      <c r="O104" s="917"/>
      <c r="P104" s="918"/>
      <c r="Q104" s="677"/>
      <c r="R104" s="969"/>
    </row>
    <row r="105" spans="1:18" ht="12.75">
      <c r="A105" s="199"/>
      <c r="B105" s="206">
        <v>5</v>
      </c>
      <c r="C105" s="1839" t="s">
        <v>238</v>
      </c>
      <c r="D105" s="1839"/>
      <c r="E105" s="1850"/>
      <c r="F105" s="1485" t="s">
        <v>741</v>
      </c>
      <c r="G105" s="212">
        <v>4896</v>
      </c>
      <c r="H105" s="210">
        <v>4091</v>
      </c>
      <c r="I105" s="654">
        <v>3801</v>
      </c>
      <c r="J105" s="985">
        <f t="shared" si="17"/>
        <v>0.929112686384747</v>
      </c>
      <c r="K105" s="210"/>
      <c r="L105" s="210"/>
      <c r="M105" s="654"/>
      <c r="N105" s="980"/>
      <c r="O105" s="917">
        <f aca="true" t="shared" si="19" ref="O105:Q110">K17+O17+G105+K105</f>
        <v>4896</v>
      </c>
      <c r="P105" s="918">
        <f t="shared" si="19"/>
        <v>4091</v>
      </c>
      <c r="Q105" s="677">
        <f t="shared" si="19"/>
        <v>3801</v>
      </c>
      <c r="R105" s="969">
        <f t="shared" si="18"/>
        <v>0.929112686384747</v>
      </c>
    </row>
    <row r="106" spans="1:18" ht="12.75">
      <c r="A106" s="199"/>
      <c r="B106" s="206">
        <v>6</v>
      </c>
      <c r="C106" s="1839" t="s">
        <v>239</v>
      </c>
      <c r="D106" s="1839"/>
      <c r="E106" s="1850"/>
      <c r="F106" s="1485" t="s">
        <v>742</v>
      </c>
      <c r="G106" s="212">
        <v>1307</v>
      </c>
      <c r="H106" s="210">
        <v>2736</v>
      </c>
      <c r="I106" s="654">
        <v>2735</v>
      </c>
      <c r="J106" s="985">
        <f t="shared" si="17"/>
        <v>0.9996345029239766</v>
      </c>
      <c r="K106" s="210"/>
      <c r="L106" s="210"/>
      <c r="M106" s="654"/>
      <c r="N106" s="980"/>
      <c r="O106" s="917">
        <f t="shared" si="19"/>
        <v>1307</v>
      </c>
      <c r="P106" s="918">
        <f t="shared" si="19"/>
        <v>2736</v>
      </c>
      <c r="Q106" s="677">
        <f t="shared" si="19"/>
        <v>2735</v>
      </c>
      <c r="R106" s="969">
        <f t="shared" si="18"/>
        <v>0.9996345029239766</v>
      </c>
    </row>
    <row r="107" spans="1:18" ht="12.75">
      <c r="A107" s="199"/>
      <c r="B107" s="509">
        <v>7</v>
      </c>
      <c r="C107" s="1839" t="s">
        <v>240</v>
      </c>
      <c r="D107" s="1839"/>
      <c r="E107" s="1850"/>
      <c r="F107" s="1485" t="s">
        <v>742</v>
      </c>
      <c r="G107" s="212">
        <v>720</v>
      </c>
      <c r="H107" s="210">
        <v>720</v>
      </c>
      <c r="I107" s="654">
        <v>576</v>
      </c>
      <c r="J107" s="985">
        <f t="shared" si="17"/>
        <v>0.8</v>
      </c>
      <c r="K107" s="210"/>
      <c r="L107" s="210"/>
      <c r="M107" s="654"/>
      <c r="N107" s="980"/>
      <c r="O107" s="917">
        <f t="shared" si="19"/>
        <v>720</v>
      </c>
      <c r="P107" s="918">
        <f t="shared" si="19"/>
        <v>720</v>
      </c>
      <c r="Q107" s="677">
        <f t="shared" si="19"/>
        <v>576</v>
      </c>
      <c r="R107" s="969">
        <f t="shared" si="18"/>
        <v>0.8</v>
      </c>
    </row>
    <row r="108" spans="1:18" ht="12.75">
      <c r="A108" s="199"/>
      <c r="B108" s="206">
        <v>8</v>
      </c>
      <c r="C108" s="1839" t="s">
        <v>243</v>
      </c>
      <c r="D108" s="1839"/>
      <c r="E108" s="1850"/>
      <c r="F108" s="1485" t="s">
        <v>741</v>
      </c>
      <c r="G108" s="212">
        <v>3458</v>
      </c>
      <c r="H108" s="210">
        <v>7251</v>
      </c>
      <c r="I108" s="654">
        <v>7204</v>
      </c>
      <c r="J108" s="985">
        <f t="shared" si="17"/>
        <v>0.9935181354295959</v>
      </c>
      <c r="K108" s="210"/>
      <c r="L108" s="210">
        <v>5643</v>
      </c>
      <c r="M108" s="654">
        <v>5643</v>
      </c>
      <c r="N108" s="980">
        <f>M108/L108</f>
        <v>1</v>
      </c>
      <c r="O108" s="917">
        <f t="shared" si="19"/>
        <v>3949</v>
      </c>
      <c r="P108" s="918">
        <f t="shared" si="19"/>
        <v>13938</v>
      </c>
      <c r="Q108" s="677">
        <f t="shared" si="19"/>
        <v>13705</v>
      </c>
      <c r="R108" s="969">
        <f t="shared" si="18"/>
        <v>0.9832831109197876</v>
      </c>
    </row>
    <row r="109" spans="1:18" ht="12.75">
      <c r="A109" s="199"/>
      <c r="B109" s="206">
        <v>9</v>
      </c>
      <c r="C109" s="1839" t="s">
        <v>241</v>
      </c>
      <c r="D109" s="1839"/>
      <c r="E109" s="1850"/>
      <c r="F109" s="1485" t="s">
        <v>741</v>
      </c>
      <c r="G109" s="212">
        <v>5804</v>
      </c>
      <c r="H109" s="210">
        <v>5804</v>
      </c>
      <c r="I109" s="654">
        <v>5479</v>
      </c>
      <c r="J109" s="985">
        <f t="shared" si="17"/>
        <v>0.9440041350792557</v>
      </c>
      <c r="K109" s="210"/>
      <c r="L109" s="210"/>
      <c r="M109" s="654"/>
      <c r="N109" s="980"/>
      <c r="O109" s="917">
        <f t="shared" si="19"/>
        <v>5804</v>
      </c>
      <c r="P109" s="918">
        <f t="shared" si="19"/>
        <v>5804</v>
      </c>
      <c r="Q109" s="677">
        <f t="shared" si="19"/>
        <v>5479</v>
      </c>
      <c r="R109" s="969">
        <f t="shared" si="18"/>
        <v>0.9440041350792557</v>
      </c>
    </row>
    <row r="110" spans="1:18" ht="12.75">
      <c r="A110" s="199"/>
      <c r="B110" s="206">
        <v>10</v>
      </c>
      <c r="C110" s="1839" t="s">
        <v>242</v>
      </c>
      <c r="D110" s="1839"/>
      <c r="E110" s="1850"/>
      <c r="F110" s="1485" t="s">
        <v>741</v>
      </c>
      <c r="G110" s="212">
        <v>3081</v>
      </c>
      <c r="H110" s="210">
        <v>4135</v>
      </c>
      <c r="I110" s="654">
        <v>3248</v>
      </c>
      <c r="J110" s="985">
        <f t="shared" si="17"/>
        <v>0.7854897218863361</v>
      </c>
      <c r="K110" s="210"/>
      <c r="L110" s="210"/>
      <c r="M110" s="654"/>
      <c r="N110" s="980"/>
      <c r="O110" s="917">
        <f t="shared" si="19"/>
        <v>4246</v>
      </c>
      <c r="P110" s="918">
        <f t="shared" si="19"/>
        <v>5808</v>
      </c>
      <c r="Q110" s="677">
        <f t="shared" si="19"/>
        <v>4603</v>
      </c>
      <c r="R110" s="969">
        <f t="shared" si="18"/>
        <v>0.7925275482093664</v>
      </c>
    </row>
    <row r="111" spans="1:18" ht="12.75">
      <c r="A111" s="199"/>
      <c r="B111" s="206">
        <v>11</v>
      </c>
      <c r="C111" s="1839" t="s">
        <v>156</v>
      </c>
      <c r="D111" s="1839"/>
      <c r="E111" s="1850"/>
      <c r="F111" s="1485" t="s">
        <v>741</v>
      </c>
      <c r="G111" s="212"/>
      <c r="H111" s="210"/>
      <c r="I111" s="654"/>
      <c r="J111" s="969"/>
      <c r="K111" s="210"/>
      <c r="L111" s="210"/>
      <c r="M111" s="654"/>
      <c r="N111" s="980"/>
      <c r="O111" s="917"/>
      <c r="P111" s="918"/>
      <c r="Q111" s="677"/>
      <c r="R111" s="969"/>
    </row>
    <row r="112" spans="1:18" ht="12.75">
      <c r="A112" s="199"/>
      <c r="B112" s="206">
        <v>12</v>
      </c>
      <c r="C112" s="1839" t="s">
        <v>157</v>
      </c>
      <c r="D112" s="1839"/>
      <c r="E112" s="1850"/>
      <c r="F112" s="1485" t="s">
        <v>741</v>
      </c>
      <c r="G112" s="212"/>
      <c r="H112" s="210"/>
      <c r="I112" s="654"/>
      <c r="J112" s="969"/>
      <c r="K112" s="210"/>
      <c r="L112" s="210"/>
      <c r="M112" s="654"/>
      <c r="N112" s="980"/>
      <c r="O112" s="917"/>
      <c r="P112" s="918"/>
      <c r="Q112" s="677"/>
      <c r="R112" s="969"/>
    </row>
    <row r="113" spans="1:18" ht="12.75">
      <c r="A113" s="199"/>
      <c r="B113" s="509">
        <v>13</v>
      </c>
      <c r="C113" s="1839" t="s">
        <v>244</v>
      </c>
      <c r="D113" s="1839"/>
      <c r="E113" s="1850"/>
      <c r="F113" s="1485" t="s">
        <v>742</v>
      </c>
      <c r="G113" s="212">
        <v>607</v>
      </c>
      <c r="H113" s="210">
        <v>1027</v>
      </c>
      <c r="I113" s="654">
        <v>652</v>
      </c>
      <c r="J113" s="985">
        <f t="shared" si="17"/>
        <v>0.634858812074002</v>
      </c>
      <c r="K113" s="210"/>
      <c r="L113" s="210"/>
      <c r="M113" s="654"/>
      <c r="N113" s="980"/>
      <c r="O113" s="917">
        <f aca="true" t="shared" si="20" ref="O113:Q117">K25+O25+G113+K113</f>
        <v>4273</v>
      </c>
      <c r="P113" s="918">
        <f t="shared" si="20"/>
        <v>4909</v>
      </c>
      <c r="Q113" s="677">
        <f t="shared" si="20"/>
        <v>4293</v>
      </c>
      <c r="R113" s="969">
        <f t="shared" si="18"/>
        <v>0.8745161947443472</v>
      </c>
    </row>
    <row r="114" spans="1:18" ht="12.75">
      <c r="A114" s="199"/>
      <c r="B114" s="206">
        <v>14</v>
      </c>
      <c r="C114" s="1839" t="s">
        <v>245</v>
      </c>
      <c r="D114" s="1839"/>
      <c r="E114" s="1850"/>
      <c r="F114" s="1485" t="s">
        <v>741</v>
      </c>
      <c r="G114" s="212">
        <v>817</v>
      </c>
      <c r="H114" s="210">
        <v>817</v>
      </c>
      <c r="I114" s="654">
        <v>543</v>
      </c>
      <c r="J114" s="985">
        <f t="shared" si="17"/>
        <v>0.6646266829865362</v>
      </c>
      <c r="K114" s="210"/>
      <c r="L114" s="210"/>
      <c r="M114" s="654"/>
      <c r="N114" s="980"/>
      <c r="O114" s="917">
        <f t="shared" si="20"/>
        <v>842</v>
      </c>
      <c r="P114" s="918">
        <f t="shared" si="20"/>
        <v>842</v>
      </c>
      <c r="Q114" s="677">
        <f t="shared" si="20"/>
        <v>566</v>
      </c>
      <c r="R114" s="969">
        <f t="shared" si="18"/>
        <v>0.672209026128266</v>
      </c>
    </row>
    <row r="115" spans="1:18" ht="12.75">
      <c r="A115" s="199"/>
      <c r="B115" s="206">
        <v>15</v>
      </c>
      <c r="C115" s="1839" t="s">
        <v>246</v>
      </c>
      <c r="D115" s="1839"/>
      <c r="E115" s="1850"/>
      <c r="F115" s="1485" t="s">
        <v>741</v>
      </c>
      <c r="G115" s="212">
        <v>188</v>
      </c>
      <c r="H115" s="210">
        <v>188</v>
      </c>
      <c r="I115" s="654">
        <v>23</v>
      </c>
      <c r="J115" s="985">
        <f t="shared" si="17"/>
        <v>0.12234042553191489</v>
      </c>
      <c r="K115" s="210"/>
      <c r="L115" s="210"/>
      <c r="M115" s="654"/>
      <c r="N115" s="980"/>
      <c r="O115" s="917">
        <f t="shared" si="20"/>
        <v>188</v>
      </c>
      <c r="P115" s="918">
        <f t="shared" si="20"/>
        <v>188</v>
      </c>
      <c r="Q115" s="677">
        <f t="shared" si="20"/>
        <v>23</v>
      </c>
      <c r="R115" s="969">
        <f t="shared" si="18"/>
        <v>0.12234042553191489</v>
      </c>
    </row>
    <row r="116" spans="1:18" ht="12.75">
      <c r="A116" s="199"/>
      <c r="B116" s="206">
        <v>16</v>
      </c>
      <c r="C116" s="1839" t="s">
        <v>135</v>
      </c>
      <c r="D116" s="1839"/>
      <c r="E116" s="1850"/>
      <c r="F116" s="1485" t="s">
        <v>741</v>
      </c>
      <c r="G116" s="212">
        <v>826</v>
      </c>
      <c r="H116" s="210">
        <v>826</v>
      </c>
      <c r="I116" s="654">
        <v>627</v>
      </c>
      <c r="J116" s="985">
        <f t="shared" si="17"/>
        <v>0.7590799031476998</v>
      </c>
      <c r="K116" s="210"/>
      <c r="L116" s="210"/>
      <c r="M116" s="654"/>
      <c r="N116" s="980"/>
      <c r="O116" s="917">
        <f t="shared" si="20"/>
        <v>849</v>
      </c>
      <c r="P116" s="918">
        <f t="shared" si="20"/>
        <v>849</v>
      </c>
      <c r="Q116" s="677">
        <f t="shared" si="20"/>
        <v>630</v>
      </c>
      <c r="R116" s="969">
        <f t="shared" si="18"/>
        <v>0.7420494699646644</v>
      </c>
    </row>
    <row r="117" spans="1:18" ht="12.75">
      <c r="A117" s="199"/>
      <c r="B117" s="206">
        <v>17</v>
      </c>
      <c r="C117" s="1839" t="s">
        <v>247</v>
      </c>
      <c r="D117" s="1839"/>
      <c r="E117" s="1850"/>
      <c r="F117" s="1485" t="s">
        <v>741</v>
      </c>
      <c r="G117" s="212">
        <v>1015</v>
      </c>
      <c r="H117" s="210">
        <v>1017</v>
      </c>
      <c r="I117" s="654">
        <v>409</v>
      </c>
      <c r="J117" s="985">
        <f t="shared" si="17"/>
        <v>0.40216322517207476</v>
      </c>
      <c r="K117" s="210"/>
      <c r="L117" s="210"/>
      <c r="M117" s="654"/>
      <c r="N117" s="980"/>
      <c r="O117" s="917">
        <f t="shared" si="20"/>
        <v>4816</v>
      </c>
      <c r="P117" s="918">
        <f t="shared" si="20"/>
        <v>5170</v>
      </c>
      <c r="Q117" s="677">
        <f t="shared" si="20"/>
        <v>4212</v>
      </c>
      <c r="R117" s="969">
        <f t="shared" si="18"/>
        <v>0.8147001934235977</v>
      </c>
    </row>
    <row r="118" spans="1:18" ht="12.75">
      <c r="A118" s="199"/>
      <c r="B118" s="206">
        <v>18</v>
      </c>
      <c r="C118" s="1839" t="s">
        <v>136</v>
      </c>
      <c r="D118" s="1839"/>
      <c r="E118" s="1850"/>
      <c r="F118" s="1485" t="s">
        <v>741</v>
      </c>
      <c r="G118" s="212">
        <v>0</v>
      </c>
      <c r="H118" s="210">
        <v>0</v>
      </c>
      <c r="I118" s="654"/>
      <c r="J118" s="969"/>
      <c r="K118" s="210"/>
      <c r="L118" s="210"/>
      <c r="M118" s="654"/>
      <c r="N118" s="980"/>
      <c r="O118" s="917"/>
      <c r="P118" s="918"/>
      <c r="Q118" s="677"/>
      <c r="R118" s="969"/>
    </row>
    <row r="119" spans="1:18" ht="12.75">
      <c r="A119" s="199"/>
      <c r="B119" s="509">
        <v>19</v>
      </c>
      <c r="C119" s="1839" t="s">
        <v>138</v>
      </c>
      <c r="D119" s="1839"/>
      <c r="E119" s="1850"/>
      <c r="F119" s="1485"/>
      <c r="G119" s="212"/>
      <c r="H119" s="210"/>
      <c r="I119" s="654"/>
      <c r="J119" s="969"/>
      <c r="K119" s="210"/>
      <c r="L119" s="210"/>
      <c r="M119" s="654"/>
      <c r="N119" s="980"/>
      <c r="O119" s="917"/>
      <c r="P119" s="918"/>
      <c r="Q119" s="677"/>
      <c r="R119" s="969"/>
    </row>
    <row r="120" spans="1:18" ht="12.75">
      <c r="A120" s="199"/>
      <c r="B120" s="206">
        <v>20</v>
      </c>
      <c r="C120" s="1839" t="s">
        <v>248</v>
      </c>
      <c r="D120" s="1839"/>
      <c r="E120" s="1850"/>
      <c r="F120" s="1485" t="s">
        <v>741</v>
      </c>
      <c r="G120" s="212"/>
      <c r="H120" s="210"/>
      <c r="I120" s="654"/>
      <c r="J120" s="969"/>
      <c r="K120" s="210"/>
      <c r="L120" s="210"/>
      <c r="M120" s="654"/>
      <c r="N120" s="980"/>
      <c r="O120" s="917"/>
      <c r="P120" s="918"/>
      <c r="Q120" s="677"/>
      <c r="R120" s="969"/>
    </row>
    <row r="121" spans="1:18" ht="12.75">
      <c r="A121" s="199"/>
      <c r="B121" s="206">
        <v>21</v>
      </c>
      <c r="C121" s="1839" t="s">
        <v>249</v>
      </c>
      <c r="D121" s="1839"/>
      <c r="E121" s="1850"/>
      <c r="F121" s="1485" t="s">
        <v>742</v>
      </c>
      <c r="G121" s="212"/>
      <c r="H121" s="210"/>
      <c r="I121" s="654"/>
      <c r="J121" s="969"/>
      <c r="K121" s="210"/>
      <c r="L121" s="210"/>
      <c r="M121" s="654"/>
      <c r="N121" s="980"/>
      <c r="O121" s="917"/>
      <c r="P121" s="918"/>
      <c r="Q121" s="677"/>
      <c r="R121" s="969"/>
    </row>
    <row r="122" spans="1:18" ht="12.75">
      <c r="A122" s="199"/>
      <c r="B122" s="206">
        <v>22</v>
      </c>
      <c r="C122" s="1839" t="s">
        <v>250</v>
      </c>
      <c r="D122" s="1839"/>
      <c r="E122" s="1850"/>
      <c r="F122" s="1485" t="s">
        <v>742</v>
      </c>
      <c r="G122" s="216"/>
      <c r="H122" s="215"/>
      <c r="I122" s="655"/>
      <c r="J122" s="969"/>
      <c r="K122" s="215"/>
      <c r="L122" s="215"/>
      <c r="M122" s="655"/>
      <c r="N122" s="980"/>
      <c r="O122" s="917"/>
      <c r="P122" s="918"/>
      <c r="Q122" s="677"/>
      <c r="R122" s="969"/>
    </row>
    <row r="123" spans="1:18" ht="12.75">
      <c r="A123" s="213"/>
      <c r="B123" s="206">
        <v>23</v>
      </c>
      <c r="C123" s="1839" t="s">
        <v>251</v>
      </c>
      <c r="D123" s="1839"/>
      <c r="E123" s="1850"/>
      <c r="F123" s="1485" t="s">
        <v>742</v>
      </c>
      <c r="G123" s="216"/>
      <c r="H123" s="215"/>
      <c r="I123" s="655"/>
      <c r="J123" s="969"/>
      <c r="K123" s="215"/>
      <c r="L123" s="215"/>
      <c r="M123" s="655"/>
      <c r="N123" s="980"/>
      <c r="O123" s="917"/>
      <c r="P123" s="918"/>
      <c r="Q123" s="677"/>
      <c r="R123" s="969"/>
    </row>
    <row r="124" spans="1:18" ht="12.75">
      <c r="A124" s="199"/>
      <c r="B124" s="206">
        <v>24</v>
      </c>
      <c r="C124" s="1839" t="s">
        <v>139</v>
      </c>
      <c r="D124" s="1839"/>
      <c r="E124" s="1850"/>
      <c r="F124" s="1485" t="s">
        <v>741</v>
      </c>
      <c r="G124" s="216"/>
      <c r="H124" s="215"/>
      <c r="I124" s="655"/>
      <c r="J124" s="969"/>
      <c r="K124" s="215"/>
      <c r="L124" s="215"/>
      <c r="M124" s="655"/>
      <c r="N124" s="980"/>
      <c r="O124" s="917"/>
      <c r="P124" s="918"/>
      <c r="Q124" s="677"/>
      <c r="R124" s="969"/>
    </row>
    <row r="125" spans="1:18" ht="12.75">
      <c r="A125" s="199"/>
      <c r="B125" s="509">
        <v>25</v>
      </c>
      <c r="C125" s="207" t="s">
        <v>252</v>
      </c>
      <c r="D125" s="207"/>
      <c r="E125" s="208"/>
      <c r="F125" s="1485" t="s">
        <v>741</v>
      </c>
      <c r="G125" s="216">
        <v>51</v>
      </c>
      <c r="H125" s="215">
        <v>133</v>
      </c>
      <c r="I125" s="655">
        <v>133</v>
      </c>
      <c r="J125" s="969">
        <f t="shared" si="17"/>
        <v>1</v>
      </c>
      <c r="K125" s="215"/>
      <c r="L125" s="215"/>
      <c r="M125" s="655"/>
      <c r="N125" s="980"/>
      <c r="O125" s="917">
        <f aca="true" t="shared" si="21" ref="O125:Q128">K37+O37+G125+K125</f>
        <v>2089</v>
      </c>
      <c r="P125" s="918">
        <f t="shared" si="21"/>
        <v>2330</v>
      </c>
      <c r="Q125" s="677">
        <f t="shared" si="21"/>
        <v>2224</v>
      </c>
      <c r="R125" s="969">
        <f t="shared" si="18"/>
        <v>0.9545064377682403</v>
      </c>
    </row>
    <row r="126" spans="1:18" ht="12.75">
      <c r="A126" s="199"/>
      <c r="B126" s="206">
        <v>26</v>
      </c>
      <c r="C126" s="1839" t="s">
        <v>253</v>
      </c>
      <c r="D126" s="1839"/>
      <c r="E126" s="1850"/>
      <c r="F126" s="1485" t="s">
        <v>741</v>
      </c>
      <c r="G126" s="236">
        <v>4268</v>
      </c>
      <c r="H126" s="351">
        <v>4212</v>
      </c>
      <c r="I126" s="656">
        <v>2914</v>
      </c>
      <c r="J126" s="969">
        <f t="shared" si="17"/>
        <v>0.6918328584995251</v>
      </c>
      <c r="K126" s="210"/>
      <c r="L126" s="210"/>
      <c r="M126" s="654"/>
      <c r="N126" s="980"/>
      <c r="O126" s="917">
        <f t="shared" si="21"/>
        <v>4871</v>
      </c>
      <c r="P126" s="918">
        <f t="shared" si="21"/>
        <v>4815</v>
      </c>
      <c r="Q126" s="677">
        <f t="shared" si="21"/>
        <v>3457</v>
      </c>
      <c r="R126" s="969">
        <f t="shared" si="18"/>
        <v>0.7179646936656282</v>
      </c>
    </row>
    <row r="127" spans="1:18" ht="13.5" thickBot="1">
      <c r="A127" s="217"/>
      <c r="B127" s="206">
        <v>27</v>
      </c>
      <c r="C127" s="1851" t="s">
        <v>254</v>
      </c>
      <c r="D127" s="1851"/>
      <c r="E127" s="1852"/>
      <c r="F127" s="1500" t="s">
        <v>741</v>
      </c>
      <c r="G127" s="706">
        <v>1463</v>
      </c>
      <c r="H127" s="705">
        <v>1426</v>
      </c>
      <c r="I127" s="698">
        <v>1118</v>
      </c>
      <c r="J127" s="970">
        <f t="shared" si="17"/>
        <v>0.7840112201963534</v>
      </c>
      <c r="K127" s="363"/>
      <c r="L127" s="363"/>
      <c r="M127" s="362"/>
      <c r="N127" s="981"/>
      <c r="O127" s="917">
        <f t="shared" si="21"/>
        <v>4648</v>
      </c>
      <c r="P127" s="919">
        <f t="shared" si="21"/>
        <v>5092</v>
      </c>
      <c r="Q127" s="677">
        <f t="shared" si="21"/>
        <v>4646</v>
      </c>
      <c r="R127" s="981">
        <f t="shared" si="18"/>
        <v>0.9124116260801257</v>
      </c>
    </row>
    <row r="128" spans="1:18" ht="14.25" thickBot="1" thickTop="1">
      <c r="A128" s="1854" t="s">
        <v>140</v>
      </c>
      <c r="B128" s="1855"/>
      <c r="C128" s="1855"/>
      <c r="D128" s="1855"/>
      <c r="E128" s="1855"/>
      <c r="F128" s="1501"/>
      <c r="G128" s="751">
        <f>SUM(G101:G127)</f>
        <v>32835</v>
      </c>
      <c r="H128" s="751">
        <f>SUM(H101:H127)</f>
        <v>39538</v>
      </c>
      <c r="I128" s="751">
        <f>SUM(I101:I127)</f>
        <v>32585</v>
      </c>
      <c r="J128" s="789"/>
      <c r="K128" s="752">
        <f>SUM(K101:K127)</f>
        <v>0</v>
      </c>
      <c r="L128" s="752">
        <f>SUM(L101:L127)</f>
        <v>5643</v>
      </c>
      <c r="M128" s="752">
        <f>SUM(M101:M127)</f>
        <v>5643</v>
      </c>
      <c r="N128" s="982"/>
      <c r="O128" s="751">
        <f t="shared" si="21"/>
        <v>47832</v>
      </c>
      <c r="P128" s="751">
        <f t="shared" si="21"/>
        <v>62447</v>
      </c>
      <c r="Q128" s="751">
        <f t="shared" si="21"/>
        <v>54073</v>
      </c>
      <c r="R128" s="982"/>
    </row>
    <row r="129" spans="1:18" ht="13.5" thickTop="1">
      <c r="A129" s="188"/>
      <c r="B129" s="188"/>
      <c r="C129" s="188"/>
      <c r="D129" s="188"/>
      <c r="E129" s="188"/>
      <c r="F129" s="188"/>
      <c r="G129" s="188"/>
      <c r="H129" s="188"/>
      <c r="I129" s="188"/>
      <c r="J129" s="686"/>
      <c r="K129" s="188"/>
      <c r="L129" s="188"/>
      <c r="M129" s="188"/>
      <c r="N129" s="188"/>
      <c r="O129" s="188"/>
      <c r="P129" s="188"/>
      <c r="Q129" s="188"/>
      <c r="R129" s="188"/>
    </row>
    <row r="130" spans="1:18" ht="12.75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</row>
    <row r="131" spans="1:18" ht="12.75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</row>
    <row r="132" spans="1:18" ht="12.75">
      <c r="A132" s="188"/>
      <c r="B132" s="1867" t="s">
        <v>348</v>
      </c>
      <c r="C132" s="1867"/>
      <c r="D132" s="1867"/>
      <c r="E132" s="1867"/>
      <c r="F132" s="1867"/>
      <c r="G132" s="1867"/>
      <c r="H132" s="1867"/>
      <c r="I132" s="1867"/>
      <c r="J132" s="1867"/>
      <c r="K132" s="1867"/>
      <c r="L132" s="1867"/>
      <c r="M132" s="1867"/>
      <c r="N132" s="1867"/>
      <c r="O132" s="1867"/>
      <c r="P132" s="1867"/>
      <c r="Q132" s="1867"/>
      <c r="R132" s="1867"/>
    </row>
    <row r="133" spans="1:18" ht="12.75">
      <c r="A133" s="1868" t="s">
        <v>749</v>
      </c>
      <c r="B133" s="1868"/>
      <c r="C133" s="1868"/>
      <c r="D133" s="1868"/>
      <c r="E133" s="1868"/>
      <c r="F133" s="1868"/>
      <c r="G133" s="1868"/>
      <c r="H133" s="1868"/>
      <c r="I133" s="1868"/>
      <c r="J133" s="1868"/>
      <c r="K133" s="1868"/>
      <c r="L133" s="1868"/>
      <c r="M133" s="1868"/>
      <c r="N133" s="1868"/>
      <c r="O133" s="1868"/>
      <c r="P133" s="1868"/>
      <c r="Q133" s="1868"/>
      <c r="R133" s="1868"/>
    </row>
    <row r="134" spans="1:18" ht="12.75" customHeight="1">
      <c r="A134" s="1853" t="s">
        <v>388</v>
      </c>
      <c r="B134" s="1853"/>
      <c r="C134" s="1853"/>
      <c r="D134" s="1853"/>
      <c r="E134" s="1853"/>
      <c r="F134" s="1853"/>
      <c r="G134" s="1853"/>
      <c r="H134" s="1853"/>
      <c r="I134" s="1853"/>
      <c r="J134" s="1853"/>
      <c r="K134" s="1853"/>
      <c r="L134" s="1853"/>
      <c r="M134" s="1853"/>
      <c r="N134" s="1853"/>
      <c r="O134" s="1853"/>
      <c r="P134" s="1853"/>
      <c r="Q134" s="1853"/>
      <c r="R134" s="1853"/>
    </row>
    <row r="135" spans="1:18" ht="12.75">
      <c r="A135" s="1812" t="s">
        <v>86</v>
      </c>
      <c r="B135" s="1813"/>
      <c r="C135" s="1813"/>
      <c r="D135" s="1813"/>
      <c r="E135" s="1813"/>
      <c r="F135" s="1813"/>
      <c r="G135" s="1813"/>
      <c r="H135" s="1813"/>
      <c r="I135" s="1813"/>
      <c r="J135" s="1813"/>
      <c r="K135" s="1813"/>
      <c r="L135" s="1813"/>
      <c r="M135" s="1813"/>
      <c r="N135" s="1813"/>
      <c r="O135" s="1813"/>
      <c r="P135" s="1813"/>
      <c r="Q135" s="1813"/>
      <c r="R135" s="1813"/>
    </row>
    <row r="136" spans="1:18" ht="13.5" thickBot="1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219"/>
      <c r="P136" s="219"/>
      <c r="Q136" s="219"/>
      <c r="R136" s="220"/>
    </row>
    <row r="137" spans="1:18" ht="13.5" thickTop="1">
      <c r="A137" s="1814" t="s">
        <v>1</v>
      </c>
      <c r="B137" s="1816" t="s">
        <v>129</v>
      </c>
      <c r="C137" s="1817"/>
      <c r="D137" s="1817"/>
      <c r="E137" s="1818"/>
      <c r="F137" s="1905" t="s">
        <v>739</v>
      </c>
      <c r="G137" s="1824" t="s">
        <v>99</v>
      </c>
      <c r="H137" s="1825"/>
      <c r="I137" s="1825"/>
      <c r="J137" s="1825"/>
      <c r="K137" s="1825"/>
      <c r="L137" s="1825"/>
      <c r="M137" s="1825"/>
      <c r="N137" s="1825"/>
      <c r="O137" s="1825"/>
      <c r="P137" s="1825"/>
      <c r="Q137" s="1825"/>
      <c r="R137" s="1826"/>
    </row>
    <row r="138" spans="1:18" ht="12.75">
      <c r="A138" s="1815"/>
      <c r="B138" s="1819"/>
      <c r="C138" s="1820"/>
      <c r="D138" s="1820"/>
      <c r="E138" s="1821"/>
      <c r="F138" s="1906"/>
      <c r="G138" s="1833" t="s">
        <v>144</v>
      </c>
      <c r="H138" s="1833"/>
      <c r="I138" s="1833"/>
      <c r="J138" s="1834"/>
      <c r="K138" s="1840" t="s">
        <v>363</v>
      </c>
      <c r="L138" s="1841"/>
      <c r="M138" s="1842"/>
      <c r="N138" s="1865"/>
      <c r="O138" s="1888" t="s">
        <v>145</v>
      </c>
      <c r="P138" s="1841"/>
      <c r="Q138" s="1842"/>
      <c r="R138" s="1865"/>
    </row>
    <row r="139" spans="1:18" ht="12.75" customHeight="1">
      <c r="A139" s="1815"/>
      <c r="B139" s="1819"/>
      <c r="C139" s="1820"/>
      <c r="D139" s="1820"/>
      <c r="E139" s="1821"/>
      <c r="F139" s="1906"/>
      <c r="G139" s="1831" t="s">
        <v>328</v>
      </c>
      <c r="H139" s="1829" t="s">
        <v>330</v>
      </c>
      <c r="I139" s="1806" t="s">
        <v>334</v>
      </c>
      <c r="J139" s="1843" t="s">
        <v>335</v>
      </c>
      <c r="K139" s="1827" t="s">
        <v>328</v>
      </c>
      <c r="L139" s="1829" t="s">
        <v>330</v>
      </c>
      <c r="M139" s="1806" t="s">
        <v>334</v>
      </c>
      <c r="N139" s="1843" t="s">
        <v>335</v>
      </c>
      <c r="O139" s="1827" t="s">
        <v>328</v>
      </c>
      <c r="P139" s="1829" t="s">
        <v>330</v>
      </c>
      <c r="Q139" s="1806" t="s">
        <v>334</v>
      </c>
      <c r="R139" s="1843" t="s">
        <v>335</v>
      </c>
    </row>
    <row r="140" spans="1:18" ht="12.75">
      <c r="A140" s="1815"/>
      <c r="B140" s="1819"/>
      <c r="C140" s="1820"/>
      <c r="D140" s="1820"/>
      <c r="E140" s="1821"/>
      <c r="F140" s="1906"/>
      <c r="G140" s="1832"/>
      <c r="H140" s="1830"/>
      <c r="I140" s="1807"/>
      <c r="J140" s="1859"/>
      <c r="K140" s="1828"/>
      <c r="L140" s="1830"/>
      <c r="M140" s="1807"/>
      <c r="N140" s="1859"/>
      <c r="O140" s="1828"/>
      <c r="P140" s="1830"/>
      <c r="Q140" s="1807"/>
      <c r="R140" s="1859"/>
    </row>
    <row r="141" spans="1:18" ht="12.75">
      <c r="A141" s="1815"/>
      <c r="B141" s="1862"/>
      <c r="C141" s="1862"/>
      <c r="D141" s="1862"/>
      <c r="E141" s="1863"/>
      <c r="F141" s="1907"/>
      <c r="G141" s="192" t="s">
        <v>105</v>
      </c>
      <c r="H141" s="190" t="s">
        <v>106</v>
      </c>
      <c r="I141" s="243"/>
      <c r="J141" s="191" t="s">
        <v>107</v>
      </c>
      <c r="K141" s="189" t="s">
        <v>108</v>
      </c>
      <c r="L141" s="190" t="s">
        <v>112</v>
      </c>
      <c r="M141" s="243"/>
      <c r="N141" s="191" t="s">
        <v>113</v>
      </c>
      <c r="O141" s="192" t="s">
        <v>114</v>
      </c>
      <c r="P141" s="190" t="s">
        <v>115</v>
      </c>
      <c r="Q141" s="243"/>
      <c r="R141" s="191" t="s">
        <v>116</v>
      </c>
    </row>
    <row r="142" spans="1:18" ht="12.75">
      <c r="A142" s="344"/>
      <c r="B142" s="322" t="s">
        <v>141</v>
      </c>
      <c r="C142" s="254"/>
      <c r="D142" s="254"/>
      <c r="E142" s="254"/>
      <c r="F142" s="1484"/>
      <c r="G142" s="252">
        <v>32835</v>
      </c>
      <c r="H142" s="353">
        <v>39538</v>
      </c>
      <c r="I142" s="657">
        <v>32585</v>
      </c>
      <c r="J142" s="791"/>
      <c r="K142" s="350">
        <v>0</v>
      </c>
      <c r="L142" s="350">
        <v>5643</v>
      </c>
      <c r="M142" s="657">
        <v>5643</v>
      </c>
      <c r="N142" s="977">
        <f>M142/L142</f>
        <v>1</v>
      </c>
      <c r="O142" s="353">
        <f>K53+O53+G142+K142</f>
        <v>47832</v>
      </c>
      <c r="P142" s="353">
        <v>62447</v>
      </c>
      <c r="Q142" s="678">
        <v>54073</v>
      </c>
      <c r="R142" s="977">
        <f>Q142/P142</f>
        <v>0.8659022851377969</v>
      </c>
    </row>
    <row r="143" spans="1:18" ht="12.75">
      <c r="A143" s="193"/>
      <c r="B143" s="255">
        <v>28</v>
      </c>
      <c r="C143" s="1839" t="s">
        <v>255</v>
      </c>
      <c r="D143" s="1839"/>
      <c r="E143" s="1839"/>
      <c r="F143" s="1485"/>
      <c r="G143" s="196"/>
      <c r="H143" s="198"/>
      <c r="I143" s="649"/>
      <c r="J143" s="977"/>
      <c r="K143" s="197"/>
      <c r="L143" s="197"/>
      <c r="M143" s="649"/>
      <c r="N143" s="977"/>
      <c r="O143" s="353"/>
      <c r="P143" s="353"/>
      <c r="Q143" s="679"/>
      <c r="R143" s="977"/>
    </row>
    <row r="144" spans="1:18" ht="12.75">
      <c r="A144" s="193"/>
      <c r="B144" s="255">
        <v>29</v>
      </c>
      <c r="C144" s="1845" t="s">
        <v>155</v>
      </c>
      <c r="D144" s="1845"/>
      <c r="E144" s="1845"/>
      <c r="F144" s="1499" t="s">
        <v>741</v>
      </c>
      <c r="G144" s="203"/>
      <c r="H144" s="205"/>
      <c r="I144" s="650"/>
      <c r="J144" s="977"/>
      <c r="K144" s="204"/>
      <c r="L144" s="204"/>
      <c r="M144" s="650"/>
      <c r="N144" s="977"/>
      <c r="O144" s="353">
        <f aca="true" t="shared" si="22" ref="O144:O150">K55+O55+G144+K144</f>
        <v>648</v>
      </c>
      <c r="P144" s="353">
        <f>L55+P55+H144+L144</f>
        <v>648</v>
      </c>
      <c r="Q144" s="679">
        <f>M55+Q55+I144+M144</f>
        <v>515</v>
      </c>
      <c r="R144" s="977">
        <f aca="true" t="shared" si="23" ref="R144:R173">Q144/P144</f>
        <v>0.7947530864197531</v>
      </c>
    </row>
    <row r="145" spans="1:18" ht="12.75">
      <c r="A145" s="256"/>
      <c r="B145" s="255">
        <v>30</v>
      </c>
      <c r="C145" s="1846" t="s">
        <v>256</v>
      </c>
      <c r="D145" s="1845"/>
      <c r="E145" s="1845"/>
      <c r="F145" s="1499" t="s">
        <v>742</v>
      </c>
      <c r="G145" s="203"/>
      <c r="H145" s="205"/>
      <c r="I145" s="650"/>
      <c r="J145" s="977"/>
      <c r="K145" s="204"/>
      <c r="L145" s="204"/>
      <c r="M145" s="650"/>
      <c r="N145" s="977"/>
      <c r="O145" s="353"/>
      <c r="P145" s="353"/>
      <c r="Q145" s="679"/>
      <c r="R145" s="977"/>
    </row>
    <row r="146" spans="1:18" ht="12.75">
      <c r="A146" s="256"/>
      <c r="B146" s="255">
        <v>31</v>
      </c>
      <c r="C146" s="1846" t="s">
        <v>257</v>
      </c>
      <c r="D146" s="1845"/>
      <c r="E146" s="1845"/>
      <c r="F146" s="1499" t="s">
        <v>742</v>
      </c>
      <c r="G146" s="211">
        <v>100</v>
      </c>
      <c r="H146" s="212">
        <v>59</v>
      </c>
      <c r="I146" s="654">
        <v>58</v>
      </c>
      <c r="J146" s="977">
        <f>+I146/H146</f>
        <v>0.9830508474576272</v>
      </c>
      <c r="K146" s="210"/>
      <c r="L146" s="210"/>
      <c r="M146" s="654"/>
      <c r="N146" s="977"/>
      <c r="O146" s="353">
        <f t="shared" si="22"/>
        <v>10425</v>
      </c>
      <c r="P146" s="353">
        <f aca="true" t="shared" si="24" ref="P146:Q150">L57+P57+H146+L146</f>
        <v>10603</v>
      </c>
      <c r="Q146" s="679">
        <f t="shared" si="24"/>
        <v>10602</v>
      </c>
      <c r="R146" s="977">
        <f t="shared" si="23"/>
        <v>0.9999056870696973</v>
      </c>
    </row>
    <row r="147" spans="1:18" ht="12.75">
      <c r="A147" s="256"/>
      <c r="B147" s="255">
        <v>32</v>
      </c>
      <c r="C147" s="1846" t="s">
        <v>258</v>
      </c>
      <c r="D147" s="1845"/>
      <c r="E147" s="1845"/>
      <c r="F147" s="1499" t="s">
        <v>742</v>
      </c>
      <c r="G147" s="211">
        <v>1289</v>
      </c>
      <c r="H147" s="212">
        <v>9850</v>
      </c>
      <c r="I147" s="654">
        <v>9593</v>
      </c>
      <c r="J147" s="977">
        <f>+I147/H147</f>
        <v>0.9739086294416244</v>
      </c>
      <c r="K147" s="210"/>
      <c r="L147" s="210"/>
      <c r="M147" s="654"/>
      <c r="N147" s="977"/>
      <c r="O147" s="353">
        <f t="shared" si="22"/>
        <v>12344</v>
      </c>
      <c r="P147" s="353">
        <f t="shared" si="24"/>
        <v>61187</v>
      </c>
      <c r="Q147" s="679">
        <f t="shared" si="24"/>
        <v>59378</v>
      </c>
      <c r="R147" s="977">
        <f t="shared" si="23"/>
        <v>0.9704348963015019</v>
      </c>
    </row>
    <row r="148" spans="1:18" ht="12.75">
      <c r="A148" s="256"/>
      <c r="B148" s="255">
        <v>33</v>
      </c>
      <c r="C148" s="1839" t="s">
        <v>234</v>
      </c>
      <c r="D148" s="1839"/>
      <c r="E148" s="1839"/>
      <c r="F148" s="1488" t="s">
        <v>741</v>
      </c>
      <c r="G148" s="214">
        <v>1590</v>
      </c>
      <c r="H148" s="216">
        <v>1590</v>
      </c>
      <c r="I148" s="655">
        <v>975</v>
      </c>
      <c r="J148" s="977">
        <f>+I148/H148</f>
        <v>0.6132075471698113</v>
      </c>
      <c r="K148" s="215"/>
      <c r="L148" s="215"/>
      <c r="M148" s="655"/>
      <c r="N148" s="977"/>
      <c r="O148" s="353">
        <f t="shared" si="22"/>
        <v>3142</v>
      </c>
      <c r="P148" s="353">
        <f t="shared" si="24"/>
        <v>3227</v>
      </c>
      <c r="Q148" s="679">
        <f t="shared" si="24"/>
        <v>2597</v>
      </c>
      <c r="R148" s="977">
        <f t="shared" si="23"/>
        <v>0.8047722342733189</v>
      </c>
    </row>
    <row r="149" spans="1:18" ht="12.75">
      <c r="A149" s="256"/>
      <c r="B149" s="255">
        <v>34</v>
      </c>
      <c r="C149" s="1839" t="s">
        <v>259</v>
      </c>
      <c r="D149" s="1839"/>
      <c r="E149" s="1839"/>
      <c r="F149" s="1488" t="s">
        <v>742</v>
      </c>
      <c r="G149" s="214">
        <v>0</v>
      </c>
      <c r="H149" s="216">
        <v>2920</v>
      </c>
      <c r="I149" s="655">
        <v>3080</v>
      </c>
      <c r="J149" s="977">
        <f>I149/H149</f>
        <v>1.0547945205479452</v>
      </c>
      <c r="K149" s="215"/>
      <c r="L149" s="215"/>
      <c r="M149" s="655"/>
      <c r="N149" s="977"/>
      <c r="O149" s="353">
        <f t="shared" si="22"/>
        <v>832</v>
      </c>
      <c r="P149" s="353">
        <f t="shared" si="24"/>
        <v>3752</v>
      </c>
      <c r="Q149" s="679">
        <f t="shared" si="24"/>
        <v>3276</v>
      </c>
      <c r="R149" s="977">
        <f t="shared" si="23"/>
        <v>0.8731343283582089</v>
      </c>
    </row>
    <row r="150" spans="1:18" ht="12.75">
      <c r="A150" s="347">
        <v>1</v>
      </c>
      <c r="B150" s="322" t="s">
        <v>159</v>
      </c>
      <c r="C150" s="254"/>
      <c r="D150" s="254"/>
      <c r="E150" s="254"/>
      <c r="F150" s="1484"/>
      <c r="G150" s="252">
        <f>SUM(G142:G149)</f>
        <v>35814</v>
      </c>
      <c r="H150" s="252">
        <f>SUM(H142:H149)</f>
        <v>53957</v>
      </c>
      <c r="I150" s="252">
        <f>SUM(I142:I149)</f>
        <v>46291</v>
      </c>
      <c r="J150" s="977">
        <f>+I150/H150</f>
        <v>0.8579239023666994</v>
      </c>
      <c r="K150" s="350">
        <f>SUM(K142:K149)</f>
        <v>0</v>
      </c>
      <c r="L150" s="350">
        <f>SUM(L142:L149)</f>
        <v>5643</v>
      </c>
      <c r="M150" s="350">
        <f>SUM(M142:M149)</f>
        <v>5643</v>
      </c>
      <c r="N150" s="977">
        <f>M150/L150</f>
        <v>1</v>
      </c>
      <c r="O150" s="353">
        <f t="shared" si="22"/>
        <v>75223</v>
      </c>
      <c r="P150" s="353">
        <f t="shared" si="24"/>
        <v>141864</v>
      </c>
      <c r="Q150" s="353">
        <f t="shared" si="24"/>
        <v>130441</v>
      </c>
      <c r="R150" s="977">
        <f t="shared" si="23"/>
        <v>0.9194792195342018</v>
      </c>
    </row>
    <row r="151" spans="1:18" ht="12.75">
      <c r="A151" s="259"/>
      <c r="B151" s="260"/>
      <c r="C151" s="261"/>
      <c r="D151" s="261"/>
      <c r="E151" s="261"/>
      <c r="F151" s="1486"/>
      <c r="G151" s="269"/>
      <c r="H151" s="441"/>
      <c r="I151" s="204"/>
      <c r="J151" s="977"/>
      <c r="K151" s="270"/>
      <c r="L151" s="270"/>
      <c r="M151" s="666"/>
      <c r="N151" s="977"/>
      <c r="O151" s="353"/>
      <c r="P151" s="353"/>
      <c r="Q151" s="679"/>
      <c r="R151" s="977"/>
    </row>
    <row r="152" spans="1:18" ht="12.75">
      <c r="A152" s="444"/>
      <c r="B152" s="257">
        <v>1</v>
      </c>
      <c r="C152" s="1839" t="s">
        <v>261</v>
      </c>
      <c r="D152" s="1839"/>
      <c r="E152" s="1839"/>
      <c r="F152" s="1488" t="s">
        <v>741</v>
      </c>
      <c r="G152" s="214"/>
      <c r="H152" s="216"/>
      <c r="I152" s="655"/>
      <c r="J152" s="977"/>
      <c r="K152" s="215"/>
      <c r="L152" s="215"/>
      <c r="M152" s="655"/>
      <c r="N152" s="977"/>
      <c r="O152" s="353">
        <f>K64+O64+G152+K152</f>
        <v>797</v>
      </c>
      <c r="P152" s="353">
        <f>L64+P64+H153+L153</f>
        <v>797</v>
      </c>
      <c r="Q152" s="353">
        <f>M64+Q64+I152+N152</f>
        <v>653</v>
      </c>
      <c r="R152" s="977">
        <f>Q152/P152</f>
        <v>0.8193224592220828</v>
      </c>
    </row>
    <row r="153" spans="1:18" ht="12.75">
      <c r="A153" s="347"/>
      <c r="B153" s="255">
        <v>2</v>
      </c>
      <c r="C153" s="1839" t="s">
        <v>260</v>
      </c>
      <c r="D153" s="1839"/>
      <c r="E153" s="1839"/>
      <c r="F153" s="1488" t="s">
        <v>741</v>
      </c>
      <c r="G153" s="214"/>
      <c r="H153" s="216"/>
      <c r="I153" s="655"/>
      <c r="J153" s="977"/>
      <c r="K153" s="214"/>
      <c r="L153" s="215"/>
      <c r="M153" s="655"/>
      <c r="N153" s="977"/>
      <c r="O153" s="353"/>
      <c r="P153" s="353"/>
      <c r="Q153" s="353">
        <f aca="true" t="shared" si="25" ref="Q153:Q162">M65+Q65+I153+N153</f>
        <v>0</v>
      </c>
      <c r="R153" s="977"/>
    </row>
    <row r="154" spans="1:18" ht="12.75">
      <c r="A154" s="256"/>
      <c r="B154" s="257">
        <v>3</v>
      </c>
      <c r="C154" s="1839" t="s">
        <v>125</v>
      </c>
      <c r="D154" s="1839"/>
      <c r="E154" s="1839"/>
      <c r="F154" s="1488" t="s">
        <v>741</v>
      </c>
      <c r="G154" s="214">
        <v>12755</v>
      </c>
      <c r="H154" s="216">
        <v>12226</v>
      </c>
      <c r="I154" s="655">
        <v>7178</v>
      </c>
      <c r="J154" s="977">
        <f>+I154/H154</f>
        <v>0.5871094389007034</v>
      </c>
      <c r="K154" s="214"/>
      <c r="L154" s="215"/>
      <c r="M154" s="655"/>
      <c r="N154" s="977"/>
      <c r="O154" s="353">
        <f aca="true" t="shared" si="26" ref="O154:O161">K66+O66+G154+K154</f>
        <v>40517</v>
      </c>
      <c r="P154" s="353">
        <f aca="true" t="shared" si="27" ref="P154:P162">L66+P66+H154+L154</f>
        <v>40697</v>
      </c>
      <c r="Q154" s="353">
        <f t="shared" si="25"/>
        <v>32595</v>
      </c>
      <c r="R154" s="977">
        <f t="shared" si="23"/>
        <v>0.8009189866574932</v>
      </c>
    </row>
    <row r="155" spans="1:18" ht="12.75">
      <c r="A155" s="256"/>
      <c r="B155" s="916">
        <v>4</v>
      </c>
      <c r="C155" s="207" t="s">
        <v>361</v>
      </c>
      <c r="D155" s="207"/>
      <c r="E155" s="207"/>
      <c r="F155" s="1488" t="s">
        <v>741</v>
      </c>
      <c r="G155" s="214"/>
      <c r="H155" s="216">
        <v>313</v>
      </c>
      <c r="I155" s="655">
        <v>293</v>
      </c>
      <c r="J155" s="977">
        <f>I155/H155</f>
        <v>0.9361022364217252</v>
      </c>
      <c r="K155" s="214"/>
      <c r="L155" s="215"/>
      <c r="M155" s="655"/>
      <c r="N155" s="977"/>
      <c r="O155" s="353">
        <f t="shared" si="26"/>
        <v>0</v>
      </c>
      <c r="P155" s="353">
        <f t="shared" si="27"/>
        <v>2608</v>
      </c>
      <c r="Q155" s="353">
        <f t="shared" si="25"/>
        <v>2559</v>
      </c>
      <c r="R155" s="977"/>
    </row>
    <row r="156" spans="1:18" ht="12.75">
      <c r="A156" s="256"/>
      <c r="B156" s="257">
        <v>5</v>
      </c>
      <c r="C156" s="1839" t="s">
        <v>262</v>
      </c>
      <c r="D156" s="1839"/>
      <c r="E156" s="1839"/>
      <c r="F156" s="1488" t="s">
        <v>741</v>
      </c>
      <c r="G156" s="214"/>
      <c r="H156" s="216"/>
      <c r="I156" s="655"/>
      <c r="J156" s="977"/>
      <c r="K156" s="214"/>
      <c r="L156" s="215"/>
      <c r="M156" s="655"/>
      <c r="N156" s="977"/>
      <c r="O156" s="353">
        <f t="shared" si="26"/>
        <v>0</v>
      </c>
      <c r="P156" s="353">
        <f t="shared" si="27"/>
        <v>0</v>
      </c>
      <c r="Q156" s="353">
        <f t="shared" si="25"/>
        <v>0</v>
      </c>
      <c r="R156" s="977"/>
    </row>
    <row r="157" spans="1:18" ht="12.75">
      <c r="A157" s="256"/>
      <c r="B157" s="257">
        <v>6</v>
      </c>
      <c r="C157" s="1839" t="s">
        <v>265</v>
      </c>
      <c r="D157" s="1839"/>
      <c r="E157" s="1839"/>
      <c r="F157" s="1488" t="s">
        <v>741</v>
      </c>
      <c r="G157" s="214"/>
      <c r="H157" s="216"/>
      <c r="I157" s="655"/>
      <c r="J157" s="977"/>
      <c r="K157" s="214"/>
      <c r="L157" s="215"/>
      <c r="M157" s="655"/>
      <c r="N157" s="977"/>
      <c r="O157" s="353">
        <f t="shared" si="26"/>
        <v>0</v>
      </c>
      <c r="P157" s="353">
        <f t="shared" si="27"/>
        <v>0</v>
      </c>
      <c r="Q157" s="353">
        <f t="shared" si="25"/>
        <v>0</v>
      </c>
      <c r="R157" s="977"/>
    </row>
    <row r="158" spans="1:18" ht="12.75">
      <c r="A158" s="256"/>
      <c r="B158" s="257">
        <v>7</v>
      </c>
      <c r="C158" s="1849" t="s">
        <v>263</v>
      </c>
      <c r="D158" s="1849"/>
      <c r="E158" s="1849"/>
      <c r="F158" s="1488" t="s">
        <v>741</v>
      </c>
      <c r="G158" s="214"/>
      <c r="H158" s="216"/>
      <c r="I158" s="655"/>
      <c r="J158" s="977"/>
      <c r="K158" s="214"/>
      <c r="L158" s="215"/>
      <c r="M158" s="655"/>
      <c r="N158" s="977"/>
      <c r="O158" s="353">
        <f t="shared" si="26"/>
        <v>0</v>
      </c>
      <c r="P158" s="353">
        <f t="shared" si="27"/>
        <v>0</v>
      </c>
      <c r="Q158" s="353">
        <f t="shared" si="25"/>
        <v>0</v>
      </c>
      <c r="R158" s="977"/>
    </row>
    <row r="159" spans="1:18" ht="12.75">
      <c r="A159" s="256"/>
      <c r="B159" s="255">
        <v>8</v>
      </c>
      <c r="C159" s="1849" t="s">
        <v>137</v>
      </c>
      <c r="D159" s="1849"/>
      <c r="E159" s="1849"/>
      <c r="F159" s="1488"/>
      <c r="G159" s="211"/>
      <c r="H159" s="216"/>
      <c r="I159" s="655"/>
      <c r="J159" s="977"/>
      <c r="K159" s="214"/>
      <c r="L159" s="215"/>
      <c r="M159" s="655"/>
      <c r="N159" s="977"/>
      <c r="O159" s="353">
        <f t="shared" si="26"/>
        <v>0</v>
      </c>
      <c r="P159" s="353">
        <f t="shared" si="27"/>
        <v>0</v>
      </c>
      <c r="Q159" s="353">
        <f t="shared" si="25"/>
        <v>0</v>
      </c>
      <c r="R159" s="977"/>
    </row>
    <row r="160" spans="1:18" ht="12.75">
      <c r="A160" s="256"/>
      <c r="B160" s="510">
        <v>9</v>
      </c>
      <c r="C160" s="1857" t="s">
        <v>264</v>
      </c>
      <c r="D160" s="1857"/>
      <c r="E160" s="1857"/>
      <c r="F160" s="1489" t="s">
        <v>742</v>
      </c>
      <c r="G160" s="214"/>
      <c r="H160" s="216"/>
      <c r="I160" s="655"/>
      <c r="J160" s="977"/>
      <c r="K160" s="214"/>
      <c r="L160" s="215"/>
      <c r="M160" s="655"/>
      <c r="N160" s="977"/>
      <c r="O160" s="353">
        <f t="shared" si="26"/>
        <v>0</v>
      </c>
      <c r="P160" s="353">
        <f t="shared" si="27"/>
        <v>0</v>
      </c>
      <c r="Q160" s="353">
        <f t="shared" si="25"/>
        <v>0</v>
      </c>
      <c r="R160" s="977"/>
    </row>
    <row r="161" spans="1:18" ht="12.75">
      <c r="A161" s="256"/>
      <c r="B161" s="510">
        <v>10</v>
      </c>
      <c r="C161" s="893" t="s">
        <v>362</v>
      </c>
      <c r="D161" s="893"/>
      <c r="E161" s="893"/>
      <c r="F161" s="1489" t="s">
        <v>741</v>
      </c>
      <c r="G161" s="214"/>
      <c r="H161" s="215"/>
      <c r="I161" s="693"/>
      <c r="J161" s="977"/>
      <c r="K161" s="214"/>
      <c r="L161" s="215"/>
      <c r="M161" s="655"/>
      <c r="N161" s="977"/>
      <c r="O161" s="353">
        <f t="shared" si="26"/>
        <v>0</v>
      </c>
      <c r="P161" s="353">
        <f t="shared" si="27"/>
        <v>0</v>
      </c>
      <c r="Q161" s="353">
        <f t="shared" si="25"/>
        <v>0</v>
      </c>
      <c r="R161" s="977"/>
    </row>
    <row r="162" spans="1:18" ht="12.75">
      <c r="A162" s="347"/>
      <c r="B162" s="345" t="s">
        <v>162</v>
      </c>
      <c r="C162" s="346" t="s">
        <v>161</v>
      </c>
      <c r="D162" s="346"/>
      <c r="E162" s="346"/>
      <c r="F162" s="1502"/>
      <c r="G162" s="252">
        <v>12755</v>
      </c>
      <c r="H162" s="350">
        <f>SUM(H152:H161)</f>
        <v>12539</v>
      </c>
      <c r="I162" s="658">
        <f>SUM(I154:I161)</f>
        <v>7471</v>
      </c>
      <c r="J162" s="977">
        <f>+I162/H162</f>
        <v>0.5958210383603159</v>
      </c>
      <c r="K162" s="252">
        <f>SUM(K152:K161)</f>
        <v>0</v>
      </c>
      <c r="L162" s="350">
        <f>SUM(L152:L161)</f>
        <v>0</v>
      </c>
      <c r="M162" s="350">
        <f>SUM(M152:M161)</f>
        <v>0</v>
      </c>
      <c r="N162" s="699">
        <f>SUM(N152:N161)</f>
        <v>0</v>
      </c>
      <c r="O162" s="353">
        <f>K74+O74+G162+K162</f>
        <v>41314</v>
      </c>
      <c r="P162" s="353">
        <f t="shared" si="27"/>
        <v>44102</v>
      </c>
      <c r="Q162" s="353">
        <f t="shared" si="25"/>
        <v>35807</v>
      </c>
      <c r="R162" s="977">
        <f t="shared" si="23"/>
        <v>0.8119132919141989</v>
      </c>
    </row>
    <row r="163" spans="1:18" ht="12.75">
      <c r="A163" s="259"/>
      <c r="B163" s="264"/>
      <c r="C163" s="265"/>
      <c r="D163" s="265"/>
      <c r="E163" s="265"/>
      <c r="F163" s="1491"/>
      <c r="G163" s="354"/>
      <c r="H163" s="442"/>
      <c r="I163" s="238"/>
      <c r="J163" s="977"/>
      <c r="K163" s="355"/>
      <c r="L163" s="355"/>
      <c r="M163" s="659"/>
      <c r="N163" s="977"/>
      <c r="O163" s="353"/>
      <c r="P163" s="353"/>
      <c r="Q163" s="679"/>
      <c r="R163" s="977"/>
    </row>
    <row r="164" spans="1:18" ht="12.75">
      <c r="A164" s="193">
        <v>2</v>
      </c>
      <c r="B164" s="194" t="s">
        <v>163</v>
      </c>
      <c r="C164" s="195"/>
      <c r="D164" s="195"/>
      <c r="E164" s="195"/>
      <c r="F164" s="1492"/>
      <c r="G164" s="754">
        <f>G172</f>
        <v>26022</v>
      </c>
      <c r="H164" s="754">
        <f>H172</f>
        <v>25069</v>
      </c>
      <c r="I164" s="754">
        <f>I172</f>
        <v>22058</v>
      </c>
      <c r="J164" s="977">
        <f>+I164/H164</f>
        <v>0.8798914994614863</v>
      </c>
      <c r="K164" s="709">
        <f>K172</f>
        <v>0</v>
      </c>
      <c r="L164" s="709">
        <f>L172</f>
        <v>0</v>
      </c>
      <c r="M164" s="709">
        <f>M172</f>
        <v>0</v>
      </c>
      <c r="N164" s="977"/>
      <c r="O164" s="276">
        <f>K76+O76+G164+K164</f>
        <v>68384</v>
      </c>
      <c r="P164" s="276">
        <f>L76+P76+H164+L164</f>
        <v>66187</v>
      </c>
      <c r="Q164" s="276">
        <f>M76+Q76+I164+M164</f>
        <v>57407</v>
      </c>
      <c r="R164" s="984">
        <f t="shared" si="23"/>
        <v>0.8673455512411803</v>
      </c>
    </row>
    <row r="165" spans="1:18" ht="12.75">
      <c r="A165" s="199"/>
      <c r="B165" s="1856" t="s">
        <v>142</v>
      </c>
      <c r="C165" s="1600"/>
      <c r="D165" s="1600"/>
      <c r="E165" s="1600"/>
      <c r="F165" s="1493"/>
      <c r="G165" s="239"/>
      <c r="H165" s="237"/>
      <c r="I165" s="661"/>
      <c r="J165" s="977"/>
      <c r="K165" s="238"/>
      <c r="L165" s="238"/>
      <c r="M165" s="661"/>
      <c r="N165" s="977"/>
      <c r="O165" s="353"/>
      <c r="P165" s="353"/>
      <c r="Q165" s="679"/>
      <c r="R165" s="977"/>
    </row>
    <row r="166" spans="1:18" ht="12.75">
      <c r="A166" s="199"/>
      <c r="B166" s="206">
        <v>1</v>
      </c>
      <c r="C166" s="1839" t="s">
        <v>268</v>
      </c>
      <c r="D166" s="1839"/>
      <c r="E166" s="1839"/>
      <c r="F166" s="1503" t="s">
        <v>741</v>
      </c>
      <c r="G166" s="233">
        <v>7358</v>
      </c>
      <c r="H166" s="234">
        <v>4254</v>
      </c>
      <c r="I166" s="662">
        <v>8314</v>
      </c>
      <c r="J166" s="977">
        <f>+I166/H166</f>
        <v>1.9543958627174425</v>
      </c>
      <c r="K166" s="232"/>
      <c r="L166" s="232"/>
      <c r="M166" s="662"/>
      <c r="N166" s="977"/>
      <c r="O166" s="353">
        <f>K78+O78+G166+K166</f>
        <v>12732</v>
      </c>
      <c r="P166" s="353">
        <f>L78+P78+H166+L166</f>
        <v>9511</v>
      </c>
      <c r="Q166" s="353">
        <f>M78+Q78+I166+M166</f>
        <v>13198</v>
      </c>
      <c r="R166" s="977">
        <f t="shared" si="23"/>
        <v>1.387656397855115</v>
      </c>
    </row>
    <row r="167" spans="1:18" ht="12.75">
      <c r="A167" s="199"/>
      <c r="B167" s="206">
        <v>2</v>
      </c>
      <c r="C167" s="1839" t="s">
        <v>269</v>
      </c>
      <c r="D167" s="1839"/>
      <c r="E167" s="1839"/>
      <c r="F167" s="1496" t="s">
        <v>741</v>
      </c>
      <c r="G167" s="445">
        <v>6091</v>
      </c>
      <c r="H167" s="447">
        <v>8120</v>
      </c>
      <c r="I167" s="226">
        <v>3402</v>
      </c>
      <c r="J167" s="977">
        <f>+I167/H167</f>
        <v>0.4189655172413793</v>
      </c>
      <c r="K167" s="1057"/>
      <c r="L167" s="229"/>
      <c r="M167" s="674"/>
      <c r="N167" s="977"/>
      <c r="O167" s="353">
        <f aca="true" t="shared" si="28" ref="O167:O173">K79+O79+G167+K167</f>
        <v>8420</v>
      </c>
      <c r="P167" s="353">
        <f aca="true" t="shared" si="29" ref="P167:P172">L79+P79+H167+L167</f>
        <v>10413</v>
      </c>
      <c r="Q167" s="353">
        <f aca="true" t="shared" si="30" ref="Q167:Q172">M79+Q79+I167+M167</f>
        <v>5201</v>
      </c>
      <c r="R167" s="977">
        <f t="shared" si="23"/>
        <v>0.4994718140785557</v>
      </c>
    </row>
    <row r="168" spans="1:18" ht="12.75">
      <c r="A168" s="199"/>
      <c r="B168" s="206">
        <v>3</v>
      </c>
      <c r="C168" s="1839" t="s">
        <v>194</v>
      </c>
      <c r="D168" s="1839"/>
      <c r="E168" s="1839"/>
      <c r="F168" s="1488" t="s">
        <v>742</v>
      </c>
      <c r="G168" s="230">
        <v>305</v>
      </c>
      <c r="H168" s="788">
        <v>612</v>
      </c>
      <c r="I168" s="342">
        <v>376</v>
      </c>
      <c r="J168" s="977">
        <f>+I168/H168</f>
        <v>0.6143790849673203</v>
      </c>
      <c r="K168" s="230"/>
      <c r="L168" s="343"/>
      <c r="M168" s="653"/>
      <c r="N168" s="977"/>
      <c r="O168" s="353">
        <f t="shared" si="28"/>
        <v>394</v>
      </c>
      <c r="P168" s="353">
        <f t="shared" si="29"/>
        <v>859</v>
      </c>
      <c r="Q168" s="353">
        <f t="shared" si="30"/>
        <v>535</v>
      </c>
      <c r="R168" s="977">
        <f t="shared" si="23"/>
        <v>0.6228172293364377</v>
      </c>
    </row>
    <row r="169" spans="1:18" ht="12.75">
      <c r="A169" s="213"/>
      <c r="B169" s="206">
        <v>4</v>
      </c>
      <c r="C169" s="1839" t="s">
        <v>267</v>
      </c>
      <c r="D169" s="1839"/>
      <c r="E169" s="1839"/>
      <c r="F169" s="1488" t="s">
        <v>741</v>
      </c>
      <c r="G169" s="251">
        <v>9165</v>
      </c>
      <c r="H169" s="792">
        <v>9028</v>
      </c>
      <c r="I169" s="665">
        <v>7959</v>
      </c>
      <c r="J169" s="977">
        <f>+I169/H169</f>
        <v>0.8815906070004431</v>
      </c>
      <c r="K169" s="251"/>
      <c r="L169" s="361"/>
      <c r="M169" s="675"/>
      <c r="N169" s="977"/>
      <c r="O169" s="353">
        <f t="shared" si="28"/>
        <v>9165</v>
      </c>
      <c r="P169" s="353">
        <f t="shared" si="29"/>
        <v>9028</v>
      </c>
      <c r="Q169" s="353">
        <f t="shared" si="30"/>
        <v>7959</v>
      </c>
      <c r="R169" s="977">
        <f t="shared" si="23"/>
        <v>0.8815906070004431</v>
      </c>
    </row>
    <row r="170" spans="1:18" ht="12.75">
      <c r="A170" s="213"/>
      <c r="B170" s="206">
        <v>5</v>
      </c>
      <c r="C170" s="1839" t="s">
        <v>266</v>
      </c>
      <c r="D170" s="1839"/>
      <c r="E170" s="1839"/>
      <c r="F170" s="1488" t="s">
        <v>741</v>
      </c>
      <c r="G170" s="251"/>
      <c r="H170" s="792"/>
      <c r="I170" s="361"/>
      <c r="J170" s="977"/>
      <c r="K170" s="251"/>
      <c r="L170" s="361"/>
      <c r="M170" s="675"/>
      <c r="N170" s="977"/>
      <c r="O170" s="353">
        <f t="shared" si="28"/>
        <v>33405</v>
      </c>
      <c r="P170" s="353">
        <f t="shared" si="29"/>
        <v>31928</v>
      </c>
      <c r="Q170" s="353">
        <f t="shared" si="30"/>
        <v>27262</v>
      </c>
      <c r="R170" s="977">
        <f t="shared" si="23"/>
        <v>0.8538586820345778</v>
      </c>
    </row>
    <row r="171" spans="1:18" ht="12.75">
      <c r="A171" s="213"/>
      <c r="B171" s="206">
        <v>6</v>
      </c>
      <c r="C171" s="1839" t="s">
        <v>118</v>
      </c>
      <c r="D171" s="1839"/>
      <c r="E171" s="1839"/>
      <c r="F171" s="1488" t="s">
        <v>741</v>
      </c>
      <c r="G171" s="251">
        <v>3103</v>
      </c>
      <c r="H171" s="792">
        <v>3055</v>
      </c>
      <c r="I171" s="351">
        <v>2007</v>
      </c>
      <c r="J171" s="977">
        <f>+I171/H171</f>
        <v>0.6569558101472995</v>
      </c>
      <c r="K171" s="251"/>
      <c r="L171" s="361"/>
      <c r="M171" s="675"/>
      <c r="N171" s="977"/>
      <c r="O171" s="353">
        <f t="shared" si="28"/>
        <v>4268</v>
      </c>
      <c r="P171" s="353">
        <f t="shared" si="29"/>
        <v>4448</v>
      </c>
      <c r="Q171" s="353">
        <f t="shared" si="30"/>
        <v>3252</v>
      </c>
      <c r="R171" s="977">
        <f t="shared" si="23"/>
        <v>0.7311151079136691</v>
      </c>
    </row>
    <row r="172" spans="1:18" ht="13.5" thickBot="1">
      <c r="A172" s="347"/>
      <c r="B172" s="348" t="s">
        <v>164</v>
      </c>
      <c r="C172" s="346" t="s">
        <v>165</v>
      </c>
      <c r="D172" s="346"/>
      <c r="E172" s="346"/>
      <c r="F172" s="1494"/>
      <c r="G172" s="1055">
        <f>SUM(G166:G171)</f>
        <v>26022</v>
      </c>
      <c r="H172" s="1056">
        <f>SUM(H166:H171)</f>
        <v>25069</v>
      </c>
      <c r="I172" s="353">
        <f>SUM(I166:I171)</f>
        <v>22058</v>
      </c>
      <c r="J172" s="978">
        <f>+I172/H172</f>
        <v>0.8798914994614863</v>
      </c>
      <c r="K172" s="1058">
        <f>SUM(K166:K171)</f>
        <v>0</v>
      </c>
      <c r="L172" s="1056">
        <f>SUM(L166:L171)</f>
        <v>0</v>
      </c>
      <c r="M172" s="1056">
        <f>SUM(M166:M171)</f>
        <v>0</v>
      </c>
      <c r="N172" s="989"/>
      <c r="O172" s="920">
        <f t="shared" si="28"/>
        <v>68384</v>
      </c>
      <c r="P172" s="353">
        <f t="shared" si="29"/>
        <v>66187</v>
      </c>
      <c r="Q172" s="353">
        <f t="shared" si="30"/>
        <v>57407</v>
      </c>
      <c r="R172" s="978">
        <f t="shared" si="23"/>
        <v>0.8673455512411803</v>
      </c>
    </row>
    <row r="173" spans="1:18" ht="14.25" thickBot="1" thickTop="1">
      <c r="A173" s="1836" t="s">
        <v>152</v>
      </c>
      <c r="B173" s="1837"/>
      <c r="C173" s="1837"/>
      <c r="D173" s="1837"/>
      <c r="E173" s="1837"/>
      <c r="F173" s="1504"/>
      <c r="G173" s="242">
        <f>G99+G164</f>
        <v>74591</v>
      </c>
      <c r="H173" s="242">
        <f>H99+H164</f>
        <v>91565</v>
      </c>
      <c r="I173" s="242">
        <f>I99+I164</f>
        <v>75820</v>
      </c>
      <c r="J173" s="979">
        <f>+I173/H173</f>
        <v>0.8280456506306995</v>
      </c>
      <c r="K173" s="241">
        <f>K99+K164</f>
        <v>0</v>
      </c>
      <c r="L173" s="241">
        <f>L99+L164</f>
        <v>5643</v>
      </c>
      <c r="M173" s="241">
        <f>M99+M164</f>
        <v>5643</v>
      </c>
      <c r="N173" s="983">
        <f>M173/L173</f>
        <v>1</v>
      </c>
      <c r="O173" s="759">
        <f t="shared" si="28"/>
        <v>184921</v>
      </c>
      <c r="P173" s="760">
        <f>L85+P85+H173+L173</f>
        <v>252153</v>
      </c>
      <c r="Q173" s="760">
        <f>M85+Q85+I173+M173</f>
        <v>223655</v>
      </c>
      <c r="R173" s="983">
        <f t="shared" si="23"/>
        <v>0.886981316898867</v>
      </c>
    </row>
    <row r="174" spans="1:18" ht="13.5" thickTop="1">
      <c r="A174" s="511"/>
      <c r="B174" s="511"/>
      <c r="C174" s="511"/>
      <c r="D174" s="511"/>
      <c r="E174" s="511"/>
      <c r="F174" s="511"/>
      <c r="G174" s="512"/>
      <c r="H174" s="512"/>
      <c r="I174" s="512"/>
      <c r="J174" s="701"/>
      <c r="K174" s="512"/>
      <c r="L174" s="512"/>
      <c r="M174" s="512"/>
      <c r="N174" s="513"/>
      <c r="O174" s="512"/>
      <c r="P174" s="512"/>
      <c r="Q174" s="512"/>
      <c r="R174" s="701"/>
    </row>
    <row r="175" spans="1:18" ht="12.75">
      <c r="A175" s="511"/>
      <c r="B175" s="511"/>
      <c r="C175" s="511"/>
      <c r="D175" s="511"/>
      <c r="E175" s="511"/>
      <c r="F175" s="511"/>
      <c r="G175" s="512"/>
      <c r="H175" s="512"/>
      <c r="I175" s="512"/>
      <c r="J175" s="513"/>
      <c r="K175" s="512"/>
      <c r="L175" s="512"/>
      <c r="M175" s="512"/>
      <c r="N175" s="513"/>
      <c r="O175" s="512"/>
      <c r="P175" s="512"/>
      <c r="Q175" s="512"/>
      <c r="R175" s="513"/>
    </row>
    <row r="176" spans="1:18" ht="12.75">
      <c r="A176" s="511"/>
      <c r="B176" s="511"/>
      <c r="C176" s="511"/>
      <c r="D176" s="511"/>
      <c r="E176" s="511"/>
      <c r="F176" s="511"/>
      <c r="G176" s="512"/>
      <c r="H176" s="512"/>
      <c r="I176" s="512"/>
      <c r="J176" s="513"/>
      <c r="K176" s="512"/>
      <c r="L176" s="512"/>
      <c r="M176" s="512"/>
      <c r="N176" s="513"/>
      <c r="O176" s="512"/>
      <c r="P176" s="512"/>
      <c r="Q176" s="512"/>
      <c r="R176" s="513"/>
    </row>
    <row r="177" spans="1:18" ht="12.75">
      <c r="A177" s="511"/>
      <c r="B177" s="511"/>
      <c r="C177" s="511"/>
      <c r="D177" s="511"/>
      <c r="E177" s="511"/>
      <c r="F177" s="511"/>
      <c r="G177" s="512"/>
      <c r="H177" s="512"/>
      <c r="I177" s="512"/>
      <c r="J177" s="513"/>
      <c r="K177" s="512"/>
      <c r="L177" s="512"/>
      <c r="M177" s="512"/>
      <c r="N177" s="513"/>
      <c r="O177" s="512"/>
      <c r="P177" s="512"/>
      <c r="Q177" s="512"/>
      <c r="R177" s="513"/>
    </row>
    <row r="178" spans="1:18" ht="12.75">
      <c r="A178" s="188"/>
      <c r="B178" s="1867" t="s">
        <v>349</v>
      </c>
      <c r="C178" s="1867"/>
      <c r="D178" s="1867"/>
      <c r="E178" s="1867"/>
      <c r="F178" s="1867"/>
      <c r="G178" s="1867"/>
      <c r="H178" s="1867"/>
      <c r="I178" s="1867"/>
      <c r="J178" s="1867"/>
      <c r="K178" s="1867"/>
      <c r="L178" s="1867"/>
      <c r="M178" s="1867"/>
      <c r="N178" s="1867"/>
      <c r="O178" s="1867"/>
      <c r="P178" s="1867"/>
      <c r="Q178" s="1867"/>
      <c r="R178" s="1867"/>
    </row>
    <row r="179" spans="1:18" ht="12.75">
      <c r="A179" s="1868" t="s">
        <v>749</v>
      </c>
      <c r="B179" s="1868"/>
      <c r="C179" s="1868"/>
      <c r="D179" s="1868"/>
      <c r="E179" s="1868"/>
      <c r="F179" s="1868"/>
      <c r="G179" s="1868"/>
      <c r="H179" s="1868"/>
      <c r="I179" s="1868"/>
      <c r="J179" s="1868"/>
      <c r="K179" s="1868"/>
      <c r="L179" s="1868"/>
      <c r="M179" s="1868"/>
      <c r="N179" s="1868"/>
      <c r="O179" s="1868"/>
      <c r="P179" s="1868"/>
      <c r="Q179" s="1868"/>
      <c r="R179" s="1868"/>
    </row>
    <row r="180" spans="1:18" ht="12.75" customHeight="1">
      <c r="A180" s="1853" t="s">
        <v>202</v>
      </c>
      <c r="B180" s="1853"/>
      <c r="C180" s="1853"/>
      <c r="D180" s="1853"/>
      <c r="E180" s="1853"/>
      <c r="F180" s="1853"/>
      <c r="G180" s="1853"/>
      <c r="H180" s="1853"/>
      <c r="I180" s="1853"/>
      <c r="J180" s="1853"/>
      <c r="K180" s="1853"/>
      <c r="L180" s="1853"/>
      <c r="M180" s="1853"/>
      <c r="N180" s="1853"/>
      <c r="O180" s="1853"/>
      <c r="P180" s="1853"/>
      <c r="Q180" s="1853"/>
      <c r="R180" s="1853"/>
    </row>
    <row r="181" spans="1:18" ht="12.75">
      <c r="A181" s="1812" t="s">
        <v>86</v>
      </c>
      <c r="B181" s="1812"/>
      <c r="C181" s="1812"/>
      <c r="D181" s="1812"/>
      <c r="E181" s="1812"/>
      <c r="F181" s="1812"/>
      <c r="G181" s="1812"/>
      <c r="H181" s="1812"/>
      <c r="I181" s="1812"/>
      <c r="J181" s="1812"/>
      <c r="K181" s="1812"/>
      <c r="L181" s="1812"/>
      <c r="M181" s="1812"/>
      <c r="N181" s="1812"/>
      <c r="O181" s="1812"/>
      <c r="P181" s="1812"/>
      <c r="Q181" s="1812"/>
      <c r="R181" s="1812"/>
    </row>
    <row r="182" spans="1:18" ht="13.5" thickBot="1">
      <c r="A182" s="188"/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219"/>
      <c r="P182" s="219"/>
      <c r="Q182" s="219"/>
      <c r="R182" s="220"/>
    </row>
    <row r="183" spans="1:18" ht="13.5" thickTop="1">
      <c r="A183" s="1878" t="s">
        <v>1</v>
      </c>
      <c r="B183" s="1816" t="s">
        <v>129</v>
      </c>
      <c r="C183" s="1817"/>
      <c r="D183" s="1817"/>
      <c r="E183" s="1818"/>
      <c r="F183" s="1905" t="s">
        <v>739</v>
      </c>
      <c r="G183" s="1824" t="s">
        <v>99</v>
      </c>
      <c r="H183" s="1824"/>
      <c r="I183" s="1824"/>
      <c r="J183" s="1824"/>
      <c r="K183" s="1824"/>
      <c r="L183" s="1824"/>
      <c r="M183" s="1824"/>
      <c r="N183" s="1824"/>
      <c r="O183" s="1824"/>
      <c r="P183" s="1824"/>
      <c r="Q183" s="1824"/>
      <c r="R183" s="1884"/>
    </row>
    <row r="184" spans="1:18" ht="12.75">
      <c r="A184" s="1879"/>
      <c r="B184" s="1819"/>
      <c r="C184" s="1820"/>
      <c r="D184" s="1820"/>
      <c r="E184" s="1821"/>
      <c r="F184" s="1906"/>
      <c r="G184" s="1880" t="s">
        <v>371</v>
      </c>
      <c r="H184" s="1880"/>
      <c r="I184" s="1880"/>
      <c r="J184" s="1880"/>
      <c r="K184" s="1881" t="s">
        <v>372</v>
      </c>
      <c r="L184" s="1882"/>
      <c r="M184" s="1882"/>
      <c r="N184" s="1883"/>
      <c r="O184" s="1882" t="s">
        <v>373</v>
      </c>
      <c r="P184" s="1882"/>
      <c r="Q184" s="1882"/>
      <c r="R184" s="1883"/>
    </row>
    <row r="185" spans="1:18" ht="12.75" customHeight="1">
      <c r="A185" s="1879"/>
      <c r="B185" s="1819"/>
      <c r="C185" s="1820"/>
      <c r="D185" s="1820"/>
      <c r="E185" s="1821"/>
      <c r="F185" s="1906"/>
      <c r="G185" s="1822" t="s">
        <v>328</v>
      </c>
      <c r="H185" s="1806" t="s">
        <v>330</v>
      </c>
      <c r="I185" s="1806" t="s">
        <v>334</v>
      </c>
      <c r="J185" s="1843" t="s">
        <v>335</v>
      </c>
      <c r="K185" s="1804" t="s">
        <v>328</v>
      </c>
      <c r="L185" s="1806" t="s">
        <v>330</v>
      </c>
      <c r="M185" s="1806" t="s">
        <v>334</v>
      </c>
      <c r="N185" s="1843" t="s">
        <v>335</v>
      </c>
      <c r="O185" s="1804" t="s">
        <v>328</v>
      </c>
      <c r="P185" s="1806" t="s">
        <v>330</v>
      </c>
      <c r="Q185" s="1806" t="s">
        <v>334</v>
      </c>
      <c r="R185" s="1843" t="s">
        <v>335</v>
      </c>
    </row>
    <row r="186" spans="1:18" ht="25.5" customHeight="1">
      <c r="A186" s="1879"/>
      <c r="B186" s="1819"/>
      <c r="C186" s="1820"/>
      <c r="D186" s="1820"/>
      <c r="E186" s="1821"/>
      <c r="F186" s="1906"/>
      <c r="G186" s="1823"/>
      <c r="H186" s="1807"/>
      <c r="I186" s="1807"/>
      <c r="J186" s="1844"/>
      <c r="K186" s="1805"/>
      <c r="L186" s="1807"/>
      <c r="M186" s="1807"/>
      <c r="N186" s="1844"/>
      <c r="O186" s="1805"/>
      <c r="P186" s="1807"/>
      <c r="Q186" s="1807"/>
      <c r="R186" s="1844"/>
    </row>
    <row r="187" spans="1:18" ht="12.75">
      <c r="A187" s="1811"/>
      <c r="B187" s="1875"/>
      <c r="C187" s="1876"/>
      <c r="D187" s="1876"/>
      <c r="E187" s="1877"/>
      <c r="F187" s="1907"/>
      <c r="G187" s="192" t="s">
        <v>117</v>
      </c>
      <c r="H187" s="190">
        <v>20</v>
      </c>
      <c r="I187" s="243"/>
      <c r="J187" s="243">
        <v>21</v>
      </c>
      <c r="K187" s="189">
        <v>22</v>
      </c>
      <c r="L187" s="190">
        <v>23</v>
      </c>
      <c r="M187" s="243"/>
      <c r="N187" s="191">
        <v>24</v>
      </c>
      <c r="O187" s="192">
        <v>25</v>
      </c>
      <c r="P187" s="190">
        <v>26</v>
      </c>
      <c r="Q187" s="243"/>
      <c r="R187" s="191">
        <v>27</v>
      </c>
    </row>
    <row r="188" spans="1:18" ht="12.75">
      <c r="A188" s="1885" t="s">
        <v>154</v>
      </c>
      <c r="B188" s="1886"/>
      <c r="C188" s="1886"/>
      <c r="D188" s="1886"/>
      <c r="E188" s="1886"/>
      <c r="F188" s="1497"/>
      <c r="G188" s="198">
        <f>G238+G251</f>
        <v>10</v>
      </c>
      <c r="H188" s="197">
        <f>H238+H251</f>
        <v>19</v>
      </c>
      <c r="I188" s="197">
        <f>I238+I251</f>
        <v>9</v>
      </c>
      <c r="J188" s="969">
        <f>I188/H188</f>
        <v>0.47368421052631576</v>
      </c>
      <c r="K188" s="197">
        <f>K238+K251</f>
        <v>6609</v>
      </c>
      <c r="L188" s="197">
        <f>L238+L251</f>
        <v>7750</v>
      </c>
      <c r="M188" s="197">
        <f>M238+M251</f>
        <v>7499</v>
      </c>
      <c r="N188" s="969">
        <f>M188/L188</f>
        <v>0.9676129032258064</v>
      </c>
      <c r="O188" s="197">
        <f>O238+O251</f>
        <v>71704</v>
      </c>
      <c r="P188" s="197">
        <f>P238+P251</f>
        <v>64533</v>
      </c>
      <c r="Q188" s="197">
        <f>Q238+Q251</f>
        <v>59460</v>
      </c>
      <c r="R188" s="969">
        <f>Q188/P188</f>
        <v>0.9213890567616568</v>
      </c>
    </row>
    <row r="189" spans="1:18" ht="12.75">
      <c r="A189" s="199" t="s">
        <v>26</v>
      </c>
      <c r="B189" s="200" t="s">
        <v>158</v>
      </c>
      <c r="C189" s="201"/>
      <c r="D189" s="201"/>
      <c r="E189" s="201"/>
      <c r="F189" s="1498"/>
      <c r="G189" s="205"/>
      <c r="H189" s="204"/>
      <c r="I189" s="650"/>
      <c r="J189" s="969"/>
      <c r="K189" s="224"/>
      <c r="L189" s="224"/>
      <c r="M189" s="672"/>
      <c r="N189" s="969"/>
      <c r="O189" s="204"/>
      <c r="P189" s="204"/>
      <c r="Q189" s="650"/>
      <c r="R189" s="969"/>
    </row>
    <row r="190" spans="1:18" ht="12.75">
      <c r="A190" s="199"/>
      <c r="B190" s="509">
        <v>1</v>
      </c>
      <c r="C190" s="1846" t="s">
        <v>236</v>
      </c>
      <c r="D190" s="1846"/>
      <c r="E190" s="1846"/>
      <c r="F190" s="1499" t="s">
        <v>740</v>
      </c>
      <c r="G190" s="212"/>
      <c r="H190" s="210"/>
      <c r="I190" s="654"/>
      <c r="J190" s="969"/>
      <c r="K190" s="210"/>
      <c r="L190" s="210"/>
      <c r="M190" s="654"/>
      <c r="N190" s="969"/>
      <c r="O190" s="210"/>
      <c r="P190" s="210"/>
      <c r="Q190" s="654"/>
      <c r="R190" s="969"/>
    </row>
    <row r="191" spans="1:18" ht="12.75">
      <c r="A191" s="199"/>
      <c r="B191" s="206">
        <v>2</v>
      </c>
      <c r="C191" s="1839" t="s">
        <v>133</v>
      </c>
      <c r="D191" s="1839"/>
      <c r="E191" s="1839"/>
      <c r="F191" s="1485" t="s">
        <v>741</v>
      </c>
      <c r="G191" s="212"/>
      <c r="H191" s="210"/>
      <c r="I191" s="654"/>
      <c r="J191" s="969"/>
      <c r="K191" s="210"/>
      <c r="L191" s="210"/>
      <c r="M191" s="654"/>
      <c r="N191" s="969"/>
      <c r="O191" s="210"/>
      <c r="P191" s="210"/>
      <c r="Q191" s="654"/>
      <c r="R191" s="969"/>
    </row>
    <row r="192" spans="1:18" ht="12.75">
      <c r="A192" s="199"/>
      <c r="B192" s="206">
        <v>3</v>
      </c>
      <c r="C192" s="1839" t="s">
        <v>237</v>
      </c>
      <c r="D192" s="1839"/>
      <c r="E192" s="1839"/>
      <c r="F192" s="1485" t="s">
        <v>741</v>
      </c>
      <c r="G192" s="212"/>
      <c r="H192" s="210"/>
      <c r="I192" s="654"/>
      <c r="J192" s="969"/>
      <c r="K192" s="210"/>
      <c r="L192" s="210"/>
      <c r="M192" s="654"/>
      <c r="N192" s="969"/>
      <c r="O192" s="210"/>
      <c r="P192" s="210"/>
      <c r="Q192" s="654"/>
      <c r="R192" s="969"/>
    </row>
    <row r="193" spans="1:18" ht="12.75">
      <c r="A193" s="199"/>
      <c r="B193" s="206">
        <v>4</v>
      </c>
      <c r="C193" s="1839" t="s">
        <v>134</v>
      </c>
      <c r="D193" s="1839"/>
      <c r="E193" s="1839"/>
      <c r="F193" s="1485" t="s">
        <v>742</v>
      </c>
      <c r="G193" s="212"/>
      <c r="H193" s="210"/>
      <c r="I193" s="654"/>
      <c r="J193" s="969"/>
      <c r="K193" s="210"/>
      <c r="L193" s="210"/>
      <c r="M193" s="654"/>
      <c r="N193" s="969"/>
      <c r="O193" s="210"/>
      <c r="P193" s="210"/>
      <c r="Q193" s="654"/>
      <c r="R193" s="969"/>
    </row>
    <row r="194" spans="1:18" ht="12.75">
      <c r="A194" s="199"/>
      <c r="B194" s="206">
        <v>5</v>
      </c>
      <c r="C194" s="1839" t="s">
        <v>238</v>
      </c>
      <c r="D194" s="1839"/>
      <c r="E194" s="1839"/>
      <c r="F194" s="1485" t="s">
        <v>741</v>
      </c>
      <c r="G194" s="212"/>
      <c r="H194" s="210"/>
      <c r="I194" s="654"/>
      <c r="J194" s="969"/>
      <c r="K194" s="210"/>
      <c r="L194" s="210"/>
      <c r="M194" s="654"/>
      <c r="N194" s="969"/>
      <c r="O194" s="210"/>
      <c r="P194" s="210"/>
      <c r="Q194" s="654"/>
      <c r="R194" s="969"/>
    </row>
    <row r="195" spans="1:18" ht="12.75">
      <c r="A195" s="199"/>
      <c r="B195" s="206">
        <v>6</v>
      </c>
      <c r="C195" s="1839" t="s">
        <v>239</v>
      </c>
      <c r="D195" s="1839"/>
      <c r="E195" s="1839"/>
      <c r="F195" s="1485" t="s">
        <v>742</v>
      </c>
      <c r="G195" s="212"/>
      <c r="H195" s="210"/>
      <c r="I195" s="654"/>
      <c r="J195" s="969"/>
      <c r="K195" s="210"/>
      <c r="L195" s="210"/>
      <c r="M195" s="654"/>
      <c r="N195" s="969"/>
      <c r="O195" s="210"/>
      <c r="P195" s="210"/>
      <c r="Q195" s="654"/>
      <c r="R195" s="969"/>
    </row>
    <row r="196" spans="1:18" ht="12.75">
      <c r="A196" s="199"/>
      <c r="B196" s="509">
        <v>7</v>
      </c>
      <c r="C196" s="1839" t="s">
        <v>240</v>
      </c>
      <c r="D196" s="1839"/>
      <c r="E196" s="1839"/>
      <c r="F196" s="1485" t="s">
        <v>742</v>
      </c>
      <c r="G196" s="212"/>
      <c r="H196" s="210"/>
      <c r="I196" s="654"/>
      <c r="J196" s="969"/>
      <c r="K196" s="210"/>
      <c r="L196" s="210"/>
      <c r="M196" s="654"/>
      <c r="N196" s="969"/>
      <c r="O196" s="210"/>
      <c r="P196" s="210"/>
      <c r="Q196" s="654"/>
      <c r="R196" s="969"/>
    </row>
    <row r="197" spans="1:18" ht="12.75">
      <c r="A197" s="199"/>
      <c r="B197" s="206">
        <v>8</v>
      </c>
      <c r="C197" s="1839" t="s">
        <v>243</v>
      </c>
      <c r="D197" s="1839"/>
      <c r="E197" s="1839"/>
      <c r="F197" s="1485" t="s">
        <v>741</v>
      </c>
      <c r="G197" s="212"/>
      <c r="H197" s="210">
        <v>9</v>
      </c>
      <c r="I197" s="654">
        <v>9</v>
      </c>
      <c r="J197" s="969">
        <f>I197/H197</f>
        <v>1</v>
      </c>
      <c r="K197" s="210"/>
      <c r="L197" s="210">
        <v>60</v>
      </c>
      <c r="M197" s="654">
        <v>60</v>
      </c>
      <c r="N197" s="969"/>
      <c r="O197" s="210"/>
      <c r="P197" s="210"/>
      <c r="Q197" s="654"/>
      <c r="R197" s="969"/>
    </row>
    <row r="198" spans="1:18" ht="12.75">
      <c r="A198" s="199"/>
      <c r="B198" s="206">
        <v>9</v>
      </c>
      <c r="C198" s="1839" t="s">
        <v>241</v>
      </c>
      <c r="D198" s="1839"/>
      <c r="E198" s="1839"/>
      <c r="F198" s="1485" t="s">
        <v>741</v>
      </c>
      <c r="G198" s="212"/>
      <c r="H198" s="210"/>
      <c r="I198" s="654"/>
      <c r="J198" s="969"/>
      <c r="K198" s="210"/>
      <c r="L198" s="210"/>
      <c r="M198" s="654"/>
      <c r="N198" s="969"/>
      <c r="O198" s="210"/>
      <c r="P198" s="210"/>
      <c r="Q198" s="654"/>
      <c r="R198" s="969"/>
    </row>
    <row r="199" spans="1:18" ht="12.75">
      <c r="A199" s="199"/>
      <c r="B199" s="206">
        <v>10</v>
      </c>
      <c r="C199" s="1839" t="s">
        <v>242</v>
      </c>
      <c r="D199" s="1839"/>
      <c r="E199" s="1839"/>
      <c r="F199" s="1485" t="s">
        <v>741</v>
      </c>
      <c r="G199" s="212"/>
      <c r="H199" s="210"/>
      <c r="I199" s="654"/>
      <c r="J199" s="969"/>
      <c r="K199" s="210"/>
      <c r="L199" s="210"/>
      <c r="M199" s="654"/>
      <c r="N199" s="969"/>
      <c r="O199" s="210"/>
      <c r="P199" s="210"/>
      <c r="Q199" s="654"/>
      <c r="R199" s="969"/>
    </row>
    <row r="200" spans="1:18" ht="12.75">
      <c r="A200" s="199"/>
      <c r="B200" s="206">
        <v>11</v>
      </c>
      <c r="C200" s="1839" t="s">
        <v>156</v>
      </c>
      <c r="D200" s="1839"/>
      <c r="E200" s="1839"/>
      <c r="F200" s="1485" t="s">
        <v>741</v>
      </c>
      <c r="G200" s="212"/>
      <c r="H200" s="210"/>
      <c r="I200" s="654"/>
      <c r="J200" s="969"/>
      <c r="K200" s="210"/>
      <c r="L200" s="210"/>
      <c r="M200" s="654"/>
      <c r="N200" s="969"/>
      <c r="O200" s="210"/>
      <c r="P200" s="210"/>
      <c r="Q200" s="654"/>
      <c r="R200" s="969"/>
    </row>
    <row r="201" spans="1:18" ht="12.75">
      <c r="A201" s="199"/>
      <c r="B201" s="206">
        <v>12</v>
      </c>
      <c r="C201" s="1839" t="s">
        <v>157</v>
      </c>
      <c r="D201" s="1839"/>
      <c r="E201" s="1839"/>
      <c r="F201" s="1485" t="s">
        <v>741</v>
      </c>
      <c r="G201" s="212"/>
      <c r="H201" s="210"/>
      <c r="I201" s="654"/>
      <c r="J201" s="969"/>
      <c r="K201" s="210"/>
      <c r="L201" s="210"/>
      <c r="M201" s="654"/>
      <c r="N201" s="969"/>
      <c r="O201" s="210"/>
      <c r="P201" s="210"/>
      <c r="Q201" s="654"/>
      <c r="R201" s="969"/>
    </row>
    <row r="202" spans="1:18" ht="12.75">
      <c r="A202" s="199"/>
      <c r="B202" s="509">
        <v>13</v>
      </c>
      <c r="C202" s="1839" t="s">
        <v>244</v>
      </c>
      <c r="D202" s="1839"/>
      <c r="E202" s="1839"/>
      <c r="F202" s="1485" t="s">
        <v>742</v>
      </c>
      <c r="G202" s="212"/>
      <c r="H202" s="210"/>
      <c r="I202" s="654"/>
      <c r="J202" s="969"/>
      <c r="K202" s="210"/>
      <c r="L202" s="210"/>
      <c r="M202" s="654"/>
      <c r="N202" s="969"/>
      <c r="O202" s="210"/>
      <c r="P202" s="210"/>
      <c r="Q202" s="654"/>
      <c r="R202" s="969"/>
    </row>
    <row r="203" spans="1:18" ht="12.75">
      <c r="A203" s="199"/>
      <c r="B203" s="206">
        <v>14</v>
      </c>
      <c r="C203" s="1839" t="s">
        <v>245</v>
      </c>
      <c r="D203" s="1839"/>
      <c r="E203" s="1839"/>
      <c r="F203" s="1485" t="s">
        <v>741</v>
      </c>
      <c r="G203" s="212"/>
      <c r="H203" s="210"/>
      <c r="I203" s="654"/>
      <c r="J203" s="969"/>
      <c r="K203" s="210">
        <v>391</v>
      </c>
      <c r="L203" s="210">
        <v>391</v>
      </c>
      <c r="M203" s="654">
        <v>391</v>
      </c>
      <c r="N203" s="969">
        <f>M203/L203</f>
        <v>1</v>
      </c>
      <c r="O203" s="210"/>
      <c r="P203" s="210"/>
      <c r="Q203" s="654"/>
      <c r="R203" s="969"/>
    </row>
    <row r="204" spans="1:18" ht="12.75">
      <c r="A204" s="199"/>
      <c r="B204" s="206">
        <v>15</v>
      </c>
      <c r="C204" s="1839" t="s">
        <v>246</v>
      </c>
      <c r="D204" s="1839"/>
      <c r="E204" s="1839"/>
      <c r="F204" s="1485" t="s">
        <v>741</v>
      </c>
      <c r="G204" s="212"/>
      <c r="H204" s="210"/>
      <c r="I204" s="654"/>
      <c r="J204" s="969"/>
      <c r="K204" s="210"/>
      <c r="L204" s="210"/>
      <c r="M204" s="654"/>
      <c r="N204" s="969"/>
      <c r="O204" s="210"/>
      <c r="P204" s="210"/>
      <c r="Q204" s="654"/>
      <c r="R204" s="969"/>
    </row>
    <row r="205" spans="1:18" ht="12.75">
      <c r="A205" s="199"/>
      <c r="B205" s="206">
        <v>16</v>
      </c>
      <c r="C205" s="1839" t="s">
        <v>135</v>
      </c>
      <c r="D205" s="1839"/>
      <c r="E205" s="1839"/>
      <c r="F205" s="1485" t="s">
        <v>741</v>
      </c>
      <c r="G205" s="212"/>
      <c r="H205" s="210"/>
      <c r="I205" s="654"/>
      <c r="J205" s="969"/>
      <c r="K205" s="210">
        <v>3758</v>
      </c>
      <c r="L205" s="210">
        <v>4739</v>
      </c>
      <c r="M205" s="654">
        <v>4634</v>
      </c>
      <c r="N205" s="969">
        <f>M205/L205</f>
        <v>0.9778434268833087</v>
      </c>
      <c r="O205" s="210"/>
      <c r="P205" s="210"/>
      <c r="Q205" s="654"/>
      <c r="R205" s="969"/>
    </row>
    <row r="206" spans="1:18" ht="12.75">
      <c r="A206" s="199"/>
      <c r="B206" s="206">
        <v>17</v>
      </c>
      <c r="C206" s="1839" t="s">
        <v>247</v>
      </c>
      <c r="D206" s="1839"/>
      <c r="E206" s="1839"/>
      <c r="F206" s="1485" t="s">
        <v>741</v>
      </c>
      <c r="G206" s="212">
        <v>10</v>
      </c>
      <c r="H206" s="210">
        <v>10</v>
      </c>
      <c r="I206" s="654"/>
      <c r="J206" s="969"/>
      <c r="K206" s="210"/>
      <c r="L206" s="210"/>
      <c r="M206" s="654"/>
      <c r="N206" s="969"/>
      <c r="O206" s="210"/>
      <c r="P206" s="210"/>
      <c r="Q206" s="654"/>
      <c r="R206" s="969"/>
    </row>
    <row r="207" spans="1:18" ht="12.75">
      <c r="A207" s="199"/>
      <c r="B207" s="206">
        <v>18</v>
      </c>
      <c r="C207" s="1839" t="s">
        <v>136</v>
      </c>
      <c r="D207" s="1839"/>
      <c r="E207" s="1839"/>
      <c r="F207" s="1485" t="s">
        <v>741</v>
      </c>
      <c r="G207" s="212"/>
      <c r="H207" s="210"/>
      <c r="I207" s="654"/>
      <c r="J207" s="969"/>
      <c r="K207" s="210"/>
      <c r="L207" s="210"/>
      <c r="M207" s="654"/>
      <c r="N207" s="969"/>
      <c r="O207" s="210"/>
      <c r="P207" s="210"/>
      <c r="Q207" s="654"/>
      <c r="R207" s="969"/>
    </row>
    <row r="208" spans="1:18" ht="12.75">
      <c r="A208" s="199"/>
      <c r="B208" s="509">
        <v>19</v>
      </c>
      <c r="C208" s="1839" t="s">
        <v>138</v>
      </c>
      <c r="D208" s="1839"/>
      <c r="E208" s="1839"/>
      <c r="F208" s="1485"/>
      <c r="G208" s="212"/>
      <c r="H208" s="210"/>
      <c r="I208" s="654"/>
      <c r="J208" s="969"/>
      <c r="K208" s="210"/>
      <c r="L208" s="210"/>
      <c r="M208" s="654"/>
      <c r="N208" s="969"/>
      <c r="O208" s="210"/>
      <c r="P208" s="210"/>
      <c r="Q208" s="654"/>
      <c r="R208" s="969"/>
    </row>
    <row r="209" spans="1:18" ht="12.75">
      <c r="A209" s="199"/>
      <c r="B209" s="206">
        <v>20</v>
      </c>
      <c r="C209" s="1839" t="s">
        <v>248</v>
      </c>
      <c r="D209" s="1839"/>
      <c r="E209" s="1839"/>
      <c r="F209" s="1485" t="s">
        <v>741</v>
      </c>
      <c r="G209" s="212"/>
      <c r="H209" s="210"/>
      <c r="I209" s="654"/>
      <c r="J209" s="969"/>
      <c r="K209" s="210"/>
      <c r="L209" s="210"/>
      <c r="M209" s="654"/>
      <c r="N209" s="969"/>
      <c r="O209" s="210">
        <v>10007</v>
      </c>
      <c r="P209" s="210">
        <v>10007</v>
      </c>
      <c r="Q209" s="654">
        <v>8766</v>
      </c>
      <c r="R209" s="969">
        <f>Q209/P209</f>
        <v>0.8759868092335366</v>
      </c>
    </row>
    <row r="210" spans="1:18" ht="12.75">
      <c r="A210" s="199"/>
      <c r="B210" s="206">
        <v>21</v>
      </c>
      <c r="C210" s="1839" t="s">
        <v>249</v>
      </c>
      <c r="D210" s="1839"/>
      <c r="E210" s="1839"/>
      <c r="F210" s="1485" t="s">
        <v>742</v>
      </c>
      <c r="G210" s="212"/>
      <c r="H210" s="210"/>
      <c r="I210" s="654"/>
      <c r="J210" s="969"/>
      <c r="K210" s="210"/>
      <c r="L210" s="210"/>
      <c r="M210" s="654"/>
      <c r="N210" s="969"/>
      <c r="O210" s="210">
        <v>1400</v>
      </c>
      <c r="P210" s="210">
        <v>1860</v>
      </c>
      <c r="Q210" s="654">
        <v>581</v>
      </c>
      <c r="R210" s="969">
        <f>Q210/P210</f>
        <v>0.3123655913978495</v>
      </c>
    </row>
    <row r="211" spans="1:18" ht="12.75">
      <c r="A211" s="199"/>
      <c r="B211" s="206">
        <v>22</v>
      </c>
      <c r="C211" s="1839" t="s">
        <v>250</v>
      </c>
      <c r="D211" s="1839"/>
      <c r="E211" s="1839"/>
      <c r="F211" s="1485" t="s">
        <v>742</v>
      </c>
      <c r="G211" s="216"/>
      <c r="H211" s="215"/>
      <c r="I211" s="655"/>
      <c r="J211" s="969"/>
      <c r="K211" s="215"/>
      <c r="L211" s="215"/>
      <c r="M211" s="655"/>
      <c r="N211" s="969"/>
      <c r="O211" s="210">
        <v>220</v>
      </c>
      <c r="P211" s="210">
        <v>220</v>
      </c>
      <c r="Q211" s="654">
        <v>24</v>
      </c>
      <c r="R211" s="969">
        <f>Q211/P211</f>
        <v>0.10909090909090909</v>
      </c>
    </row>
    <row r="212" spans="1:18" ht="12.75">
      <c r="A212" s="213"/>
      <c r="B212" s="206">
        <v>23</v>
      </c>
      <c r="C212" s="1839" t="s">
        <v>251</v>
      </c>
      <c r="D212" s="1839"/>
      <c r="E212" s="1839"/>
      <c r="F212" s="1485" t="s">
        <v>742</v>
      </c>
      <c r="G212" s="216"/>
      <c r="H212" s="215"/>
      <c r="I212" s="655"/>
      <c r="J212" s="969"/>
      <c r="K212" s="215"/>
      <c r="L212" s="215"/>
      <c r="M212" s="655"/>
      <c r="N212" s="969"/>
      <c r="O212" s="210">
        <v>250</v>
      </c>
      <c r="P212" s="210">
        <v>250</v>
      </c>
      <c r="Q212" s="654">
        <v>279</v>
      </c>
      <c r="R212" s="969">
        <f>Q212/P212</f>
        <v>1.116</v>
      </c>
    </row>
    <row r="213" spans="1:18" ht="12.75">
      <c r="A213" s="199"/>
      <c r="B213" s="206">
        <v>24</v>
      </c>
      <c r="C213" s="1839" t="s">
        <v>139</v>
      </c>
      <c r="D213" s="1839"/>
      <c r="E213" s="1839"/>
      <c r="F213" s="1485" t="s">
        <v>741</v>
      </c>
      <c r="G213" s="216"/>
      <c r="H213" s="215"/>
      <c r="I213" s="655"/>
      <c r="J213" s="969"/>
      <c r="K213" s="215"/>
      <c r="L213" s="215"/>
      <c r="M213" s="655"/>
      <c r="N213" s="969"/>
      <c r="O213" s="210"/>
      <c r="P213" s="210"/>
      <c r="Q213" s="654"/>
      <c r="R213" s="969"/>
    </row>
    <row r="214" spans="1:18" ht="12.75">
      <c r="A214" s="199"/>
      <c r="B214" s="509">
        <v>25</v>
      </c>
      <c r="C214" s="207" t="s">
        <v>252</v>
      </c>
      <c r="D214" s="207"/>
      <c r="E214" s="207"/>
      <c r="F214" s="1485" t="s">
        <v>741</v>
      </c>
      <c r="G214" s="216"/>
      <c r="H214" s="215"/>
      <c r="I214" s="655"/>
      <c r="J214" s="969"/>
      <c r="K214" s="215"/>
      <c r="L214" s="215"/>
      <c r="M214" s="655"/>
      <c r="N214" s="969"/>
      <c r="O214" s="215"/>
      <c r="P214" s="215"/>
      <c r="Q214" s="655"/>
      <c r="R214" s="969"/>
    </row>
    <row r="215" spans="1:18" ht="12.75">
      <c r="A215" s="199"/>
      <c r="B215" s="206">
        <v>26</v>
      </c>
      <c r="C215" s="1839" t="s">
        <v>253</v>
      </c>
      <c r="D215" s="1839"/>
      <c r="E215" s="1839"/>
      <c r="F215" s="1485" t="s">
        <v>741</v>
      </c>
      <c r="G215" s="237"/>
      <c r="H215" s="238"/>
      <c r="I215" s="661"/>
      <c r="J215" s="969"/>
      <c r="K215" s="238"/>
      <c r="L215" s="238"/>
      <c r="M215" s="661"/>
      <c r="N215" s="969"/>
      <c r="O215" s="238"/>
      <c r="P215" s="238"/>
      <c r="Q215" s="661"/>
      <c r="R215" s="969"/>
    </row>
    <row r="216" spans="1:18" ht="13.5" thickBot="1">
      <c r="A216" s="217"/>
      <c r="B216" s="206">
        <v>27</v>
      </c>
      <c r="C216" s="1851" t="s">
        <v>254</v>
      </c>
      <c r="D216" s="1851"/>
      <c r="E216" s="1851"/>
      <c r="F216" s="1500" t="s">
        <v>741</v>
      </c>
      <c r="G216" s="706"/>
      <c r="H216" s="706"/>
      <c r="I216" s="365"/>
      <c r="J216" s="970"/>
      <c r="K216" s="268"/>
      <c r="L216" s="268"/>
      <c r="M216" s="266"/>
      <c r="N216" s="981"/>
      <c r="O216" s="794"/>
      <c r="P216" s="268"/>
      <c r="Q216" s="266"/>
      <c r="R216" s="970"/>
    </row>
    <row r="217" spans="1:18" ht="14.25" thickBot="1" thickTop="1">
      <c r="A217" s="1854" t="s">
        <v>140</v>
      </c>
      <c r="B217" s="1855"/>
      <c r="C217" s="1855"/>
      <c r="D217" s="1855"/>
      <c r="E217" s="1855"/>
      <c r="F217" s="1501"/>
      <c r="G217" s="795">
        <f>SUM(G190:G216)</f>
        <v>10</v>
      </c>
      <c r="H217" s="704">
        <f>SUM(H190:H216)</f>
        <v>19</v>
      </c>
      <c r="I217" s="704">
        <f>SUM(I190:I216)</f>
        <v>9</v>
      </c>
      <c r="J217" s="971">
        <f>I217/H217</f>
        <v>0.47368421052631576</v>
      </c>
      <c r="K217" s="795">
        <f>SUM(K190:K216)</f>
        <v>4149</v>
      </c>
      <c r="L217" s="795">
        <f>SUM(L190:L216)</f>
        <v>5190</v>
      </c>
      <c r="M217" s="795">
        <f>SUM(M190:M216)</f>
        <v>5085</v>
      </c>
      <c r="N217" s="982"/>
      <c r="O217" s="703">
        <f>SUM(O209:O216)</f>
        <v>11877</v>
      </c>
      <c r="P217" s="704">
        <f>SUM(P209:P216)</f>
        <v>12337</v>
      </c>
      <c r="Q217" s="704">
        <f>SUM(Q209:Q216)</f>
        <v>9650</v>
      </c>
      <c r="R217" s="971"/>
    </row>
    <row r="218" spans="1:18" ht="13.5" thickTop="1">
      <c r="A218" s="188"/>
      <c r="B218" s="188"/>
      <c r="C218" s="188"/>
      <c r="D218" s="188"/>
      <c r="E218" s="188"/>
      <c r="F218" s="188"/>
      <c r="G218" s="188"/>
      <c r="H218" s="697"/>
      <c r="I218" s="686"/>
      <c r="J218" s="188"/>
      <c r="K218" s="188"/>
      <c r="L218" s="188"/>
      <c r="M218" s="188"/>
      <c r="N218" s="686"/>
      <c r="O218" s="188"/>
      <c r="P218" s="188"/>
      <c r="Q218" s="188"/>
      <c r="R218" s="188"/>
    </row>
    <row r="219" spans="1:18" ht="12.75">
      <c r="A219" s="188"/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</row>
    <row r="220" spans="1:18" ht="12.75">
      <c r="A220" s="188"/>
      <c r="B220" s="1867" t="s">
        <v>350</v>
      </c>
      <c r="C220" s="1867"/>
      <c r="D220" s="1867"/>
      <c r="E220" s="1867"/>
      <c r="F220" s="1867"/>
      <c r="G220" s="1867"/>
      <c r="H220" s="1867"/>
      <c r="I220" s="1867"/>
      <c r="J220" s="1867"/>
      <c r="K220" s="1867"/>
      <c r="L220" s="1867"/>
      <c r="M220" s="1867"/>
      <c r="N220" s="1867"/>
      <c r="O220" s="1867"/>
      <c r="P220" s="1867"/>
      <c r="Q220" s="1867"/>
      <c r="R220" s="1867"/>
    </row>
    <row r="221" spans="1:18" ht="12.75">
      <c r="A221" s="1868" t="s">
        <v>749</v>
      </c>
      <c r="B221" s="1868"/>
      <c r="C221" s="1868"/>
      <c r="D221" s="1868"/>
      <c r="E221" s="1868"/>
      <c r="F221" s="1868"/>
      <c r="G221" s="1868"/>
      <c r="H221" s="1868"/>
      <c r="I221" s="1868"/>
      <c r="J221" s="1868"/>
      <c r="K221" s="1868"/>
      <c r="L221" s="1868"/>
      <c r="M221" s="1868"/>
      <c r="N221" s="1868"/>
      <c r="O221" s="1868"/>
      <c r="P221" s="1868"/>
      <c r="Q221" s="1868"/>
      <c r="R221" s="1868"/>
    </row>
    <row r="222" spans="1:18" ht="12.75" customHeight="1">
      <c r="A222" s="1853" t="s">
        <v>337</v>
      </c>
      <c r="B222" s="1853"/>
      <c r="C222" s="1853"/>
      <c r="D222" s="1853"/>
      <c r="E222" s="1853"/>
      <c r="F222" s="1853"/>
      <c r="G222" s="1853"/>
      <c r="H222" s="1853"/>
      <c r="I222" s="1853"/>
      <c r="J222" s="1853"/>
      <c r="K222" s="1853"/>
      <c r="L222" s="1853"/>
      <c r="M222" s="1853"/>
      <c r="N222" s="1853"/>
      <c r="O222" s="1853"/>
      <c r="P222" s="1853"/>
      <c r="Q222" s="1853"/>
      <c r="R222" s="1853"/>
    </row>
    <row r="223" spans="1:18" ht="12.75">
      <c r="A223" s="1812" t="s">
        <v>86</v>
      </c>
      <c r="B223" s="1812"/>
      <c r="C223" s="1812"/>
      <c r="D223" s="1812"/>
      <c r="E223" s="1812"/>
      <c r="F223" s="1812"/>
      <c r="G223" s="1812"/>
      <c r="H223" s="1812"/>
      <c r="I223" s="1812"/>
      <c r="J223" s="1812"/>
      <c r="K223" s="1812"/>
      <c r="L223" s="1812"/>
      <c r="M223" s="1812"/>
      <c r="N223" s="1812"/>
      <c r="O223" s="1812"/>
      <c r="P223" s="1812"/>
      <c r="Q223" s="1812"/>
      <c r="R223" s="1812"/>
    </row>
    <row r="224" spans="1:18" ht="13.5" thickBot="1">
      <c r="A224" s="188"/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219"/>
      <c r="P224" s="219"/>
      <c r="Q224" s="219"/>
      <c r="R224" s="220"/>
    </row>
    <row r="225" spans="1:18" ht="13.5" thickTop="1">
      <c r="A225" s="1878" t="s">
        <v>1</v>
      </c>
      <c r="B225" s="1816" t="s">
        <v>129</v>
      </c>
      <c r="C225" s="1817"/>
      <c r="D225" s="1817"/>
      <c r="E225" s="1818"/>
      <c r="F225" s="1905" t="s">
        <v>739</v>
      </c>
      <c r="G225" s="1824" t="s">
        <v>99</v>
      </c>
      <c r="H225" s="1824"/>
      <c r="I225" s="1824"/>
      <c r="J225" s="1824"/>
      <c r="K225" s="1824"/>
      <c r="L225" s="1824"/>
      <c r="M225" s="1824"/>
      <c r="N225" s="1824"/>
      <c r="O225" s="1824"/>
      <c r="P225" s="1824"/>
      <c r="Q225" s="1824"/>
      <c r="R225" s="1884"/>
    </row>
    <row r="226" spans="1:18" ht="12.75">
      <c r="A226" s="1879"/>
      <c r="B226" s="1819"/>
      <c r="C226" s="1820"/>
      <c r="D226" s="1820"/>
      <c r="E226" s="1821"/>
      <c r="F226" s="1906"/>
      <c r="G226" s="1880" t="s">
        <v>371</v>
      </c>
      <c r="H226" s="1880"/>
      <c r="I226" s="1880"/>
      <c r="J226" s="1880"/>
      <c r="K226" s="1881" t="s">
        <v>372</v>
      </c>
      <c r="L226" s="1882"/>
      <c r="M226" s="1882"/>
      <c r="N226" s="1883"/>
      <c r="O226" s="1882" t="s">
        <v>373</v>
      </c>
      <c r="P226" s="1882"/>
      <c r="Q226" s="1882"/>
      <c r="R226" s="1883"/>
    </row>
    <row r="227" spans="1:18" ht="12.75" customHeight="1">
      <c r="A227" s="1879"/>
      <c r="B227" s="1819"/>
      <c r="C227" s="1820"/>
      <c r="D227" s="1820"/>
      <c r="E227" s="1821"/>
      <c r="F227" s="1906"/>
      <c r="G227" s="1822" t="s">
        <v>328</v>
      </c>
      <c r="H227" s="1806" t="s">
        <v>338</v>
      </c>
      <c r="I227" s="1806" t="s">
        <v>334</v>
      </c>
      <c r="J227" s="1843" t="s">
        <v>335</v>
      </c>
      <c r="K227" s="1804" t="s">
        <v>328</v>
      </c>
      <c r="L227" s="1806" t="s">
        <v>338</v>
      </c>
      <c r="M227" s="1806" t="s">
        <v>334</v>
      </c>
      <c r="N227" s="1843" t="s">
        <v>335</v>
      </c>
      <c r="O227" s="1804" t="s">
        <v>328</v>
      </c>
      <c r="P227" s="1806" t="s">
        <v>338</v>
      </c>
      <c r="Q227" s="1806" t="s">
        <v>334</v>
      </c>
      <c r="R227" s="1843" t="s">
        <v>335</v>
      </c>
    </row>
    <row r="228" spans="1:18" ht="12.75">
      <c r="A228" s="1879"/>
      <c r="B228" s="1819"/>
      <c r="C228" s="1820"/>
      <c r="D228" s="1820"/>
      <c r="E228" s="1821"/>
      <c r="F228" s="1906"/>
      <c r="G228" s="1823"/>
      <c r="H228" s="1807"/>
      <c r="I228" s="1807"/>
      <c r="J228" s="1844"/>
      <c r="K228" s="1805"/>
      <c r="L228" s="1807"/>
      <c r="M228" s="1807"/>
      <c r="N228" s="1844"/>
      <c r="O228" s="1805"/>
      <c r="P228" s="1807"/>
      <c r="Q228" s="1807"/>
      <c r="R228" s="1844"/>
    </row>
    <row r="229" spans="1:18" ht="12.75">
      <c r="A229" s="1811"/>
      <c r="B229" s="1875"/>
      <c r="C229" s="1876"/>
      <c r="D229" s="1876"/>
      <c r="E229" s="1877"/>
      <c r="F229" s="1907"/>
      <c r="G229" s="189" t="s">
        <v>117</v>
      </c>
      <c r="H229" s="190">
        <v>20</v>
      </c>
      <c r="I229" s="243"/>
      <c r="J229" s="191">
        <v>21</v>
      </c>
      <c r="K229" s="192">
        <v>22</v>
      </c>
      <c r="L229" s="190">
        <v>23</v>
      </c>
      <c r="M229" s="243"/>
      <c r="N229" s="243">
        <v>24</v>
      </c>
      <c r="O229" s="189">
        <v>25</v>
      </c>
      <c r="P229" s="190">
        <v>26</v>
      </c>
      <c r="Q229" s="243"/>
      <c r="R229" s="191">
        <v>27</v>
      </c>
    </row>
    <row r="230" spans="1:18" ht="12.75">
      <c r="A230" s="344"/>
      <c r="B230" s="322" t="s">
        <v>141</v>
      </c>
      <c r="C230" s="254"/>
      <c r="D230" s="254"/>
      <c r="E230" s="254"/>
      <c r="F230" s="1484"/>
      <c r="G230" s="252">
        <v>10</v>
      </c>
      <c r="H230" s="350">
        <v>19</v>
      </c>
      <c r="I230" s="350">
        <v>9</v>
      </c>
      <c r="J230" s="791"/>
      <c r="K230" s="353">
        <v>4149</v>
      </c>
      <c r="L230" s="353">
        <v>5190</v>
      </c>
      <c r="M230" s="657">
        <v>5085</v>
      </c>
      <c r="N230" s="977"/>
      <c r="O230" s="353">
        <v>11877</v>
      </c>
      <c r="P230" s="353">
        <v>12337</v>
      </c>
      <c r="Q230" s="657">
        <v>9650</v>
      </c>
      <c r="R230" s="977"/>
    </row>
    <row r="231" spans="1:18" ht="12.75">
      <c r="A231" s="193"/>
      <c r="B231" s="255">
        <v>28</v>
      </c>
      <c r="C231" s="1839" t="s">
        <v>255</v>
      </c>
      <c r="D231" s="1839"/>
      <c r="E231" s="1839"/>
      <c r="F231" s="1485"/>
      <c r="G231" s="209"/>
      <c r="H231" s="351"/>
      <c r="I231" s="351"/>
      <c r="J231" s="791"/>
      <c r="K231" s="223"/>
      <c r="L231" s="223"/>
      <c r="M231" s="671"/>
      <c r="N231" s="977"/>
      <c r="O231" s="198"/>
      <c r="P231" s="198"/>
      <c r="Q231" s="649"/>
      <c r="R231" s="977"/>
    </row>
    <row r="232" spans="1:18" ht="12.75">
      <c r="A232" s="193"/>
      <c r="B232" s="255">
        <v>29</v>
      </c>
      <c r="C232" s="1845" t="s">
        <v>155</v>
      </c>
      <c r="D232" s="1845"/>
      <c r="E232" s="1845"/>
      <c r="F232" s="1499" t="s">
        <v>741</v>
      </c>
      <c r="G232" s="209"/>
      <c r="H232" s="351"/>
      <c r="I232" s="351"/>
      <c r="J232" s="791"/>
      <c r="K232" s="205"/>
      <c r="L232" s="205"/>
      <c r="M232" s="650"/>
      <c r="N232" s="977"/>
      <c r="O232" s="205"/>
      <c r="P232" s="205"/>
      <c r="Q232" s="650"/>
      <c r="R232" s="977"/>
    </row>
    <row r="233" spans="1:18" ht="12.75">
      <c r="A233" s="256"/>
      <c r="B233" s="255">
        <v>30</v>
      </c>
      <c r="C233" s="1846" t="s">
        <v>256</v>
      </c>
      <c r="D233" s="1845"/>
      <c r="E233" s="1845"/>
      <c r="F233" s="1499" t="s">
        <v>742</v>
      </c>
      <c r="G233" s="209"/>
      <c r="H233" s="351"/>
      <c r="I233" s="351"/>
      <c r="J233" s="791"/>
      <c r="K233" s="236">
        <v>2460</v>
      </c>
      <c r="L233" s="236">
        <v>2560</v>
      </c>
      <c r="M233" s="656">
        <v>2414</v>
      </c>
      <c r="N233" s="977">
        <f>M233/L233</f>
        <v>0.94296875</v>
      </c>
      <c r="O233" s="205"/>
      <c r="P233" s="205"/>
      <c r="Q233" s="650"/>
      <c r="R233" s="977"/>
    </row>
    <row r="234" spans="1:18" ht="12.75">
      <c r="A234" s="256"/>
      <c r="B234" s="255">
        <v>31</v>
      </c>
      <c r="C234" s="1846" t="s">
        <v>257</v>
      </c>
      <c r="D234" s="1845"/>
      <c r="E234" s="1845"/>
      <c r="F234" s="1499" t="s">
        <v>742</v>
      </c>
      <c r="G234" s="211"/>
      <c r="H234" s="210"/>
      <c r="I234" s="210"/>
      <c r="J234" s="791"/>
      <c r="K234" s="212"/>
      <c r="L234" s="212"/>
      <c r="M234" s="654"/>
      <c r="N234" s="977"/>
      <c r="O234" s="212"/>
      <c r="P234" s="212"/>
      <c r="Q234" s="654"/>
      <c r="R234" s="977"/>
    </row>
    <row r="235" spans="1:18" ht="12.75">
      <c r="A235" s="256"/>
      <c r="B235" s="255">
        <v>32</v>
      </c>
      <c r="C235" s="1846" t="s">
        <v>258</v>
      </c>
      <c r="D235" s="1845"/>
      <c r="E235" s="1845"/>
      <c r="F235" s="1499" t="s">
        <v>742</v>
      </c>
      <c r="G235" s="211"/>
      <c r="H235" s="210"/>
      <c r="I235" s="210"/>
      <c r="J235" s="791"/>
      <c r="K235" s="212"/>
      <c r="L235" s="212"/>
      <c r="M235" s="654"/>
      <c r="N235" s="977"/>
      <c r="O235" s="212"/>
      <c r="P235" s="212"/>
      <c r="Q235" s="654"/>
      <c r="R235" s="977"/>
    </row>
    <row r="236" spans="1:18" ht="12.75">
      <c r="A236" s="256"/>
      <c r="B236" s="255">
        <v>33</v>
      </c>
      <c r="C236" s="1839" t="s">
        <v>234</v>
      </c>
      <c r="D236" s="1839"/>
      <c r="E236" s="1839"/>
      <c r="F236" s="1488" t="s">
        <v>741</v>
      </c>
      <c r="G236" s="214"/>
      <c r="H236" s="215"/>
      <c r="I236" s="215"/>
      <c r="J236" s="791"/>
      <c r="K236" s="216"/>
      <c r="L236" s="216"/>
      <c r="M236" s="655"/>
      <c r="N236" s="977"/>
      <c r="O236" s="216"/>
      <c r="P236" s="216"/>
      <c r="Q236" s="655"/>
      <c r="R236" s="977"/>
    </row>
    <row r="237" spans="1:18" ht="12.75">
      <c r="A237" s="256"/>
      <c r="B237" s="255">
        <v>34</v>
      </c>
      <c r="C237" s="1839" t="s">
        <v>259</v>
      </c>
      <c r="D237" s="1839"/>
      <c r="E237" s="1839"/>
      <c r="F237" s="1488" t="s">
        <v>742</v>
      </c>
      <c r="G237" s="214"/>
      <c r="H237" s="215"/>
      <c r="I237" s="215"/>
      <c r="J237" s="791"/>
      <c r="K237" s="216"/>
      <c r="L237" s="216"/>
      <c r="M237" s="655"/>
      <c r="N237" s="977"/>
      <c r="O237" s="216"/>
      <c r="P237" s="216"/>
      <c r="Q237" s="655"/>
      <c r="R237" s="977"/>
    </row>
    <row r="238" spans="1:18" ht="12.75">
      <c r="A238" s="344">
        <v>1</v>
      </c>
      <c r="B238" s="322" t="s">
        <v>159</v>
      </c>
      <c r="C238" s="254"/>
      <c r="D238" s="254"/>
      <c r="E238" s="254"/>
      <c r="F238" s="1484"/>
      <c r="G238" s="252">
        <f>SUM(G230:G237)</f>
        <v>10</v>
      </c>
      <c r="H238" s="350">
        <f>SUM(H230:H237)</f>
        <v>19</v>
      </c>
      <c r="I238" s="350">
        <f>SUM(I230:I237)</f>
        <v>9</v>
      </c>
      <c r="J238" s="977">
        <f>+I238/H238</f>
        <v>0.47368421052631576</v>
      </c>
      <c r="K238" s="353">
        <f>SUM(K230:K237)</f>
        <v>6609</v>
      </c>
      <c r="L238" s="353">
        <f>SUM(L230:L237)</f>
        <v>7750</v>
      </c>
      <c r="M238" s="657">
        <f>SUM(M230:M237)</f>
        <v>7499</v>
      </c>
      <c r="N238" s="977">
        <f>M238/L238</f>
        <v>0.9676129032258064</v>
      </c>
      <c r="O238" s="353">
        <f>SUM(O230:O237)</f>
        <v>11877</v>
      </c>
      <c r="P238" s="353">
        <f>SUM(P230:P237)</f>
        <v>12337</v>
      </c>
      <c r="Q238" s="353">
        <f>SUM(Q230:Q237)</f>
        <v>9650</v>
      </c>
      <c r="R238" s="977">
        <f>Q238/P238</f>
        <v>0.7821998865202238</v>
      </c>
    </row>
    <row r="239" spans="1:18" ht="12.75">
      <c r="A239" s="259"/>
      <c r="B239" s="260"/>
      <c r="C239" s="261"/>
      <c r="D239" s="261"/>
      <c r="E239" s="261"/>
      <c r="F239" s="1486"/>
      <c r="G239" s="269"/>
      <c r="H239" s="270"/>
      <c r="I239" s="270"/>
      <c r="J239" s="977"/>
      <c r="K239" s="441"/>
      <c r="L239" s="441"/>
      <c r="M239" s="666"/>
      <c r="N239" s="977"/>
      <c r="O239" s="271"/>
      <c r="P239" s="271"/>
      <c r="Q239" s="680"/>
      <c r="R239" s="977"/>
    </row>
    <row r="240" spans="1:18" ht="12.75">
      <c r="A240" s="263" t="s">
        <v>26</v>
      </c>
      <c r="B240" s="1860" t="s">
        <v>160</v>
      </c>
      <c r="C240" s="1861"/>
      <c r="D240" s="1861"/>
      <c r="E240" s="1861"/>
      <c r="F240" s="1487"/>
      <c r="G240" s="211"/>
      <c r="H240" s="210"/>
      <c r="I240" s="210"/>
      <c r="J240" s="977"/>
      <c r="K240" s="212"/>
      <c r="L240" s="212"/>
      <c r="M240" s="654"/>
      <c r="N240" s="977"/>
      <c r="O240" s="212"/>
      <c r="P240" s="212"/>
      <c r="Q240" s="654"/>
      <c r="R240" s="977"/>
    </row>
    <row r="241" spans="1:18" ht="12.75">
      <c r="A241" s="444"/>
      <c r="B241" s="257">
        <v>1</v>
      </c>
      <c r="C241" s="1839" t="s">
        <v>261</v>
      </c>
      <c r="D241" s="1839"/>
      <c r="E241" s="1839"/>
      <c r="F241" s="1488" t="s">
        <v>741</v>
      </c>
      <c r="G241" s="214"/>
      <c r="H241" s="215"/>
      <c r="I241" s="215"/>
      <c r="J241" s="977"/>
      <c r="K241" s="216"/>
      <c r="L241" s="216"/>
      <c r="M241" s="655"/>
      <c r="N241" s="977"/>
      <c r="O241" s="216"/>
      <c r="P241" s="216"/>
      <c r="Q241" s="655"/>
      <c r="R241" s="977"/>
    </row>
    <row r="242" spans="1:18" ht="12.75">
      <c r="A242" s="347"/>
      <c r="B242" s="255">
        <v>2</v>
      </c>
      <c r="C242" s="1839" t="s">
        <v>260</v>
      </c>
      <c r="D242" s="1839"/>
      <c r="E242" s="1839"/>
      <c r="F242" s="1488" t="s">
        <v>741</v>
      </c>
      <c r="G242" s="214"/>
      <c r="H242" s="215"/>
      <c r="I242" s="215"/>
      <c r="J242" s="977"/>
      <c r="K242" s="216"/>
      <c r="L242" s="216"/>
      <c r="M242" s="655"/>
      <c r="N242" s="977"/>
      <c r="O242" s="216"/>
      <c r="P242" s="216"/>
      <c r="Q242" s="655"/>
      <c r="R242" s="977"/>
    </row>
    <row r="243" spans="1:18" ht="12.75">
      <c r="A243" s="256"/>
      <c r="B243" s="257">
        <v>3</v>
      </c>
      <c r="C243" s="1839" t="s">
        <v>125</v>
      </c>
      <c r="D243" s="1839"/>
      <c r="E243" s="1839"/>
      <c r="F243" s="1488" t="s">
        <v>741</v>
      </c>
      <c r="G243" s="214"/>
      <c r="H243" s="215"/>
      <c r="I243" s="215"/>
      <c r="J243" s="977"/>
      <c r="K243" s="216"/>
      <c r="L243" s="216"/>
      <c r="M243" s="655"/>
      <c r="N243" s="977"/>
      <c r="O243" s="216"/>
      <c r="P243" s="216"/>
      <c r="Q243" s="655"/>
      <c r="R243" s="977"/>
    </row>
    <row r="244" spans="1:18" ht="12.75">
      <c r="A244" s="256"/>
      <c r="B244" s="916">
        <v>4</v>
      </c>
      <c r="C244" s="207" t="s">
        <v>361</v>
      </c>
      <c r="D244" s="207"/>
      <c r="E244" s="207"/>
      <c r="F244" s="1488" t="s">
        <v>741</v>
      </c>
      <c r="G244" s="214"/>
      <c r="H244" s="215"/>
      <c r="I244" s="215"/>
      <c r="J244" s="977"/>
      <c r="K244" s="216"/>
      <c r="L244" s="216"/>
      <c r="M244" s="655"/>
      <c r="N244" s="977"/>
      <c r="O244" s="216"/>
      <c r="P244" s="216"/>
      <c r="Q244" s="655"/>
      <c r="R244" s="977"/>
    </row>
    <row r="245" spans="1:18" ht="12.75">
      <c r="A245" s="256"/>
      <c r="B245" s="257">
        <v>5</v>
      </c>
      <c r="C245" s="1839" t="s">
        <v>262</v>
      </c>
      <c r="D245" s="1839"/>
      <c r="E245" s="1839"/>
      <c r="F245" s="1488" t="s">
        <v>741</v>
      </c>
      <c r="G245" s="214"/>
      <c r="H245" s="215"/>
      <c r="I245" s="215"/>
      <c r="J245" s="977"/>
      <c r="K245" s="216"/>
      <c r="L245" s="216"/>
      <c r="M245" s="655"/>
      <c r="N245" s="977"/>
      <c r="O245" s="216">
        <v>50562</v>
      </c>
      <c r="P245" s="216">
        <v>39829</v>
      </c>
      <c r="Q245" s="655">
        <v>37503</v>
      </c>
      <c r="R245" s="977">
        <f>Q245/P245</f>
        <v>0.9416003414597404</v>
      </c>
    </row>
    <row r="246" spans="1:18" ht="12.75">
      <c r="A246" s="256"/>
      <c r="B246" s="257">
        <v>6</v>
      </c>
      <c r="C246" s="1839" t="s">
        <v>265</v>
      </c>
      <c r="D246" s="1839"/>
      <c r="E246" s="1839"/>
      <c r="F246" s="1488" t="s">
        <v>741</v>
      </c>
      <c r="G246" s="214"/>
      <c r="H246" s="215"/>
      <c r="I246" s="215"/>
      <c r="J246" s="977"/>
      <c r="K246" s="216"/>
      <c r="L246" s="216"/>
      <c r="M246" s="655"/>
      <c r="N246" s="977"/>
      <c r="O246" s="216"/>
      <c r="P246" s="216"/>
      <c r="Q246" s="655"/>
      <c r="R246" s="977"/>
    </row>
    <row r="247" spans="1:18" ht="12.75">
      <c r="A247" s="256"/>
      <c r="B247" s="257">
        <v>7</v>
      </c>
      <c r="C247" s="1849" t="s">
        <v>263</v>
      </c>
      <c r="D247" s="1849"/>
      <c r="E247" s="1849"/>
      <c r="F247" s="1488" t="s">
        <v>741</v>
      </c>
      <c r="G247" s="214"/>
      <c r="H247" s="215"/>
      <c r="I247" s="215"/>
      <c r="J247" s="977"/>
      <c r="K247" s="216"/>
      <c r="L247" s="216"/>
      <c r="M247" s="655"/>
      <c r="N247" s="977"/>
      <c r="O247" s="216">
        <v>9190</v>
      </c>
      <c r="P247" s="216">
        <v>8833</v>
      </c>
      <c r="Q247" s="655">
        <v>8793</v>
      </c>
      <c r="R247" s="977">
        <f>Q247/P247</f>
        <v>0.9954715272274426</v>
      </c>
    </row>
    <row r="248" spans="1:18" ht="12.75">
      <c r="A248" s="256"/>
      <c r="B248" s="255">
        <v>8</v>
      </c>
      <c r="C248" s="1849" t="s">
        <v>137</v>
      </c>
      <c r="D248" s="1849"/>
      <c r="E248" s="1849"/>
      <c r="F248" s="1488"/>
      <c r="G248" s="214"/>
      <c r="H248" s="215"/>
      <c r="I248" s="215"/>
      <c r="J248" s="977"/>
      <c r="K248" s="216"/>
      <c r="L248" s="216"/>
      <c r="M248" s="655"/>
      <c r="N248" s="977"/>
      <c r="O248" s="216"/>
      <c r="P248" s="216"/>
      <c r="Q248" s="655"/>
      <c r="R248" s="977"/>
    </row>
    <row r="249" spans="1:18" ht="12.75">
      <c r="A249" s="256"/>
      <c r="B249" s="510">
        <v>9</v>
      </c>
      <c r="C249" s="1857" t="s">
        <v>264</v>
      </c>
      <c r="D249" s="1857"/>
      <c r="E249" s="1857"/>
      <c r="F249" s="1489" t="s">
        <v>742</v>
      </c>
      <c r="G249" s="214"/>
      <c r="H249" s="215"/>
      <c r="I249" s="215"/>
      <c r="J249" s="977"/>
      <c r="K249" s="216"/>
      <c r="L249" s="216"/>
      <c r="M249" s="655"/>
      <c r="N249" s="977"/>
      <c r="O249" s="216">
        <v>75</v>
      </c>
      <c r="P249" s="216">
        <v>75</v>
      </c>
      <c r="Q249" s="655">
        <v>35</v>
      </c>
      <c r="R249" s="977">
        <f>Q249/P249</f>
        <v>0.4666666666666667</v>
      </c>
    </row>
    <row r="250" spans="1:18" ht="12.75">
      <c r="A250" s="256"/>
      <c r="B250" s="510">
        <v>10</v>
      </c>
      <c r="C250" s="893" t="s">
        <v>362</v>
      </c>
      <c r="D250" s="893"/>
      <c r="E250" s="893"/>
      <c r="F250" s="1489" t="s">
        <v>741</v>
      </c>
      <c r="G250" s="214"/>
      <c r="H250" s="215"/>
      <c r="I250" s="215"/>
      <c r="J250" s="977"/>
      <c r="K250" s="216"/>
      <c r="L250" s="216"/>
      <c r="M250" s="655"/>
      <c r="N250" s="977"/>
      <c r="O250" s="216"/>
      <c r="P250" s="216">
        <v>3459</v>
      </c>
      <c r="Q250" s="655">
        <v>3479</v>
      </c>
      <c r="R250" s="977">
        <f>Q250/P250</f>
        <v>1.0057820179242556</v>
      </c>
    </row>
    <row r="251" spans="1:18" ht="12.75">
      <c r="A251" s="347"/>
      <c r="B251" s="345" t="s">
        <v>162</v>
      </c>
      <c r="C251" s="346" t="s">
        <v>161</v>
      </c>
      <c r="D251" s="346"/>
      <c r="E251" s="346"/>
      <c r="F251" s="1502"/>
      <c r="G251" s="252"/>
      <c r="H251" s="350"/>
      <c r="I251" s="350"/>
      <c r="J251" s="977"/>
      <c r="K251" s="353"/>
      <c r="L251" s="353"/>
      <c r="M251" s="657"/>
      <c r="N251" s="977"/>
      <c r="O251" s="353">
        <f>SUM(O245:O250)</f>
        <v>59827</v>
      </c>
      <c r="P251" s="353">
        <f>SUM(P245:P250)</f>
        <v>52196</v>
      </c>
      <c r="Q251" s="657">
        <f>SUM(Q241:Q250)</f>
        <v>49810</v>
      </c>
      <c r="R251" s="977">
        <f>Q251/P251</f>
        <v>0.9542876848800674</v>
      </c>
    </row>
    <row r="252" spans="1:18" ht="12.75">
      <c r="A252" s="259"/>
      <c r="B252" s="264"/>
      <c r="C252" s="265"/>
      <c r="D252" s="265"/>
      <c r="E252" s="265"/>
      <c r="F252" s="1491"/>
      <c r="G252" s="354"/>
      <c r="H252" s="355"/>
      <c r="I252" s="355"/>
      <c r="J252" s="977"/>
      <c r="K252" s="442"/>
      <c r="L252" s="442"/>
      <c r="M252" s="659"/>
      <c r="N252" s="977"/>
      <c r="O252" s="364"/>
      <c r="P252" s="801"/>
      <c r="Q252" s="681"/>
      <c r="R252" s="977"/>
    </row>
    <row r="253" spans="1:18" ht="12.75">
      <c r="A253" s="193">
        <v>2</v>
      </c>
      <c r="B253" s="194" t="s">
        <v>163</v>
      </c>
      <c r="C253" s="195"/>
      <c r="D253" s="195"/>
      <c r="E253" s="195"/>
      <c r="F253" s="1492"/>
      <c r="G253" s="753">
        <f>G261</f>
        <v>0</v>
      </c>
      <c r="H253" s="1059">
        <f>H261</f>
        <v>0</v>
      </c>
      <c r="I253" s="753">
        <f>I261</f>
        <v>0</v>
      </c>
      <c r="J253" s="977"/>
      <c r="K253" s="443"/>
      <c r="L253" s="443"/>
      <c r="M253" s="660"/>
      <c r="N253" s="977"/>
      <c r="O253" s="276"/>
      <c r="P253" s="276"/>
      <c r="Q253" s="682"/>
      <c r="R253" s="977"/>
    </row>
    <row r="254" spans="1:18" ht="12.75">
      <c r="A254" s="199"/>
      <c r="B254" s="1856" t="s">
        <v>142</v>
      </c>
      <c r="C254" s="1600"/>
      <c r="D254" s="1600"/>
      <c r="E254" s="1600"/>
      <c r="F254" s="1493"/>
      <c r="G254" s="239"/>
      <c r="H254" s="238"/>
      <c r="I254" s="238"/>
      <c r="J254" s="977"/>
      <c r="K254" s="237"/>
      <c r="L254" s="237"/>
      <c r="M254" s="661"/>
      <c r="N254" s="977"/>
      <c r="O254" s="212"/>
      <c r="P254" s="212"/>
      <c r="Q254" s="654"/>
      <c r="R254" s="977"/>
    </row>
    <row r="255" spans="1:18" ht="12.75">
      <c r="A255" s="199"/>
      <c r="B255" s="206">
        <v>1</v>
      </c>
      <c r="C255" s="1839" t="s">
        <v>268</v>
      </c>
      <c r="D255" s="1839"/>
      <c r="E255" s="1839"/>
      <c r="F255" s="1503" t="s">
        <v>741</v>
      </c>
      <c r="G255" s="233"/>
      <c r="H255" s="232"/>
      <c r="I255" s="232"/>
      <c r="J255" s="977"/>
      <c r="K255" s="234"/>
      <c r="L255" s="234"/>
      <c r="M255" s="662"/>
      <c r="N255" s="977"/>
      <c r="O255" s="211"/>
      <c r="P255" s="802"/>
      <c r="Q255" s="683"/>
      <c r="R255" s="977"/>
    </row>
    <row r="256" spans="1:18" ht="12.75">
      <c r="A256" s="199"/>
      <c r="B256" s="206">
        <v>2</v>
      </c>
      <c r="C256" s="1839" t="s">
        <v>269</v>
      </c>
      <c r="D256" s="1839"/>
      <c r="E256" s="1839"/>
      <c r="F256" s="1496" t="s">
        <v>741</v>
      </c>
      <c r="G256" s="445"/>
      <c r="H256" s="446"/>
      <c r="I256" s="446"/>
      <c r="J256" s="977"/>
      <c r="K256" s="447"/>
      <c r="L256" s="447"/>
      <c r="M256" s="663"/>
      <c r="N256" s="977"/>
      <c r="O256" s="448"/>
      <c r="P256" s="803"/>
      <c r="Q256" s="684"/>
      <c r="R256" s="977"/>
    </row>
    <row r="257" spans="1:18" ht="12.75">
      <c r="A257" s="199"/>
      <c r="B257" s="206">
        <v>3</v>
      </c>
      <c r="C257" s="1839" t="s">
        <v>194</v>
      </c>
      <c r="D257" s="1839"/>
      <c r="E257" s="1839"/>
      <c r="F257" s="1488" t="s">
        <v>742</v>
      </c>
      <c r="G257" s="250"/>
      <c r="H257" s="249"/>
      <c r="I257" s="249"/>
      <c r="J257" s="977"/>
      <c r="K257" s="258"/>
      <c r="L257" s="258"/>
      <c r="M257" s="667"/>
      <c r="N257" s="977"/>
      <c r="O257" s="211"/>
      <c r="P257" s="216"/>
      <c r="Q257" s="655"/>
      <c r="R257" s="977"/>
    </row>
    <row r="258" spans="1:18" ht="12.75">
      <c r="A258" s="213"/>
      <c r="B258" s="206">
        <v>4</v>
      </c>
      <c r="C258" s="1839" t="s">
        <v>267</v>
      </c>
      <c r="D258" s="1839"/>
      <c r="E258" s="1839"/>
      <c r="F258" s="1488" t="s">
        <v>741</v>
      </c>
      <c r="G258" s="358"/>
      <c r="H258" s="359"/>
      <c r="I258" s="359"/>
      <c r="J258" s="977"/>
      <c r="K258" s="360"/>
      <c r="L258" s="360"/>
      <c r="M258" s="668"/>
      <c r="N258" s="977"/>
      <c r="O258" s="360"/>
      <c r="P258" s="360"/>
      <c r="Q258" s="668"/>
      <c r="R258" s="977"/>
    </row>
    <row r="259" spans="1:18" ht="12.75">
      <c r="A259" s="213"/>
      <c r="B259" s="206">
        <v>5</v>
      </c>
      <c r="C259" s="1839" t="s">
        <v>266</v>
      </c>
      <c r="D259" s="1839"/>
      <c r="E259" s="1839"/>
      <c r="F259" s="1488" t="s">
        <v>741</v>
      </c>
      <c r="G259" s="358"/>
      <c r="H259" s="359"/>
      <c r="I259" s="359"/>
      <c r="J259" s="977"/>
      <c r="K259" s="360"/>
      <c r="L259" s="360"/>
      <c r="M259" s="668"/>
      <c r="N259" s="977"/>
      <c r="O259" s="360"/>
      <c r="P259" s="360"/>
      <c r="Q259" s="668"/>
      <c r="R259" s="977"/>
    </row>
    <row r="260" spans="1:18" ht="12.75">
      <c r="A260" s="213"/>
      <c r="B260" s="206">
        <v>6</v>
      </c>
      <c r="C260" s="1839" t="s">
        <v>118</v>
      </c>
      <c r="D260" s="1839"/>
      <c r="E260" s="1839"/>
      <c r="F260" s="1488" t="s">
        <v>741</v>
      </c>
      <c r="G260" s="358"/>
      <c r="H260" s="359"/>
      <c r="I260" s="359"/>
      <c r="J260" s="977"/>
      <c r="K260" s="360"/>
      <c r="L260" s="360"/>
      <c r="M260" s="668"/>
      <c r="N260" s="977"/>
      <c r="O260" s="360"/>
      <c r="P260" s="360"/>
      <c r="Q260" s="668"/>
      <c r="R260" s="977"/>
    </row>
    <row r="261" spans="1:18" ht="13.5" thickBot="1">
      <c r="A261" s="347"/>
      <c r="B261" s="348" t="s">
        <v>164</v>
      </c>
      <c r="C261" s="346" t="s">
        <v>165</v>
      </c>
      <c r="D261" s="346"/>
      <c r="E261" s="346"/>
      <c r="F261" s="1490"/>
      <c r="G261" s="366">
        <f>SUM(G254:G260)</f>
        <v>0</v>
      </c>
      <c r="H261" s="807">
        <f>SUM(H254:H260)</f>
        <v>0</v>
      </c>
      <c r="I261" s="807">
        <f>SUM(I254:I260)</f>
        <v>0</v>
      </c>
      <c r="J261" s="989"/>
      <c r="K261" s="236"/>
      <c r="L261" s="236"/>
      <c r="M261" s="656"/>
      <c r="N261" s="978"/>
      <c r="O261" s="236"/>
      <c r="P261" s="236"/>
      <c r="Q261" s="656"/>
      <c r="R261" s="978"/>
    </row>
    <row r="262" spans="1:18" ht="14.25" thickBot="1" thickTop="1">
      <c r="A262" s="1836" t="s">
        <v>152</v>
      </c>
      <c r="B262" s="1837"/>
      <c r="C262" s="1837"/>
      <c r="D262" s="1837"/>
      <c r="E262" s="1837"/>
      <c r="F262" s="1504"/>
      <c r="G262" s="242">
        <f>G188+G253</f>
        <v>10</v>
      </c>
      <c r="H262" s="241">
        <f>H188+H253</f>
        <v>19</v>
      </c>
      <c r="I262" s="241">
        <f>I188+I253</f>
        <v>9</v>
      </c>
      <c r="J262" s="979">
        <f>I262/H262</f>
        <v>0.47368421052631576</v>
      </c>
      <c r="K262" s="240">
        <f>K188+K253</f>
        <v>6609</v>
      </c>
      <c r="L262" s="240">
        <f>L188+L253</f>
        <v>7750</v>
      </c>
      <c r="M262" s="240">
        <f>M188+M253</f>
        <v>7499</v>
      </c>
      <c r="N262" s="979">
        <f>M262/L262</f>
        <v>0.9676129032258064</v>
      </c>
      <c r="O262" s="240">
        <f>O188+O253</f>
        <v>71704</v>
      </c>
      <c r="P262" s="240">
        <f>P188+P253</f>
        <v>64533</v>
      </c>
      <c r="Q262" s="240">
        <f>Q188+Q253</f>
        <v>59460</v>
      </c>
      <c r="R262" s="983">
        <f>Q262/P262</f>
        <v>0.9213890567616568</v>
      </c>
    </row>
    <row r="263" spans="1:18" ht="13.5" thickTop="1">
      <c r="A263" s="511"/>
      <c r="B263" s="511"/>
      <c r="C263" s="511"/>
      <c r="D263" s="511"/>
      <c r="E263" s="511"/>
      <c r="F263" s="511"/>
      <c r="G263" s="512"/>
      <c r="H263" s="512"/>
      <c r="I263" s="512"/>
      <c r="J263" s="701"/>
      <c r="K263" s="512"/>
      <c r="L263" s="512"/>
      <c r="M263" s="512"/>
      <c r="N263" s="513"/>
      <c r="O263" s="512"/>
      <c r="P263" s="512"/>
      <c r="Q263" s="512"/>
      <c r="R263" s="701"/>
    </row>
    <row r="264" spans="1:18" ht="12.75">
      <c r="A264" s="511"/>
      <c r="B264" s="511"/>
      <c r="C264" s="511"/>
      <c r="D264" s="511"/>
      <c r="E264" s="511"/>
      <c r="F264" s="511"/>
      <c r="G264" s="512"/>
      <c r="H264" s="512"/>
      <c r="I264" s="512"/>
      <c r="J264" s="513"/>
      <c r="K264" s="512"/>
      <c r="L264" s="512"/>
      <c r="M264" s="512"/>
      <c r="N264" s="513"/>
      <c r="O264" s="512"/>
      <c r="P264" s="512"/>
      <c r="Q264" s="512"/>
      <c r="R264" s="513"/>
    </row>
    <row r="265" spans="1:18" ht="12.75">
      <c r="A265" s="511"/>
      <c r="B265" s="511"/>
      <c r="C265" s="511"/>
      <c r="D265" s="511"/>
      <c r="E265" s="511"/>
      <c r="F265" s="511"/>
      <c r="G265" s="512"/>
      <c r="H265" s="512"/>
      <c r="I265" s="512"/>
      <c r="J265" s="513"/>
      <c r="K265" s="512"/>
      <c r="L265" s="512"/>
      <c r="M265" s="512"/>
      <c r="N265" s="513"/>
      <c r="O265" s="512"/>
      <c r="P265" s="512"/>
      <c r="Q265" s="512"/>
      <c r="R265" s="513"/>
    </row>
    <row r="266" spans="1:18" ht="12.75">
      <c r="A266" s="188"/>
      <c r="B266" s="188"/>
      <c r="C266" s="188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</row>
    <row r="267" spans="1:18" ht="12.75">
      <c r="A267" s="188"/>
      <c r="B267" s="1867" t="s">
        <v>351</v>
      </c>
      <c r="C267" s="1867"/>
      <c r="D267" s="1867"/>
      <c r="E267" s="1867"/>
      <c r="F267" s="1867"/>
      <c r="G267" s="1867"/>
      <c r="H267" s="1867"/>
      <c r="I267" s="1867"/>
      <c r="J267" s="1867"/>
      <c r="K267" s="1867"/>
      <c r="L267" s="1867"/>
      <c r="M267" s="1867"/>
      <c r="N267" s="1867"/>
      <c r="O267" s="1867"/>
      <c r="P267" s="1867"/>
      <c r="Q267" s="1867"/>
      <c r="R267" s="1867"/>
    </row>
    <row r="268" spans="1:18" ht="12.75">
      <c r="A268" s="1868" t="s">
        <v>749</v>
      </c>
      <c r="B268" s="1868"/>
      <c r="C268" s="1868"/>
      <c r="D268" s="1868"/>
      <c r="E268" s="1868"/>
      <c r="F268" s="1868"/>
      <c r="G268" s="1868"/>
      <c r="H268" s="1868"/>
      <c r="I268" s="1868"/>
      <c r="J268" s="1868"/>
      <c r="K268" s="1868"/>
      <c r="L268" s="1868"/>
      <c r="M268" s="1868"/>
      <c r="N268" s="1868"/>
      <c r="O268" s="1868"/>
      <c r="P268" s="1868"/>
      <c r="Q268" s="1868"/>
      <c r="R268" s="1868"/>
    </row>
    <row r="269" spans="1:18" ht="12.75" customHeight="1">
      <c r="A269" s="1853" t="s">
        <v>388</v>
      </c>
      <c r="B269" s="1853"/>
      <c r="C269" s="1853"/>
      <c r="D269" s="1853"/>
      <c r="E269" s="1853"/>
      <c r="F269" s="1853"/>
      <c r="G269" s="1853"/>
      <c r="H269" s="1853"/>
      <c r="I269" s="1853"/>
      <c r="J269" s="1853"/>
      <c r="K269" s="1853"/>
      <c r="L269" s="1853"/>
      <c r="M269" s="1853"/>
      <c r="N269" s="1853"/>
      <c r="O269" s="1853"/>
      <c r="P269" s="1853"/>
      <c r="Q269" s="1853"/>
      <c r="R269" s="1853"/>
    </row>
    <row r="270" spans="1:18" ht="12.75">
      <c r="A270" s="1812" t="s">
        <v>86</v>
      </c>
      <c r="B270" s="1813"/>
      <c r="C270" s="1813"/>
      <c r="D270" s="1813"/>
      <c r="E270" s="1813"/>
      <c r="F270" s="1813"/>
      <c r="G270" s="1813"/>
      <c r="H270" s="1813"/>
      <c r="I270" s="1813"/>
      <c r="J270" s="1813"/>
      <c r="K270" s="1813"/>
      <c r="L270" s="1813"/>
      <c r="M270" s="1813"/>
      <c r="N270" s="1813"/>
      <c r="O270" s="1813"/>
      <c r="P270" s="1813"/>
      <c r="Q270" s="1813"/>
      <c r="R270" s="1813"/>
    </row>
    <row r="271" spans="1:18" ht="13.5" thickBot="1">
      <c r="A271" s="188"/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219"/>
      <c r="P271" s="219"/>
      <c r="Q271" s="219"/>
      <c r="R271" s="220"/>
    </row>
    <row r="272" spans="1:18" ht="13.5" thickTop="1">
      <c r="A272" s="1814" t="s">
        <v>1</v>
      </c>
      <c r="B272" s="1816" t="s">
        <v>129</v>
      </c>
      <c r="C272" s="1817"/>
      <c r="D272" s="1817"/>
      <c r="E272" s="1818"/>
      <c r="F272" s="1905" t="s">
        <v>739</v>
      </c>
      <c r="G272" s="1824" t="s">
        <v>99</v>
      </c>
      <c r="H272" s="1825"/>
      <c r="I272" s="1825"/>
      <c r="J272" s="1825"/>
      <c r="K272" s="1825"/>
      <c r="L272" s="1825"/>
      <c r="M272" s="1825"/>
      <c r="N272" s="1825"/>
      <c r="O272" s="1825"/>
      <c r="P272" s="1825"/>
      <c r="Q272" s="1825"/>
      <c r="R272" s="1826"/>
    </row>
    <row r="273" spans="1:18" ht="12.75">
      <c r="A273" s="1815"/>
      <c r="B273" s="1819"/>
      <c r="C273" s="1820"/>
      <c r="D273" s="1820"/>
      <c r="E273" s="1821"/>
      <c r="F273" s="1906"/>
      <c r="G273" s="1833" t="s">
        <v>146</v>
      </c>
      <c r="H273" s="1833"/>
      <c r="I273" s="1833"/>
      <c r="J273" s="1833"/>
      <c r="K273" s="1840" t="s">
        <v>147</v>
      </c>
      <c r="L273" s="1841"/>
      <c r="M273" s="1842"/>
      <c r="N273" s="1865"/>
      <c r="O273" s="1873" t="s">
        <v>148</v>
      </c>
      <c r="P273" s="1841"/>
      <c r="Q273" s="1842"/>
      <c r="R273" s="1865"/>
    </row>
    <row r="274" spans="1:19" ht="12.75" customHeight="1">
      <c r="A274" s="1815"/>
      <c r="B274" s="1819"/>
      <c r="C274" s="1820"/>
      <c r="D274" s="1820"/>
      <c r="E274" s="1821"/>
      <c r="F274" s="1906"/>
      <c r="G274" s="1804" t="s">
        <v>328</v>
      </c>
      <c r="H274" s="1806" t="s">
        <v>330</v>
      </c>
      <c r="I274" s="1806" t="s">
        <v>334</v>
      </c>
      <c r="J274" s="1843" t="s">
        <v>335</v>
      </c>
      <c r="K274" s="1804" t="s">
        <v>328</v>
      </c>
      <c r="L274" s="1806" t="s">
        <v>330</v>
      </c>
      <c r="M274" s="1806" t="s">
        <v>334</v>
      </c>
      <c r="N274" s="1843" t="s">
        <v>335</v>
      </c>
      <c r="O274" s="1804" t="s">
        <v>328</v>
      </c>
      <c r="P274" s="1806" t="s">
        <v>330</v>
      </c>
      <c r="Q274" s="1806" t="s">
        <v>334</v>
      </c>
      <c r="R274" s="1843" t="s">
        <v>335</v>
      </c>
      <c r="S274" s="517"/>
    </row>
    <row r="275" spans="1:19" ht="12.75">
      <c r="A275" s="1815"/>
      <c r="B275" s="1819"/>
      <c r="C275" s="1820"/>
      <c r="D275" s="1820"/>
      <c r="E275" s="1821"/>
      <c r="F275" s="1906"/>
      <c r="G275" s="1805"/>
      <c r="H275" s="1807"/>
      <c r="I275" s="1807"/>
      <c r="J275" s="1844"/>
      <c r="K275" s="1805"/>
      <c r="L275" s="1807"/>
      <c r="M275" s="1807"/>
      <c r="N275" s="1844"/>
      <c r="O275" s="1805"/>
      <c r="P275" s="1807"/>
      <c r="Q275" s="1807"/>
      <c r="R275" s="1844"/>
      <c r="S275" s="517"/>
    </row>
    <row r="276" spans="1:18" ht="12.75">
      <c r="A276" s="1815"/>
      <c r="B276" s="1875"/>
      <c r="C276" s="1876"/>
      <c r="D276" s="1876"/>
      <c r="E276" s="1877"/>
      <c r="F276" s="1907"/>
      <c r="G276" s="192">
        <v>28</v>
      </c>
      <c r="H276" s="190">
        <v>29</v>
      </c>
      <c r="I276" s="243"/>
      <c r="J276" s="243">
        <v>30</v>
      </c>
      <c r="K276" s="189">
        <v>31</v>
      </c>
      <c r="L276" s="190">
        <v>32</v>
      </c>
      <c r="M276" s="243"/>
      <c r="N276" s="191">
        <v>33</v>
      </c>
      <c r="O276" s="192">
        <v>34</v>
      </c>
      <c r="P276" s="190">
        <v>35</v>
      </c>
      <c r="Q276" s="243"/>
      <c r="R276" s="191">
        <v>36</v>
      </c>
    </row>
    <row r="277" spans="1:18" ht="12.75">
      <c r="A277" s="1885" t="s">
        <v>154</v>
      </c>
      <c r="B277" s="1886"/>
      <c r="C277" s="1886"/>
      <c r="D277" s="1886"/>
      <c r="E277" s="1887"/>
      <c r="F277" s="1497"/>
      <c r="G277" s="198">
        <f>G328+G341</f>
        <v>0</v>
      </c>
      <c r="H277" s="197">
        <f>H328+H341</f>
        <v>19753</v>
      </c>
      <c r="I277" s="197">
        <f>I328+I341</f>
        <v>14471</v>
      </c>
      <c r="J277" s="796"/>
      <c r="K277" s="197">
        <f>K328+K341</f>
        <v>20747</v>
      </c>
      <c r="L277" s="197">
        <f>L328+L341</f>
        <v>40146</v>
      </c>
      <c r="M277" s="197">
        <f>M328+M341</f>
        <v>37668</v>
      </c>
      <c r="N277" s="987">
        <f>M277/L277</f>
        <v>0.93827529517262</v>
      </c>
      <c r="O277" s="197">
        <f>O328+O341</f>
        <v>2356</v>
      </c>
      <c r="P277" s="197">
        <f>P328+P341</f>
        <v>2356</v>
      </c>
      <c r="Q277" s="197">
        <f>Q328+Q341</f>
        <v>2356</v>
      </c>
      <c r="R277" s="969">
        <f>Q277/P277</f>
        <v>1</v>
      </c>
    </row>
    <row r="278" spans="1:18" ht="12.75">
      <c r="A278" s="199" t="s">
        <v>26</v>
      </c>
      <c r="B278" s="200" t="s">
        <v>158</v>
      </c>
      <c r="C278" s="201"/>
      <c r="D278" s="201"/>
      <c r="E278" s="202"/>
      <c r="F278" s="1498"/>
      <c r="G278" s="205"/>
      <c r="H278" s="204"/>
      <c r="I278" s="650"/>
      <c r="J278" s="796"/>
      <c r="K278" s="224"/>
      <c r="L278" s="224"/>
      <c r="M278" s="486"/>
      <c r="N278" s="987"/>
      <c r="O278" s="204"/>
      <c r="P278" s="204"/>
      <c r="Q278" s="650"/>
      <c r="R278" s="969"/>
    </row>
    <row r="279" spans="1:18" ht="12.75">
      <c r="A279" s="199"/>
      <c r="B279" s="509">
        <v>1</v>
      </c>
      <c r="C279" s="1846" t="s">
        <v>236</v>
      </c>
      <c r="D279" s="1846"/>
      <c r="E279" s="1858"/>
      <c r="F279" s="1499" t="s">
        <v>740</v>
      </c>
      <c r="G279" s="210"/>
      <c r="H279" s="210"/>
      <c r="I279" s="654"/>
      <c r="J279" s="796"/>
      <c r="K279" s="210">
        <v>281</v>
      </c>
      <c r="L279" s="210">
        <v>281</v>
      </c>
      <c r="M279" s="672"/>
      <c r="N279" s="987"/>
      <c r="O279" s="210"/>
      <c r="P279" s="210"/>
      <c r="Q279" s="654"/>
      <c r="R279" s="969"/>
    </row>
    <row r="280" spans="1:18" ht="12.75">
      <c r="A280" s="199"/>
      <c r="B280" s="206">
        <v>2</v>
      </c>
      <c r="C280" s="1839" t="s">
        <v>133</v>
      </c>
      <c r="D280" s="1839"/>
      <c r="E280" s="1850"/>
      <c r="F280" s="1485" t="s">
        <v>741</v>
      </c>
      <c r="G280" s="210"/>
      <c r="H280" s="210"/>
      <c r="I280" s="654"/>
      <c r="J280" s="796"/>
      <c r="K280" s="210"/>
      <c r="L280" s="210"/>
      <c r="M280" s="654"/>
      <c r="N280" s="987"/>
      <c r="O280" s="210"/>
      <c r="P280" s="210"/>
      <c r="Q280" s="654"/>
      <c r="R280" s="969"/>
    </row>
    <row r="281" spans="1:18" ht="12.75">
      <c r="A281" s="199"/>
      <c r="B281" s="206">
        <v>3</v>
      </c>
      <c r="C281" s="1839" t="s">
        <v>237</v>
      </c>
      <c r="D281" s="1839"/>
      <c r="E281" s="1850"/>
      <c r="F281" s="1485" t="s">
        <v>741</v>
      </c>
      <c r="G281" s="210"/>
      <c r="H281" s="210"/>
      <c r="I281" s="654"/>
      <c r="J281" s="796"/>
      <c r="K281" s="210"/>
      <c r="L281" s="210"/>
      <c r="M281" s="654"/>
      <c r="N281" s="987"/>
      <c r="O281" s="210"/>
      <c r="P281" s="210"/>
      <c r="Q281" s="654"/>
      <c r="R281" s="969"/>
    </row>
    <row r="282" spans="1:18" ht="12.75">
      <c r="A282" s="199"/>
      <c r="B282" s="206">
        <v>4</v>
      </c>
      <c r="C282" s="1839" t="s">
        <v>134</v>
      </c>
      <c r="D282" s="1839"/>
      <c r="E282" s="1850"/>
      <c r="F282" s="1485" t="s">
        <v>742</v>
      </c>
      <c r="G282" s="210"/>
      <c r="H282" s="210">
        <v>14052</v>
      </c>
      <c r="I282" s="654">
        <v>12820</v>
      </c>
      <c r="J282" s="985">
        <f>I282/H282</f>
        <v>0.9123256475946484</v>
      </c>
      <c r="K282" s="210"/>
      <c r="L282" s="210"/>
      <c r="M282" s="654"/>
      <c r="N282" s="987"/>
      <c r="O282" s="210"/>
      <c r="P282" s="210"/>
      <c r="Q282" s="654"/>
      <c r="R282" s="969"/>
    </row>
    <row r="283" spans="1:18" ht="12.75">
      <c r="A283" s="199"/>
      <c r="B283" s="206">
        <v>5</v>
      </c>
      <c r="C283" s="1839" t="s">
        <v>238</v>
      </c>
      <c r="D283" s="1839"/>
      <c r="E283" s="1850"/>
      <c r="F283" s="1485" t="s">
        <v>741</v>
      </c>
      <c r="G283" s="210"/>
      <c r="H283" s="210"/>
      <c r="I283" s="654"/>
      <c r="J283" s="796"/>
      <c r="K283" s="210"/>
      <c r="L283" s="210"/>
      <c r="M283" s="654"/>
      <c r="N283" s="987"/>
      <c r="O283" s="210"/>
      <c r="P283" s="210"/>
      <c r="Q283" s="654"/>
      <c r="R283" s="969"/>
    </row>
    <row r="284" spans="1:18" ht="12.75">
      <c r="A284" s="199"/>
      <c r="B284" s="206">
        <v>6</v>
      </c>
      <c r="C284" s="1839" t="s">
        <v>239</v>
      </c>
      <c r="D284" s="1839"/>
      <c r="E284" s="1850"/>
      <c r="F284" s="1485" t="s">
        <v>742</v>
      </c>
      <c r="G284" s="210"/>
      <c r="H284" s="210">
        <v>4050</v>
      </c>
      <c r="I284" s="654"/>
      <c r="J284" s="796"/>
      <c r="K284" s="210">
        <v>18999</v>
      </c>
      <c r="L284" s="210">
        <v>18934</v>
      </c>
      <c r="M284" s="654">
        <v>18934</v>
      </c>
      <c r="N284" s="987">
        <f>M284/L284</f>
        <v>1</v>
      </c>
      <c r="O284" s="210"/>
      <c r="P284" s="210"/>
      <c r="Q284" s="654"/>
      <c r="R284" s="969"/>
    </row>
    <row r="285" spans="1:18" ht="12.75">
      <c r="A285" s="199"/>
      <c r="B285" s="509">
        <v>7</v>
      </c>
      <c r="C285" s="1839" t="s">
        <v>240</v>
      </c>
      <c r="D285" s="1839"/>
      <c r="E285" s="1850"/>
      <c r="F285" s="1485" t="s">
        <v>742</v>
      </c>
      <c r="G285" s="210"/>
      <c r="H285" s="210"/>
      <c r="I285" s="654"/>
      <c r="J285" s="796"/>
      <c r="K285" s="210"/>
      <c r="L285" s="210"/>
      <c r="M285" s="654"/>
      <c r="N285" s="987"/>
      <c r="O285" s="210"/>
      <c r="P285" s="210"/>
      <c r="Q285" s="654"/>
      <c r="R285" s="969"/>
    </row>
    <row r="286" spans="1:18" ht="12.75">
      <c r="A286" s="199"/>
      <c r="B286" s="206">
        <v>8</v>
      </c>
      <c r="C286" s="1839" t="s">
        <v>243</v>
      </c>
      <c r="D286" s="1839"/>
      <c r="E286" s="1850"/>
      <c r="F286" s="1485" t="s">
        <v>741</v>
      </c>
      <c r="G286" s="210"/>
      <c r="H286" s="210"/>
      <c r="I286" s="654"/>
      <c r="J286" s="796"/>
      <c r="K286" s="210"/>
      <c r="L286" s="210">
        <v>8118</v>
      </c>
      <c r="M286" s="654">
        <v>8119</v>
      </c>
      <c r="N286" s="987">
        <f>M286/L286</f>
        <v>1.0001231830500124</v>
      </c>
      <c r="O286" s="210"/>
      <c r="P286" s="210"/>
      <c r="Q286" s="654"/>
      <c r="R286" s="969"/>
    </row>
    <row r="287" spans="1:18" ht="12.75">
      <c r="A287" s="199"/>
      <c r="B287" s="206">
        <v>9</v>
      </c>
      <c r="C287" s="1839" t="s">
        <v>241</v>
      </c>
      <c r="D287" s="1839"/>
      <c r="E287" s="1850"/>
      <c r="F287" s="1485" t="s">
        <v>741</v>
      </c>
      <c r="G287" s="210"/>
      <c r="H287" s="210"/>
      <c r="I287" s="654"/>
      <c r="J287" s="796"/>
      <c r="K287" s="210"/>
      <c r="L287" s="210"/>
      <c r="M287" s="654"/>
      <c r="N287" s="987"/>
      <c r="O287" s="210">
        <v>2356</v>
      </c>
      <c r="P287" s="210">
        <v>2356</v>
      </c>
      <c r="Q287" s="654">
        <v>2356</v>
      </c>
      <c r="R287" s="969">
        <f>Q287/P287</f>
        <v>1</v>
      </c>
    </row>
    <row r="288" spans="1:18" ht="12.75">
      <c r="A288" s="199"/>
      <c r="B288" s="206">
        <v>10</v>
      </c>
      <c r="C288" s="1839" t="s">
        <v>242</v>
      </c>
      <c r="D288" s="1839"/>
      <c r="E288" s="1850"/>
      <c r="F288" s="1485" t="s">
        <v>741</v>
      </c>
      <c r="G288" s="210"/>
      <c r="H288" s="210"/>
      <c r="I288" s="654"/>
      <c r="J288" s="796"/>
      <c r="K288" s="210">
        <v>150</v>
      </c>
      <c r="L288" s="210">
        <v>2099</v>
      </c>
      <c r="M288" s="654">
        <v>325</v>
      </c>
      <c r="N288" s="987">
        <f>M288/L288</f>
        <v>0.15483563601715103</v>
      </c>
      <c r="O288" s="210"/>
      <c r="P288" s="210"/>
      <c r="Q288" s="654"/>
      <c r="R288" s="969"/>
    </row>
    <row r="289" spans="1:18" ht="12.75">
      <c r="A289" s="199"/>
      <c r="B289" s="206">
        <v>11</v>
      </c>
      <c r="C289" s="1839" t="s">
        <v>156</v>
      </c>
      <c r="D289" s="1839"/>
      <c r="E289" s="1850"/>
      <c r="F289" s="1485" t="s">
        <v>741</v>
      </c>
      <c r="G289" s="210"/>
      <c r="H289" s="210"/>
      <c r="I289" s="654"/>
      <c r="J289" s="796"/>
      <c r="K289" s="210"/>
      <c r="L289" s="210"/>
      <c r="M289" s="654"/>
      <c r="N289" s="987"/>
      <c r="O289" s="210"/>
      <c r="P289" s="210"/>
      <c r="Q289" s="654"/>
      <c r="R289" s="969"/>
    </row>
    <row r="290" spans="1:18" ht="12.75">
      <c r="A290" s="199"/>
      <c r="B290" s="206">
        <v>12</v>
      </c>
      <c r="C290" s="1839" t="s">
        <v>157</v>
      </c>
      <c r="D290" s="1839"/>
      <c r="E290" s="1850"/>
      <c r="F290" s="1485" t="s">
        <v>741</v>
      </c>
      <c r="G290" s="210"/>
      <c r="H290" s="210"/>
      <c r="I290" s="654"/>
      <c r="J290" s="796"/>
      <c r="K290" s="210"/>
      <c r="L290" s="210"/>
      <c r="M290" s="654"/>
      <c r="N290" s="987"/>
      <c r="O290" s="210"/>
      <c r="P290" s="210"/>
      <c r="Q290" s="654"/>
      <c r="R290" s="969"/>
    </row>
    <row r="291" spans="1:18" ht="12.75">
      <c r="A291" s="199"/>
      <c r="B291" s="509">
        <v>13</v>
      </c>
      <c r="C291" s="1839" t="s">
        <v>244</v>
      </c>
      <c r="D291" s="1839"/>
      <c r="E291" s="1850"/>
      <c r="F291" s="1485" t="s">
        <v>742</v>
      </c>
      <c r="G291" s="210"/>
      <c r="H291" s="210"/>
      <c r="I291" s="654"/>
      <c r="J291" s="796"/>
      <c r="K291" s="210"/>
      <c r="L291" s="210"/>
      <c r="M291" s="654"/>
      <c r="N291" s="987"/>
      <c r="O291" s="210"/>
      <c r="P291" s="210"/>
      <c r="Q291" s="654"/>
      <c r="R291" s="969"/>
    </row>
    <row r="292" spans="1:18" ht="12.75">
      <c r="A292" s="199"/>
      <c r="B292" s="206">
        <v>14</v>
      </c>
      <c r="C292" s="1839" t="s">
        <v>245</v>
      </c>
      <c r="D292" s="1839"/>
      <c r="E292" s="1850"/>
      <c r="F292" s="1485" t="s">
        <v>741</v>
      </c>
      <c r="G292" s="210"/>
      <c r="H292" s="210"/>
      <c r="I292" s="654"/>
      <c r="J292" s="796"/>
      <c r="K292" s="210"/>
      <c r="L292" s="210"/>
      <c r="M292" s="654"/>
      <c r="N292" s="987"/>
      <c r="O292" s="210"/>
      <c r="P292" s="210"/>
      <c r="Q292" s="654"/>
      <c r="R292" s="969"/>
    </row>
    <row r="293" spans="1:18" ht="12.75">
      <c r="A293" s="199"/>
      <c r="B293" s="206">
        <v>15</v>
      </c>
      <c r="C293" s="1839" t="s">
        <v>246</v>
      </c>
      <c r="D293" s="1839"/>
      <c r="E293" s="1850"/>
      <c r="F293" s="1485" t="s">
        <v>741</v>
      </c>
      <c r="G293" s="210"/>
      <c r="H293" s="210"/>
      <c r="I293" s="654"/>
      <c r="J293" s="796"/>
      <c r="K293" s="210"/>
      <c r="L293" s="210"/>
      <c r="M293" s="654"/>
      <c r="N293" s="987"/>
      <c r="O293" s="210"/>
      <c r="P293" s="210"/>
      <c r="Q293" s="654"/>
      <c r="R293" s="969"/>
    </row>
    <row r="294" spans="1:18" ht="12.75">
      <c r="A294" s="199"/>
      <c r="B294" s="206">
        <v>16</v>
      </c>
      <c r="C294" s="1839" t="s">
        <v>135</v>
      </c>
      <c r="D294" s="1839"/>
      <c r="E294" s="1850"/>
      <c r="F294" s="1485" t="s">
        <v>741</v>
      </c>
      <c r="G294" s="210"/>
      <c r="H294" s="210"/>
      <c r="I294" s="654"/>
      <c r="J294" s="796"/>
      <c r="K294" s="210"/>
      <c r="L294" s="210"/>
      <c r="M294" s="654"/>
      <c r="N294" s="987"/>
      <c r="O294" s="210"/>
      <c r="P294" s="210"/>
      <c r="Q294" s="654"/>
      <c r="R294" s="969"/>
    </row>
    <row r="295" spans="1:18" ht="12.75">
      <c r="A295" s="199"/>
      <c r="B295" s="206">
        <v>17</v>
      </c>
      <c r="C295" s="1839" t="s">
        <v>247</v>
      </c>
      <c r="D295" s="1839"/>
      <c r="E295" s="1850"/>
      <c r="F295" s="1485" t="s">
        <v>741</v>
      </c>
      <c r="G295" s="210"/>
      <c r="H295" s="210"/>
      <c r="I295" s="654"/>
      <c r="J295" s="796"/>
      <c r="K295" s="210"/>
      <c r="L295" s="210"/>
      <c r="M295" s="654"/>
      <c r="N295" s="987"/>
      <c r="O295" s="210"/>
      <c r="P295" s="210"/>
      <c r="Q295" s="654"/>
      <c r="R295" s="969"/>
    </row>
    <row r="296" spans="1:18" ht="12.75">
      <c r="A296" s="199"/>
      <c r="B296" s="206">
        <v>18</v>
      </c>
      <c r="C296" s="1839" t="s">
        <v>136</v>
      </c>
      <c r="D296" s="1839"/>
      <c r="E296" s="1850"/>
      <c r="F296" s="1485" t="s">
        <v>741</v>
      </c>
      <c r="G296" s="210"/>
      <c r="H296" s="210"/>
      <c r="I296" s="654"/>
      <c r="J296" s="796"/>
      <c r="K296" s="210"/>
      <c r="L296" s="210"/>
      <c r="M296" s="654"/>
      <c r="N296" s="987"/>
      <c r="O296" s="210"/>
      <c r="P296" s="210"/>
      <c r="Q296" s="654"/>
      <c r="R296" s="969"/>
    </row>
    <row r="297" spans="1:18" ht="12.75">
      <c r="A297" s="199"/>
      <c r="B297" s="509">
        <v>19</v>
      </c>
      <c r="C297" s="1839" t="s">
        <v>138</v>
      </c>
      <c r="D297" s="1839"/>
      <c r="E297" s="1850"/>
      <c r="F297" s="1485"/>
      <c r="G297" s="210"/>
      <c r="H297" s="210"/>
      <c r="I297" s="654"/>
      <c r="J297" s="796"/>
      <c r="K297" s="210"/>
      <c r="L297" s="210"/>
      <c r="M297" s="654"/>
      <c r="N297" s="987"/>
      <c r="O297" s="210"/>
      <c r="P297" s="210"/>
      <c r="Q297" s="654"/>
      <c r="R297" s="969"/>
    </row>
    <row r="298" spans="1:18" ht="12.75">
      <c r="A298" s="199"/>
      <c r="B298" s="206">
        <v>20</v>
      </c>
      <c r="C298" s="1839" t="s">
        <v>248</v>
      </c>
      <c r="D298" s="1839"/>
      <c r="E298" s="1850"/>
      <c r="F298" s="1485" t="s">
        <v>741</v>
      </c>
      <c r="G298" s="210"/>
      <c r="H298" s="210"/>
      <c r="I298" s="654"/>
      <c r="J298" s="796"/>
      <c r="K298" s="210"/>
      <c r="L298" s="210"/>
      <c r="M298" s="654"/>
      <c r="N298" s="987"/>
      <c r="O298" s="210"/>
      <c r="P298" s="210"/>
      <c r="Q298" s="654"/>
      <c r="R298" s="969"/>
    </row>
    <row r="299" spans="1:18" ht="12.75">
      <c r="A299" s="199"/>
      <c r="B299" s="206">
        <v>21</v>
      </c>
      <c r="C299" s="1839" t="s">
        <v>249</v>
      </c>
      <c r="D299" s="1839"/>
      <c r="E299" s="1850"/>
      <c r="F299" s="1485" t="s">
        <v>742</v>
      </c>
      <c r="G299" s="210"/>
      <c r="H299" s="210"/>
      <c r="I299" s="654"/>
      <c r="J299" s="796"/>
      <c r="K299" s="210"/>
      <c r="L299" s="210"/>
      <c r="M299" s="654"/>
      <c r="N299" s="987"/>
      <c r="O299" s="210"/>
      <c r="P299" s="210"/>
      <c r="Q299" s="654"/>
      <c r="R299" s="969"/>
    </row>
    <row r="300" spans="1:18" ht="12.75">
      <c r="A300" s="199"/>
      <c r="B300" s="206">
        <v>22</v>
      </c>
      <c r="C300" s="1839" t="s">
        <v>250</v>
      </c>
      <c r="D300" s="1839"/>
      <c r="E300" s="1850"/>
      <c r="F300" s="1485" t="s">
        <v>742</v>
      </c>
      <c r="G300" s="215"/>
      <c r="H300" s="215"/>
      <c r="I300" s="655"/>
      <c r="J300" s="796"/>
      <c r="K300" s="215"/>
      <c r="L300" s="215"/>
      <c r="M300" s="655"/>
      <c r="N300" s="987"/>
      <c r="O300" s="210"/>
      <c r="P300" s="210"/>
      <c r="Q300" s="654"/>
      <c r="R300" s="969"/>
    </row>
    <row r="301" spans="1:18" ht="12.75">
      <c r="A301" s="213"/>
      <c r="B301" s="206">
        <v>23</v>
      </c>
      <c r="C301" s="1839" t="s">
        <v>251</v>
      </c>
      <c r="D301" s="1839"/>
      <c r="E301" s="1850"/>
      <c r="F301" s="1485" t="s">
        <v>742</v>
      </c>
      <c r="G301" s="215"/>
      <c r="H301" s="215"/>
      <c r="I301" s="655"/>
      <c r="J301" s="796"/>
      <c r="K301" s="215"/>
      <c r="L301" s="215"/>
      <c r="M301" s="655"/>
      <c r="N301" s="987"/>
      <c r="O301" s="210"/>
      <c r="P301" s="210"/>
      <c r="Q301" s="654"/>
      <c r="R301" s="969"/>
    </row>
    <row r="302" spans="1:18" ht="12.75">
      <c r="A302" s="199"/>
      <c r="B302" s="206">
        <v>24</v>
      </c>
      <c r="C302" s="1839" t="s">
        <v>139</v>
      </c>
      <c r="D302" s="1839"/>
      <c r="E302" s="1850"/>
      <c r="F302" s="1485" t="s">
        <v>741</v>
      </c>
      <c r="G302" s="215"/>
      <c r="H302" s="215"/>
      <c r="I302" s="655"/>
      <c r="J302" s="796"/>
      <c r="K302" s="215"/>
      <c r="L302" s="215"/>
      <c r="M302" s="655"/>
      <c r="N302" s="987"/>
      <c r="O302" s="210"/>
      <c r="P302" s="210"/>
      <c r="Q302" s="654"/>
      <c r="R302" s="969"/>
    </row>
    <row r="303" spans="1:18" ht="12.75">
      <c r="A303" s="199"/>
      <c r="B303" s="509">
        <v>25</v>
      </c>
      <c r="C303" s="207" t="s">
        <v>252</v>
      </c>
      <c r="D303" s="207"/>
      <c r="E303" s="208"/>
      <c r="F303" s="1485" t="s">
        <v>741</v>
      </c>
      <c r="G303" s="215"/>
      <c r="H303" s="215"/>
      <c r="I303" s="655"/>
      <c r="J303" s="796"/>
      <c r="K303" s="215">
        <v>20</v>
      </c>
      <c r="L303" s="215"/>
      <c r="M303" s="655"/>
      <c r="N303" s="987"/>
      <c r="O303" s="215"/>
      <c r="P303" s="215"/>
      <c r="Q303" s="655"/>
      <c r="R303" s="969"/>
    </row>
    <row r="304" spans="1:18" ht="12.75">
      <c r="A304" s="199"/>
      <c r="B304" s="206">
        <v>26</v>
      </c>
      <c r="C304" s="1839" t="s">
        <v>253</v>
      </c>
      <c r="D304" s="1839"/>
      <c r="E304" s="1850"/>
      <c r="F304" s="1485" t="s">
        <v>741</v>
      </c>
      <c r="G304" s="238"/>
      <c r="H304" s="238"/>
      <c r="I304" s="661"/>
      <c r="J304" s="796"/>
      <c r="K304" s="238"/>
      <c r="L304" s="238"/>
      <c r="M304" s="661"/>
      <c r="N304" s="987"/>
      <c r="O304" s="238"/>
      <c r="P304" s="238"/>
      <c r="Q304" s="661"/>
      <c r="R304" s="969"/>
    </row>
    <row r="305" spans="1:18" ht="13.5" thickBot="1">
      <c r="A305" s="217"/>
      <c r="B305" s="206">
        <v>27</v>
      </c>
      <c r="C305" s="1851" t="s">
        <v>254</v>
      </c>
      <c r="D305" s="1851"/>
      <c r="E305" s="1852"/>
      <c r="F305" s="1500" t="s">
        <v>741</v>
      </c>
      <c r="G305" s="267"/>
      <c r="H305" s="268"/>
      <c r="I305" s="266"/>
      <c r="J305" s="797"/>
      <c r="K305" s="267"/>
      <c r="L305" s="706">
        <v>37</v>
      </c>
      <c r="M305" s="365">
        <v>38</v>
      </c>
      <c r="N305" s="988">
        <f>M305/L305</f>
        <v>1.027027027027027</v>
      </c>
      <c r="O305" s="266"/>
      <c r="P305" s="268"/>
      <c r="Q305" s="685"/>
      <c r="R305" s="981"/>
    </row>
    <row r="306" spans="1:18" ht="14.25" thickBot="1" thickTop="1">
      <c r="A306" s="1854" t="s">
        <v>140</v>
      </c>
      <c r="B306" s="1855"/>
      <c r="C306" s="1855"/>
      <c r="D306" s="1855"/>
      <c r="E306" s="1872"/>
      <c r="F306" s="1457"/>
      <c r="G306" s="751"/>
      <c r="H306" s="752">
        <f>SUM(H279:H305)</f>
        <v>18102</v>
      </c>
      <c r="I306" s="752">
        <f>SUM(I279:I305)</f>
        <v>12820</v>
      </c>
      <c r="J306" s="798"/>
      <c r="K306" s="751">
        <f>SUM(K279:K305)</f>
        <v>19450</v>
      </c>
      <c r="L306" s="752">
        <f>SUM(L279:L305)</f>
        <v>29469</v>
      </c>
      <c r="M306" s="752">
        <f>SUM(M279:M305)</f>
        <v>27416</v>
      </c>
      <c r="N306" s="983"/>
      <c r="O306" s="751">
        <f>SUM(O279:O305)</f>
        <v>2356</v>
      </c>
      <c r="P306" s="752">
        <f>SUM(P279:P305)</f>
        <v>2356</v>
      </c>
      <c r="Q306" s="752">
        <f>SUM(Q279:Q305)</f>
        <v>2356</v>
      </c>
      <c r="R306" s="990"/>
    </row>
    <row r="307" spans="1:18" ht="13.5" thickTop="1">
      <c r="A307" s="188"/>
      <c r="B307" s="188"/>
      <c r="C307" s="188"/>
      <c r="D307" s="188"/>
      <c r="E307" s="188"/>
      <c r="F307" s="188"/>
      <c r="G307" s="188"/>
      <c r="H307" s="188"/>
      <c r="I307" s="188"/>
      <c r="J307" s="686"/>
      <c r="K307" s="188"/>
      <c r="L307" s="188"/>
      <c r="M307" s="188"/>
      <c r="N307" s="188"/>
      <c r="O307" s="188"/>
      <c r="P307" s="188"/>
      <c r="Q307" s="188"/>
      <c r="R307" s="686"/>
    </row>
    <row r="308" spans="1:18" ht="12.75">
      <c r="A308" s="188"/>
      <c r="B308" s="188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</row>
    <row r="309" spans="1:18" ht="12.75">
      <c r="A309" s="188"/>
      <c r="B309" s="188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</row>
    <row r="310" spans="1:18" ht="12.75">
      <c r="A310" s="188"/>
      <c r="B310" s="1867" t="s">
        <v>352</v>
      </c>
      <c r="C310" s="1867"/>
      <c r="D310" s="1867"/>
      <c r="E310" s="1867"/>
      <c r="F310" s="1867"/>
      <c r="G310" s="1867"/>
      <c r="H310" s="1867"/>
      <c r="I310" s="1867"/>
      <c r="J310" s="1867"/>
      <c r="K310" s="1867"/>
      <c r="L310" s="1867"/>
      <c r="M310" s="1867"/>
      <c r="N310" s="1867"/>
      <c r="O310" s="1867"/>
      <c r="P310" s="1867"/>
      <c r="Q310" s="1867"/>
      <c r="R310" s="1867"/>
    </row>
    <row r="311" spans="1:18" ht="12.75">
      <c r="A311" s="1868" t="s">
        <v>749</v>
      </c>
      <c r="B311" s="1868"/>
      <c r="C311" s="1868"/>
      <c r="D311" s="1868"/>
      <c r="E311" s="1868"/>
      <c r="F311" s="1868"/>
      <c r="G311" s="1868"/>
      <c r="H311" s="1868"/>
      <c r="I311" s="1868"/>
      <c r="J311" s="1868"/>
      <c r="K311" s="1868"/>
      <c r="L311" s="1868"/>
      <c r="M311" s="1868"/>
      <c r="N311" s="1868"/>
      <c r="O311" s="1868"/>
      <c r="P311" s="1868"/>
      <c r="Q311" s="1868"/>
      <c r="R311" s="1868"/>
    </row>
    <row r="312" spans="1:19" ht="12.75" customHeight="1">
      <c r="A312" s="1874" t="s">
        <v>202</v>
      </c>
      <c r="B312" s="1874"/>
      <c r="C312" s="1874"/>
      <c r="D312" s="1874"/>
      <c r="E312" s="1874"/>
      <c r="F312" s="1874"/>
      <c r="G312" s="1874"/>
      <c r="H312" s="1874"/>
      <c r="I312" s="1874"/>
      <c r="J312" s="1874"/>
      <c r="K312" s="1874"/>
      <c r="L312" s="1874"/>
      <c r="M312" s="1874"/>
      <c r="N312" s="1874"/>
      <c r="O312" s="1874"/>
      <c r="P312" s="1874"/>
      <c r="Q312" s="1874"/>
      <c r="R312" s="1874"/>
      <c r="S312" s="639"/>
    </row>
    <row r="313" spans="1:18" ht="12.75">
      <c r="A313" s="1847" t="s">
        <v>86</v>
      </c>
      <c r="B313" s="1848"/>
      <c r="C313" s="1848"/>
      <c r="D313" s="1848"/>
      <c r="E313" s="1848"/>
      <c r="F313" s="1848"/>
      <c r="G313" s="1848"/>
      <c r="H313" s="1848"/>
      <c r="I313" s="1848"/>
      <c r="J313" s="1848"/>
      <c r="K313" s="1848"/>
      <c r="L313" s="1848"/>
      <c r="M313" s="1848"/>
      <c r="N313" s="1848"/>
      <c r="O313" s="1848"/>
      <c r="P313" s="1848"/>
      <c r="Q313" s="1848"/>
      <c r="R313" s="1848"/>
    </row>
    <row r="314" spans="1:18" ht="13.5" thickBot="1">
      <c r="A314" s="1507"/>
      <c r="B314" s="697"/>
      <c r="C314" s="697"/>
      <c r="D314" s="697"/>
      <c r="E314" s="697"/>
      <c r="F314" s="697"/>
      <c r="G314" s="697"/>
      <c r="H314" s="697"/>
      <c r="I314" s="697"/>
      <c r="J314" s="697"/>
      <c r="K314" s="697"/>
      <c r="L314" s="697"/>
      <c r="M314" s="697"/>
      <c r="N314" s="697"/>
      <c r="O314" s="219"/>
      <c r="P314" s="219"/>
      <c r="Q314" s="219"/>
      <c r="R314" s="220"/>
    </row>
    <row r="315" spans="1:18" ht="13.5" thickTop="1">
      <c r="A315" s="1814" t="s">
        <v>1</v>
      </c>
      <c r="B315" s="1816" t="s">
        <v>129</v>
      </c>
      <c r="C315" s="1817"/>
      <c r="D315" s="1817"/>
      <c r="E315" s="1818"/>
      <c r="F315" s="1905" t="s">
        <v>739</v>
      </c>
      <c r="G315" s="1824" t="s">
        <v>99</v>
      </c>
      <c r="H315" s="1825"/>
      <c r="I315" s="1825"/>
      <c r="J315" s="1825"/>
      <c r="K315" s="1825"/>
      <c r="L315" s="1825"/>
      <c r="M315" s="1825"/>
      <c r="N315" s="1825"/>
      <c r="O315" s="1825"/>
      <c r="P315" s="1825"/>
      <c r="Q315" s="1825"/>
      <c r="R315" s="1826"/>
    </row>
    <row r="316" spans="1:18" ht="12.75">
      <c r="A316" s="1815"/>
      <c r="B316" s="1819"/>
      <c r="C316" s="1820"/>
      <c r="D316" s="1820"/>
      <c r="E316" s="1821"/>
      <c r="F316" s="1906"/>
      <c r="G316" s="1833" t="s">
        <v>146</v>
      </c>
      <c r="H316" s="1833"/>
      <c r="I316" s="1833"/>
      <c r="J316" s="1833"/>
      <c r="K316" s="1840" t="s">
        <v>147</v>
      </c>
      <c r="L316" s="1841"/>
      <c r="M316" s="1842"/>
      <c r="N316" s="1865"/>
      <c r="O316" s="1873" t="s">
        <v>148</v>
      </c>
      <c r="P316" s="1841"/>
      <c r="Q316" s="1842"/>
      <c r="R316" s="1865"/>
    </row>
    <row r="317" spans="1:18" ht="12.75" customHeight="1">
      <c r="A317" s="1815"/>
      <c r="B317" s="1819"/>
      <c r="C317" s="1820"/>
      <c r="D317" s="1820"/>
      <c r="E317" s="1821"/>
      <c r="F317" s="1906"/>
      <c r="G317" s="1810" t="s">
        <v>328</v>
      </c>
      <c r="H317" s="1808" t="s">
        <v>330</v>
      </c>
      <c r="I317" s="1806" t="s">
        <v>334</v>
      </c>
      <c r="J317" s="1843" t="s">
        <v>335</v>
      </c>
      <c r="K317" s="1810" t="s">
        <v>328</v>
      </c>
      <c r="L317" s="1808" t="s">
        <v>330</v>
      </c>
      <c r="M317" s="1806" t="s">
        <v>334</v>
      </c>
      <c r="N317" s="1843" t="s">
        <v>335</v>
      </c>
      <c r="O317" s="1804" t="s">
        <v>328</v>
      </c>
      <c r="P317" s="1808" t="s">
        <v>330</v>
      </c>
      <c r="Q317" s="1806" t="s">
        <v>334</v>
      </c>
      <c r="R317" s="1843" t="s">
        <v>335</v>
      </c>
    </row>
    <row r="318" spans="1:18" ht="12.75">
      <c r="A318" s="1815"/>
      <c r="B318" s="1819"/>
      <c r="C318" s="1820"/>
      <c r="D318" s="1820"/>
      <c r="E318" s="1821"/>
      <c r="F318" s="1906"/>
      <c r="G318" s="1811"/>
      <c r="H318" s="1809"/>
      <c r="I318" s="1807"/>
      <c r="J318" s="1859"/>
      <c r="K318" s="1811"/>
      <c r="L318" s="1809"/>
      <c r="M318" s="1807"/>
      <c r="N318" s="1859"/>
      <c r="O318" s="1805"/>
      <c r="P318" s="1809"/>
      <c r="Q318" s="1807"/>
      <c r="R318" s="1859"/>
    </row>
    <row r="319" spans="1:18" ht="12.75">
      <c r="A319" s="1815"/>
      <c r="B319" s="1875"/>
      <c r="C319" s="1876"/>
      <c r="D319" s="1876"/>
      <c r="E319" s="1877"/>
      <c r="F319" s="1907"/>
      <c r="G319" s="192">
        <v>28</v>
      </c>
      <c r="H319" s="190">
        <v>29</v>
      </c>
      <c r="I319" s="243"/>
      <c r="J319" s="243">
        <v>30</v>
      </c>
      <c r="K319" s="189">
        <v>31</v>
      </c>
      <c r="L319" s="190">
        <v>32</v>
      </c>
      <c r="M319" s="243"/>
      <c r="N319" s="191">
        <v>33</v>
      </c>
      <c r="O319" s="192">
        <v>34</v>
      </c>
      <c r="P319" s="190">
        <v>35</v>
      </c>
      <c r="Q319" s="243"/>
      <c r="R319" s="707">
        <v>36</v>
      </c>
    </row>
    <row r="320" spans="1:18" ht="12.75">
      <c r="A320" s="344"/>
      <c r="B320" s="322" t="s">
        <v>141</v>
      </c>
      <c r="C320" s="254"/>
      <c r="D320" s="254"/>
      <c r="E320" s="254"/>
      <c r="F320" s="1484"/>
      <c r="G320" s="252">
        <f>SUM(G306)</f>
        <v>0</v>
      </c>
      <c r="H320" s="353">
        <f>SUM(H306)</f>
        <v>18102</v>
      </c>
      <c r="I320" s="657">
        <v>12820</v>
      </c>
      <c r="J320" s="791"/>
      <c r="K320" s="350">
        <v>19450</v>
      </c>
      <c r="L320" s="350">
        <v>29469</v>
      </c>
      <c r="M320" s="657">
        <v>27416</v>
      </c>
      <c r="N320" s="977">
        <f>M320/L320</f>
        <v>0.9303335708710848</v>
      </c>
      <c r="O320" s="353">
        <v>2356</v>
      </c>
      <c r="P320" s="353">
        <v>2356</v>
      </c>
      <c r="Q320" s="350">
        <v>2356</v>
      </c>
      <c r="R320" s="985">
        <f>Q320/P320</f>
        <v>1</v>
      </c>
    </row>
    <row r="321" spans="1:18" ht="12.75">
      <c r="A321" s="193"/>
      <c r="B321" s="255">
        <v>28</v>
      </c>
      <c r="C321" s="1839" t="s">
        <v>255</v>
      </c>
      <c r="D321" s="1839"/>
      <c r="E321" s="1839"/>
      <c r="F321" s="1485"/>
      <c r="G321" s="196"/>
      <c r="H321" s="198"/>
      <c r="I321" s="649"/>
      <c r="J321" s="791"/>
      <c r="K321" s="222"/>
      <c r="L321" s="222"/>
      <c r="M321" s="671"/>
      <c r="N321" s="977"/>
      <c r="O321" s="198"/>
      <c r="P321" s="198"/>
      <c r="Q321" s="197"/>
      <c r="R321" s="985"/>
    </row>
    <row r="322" spans="1:18" ht="12.75">
      <c r="A322" s="193"/>
      <c r="B322" s="255">
        <v>29</v>
      </c>
      <c r="C322" s="1845" t="s">
        <v>155</v>
      </c>
      <c r="D322" s="1845"/>
      <c r="E322" s="1845"/>
      <c r="F322" s="1499" t="s">
        <v>741</v>
      </c>
      <c r="G322" s="203"/>
      <c r="H322" s="205"/>
      <c r="I322" s="650"/>
      <c r="J322" s="791"/>
      <c r="K322" s="204"/>
      <c r="L322" s="204"/>
      <c r="M322" s="650"/>
      <c r="N322" s="977"/>
      <c r="O322" s="205"/>
      <c r="P322" s="205"/>
      <c r="Q322" s="204"/>
      <c r="R322" s="985"/>
    </row>
    <row r="323" spans="1:18" ht="12.75">
      <c r="A323" s="256"/>
      <c r="B323" s="255">
        <v>30</v>
      </c>
      <c r="C323" s="1846" t="s">
        <v>256</v>
      </c>
      <c r="D323" s="1845"/>
      <c r="E323" s="1845"/>
      <c r="F323" s="1499" t="s">
        <v>742</v>
      </c>
      <c r="G323" s="203"/>
      <c r="H323" s="205"/>
      <c r="I323" s="650"/>
      <c r="J323" s="791"/>
      <c r="K323" s="204"/>
      <c r="L323" s="204"/>
      <c r="M323" s="650"/>
      <c r="N323" s="977"/>
      <c r="O323" s="205"/>
      <c r="P323" s="205"/>
      <c r="Q323" s="204"/>
      <c r="R323" s="985"/>
    </row>
    <row r="324" spans="1:18" ht="12.75">
      <c r="A324" s="256"/>
      <c r="B324" s="255">
        <v>31</v>
      </c>
      <c r="C324" s="1846" t="s">
        <v>257</v>
      </c>
      <c r="D324" s="1845"/>
      <c r="E324" s="1845"/>
      <c r="F324" s="1499" t="s">
        <v>742</v>
      </c>
      <c r="G324" s="211"/>
      <c r="H324" s="212"/>
      <c r="I324" s="654"/>
      <c r="J324" s="791"/>
      <c r="K324" s="210">
        <v>296</v>
      </c>
      <c r="L324" s="210">
        <v>256</v>
      </c>
      <c r="M324" s="654">
        <v>255</v>
      </c>
      <c r="N324" s="977">
        <f>M324/L324</f>
        <v>0.99609375</v>
      </c>
      <c r="O324" s="212"/>
      <c r="P324" s="212"/>
      <c r="Q324" s="210"/>
      <c r="R324" s="985"/>
    </row>
    <row r="325" spans="1:18" ht="12.75">
      <c r="A325" s="256"/>
      <c r="B325" s="255">
        <v>32</v>
      </c>
      <c r="C325" s="1846" t="s">
        <v>258</v>
      </c>
      <c r="D325" s="1845"/>
      <c r="E325" s="1845"/>
      <c r="F325" s="1499" t="s">
        <v>742</v>
      </c>
      <c r="G325" s="211"/>
      <c r="H325" s="212">
        <v>1651</v>
      </c>
      <c r="I325" s="654">
        <v>1651</v>
      </c>
      <c r="J325" s="977">
        <f>I325/H325</f>
        <v>1</v>
      </c>
      <c r="K325" s="210">
        <v>851</v>
      </c>
      <c r="L325" s="210">
        <v>7105</v>
      </c>
      <c r="M325" s="654">
        <v>7104</v>
      </c>
      <c r="N325" s="977">
        <f>M325/L325</f>
        <v>0.9998592540464462</v>
      </c>
      <c r="O325" s="212"/>
      <c r="P325" s="212"/>
      <c r="Q325" s="210"/>
      <c r="R325" s="985"/>
    </row>
    <row r="326" spans="1:18" ht="12.75">
      <c r="A326" s="256"/>
      <c r="B326" s="255">
        <v>33</v>
      </c>
      <c r="C326" s="1839" t="s">
        <v>234</v>
      </c>
      <c r="D326" s="1839"/>
      <c r="E326" s="1839"/>
      <c r="F326" s="1488" t="s">
        <v>741</v>
      </c>
      <c r="G326" s="214"/>
      <c r="H326" s="216"/>
      <c r="I326" s="655"/>
      <c r="J326" s="791"/>
      <c r="K326" s="215"/>
      <c r="L326" s="215"/>
      <c r="M326" s="655"/>
      <c r="N326" s="977"/>
      <c r="O326" s="216"/>
      <c r="P326" s="216"/>
      <c r="Q326" s="215"/>
      <c r="R326" s="985"/>
    </row>
    <row r="327" spans="1:18" ht="12.75">
      <c r="A327" s="256"/>
      <c r="B327" s="255">
        <v>34</v>
      </c>
      <c r="C327" s="1839" t="s">
        <v>259</v>
      </c>
      <c r="D327" s="1839"/>
      <c r="E327" s="1839"/>
      <c r="F327" s="1488" t="s">
        <v>742</v>
      </c>
      <c r="G327" s="214"/>
      <c r="H327" s="216"/>
      <c r="I327" s="655"/>
      <c r="J327" s="791"/>
      <c r="K327" s="215"/>
      <c r="L327" s="215">
        <v>3166</v>
      </c>
      <c r="M327" s="655">
        <v>2893</v>
      </c>
      <c r="N327" s="977">
        <f>M327/L327</f>
        <v>0.9137713202779533</v>
      </c>
      <c r="O327" s="216"/>
      <c r="P327" s="216"/>
      <c r="Q327" s="215"/>
      <c r="R327" s="985"/>
    </row>
    <row r="328" spans="1:18" ht="12.75">
      <c r="A328" s="344">
        <v>1</v>
      </c>
      <c r="B328" s="322" t="s">
        <v>159</v>
      </c>
      <c r="C328" s="254"/>
      <c r="D328" s="254"/>
      <c r="E328" s="254"/>
      <c r="F328" s="1484"/>
      <c r="G328" s="252"/>
      <c r="H328" s="252">
        <f>SUM(H320:H327)</f>
        <v>19753</v>
      </c>
      <c r="I328" s="252">
        <f>SUM(I320:I327)</f>
        <v>14471</v>
      </c>
      <c r="J328" s="977">
        <f>I328/H328</f>
        <v>0.732597580114413</v>
      </c>
      <c r="K328" s="350">
        <f>SUM(K320:K327)</f>
        <v>20597</v>
      </c>
      <c r="L328" s="350">
        <f>SUM(L320:L327)</f>
        <v>39996</v>
      </c>
      <c r="M328" s="350">
        <f>SUM(M320:M327)</f>
        <v>37668</v>
      </c>
      <c r="N328" s="977">
        <f>M328/L328</f>
        <v>0.9417941794179417</v>
      </c>
      <c r="O328" s="353">
        <f>SUM(O320:O327)</f>
        <v>2356</v>
      </c>
      <c r="P328" s="353">
        <f>SUM(P320:P327)</f>
        <v>2356</v>
      </c>
      <c r="Q328" s="353">
        <f>SUM(Q320:Q327)</f>
        <v>2356</v>
      </c>
      <c r="R328" s="985">
        <f>Q328/P328</f>
        <v>1</v>
      </c>
    </row>
    <row r="329" spans="1:18" ht="12.75">
      <c r="A329" s="259"/>
      <c r="B329" s="260"/>
      <c r="C329" s="261"/>
      <c r="D329" s="261"/>
      <c r="E329" s="261"/>
      <c r="F329" s="1486"/>
      <c r="G329" s="269"/>
      <c r="H329" s="441"/>
      <c r="I329" s="666"/>
      <c r="J329" s="791"/>
      <c r="K329" s="270"/>
      <c r="L329" s="270"/>
      <c r="M329" s="666"/>
      <c r="N329" s="977"/>
      <c r="O329" s="271"/>
      <c r="P329" s="271"/>
      <c r="Q329" s="272"/>
      <c r="R329" s="985"/>
    </row>
    <row r="330" spans="1:18" ht="12.75">
      <c r="A330" s="263" t="s">
        <v>26</v>
      </c>
      <c r="B330" s="1860" t="s">
        <v>160</v>
      </c>
      <c r="C330" s="1861"/>
      <c r="D330" s="1861"/>
      <c r="E330" s="1861"/>
      <c r="F330" s="1487"/>
      <c r="G330" s="211"/>
      <c r="H330" s="212"/>
      <c r="I330" s="654"/>
      <c r="J330" s="791"/>
      <c r="K330" s="210"/>
      <c r="L330" s="210"/>
      <c r="M330" s="654"/>
      <c r="N330" s="977"/>
      <c r="O330" s="212"/>
      <c r="P330" s="212"/>
      <c r="Q330" s="210"/>
      <c r="R330" s="985"/>
    </row>
    <row r="331" spans="1:18" ht="12.75">
      <c r="A331" s="444"/>
      <c r="B331" s="257">
        <v>1</v>
      </c>
      <c r="C331" s="1839" t="s">
        <v>261</v>
      </c>
      <c r="D331" s="1839"/>
      <c r="E331" s="1839"/>
      <c r="F331" s="1488" t="s">
        <v>741</v>
      </c>
      <c r="G331" s="214"/>
      <c r="H331" s="216"/>
      <c r="I331" s="655"/>
      <c r="J331" s="791"/>
      <c r="K331" s="215"/>
      <c r="L331" s="215"/>
      <c r="M331" s="655"/>
      <c r="N331" s="977"/>
      <c r="O331" s="216"/>
      <c r="P331" s="216"/>
      <c r="Q331" s="215"/>
      <c r="R331" s="985"/>
    </row>
    <row r="332" spans="1:18" ht="12.75">
      <c r="A332" s="347"/>
      <c r="B332" s="255">
        <v>2</v>
      </c>
      <c r="C332" s="1839" t="s">
        <v>260</v>
      </c>
      <c r="D332" s="1839"/>
      <c r="E332" s="1839"/>
      <c r="F332" s="1488" t="s">
        <v>741</v>
      </c>
      <c r="G332" s="214"/>
      <c r="H332" s="216"/>
      <c r="I332" s="655"/>
      <c r="J332" s="791"/>
      <c r="K332" s="215"/>
      <c r="L332" s="215"/>
      <c r="M332" s="655"/>
      <c r="N332" s="977"/>
      <c r="O332" s="214"/>
      <c r="P332" s="216"/>
      <c r="Q332" s="215"/>
      <c r="R332" s="985"/>
    </row>
    <row r="333" spans="1:18" ht="12.75">
      <c r="A333" s="256"/>
      <c r="B333" s="257">
        <v>3</v>
      </c>
      <c r="C333" s="1839" t="s">
        <v>125</v>
      </c>
      <c r="D333" s="1839"/>
      <c r="E333" s="1839"/>
      <c r="F333" s="1488" t="s">
        <v>741</v>
      </c>
      <c r="G333" s="214"/>
      <c r="H333" s="216"/>
      <c r="I333" s="655"/>
      <c r="J333" s="791"/>
      <c r="K333" s="215">
        <v>150</v>
      </c>
      <c r="L333" s="215">
        <v>150</v>
      </c>
      <c r="M333" s="655"/>
      <c r="N333" s="977">
        <f>M333/L333</f>
        <v>0</v>
      </c>
      <c r="O333" s="214"/>
      <c r="P333" s="216"/>
      <c r="Q333" s="215"/>
      <c r="R333" s="985"/>
    </row>
    <row r="334" spans="1:18" ht="12.75">
      <c r="A334" s="256"/>
      <c r="B334" s="916">
        <v>4</v>
      </c>
      <c r="C334" s="207" t="s">
        <v>361</v>
      </c>
      <c r="D334" s="207"/>
      <c r="E334" s="207"/>
      <c r="F334" s="1488" t="s">
        <v>741</v>
      </c>
      <c r="G334" s="214"/>
      <c r="H334" s="216"/>
      <c r="I334" s="655"/>
      <c r="J334" s="791"/>
      <c r="K334" s="215"/>
      <c r="L334" s="215"/>
      <c r="M334" s="655"/>
      <c r="N334" s="977"/>
      <c r="O334" s="214"/>
      <c r="P334" s="216"/>
      <c r="Q334" s="215"/>
      <c r="R334" s="985"/>
    </row>
    <row r="335" spans="1:18" ht="12.75">
      <c r="A335" s="256"/>
      <c r="B335" s="257">
        <v>5</v>
      </c>
      <c r="C335" s="1839" t="s">
        <v>262</v>
      </c>
      <c r="D335" s="1839"/>
      <c r="E335" s="1839"/>
      <c r="F335" s="1488" t="s">
        <v>741</v>
      </c>
      <c r="G335" s="214"/>
      <c r="H335" s="216"/>
      <c r="I335" s="655"/>
      <c r="J335" s="791"/>
      <c r="K335" s="215"/>
      <c r="L335" s="215"/>
      <c r="M335" s="655"/>
      <c r="N335" s="977"/>
      <c r="O335" s="214"/>
      <c r="P335" s="216"/>
      <c r="Q335" s="215"/>
      <c r="R335" s="985"/>
    </row>
    <row r="336" spans="1:18" ht="12.75">
      <c r="A336" s="256"/>
      <c r="B336" s="257">
        <v>6</v>
      </c>
      <c r="C336" s="1839" t="s">
        <v>265</v>
      </c>
      <c r="D336" s="1839"/>
      <c r="E336" s="1839"/>
      <c r="F336" s="1488" t="s">
        <v>741</v>
      </c>
      <c r="G336" s="214"/>
      <c r="H336" s="216"/>
      <c r="I336" s="655"/>
      <c r="J336" s="791"/>
      <c r="K336" s="215"/>
      <c r="L336" s="215"/>
      <c r="M336" s="655"/>
      <c r="N336" s="977"/>
      <c r="O336" s="214"/>
      <c r="P336" s="216"/>
      <c r="Q336" s="215"/>
      <c r="R336" s="985"/>
    </row>
    <row r="337" spans="1:18" ht="12.75">
      <c r="A337" s="256"/>
      <c r="B337" s="257">
        <v>7</v>
      </c>
      <c r="C337" s="1849" t="s">
        <v>263</v>
      </c>
      <c r="D337" s="1849"/>
      <c r="E337" s="1849"/>
      <c r="F337" s="1488" t="s">
        <v>741</v>
      </c>
      <c r="G337" s="214"/>
      <c r="H337" s="216"/>
      <c r="I337" s="655"/>
      <c r="J337" s="791"/>
      <c r="K337" s="215"/>
      <c r="L337" s="215"/>
      <c r="M337" s="655"/>
      <c r="N337" s="977"/>
      <c r="O337" s="214"/>
      <c r="P337" s="216"/>
      <c r="Q337" s="215"/>
      <c r="R337" s="985"/>
    </row>
    <row r="338" spans="1:18" ht="12.75">
      <c r="A338" s="256"/>
      <c r="B338" s="255">
        <v>8</v>
      </c>
      <c r="C338" s="1849" t="s">
        <v>137</v>
      </c>
      <c r="D338" s="1849"/>
      <c r="E338" s="1849"/>
      <c r="F338" s="1488"/>
      <c r="G338" s="214"/>
      <c r="H338" s="216"/>
      <c r="I338" s="655"/>
      <c r="J338" s="791"/>
      <c r="K338" s="215"/>
      <c r="L338" s="215"/>
      <c r="M338" s="655"/>
      <c r="N338" s="977"/>
      <c r="O338" s="214"/>
      <c r="P338" s="216"/>
      <c r="Q338" s="215"/>
      <c r="R338" s="985"/>
    </row>
    <row r="339" spans="1:18" ht="12.75">
      <c r="A339" s="256"/>
      <c r="B339" s="510">
        <v>9</v>
      </c>
      <c r="C339" s="1857" t="s">
        <v>264</v>
      </c>
      <c r="D339" s="1857"/>
      <c r="E339" s="1857"/>
      <c r="F339" s="1489" t="s">
        <v>742</v>
      </c>
      <c r="G339" s="214"/>
      <c r="H339" s="216"/>
      <c r="I339" s="655"/>
      <c r="J339" s="791"/>
      <c r="K339" s="215"/>
      <c r="L339" s="215"/>
      <c r="M339" s="655"/>
      <c r="N339" s="977"/>
      <c r="O339" s="214"/>
      <c r="P339" s="216"/>
      <c r="Q339" s="215"/>
      <c r="R339" s="985"/>
    </row>
    <row r="340" spans="1:18" ht="12.75">
      <c r="A340" s="256"/>
      <c r="B340" s="510">
        <v>10</v>
      </c>
      <c r="C340" s="893" t="s">
        <v>362</v>
      </c>
      <c r="D340" s="893"/>
      <c r="E340" s="893"/>
      <c r="F340" s="1489" t="s">
        <v>741</v>
      </c>
      <c r="G340" s="214"/>
      <c r="H340" s="216"/>
      <c r="I340" s="655"/>
      <c r="J340" s="791"/>
      <c r="K340" s="215"/>
      <c r="L340" s="215"/>
      <c r="M340" s="655"/>
      <c r="N340" s="977"/>
      <c r="O340" s="214"/>
      <c r="P340" s="216"/>
      <c r="Q340" s="215"/>
      <c r="R340" s="985"/>
    </row>
    <row r="341" spans="1:18" ht="12.75">
      <c r="A341" s="347"/>
      <c r="B341" s="345" t="s">
        <v>162</v>
      </c>
      <c r="C341" s="346" t="s">
        <v>161</v>
      </c>
      <c r="D341" s="346"/>
      <c r="E341" s="346"/>
      <c r="F341" s="1502"/>
      <c r="G341" s="252"/>
      <c r="H341" s="353"/>
      <c r="I341" s="657"/>
      <c r="J341" s="791"/>
      <c r="K341" s="350">
        <f>SUM(K331:K340)</f>
        <v>150</v>
      </c>
      <c r="L341" s="350">
        <f>SUM(L331:L340)</f>
        <v>150</v>
      </c>
      <c r="M341" s="350">
        <f>SUM(M331:M340)</f>
        <v>0</v>
      </c>
      <c r="N341" s="977">
        <f>M341/L341</f>
        <v>0</v>
      </c>
      <c r="O341" s="252"/>
      <c r="P341" s="353"/>
      <c r="Q341" s="350"/>
      <c r="R341" s="985"/>
    </row>
    <row r="342" spans="1:18" ht="12.75">
      <c r="A342" s="259"/>
      <c r="B342" s="264"/>
      <c r="C342" s="265"/>
      <c r="D342" s="265"/>
      <c r="E342" s="265"/>
      <c r="F342" s="1491"/>
      <c r="G342" s="354"/>
      <c r="H342" s="442"/>
      <c r="I342" s="659"/>
      <c r="J342" s="791"/>
      <c r="K342" s="355"/>
      <c r="L342" s="355"/>
      <c r="M342" s="659"/>
      <c r="N342" s="977"/>
      <c r="O342" s="356"/>
      <c r="P342" s="801"/>
      <c r="Q342" s="357"/>
      <c r="R342" s="985"/>
    </row>
    <row r="343" spans="1:18" ht="12.75">
      <c r="A343" s="193">
        <v>2</v>
      </c>
      <c r="B343" s="194" t="s">
        <v>163</v>
      </c>
      <c r="C343" s="195"/>
      <c r="D343" s="195"/>
      <c r="E343" s="195"/>
      <c r="F343" s="1492"/>
      <c r="G343" s="274"/>
      <c r="H343" s="443"/>
      <c r="I343" s="660"/>
      <c r="J343" s="791"/>
      <c r="K343" s="359">
        <f>K351</f>
        <v>210</v>
      </c>
      <c r="L343" s="359">
        <f>L351</f>
        <v>638</v>
      </c>
      <c r="M343" s="359">
        <f>M351</f>
        <v>563</v>
      </c>
      <c r="N343" s="977">
        <f>M343/L343</f>
        <v>0.8824451410658307</v>
      </c>
      <c r="O343" s="364"/>
      <c r="P343" s="276"/>
      <c r="Q343" s="709"/>
      <c r="R343" s="985"/>
    </row>
    <row r="344" spans="1:18" ht="12.75">
      <c r="A344" s="199"/>
      <c r="B344" s="1856" t="s">
        <v>142</v>
      </c>
      <c r="C344" s="1600"/>
      <c r="D344" s="1600"/>
      <c r="E344" s="1600"/>
      <c r="F344" s="1493"/>
      <c r="G344" s="239"/>
      <c r="H344" s="237"/>
      <c r="I344" s="661"/>
      <c r="J344" s="791"/>
      <c r="K344" s="350"/>
      <c r="L344" s="350"/>
      <c r="M344" s="661"/>
      <c r="N344" s="977"/>
      <c r="O344" s="211"/>
      <c r="P344" s="212"/>
      <c r="Q344" s="210"/>
      <c r="R344" s="985"/>
    </row>
    <row r="345" spans="1:18" ht="12.75">
      <c r="A345" s="199"/>
      <c r="B345" s="206">
        <v>1</v>
      </c>
      <c r="C345" s="1839" t="s">
        <v>268</v>
      </c>
      <c r="D345" s="1839"/>
      <c r="E345" s="1839"/>
      <c r="F345" s="1503" t="s">
        <v>741</v>
      </c>
      <c r="G345" s="231"/>
      <c r="H345" s="799"/>
      <c r="I345" s="662"/>
      <c r="J345" s="791"/>
      <c r="K345" s="749"/>
      <c r="L345" s="749">
        <v>218</v>
      </c>
      <c r="M345" s="662">
        <v>217</v>
      </c>
      <c r="N345" s="977">
        <f>M345/L345</f>
        <v>0.9954128440366973</v>
      </c>
      <c r="O345" s="273"/>
      <c r="P345" s="802"/>
      <c r="Q345" s="253"/>
      <c r="R345" s="985"/>
    </row>
    <row r="346" spans="1:18" ht="12.75">
      <c r="A346" s="199"/>
      <c r="B346" s="206">
        <v>2</v>
      </c>
      <c r="C346" s="1839" t="s">
        <v>269</v>
      </c>
      <c r="D346" s="1839"/>
      <c r="E346" s="1839"/>
      <c r="F346" s="1496" t="s">
        <v>741</v>
      </c>
      <c r="G346" s="450"/>
      <c r="H346" s="800"/>
      <c r="I346" s="663"/>
      <c r="J346" s="791"/>
      <c r="K346" s="529"/>
      <c r="L346" s="529">
        <v>115</v>
      </c>
      <c r="M346" s="663">
        <v>114</v>
      </c>
      <c r="N346" s="977">
        <f>M346/L346</f>
        <v>0.991304347826087</v>
      </c>
      <c r="O346" s="448"/>
      <c r="P346" s="803"/>
      <c r="Q346" s="449"/>
      <c r="R346" s="985"/>
    </row>
    <row r="347" spans="1:18" ht="12.75">
      <c r="A347" s="199"/>
      <c r="B347" s="206">
        <v>3</v>
      </c>
      <c r="C347" s="1839" t="s">
        <v>194</v>
      </c>
      <c r="D347" s="1839"/>
      <c r="E347" s="1839"/>
      <c r="F347" s="1488" t="s">
        <v>742</v>
      </c>
      <c r="G347" s="230"/>
      <c r="H347" s="788"/>
      <c r="I347" s="667"/>
      <c r="J347" s="791"/>
      <c r="K347" s="349"/>
      <c r="L347" s="349">
        <v>10</v>
      </c>
      <c r="M347" s="667">
        <v>13</v>
      </c>
      <c r="N347" s="977">
        <f>M347/L347</f>
        <v>1.3</v>
      </c>
      <c r="O347" s="214"/>
      <c r="P347" s="216"/>
      <c r="Q347" s="215"/>
      <c r="R347" s="985"/>
    </row>
    <row r="348" spans="1:18" ht="12.75">
      <c r="A348" s="213"/>
      <c r="B348" s="206">
        <v>4</v>
      </c>
      <c r="C348" s="1839" t="s">
        <v>267</v>
      </c>
      <c r="D348" s="1839"/>
      <c r="E348" s="1839"/>
      <c r="F348" s="1488" t="s">
        <v>741</v>
      </c>
      <c r="G348" s="358"/>
      <c r="H348" s="360"/>
      <c r="I348" s="668"/>
      <c r="J348" s="791"/>
      <c r="K348" s="750">
        <v>210</v>
      </c>
      <c r="L348" s="750">
        <v>247</v>
      </c>
      <c r="M348" s="1154">
        <v>172</v>
      </c>
      <c r="N348" s="977">
        <f>M348/L348</f>
        <v>0.6963562753036437</v>
      </c>
      <c r="O348" s="804"/>
      <c r="P348" s="360"/>
      <c r="Q348" s="359"/>
      <c r="R348" s="985"/>
    </row>
    <row r="349" spans="1:18" ht="12.75">
      <c r="A349" s="213"/>
      <c r="B349" s="206">
        <v>5</v>
      </c>
      <c r="C349" s="1839" t="s">
        <v>266</v>
      </c>
      <c r="D349" s="1839"/>
      <c r="E349" s="1839"/>
      <c r="F349" s="1488" t="s">
        <v>741</v>
      </c>
      <c r="G349" s="358"/>
      <c r="H349" s="360"/>
      <c r="I349" s="668"/>
      <c r="J349" s="791"/>
      <c r="K349" s="750"/>
      <c r="L349" s="750"/>
      <c r="M349" s="668"/>
      <c r="N349" s="977"/>
      <c r="O349" s="360"/>
      <c r="P349" s="360"/>
      <c r="Q349" s="359"/>
      <c r="R349" s="985"/>
    </row>
    <row r="350" spans="1:18" ht="12.75">
      <c r="A350" s="213"/>
      <c r="B350" s="206">
        <v>6</v>
      </c>
      <c r="C350" s="1839" t="s">
        <v>118</v>
      </c>
      <c r="D350" s="1839"/>
      <c r="E350" s="1839"/>
      <c r="F350" s="1488" t="s">
        <v>741</v>
      </c>
      <c r="G350" s="358"/>
      <c r="H350" s="360"/>
      <c r="I350" s="668"/>
      <c r="J350" s="791"/>
      <c r="K350" s="359"/>
      <c r="L350" s="750">
        <v>48</v>
      </c>
      <c r="M350" s="1154">
        <v>47</v>
      </c>
      <c r="N350" s="977">
        <f>M350/L350</f>
        <v>0.9791666666666666</v>
      </c>
      <c r="O350" s="360"/>
      <c r="P350" s="360"/>
      <c r="Q350" s="359"/>
      <c r="R350" s="985"/>
    </row>
    <row r="351" spans="1:18" ht="13.5" thickBot="1">
      <c r="A351" s="1506"/>
      <c r="B351" s="1505" t="s">
        <v>164</v>
      </c>
      <c r="C351" s="1482" t="s">
        <v>165</v>
      </c>
      <c r="D351" s="1482"/>
      <c r="E351" s="1482"/>
      <c r="F351" s="1494"/>
      <c r="G351" s="366"/>
      <c r="H351" s="805"/>
      <c r="I351" s="806"/>
      <c r="J351" s="793"/>
      <c r="K351" s="807">
        <f>SUM(K345:K350)</f>
        <v>210</v>
      </c>
      <c r="L351" s="807">
        <f>SUM(L345:L350)</f>
        <v>638</v>
      </c>
      <c r="M351" s="807">
        <f>SUM(M345:M350)</f>
        <v>563</v>
      </c>
      <c r="N351" s="989">
        <f>M351/L351</f>
        <v>0.8824451410658307</v>
      </c>
      <c r="O351" s="805"/>
      <c r="P351" s="805"/>
      <c r="Q351" s="807"/>
      <c r="R351" s="986"/>
    </row>
    <row r="352" spans="1:18" ht="14.25" thickBot="1" thickTop="1">
      <c r="A352" s="1836" t="s">
        <v>152</v>
      </c>
      <c r="B352" s="1837"/>
      <c r="C352" s="1837"/>
      <c r="D352" s="1837"/>
      <c r="E352" s="1838"/>
      <c r="F352" s="1504"/>
      <c r="G352" s="242"/>
      <c r="H352" s="241">
        <f>H277+H343</f>
        <v>19753</v>
      </c>
      <c r="I352" s="241">
        <f>I277+I343</f>
        <v>14471</v>
      </c>
      <c r="J352" s="1153">
        <f>I352/H352</f>
        <v>0.732597580114413</v>
      </c>
      <c r="K352" s="242">
        <f>K277+K343</f>
        <v>20957</v>
      </c>
      <c r="L352" s="241">
        <f>L277+L343</f>
        <v>40784</v>
      </c>
      <c r="M352" s="241">
        <f>M277+M343</f>
        <v>38231</v>
      </c>
      <c r="N352" s="983">
        <f>M352/L352</f>
        <v>0.9374019223224794</v>
      </c>
      <c r="O352" s="708">
        <f>O277+O343</f>
        <v>2356</v>
      </c>
      <c r="P352" s="708">
        <f>P277+P343</f>
        <v>2356</v>
      </c>
      <c r="Q352" s="708">
        <f>Q277+Q343</f>
        <v>2356</v>
      </c>
      <c r="R352" s="983">
        <f>Q352/P352</f>
        <v>1</v>
      </c>
    </row>
    <row r="353" spans="1:18" ht="13.5" thickTop="1">
      <c r="A353" s="511"/>
      <c r="B353" s="511"/>
      <c r="C353" s="511"/>
      <c r="D353" s="511"/>
      <c r="E353" s="511"/>
      <c r="F353" s="511"/>
      <c r="G353" s="512"/>
      <c r="H353" s="512"/>
      <c r="I353" s="512"/>
      <c r="J353" s="701"/>
      <c r="K353" s="512"/>
      <c r="L353" s="512"/>
      <c r="M353" s="512"/>
      <c r="N353" s="701"/>
      <c r="O353" s="512"/>
      <c r="P353" s="512"/>
      <c r="Q353" s="512"/>
      <c r="R353" s="513"/>
    </row>
    <row r="354" spans="1:18" ht="12.75">
      <c r="A354" s="511"/>
      <c r="B354" s="511"/>
      <c r="C354" s="511"/>
      <c r="D354" s="511"/>
      <c r="E354" s="511"/>
      <c r="F354" s="511"/>
      <c r="G354" s="512"/>
      <c r="H354" s="512"/>
      <c r="I354" s="512"/>
      <c r="J354" s="513"/>
      <c r="K354" s="512"/>
      <c r="L354" s="512"/>
      <c r="M354" s="512"/>
      <c r="N354" s="513"/>
      <c r="O354" s="512"/>
      <c r="P354" s="512"/>
      <c r="Q354" s="512"/>
      <c r="R354" s="513"/>
    </row>
    <row r="355" spans="1:18" ht="12.75">
      <c r="A355" s="511"/>
      <c r="B355" s="511"/>
      <c r="C355" s="511"/>
      <c r="D355" s="511"/>
      <c r="E355" s="511"/>
      <c r="F355" s="511"/>
      <c r="G355" s="512"/>
      <c r="H355" s="512"/>
      <c r="I355" s="512"/>
      <c r="J355" s="513"/>
      <c r="K355" s="512"/>
      <c r="L355" s="512"/>
      <c r="M355" s="512"/>
      <c r="N355" s="513"/>
      <c r="O355" s="512"/>
      <c r="P355" s="512"/>
      <c r="Q355" s="512"/>
      <c r="R355" s="513"/>
    </row>
    <row r="356" spans="1:18" ht="12.75">
      <c r="A356" s="511"/>
      <c r="B356" s="511"/>
      <c r="C356" s="511"/>
      <c r="D356" s="511"/>
      <c r="E356" s="511"/>
      <c r="F356" s="511"/>
      <c r="G356" s="512"/>
      <c r="H356" s="512"/>
      <c r="I356" s="512"/>
      <c r="J356" s="513"/>
      <c r="K356" s="512"/>
      <c r="L356" s="512"/>
      <c r="M356" s="512"/>
      <c r="N356" s="513"/>
      <c r="O356" s="512"/>
      <c r="P356" s="512"/>
      <c r="Q356" s="512"/>
      <c r="R356" s="513"/>
    </row>
    <row r="357" spans="1:18" ht="12.75">
      <c r="A357" s="697"/>
      <c r="B357" s="1866" t="s">
        <v>353</v>
      </c>
      <c r="C357" s="1866"/>
      <c r="D357" s="1866"/>
      <c r="E357" s="1866"/>
      <c r="F357" s="1866"/>
      <c r="G357" s="1866"/>
      <c r="H357" s="1866"/>
      <c r="I357" s="1866"/>
      <c r="J357" s="1866"/>
      <c r="K357" s="1866"/>
      <c r="L357" s="1866"/>
      <c r="M357" s="1866"/>
      <c r="N357" s="1866"/>
      <c r="O357" s="1866"/>
      <c r="P357" s="1866"/>
      <c r="Q357" s="1866"/>
      <c r="R357" s="1866"/>
    </row>
    <row r="358" spans="1:18" ht="12.75">
      <c r="A358" s="1868" t="s">
        <v>749</v>
      </c>
      <c r="B358" s="1868"/>
      <c r="C358" s="1868"/>
      <c r="D358" s="1868"/>
      <c r="E358" s="1868"/>
      <c r="F358" s="1868"/>
      <c r="G358" s="1868"/>
      <c r="H358" s="1868"/>
      <c r="I358" s="1868"/>
      <c r="J358" s="1868"/>
      <c r="K358" s="1868"/>
      <c r="L358" s="1868"/>
      <c r="M358" s="1868"/>
      <c r="N358" s="1868"/>
      <c r="O358" s="1868"/>
      <c r="P358" s="1868"/>
      <c r="Q358" s="1868"/>
      <c r="R358" s="1868"/>
    </row>
    <row r="359" spans="1:18" ht="12.75" customHeight="1">
      <c r="A359" s="1853" t="s">
        <v>388</v>
      </c>
      <c r="B359" s="1853"/>
      <c r="C359" s="1853"/>
      <c r="D359" s="1853"/>
      <c r="E359" s="1853"/>
      <c r="F359" s="1853"/>
      <c r="G359" s="1853"/>
      <c r="H359" s="1853"/>
      <c r="I359" s="1853"/>
      <c r="J359" s="1853"/>
      <c r="K359" s="1853"/>
      <c r="L359" s="1853"/>
      <c r="M359" s="1853"/>
      <c r="N359" s="1853"/>
      <c r="O359" s="1853"/>
      <c r="P359" s="1853"/>
      <c r="Q359" s="1853"/>
      <c r="R359" s="1853"/>
    </row>
    <row r="360" spans="1:18" ht="12.75">
      <c r="A360" s="1812" t="s">
        <v>86</v>
      </c>
      <c r="B360" s="1813"/>
      <c r="C360" s="1813"/>
      <c r="D360" s="1813"/>
      <c r="E360" s="1813"/>
      <c r="F360" s="1813"/>
      <c r="G360" s="1813"/>
      <c r="H360" s="1813"/>
      <c r="I360" s="1813"/>
      <c r="J360" s="1813"/>
      <c r="K360" s="1813"/>
      <c r="L360" s="1813"/>
      <c r="M360" s="1813"/>
      <c r="N360" s="1813"/>
      <c r="O360" s="1813"/>
      <c r="P360" s="1813"/>
      <c r="Q360" s="1813"/>
      <c r="R360" s="1813"/>
    </row>
    <row r="361" spans="1:18" ht="13.5" thickBot="1">
      <c r="A361" s="188"/>
      <c r="B361" s="188"/>
      <c r="C361" s="188"/>
      <c r="D361" s="188"/>
      <c r="E361" s="188"/>
      <c r="F361" s="188"/>
      <c r="G361" s="188"/>
      <c r="H361" s="188"/>
      <c r="I361" s="188"/>
      <c r="J361" s="188"/>
      <c r="K361" s="188"/>
      <c r="L361" s="188"/>
      <c r="M361" s="188"/>
      <c r="N361" s="188"/>
      <c r="O361" s="219"/>
      <c r="P361" s="219"/>
      <c r="Q361" s="219"/>
      <c r="R361" s="220"/>
    </row>
    <row r="362" spans="1:18" ht="13.5" thickTop="1">
      <c r="A362" s="1814"/>
      <c r="B362" s="1816" t="s">
        <v>129</v>
      </c>
      <c r="C362" s="1817"/>
      <c r="D362" s="1817"/>
      <c r="E362" s="1818"/>
      <c r="F362" s="1905" t="s">
        <v>739</v>
      </c>
      <c r="G362" s="1824" t="s">
        <v>99</v>
      </c>
      <c r="H362" s="1825"/>
      <c r="I362" s="1825"/>
      <c r="J362" s="1825"/>
      <c r="K362" s="1825"/>
      <c r="L362" s="1825"/>
      <c r="M362" s="1825"/>
      <c r="N362" s="1825"/>
      <c r="O362" s="1825"/>
      <c r="P362" s="1825"/>
      <c r="Q362" s="1825"/>
      <c r="R362" s="1826"/>
    </row>
    <row r="363" spans="1:18" ht="12.75">
      <c r="A363" s="1815"/>
      <c r="B363" s="1819"/>
      <c r="C363" s="1820"/>
      <c r="D363" s="1820"/>
      <c r="E363" s="1821"/>
      <c r="F363" s="1906"/>
      <c r="G363" s="1864" t="s">
        <v>389</v>
      </c>
      <c r="H363" s="1833"/>
      <c r="I363" s="1833"/>
      <c r="J363" s="1834"/>
      <c r="K363" s="1833" t="s">
        <v>431</v>
      </c>
      <c r="L363" s="1833"/>
      <c r="M363" s="1833"/>
      <c r="N363" s="1833"/>
      <c r="O363" s="1840" t="s">
        <v>432</v>
      </c>
      <c r="P363" s="1841"/>
      <c r="Q363" s="1842"/>
      <c r="R363" s="1865"/>
    </row>
    <row r="364" spans="1:18" ht="12.75" customHeight="1">
      <c r="A364" s="1815"/>
      <c r="B364" s="1819"/>
      <c r="C364" s="1820"/>
      <c r="D364" s="1820"/>
      <c r="E364" s="1821"/>
      <c r="F364" s="1906"/>
      <c r="G364" s="1804" t="s">
        <v>328</v>
      </c>
      <c r="H364" s="1806" t="s">
        <v>330</v>
      </c>
      <c r="I364" s="1806" t="s">
        <v>334</v>
      </c>
      <c r="J364" s="1843" t="s">
        <v>335</v>
      </c>
      <c r="K364" s="1804" t="s">
        <v>328</v>
      </c>
      <c r="L364" s="1806" t="s">
        <v>330</v>
      </c>
      <c r="M364" s="1806" t="s">
        <v>334</v>
      </c>
      <c r="N364" s="1843" t="s">
        <v>335</v>
      </c>
      <c r="O364" s="1804" t="s">
        <v>328</v>
      </c>
      <c r="P364" s="1806" t="s">
        <v>330</v>
      </c>
      <c r="Q364" s="1806" t="s">
        <v>334</v>
      </c>
      <c r="R364" s="1843" t="s">
        <v>335</v>
      </c>
    </row>
    <row r="365" spans="1:18" ht="12.75">
      <c r="A365" s="1815"/>
      <c r="B365" s="1869"/>
      <c r="C365" s="1870"/>
      <c r="D365" s="1870"/>
      <c r="E365" s="1871"/>
      <c r="F365" s="1906"/>
      <c r="G365" s="1805"/>
      <c r="H365" s="1807"/>
      <c r="I365" s="1807"/>
      <c r="J365" s="1859"/>
      <c r="K365" s="1805"/>
      <c r="L365" s="1807"/>
      <c r="M365" s="1807"/>
      <c r="N365" s="1859"/>
      <c r="O365" s="1805"/>
      <c r="P365" s="1807"/>
      <c r="Q365" s="1807"/>
      <c r="R365" s="1859"/>
    </row>
    <row r="366" spans="1:18" ht="12.75">
      <c r="A366" s="1815"/>
      <c r="B366" s="1841"/>
      <c r="C366" s="1841"/>
      <c r="D366" s="1841"/>
      <c r="E366" s="1865"/>
      <c r="F366" s="1907"/>
      <c r="G366" s="192">
        <v>37</v>
      </c>
      <c r="H366" s="648">
        <v>38</v>
      </c>
      <c r="I366" s="243"/>
      <c r="J366" s="191">
        <v>39</v>
      </c>
      <c r="K366" s="192">
        <v>37</v>
      </c>
      <c r="L366" s="648">
        <v>38</v>
      </c>
      <c r="M366" s="243"/>
      <c r="N366" s="243">
        <v>39</v>
      </c>
      <c r="O366" s="189">
        <v>40</v>
      </c>
      <c r="P366" s="190">
        <v>41</v>
      </c>
      <c r="Q366" s="243"/>
      <c r="R366" s="191">
        <v>42</v>
      </c>
    </row>
    <row r="367" spans="1:18" ht="12.75">
      <c r="A367" s="1885" t="s">
        <v>154</v>
      </c>
      <c r="B367" s="1886"/>
      <c r="C367" s="1886"/>
      <c r="D367" s="1886"/>
      <c r="E367" s="1887"/>
      <c r="F367" s="1497"/>
      <c r="G367" s="198"/>
      <c r="H367" s="197">
        <f>H418+H431</f>
        <v>212</v>
      </c>
      <c r="I367" s="197">
        <f>I418+I431</f>
        <v>212</v>
      </c>
      <c r="J367" s="782"/>
      <c r="K367" s="197">
        <f>K418+K431</f>
        <v>34151</v>
      </c>
      <c r="L367" s="197">
        <f>L418+L431</f>
        <v>0</v>
      </c>
      <c r="M367" s="197">
        <f>M418+M431</f>
        <v>0</v>
      </c>
      <c r="N367" s="782"/>
      <c r="O367" s="197"/>
      <c r="P367" s="197"/>
      <c r="Q367" s="197"/>
      <c r="R367" s="782"/>
    </row>
    <row r="368" spans="1:18" ht="12.75">
      <c r="A368" s="199" t="s">
        <v>26</v>
      </c>
      <c r="B368" s="200" t="s">
        <v>158</v>
      </c>
      <c r="C368" s="201"/>
      <c r="D368" s="201"/>
      <c r="E368" s="202"/>
      <c r="F368" s="1498"/>
      <c r="G368" s="205"/>
      <c r="H368" s="204"/>
      <c r="I368" s="650"/>
      <c r="J368" s="782"/>
      <c r="K368" s="204"/>
      <c r="L368" s="204"/>
      <c r="M368" s="650"/>
      <c r="N368" s="782"/>
      <c r="O368" s="224"/>
      <c r="P368" s="224"/>
      <c r="Q368" s="672"/>
      <c r="R368" s="782"/>
    </row>
    <row r="369" spans="1:18" ht="12.75">
      <c r="A369" s="199"/>
      <c r="B369" s="200"/>
      <c r="C369" s="201"/>
      <c r="D369" s="201"/>
      <c r="E369" s="202"/>
      <c r="F369" s="1498"/>
      <c r="G369" s="205"/>
      <c r="H369" s="204"/>
      <c r="I369" s="650"/>
      <c r="J369" s="782"/>
      <c r="K369" s="204"/>
      <c r="L369" s="204"/>
      <c r="M369" s="650"/>
      <c r="N369" s="782"/>
      <c r="O369" s="224"/>
      <c r="P369" s="224"/>
      <c r="Q369" s="672"/>
      <c r="R369" s="782"/>
    </row>
    <row r="370" spans="1:18" ht="12.75">
      <c r="A370" s="199"/>
      <c r="B370" s="509">
        <v>1</v>
      </c>
      <c r="C370" s="1846" t="s">
        <v>236</v>
      </c>
      <c r="D370" s="1846"/>
      <c r="E370" s="1858"/>
      <c r="F370" s="1499" t="s">
        <v>740</v>
      </c>
      <c r="G370" s="212"/>
      <c r="H370" s="210"/>
      <c r="I370" s="654"/>
      <c r="J370" s="782"/>
      <c r="K370" s="210"/>
      <c r="L370" s="210"/>
      <c r="M370" s="654"/>
      <c r="N370" s="782"/>
      <c r="O370" s="210"/>
      <c r="P370" s="210"/>
      <c r="Q370" s="654"/>
      <c r="R370" s="782"/>
    </row>
    <row r="371" spans="1:18" ht="12.75">
      <c r="A371" s="199"/>
      <c r="B371" s="206">
        <v>2</v>
      </c>
      <c r="C371" s="1839" t="s">
        <v>133</v>
      </c>
      <c r="D371" s="1839"/>
      <c r="E371" s="1850"/>
      <c r="F371" s="1485" t="s">
        <v>741</v>
      </c>
      <c r="G371" s="212"/>
      <c r="H371" s="210"/>
      <c r="I371" s="654"/>
      <c r="J371" s="782"/>
      <c r="K371" s="210"/>
      <c r="L371" s="210"/>
      <c r="M371" s="654"/>
      <c r="N371" s="782"/>
      <c r="O371" s="210"/>
      <c r="P371" s="210"/>
      <c r="Q371" s="654"/>
      <c r="R371" s="782"/>
    </row>
    <row r="372" spans="1:18" ht="12.75">
      <c r="A372" s="199"/>
      <c r="B372" s="206">
        <v>3</v>
      </c>
      <c r="C372" s="1839" t="s">
        <v>237</v>
      </c>
      <c r="D372" s="1839"/>
      <c r="E372" s="1850"/>
      <c r="F372" s="1485" t="s">
        <v>741</v>
      </c>
      <c r="G372" s="212"/>
      <c r="H372" s="210"/>
      <c r="I372" s="654"/>
      <c r="J372" s="782"/>
      <c r="K372" s="210"/>
      <c r="L372" s="210"/>
      <c r="M372" s="654"/>
      <c r="N372" s="782"/>
      <c r="O372" s="210"/>
      <c r="P372" s="210"/>
      <c r="Q372" s="654"/>
      <c r="R372" s="782"/>
    </row>
    <row r="373" spans="1:18" ht="12.75">
      <c r="A373" s="199"/>
      <c r="B373" s="206">
        <v>4</v>
      </c>
      <c r="C373" s="1839" t="s">
        <v>134</v>
      </c>
      <c r="D373" s="1839"/>
      <c r="E373" s="1850"/>
      <c r="F373" s="1485" t="s">
        <v>742</v>
      </c>
      <c r="G373" s="212"/>
      <c r="H373" s="210"/>
      <c r="I373" s="654"/>
      <c r="J373" s="782"/>
      <c r="K373" s="210"/>
      <c r="L373" s="210"/>
      <c r="M373" s="654"/>
      <c r="N373" s="782"/>
      <c r="O373" s="210"/>
      <c r="P373" s="210"/>
      <c r="Q373" s="654"/>
      <c r="R373" s="782"/>
    </row>
    <row r="374" spans="1:18" ht="12.75">
      <c r="A374" s="199"/>
      <c r="B374" s="206">
        <v>5</v>
      </c>
      <c r="C374" s="1839" t="s">
        <v>238</v>
      </c>
      <c r="D374" s="1839"/>
      <c r="E374" s="1850"/>
      <c r="F374" s="1485" t="s">
        <v>741</v>
      </c>
      <c r="G374" s="212"/>
      <c r="H374" s="210"/>
      <c r="I374" s="654"/>
      <c r="J374" s="782"/>
      <c r="K374" s="210"/>
      <c r="L374" s="210"/>
      <c r="M374" s="654"/>
      <c r="N374" s="782"/>
      <c r="O374" s="210"/>
      <c r="P374" s="210"/>
      <c r="Q374" s="654"/>
      <c r="R374" s="782"/>
    </row>
    <row r="375" spans="1:18" ht="12.75">
      <c r="A375" s="199"/>
      <c r="B375" s="206">
        <v>6</v>
      </c>
      <c r="C375" s="1839" t="s">
        <v>239</v>
      </c>
      <c r="D375" s="1839"/>
      <c r="E375" s="1850"/>
      <c r="F375" s="1485" t="s">
        <v>742</v>
      </c>
      <c r="G375" s="212"/>
      <c r="H375" s="210"/>
      <c r="I375" s="654"/>
      <c r="J375" s="782"/>
      <c r="K375" s="210"/>
      <c r="L375" s="210"/>
      <c r="M375" s="654"/>
      <c r="N375" s="782"/>
      <c r="O375" s="210"/>
      <c r="P375" s="210"/>
      <c r="Q375" s="654"/>
      <c r="R375" s="782"/>
    </row>
    <row r="376" spans="1:18" ht="12.75">
      <c r="A376" s="199"/>
      <c r="B376" s="509">
        <v>7</v>
      </c>
      <c r="C376" s="1839" t="s">
        <v>240</v>
      </c>
      <c r="D376" s="1839"/>
      <c r="E376" s="1850"/>
      <c r="F376" s="1485" t="s">
        <v>742</v>
      </c>
      <c r="G376" s="212"/>
      <c r="H376" s="210"/>
      <c r="I376" s="654"/>
      <c r="J376" s="782"/>
      <c r="K376" s="210"/>
      <c r="L376" s="210"/>
      <c r="M376" s="654"/>
      <c r="N376" s="782"/>
      <c r="O376" s="210"/>
      <c r="P376" s="210"/>
      <c r="Q376" s="654"/>
      <c r="R376" s="782"/>
    </row>
    <row r="377" spans="1:18" ht="12.75">
      <c r="A377" s="199"/>
      <c r="B377" s="206">
        <v>8</v>
      </c>
      <c r="C377" s="1839" t="s">
        <v>243</v>
      </c>
      <c r="D377" s="1839"/>
      <c r="E377" s="1850"/>
      <c r="F377" s="1485" t="s">
        <v>741</v>
      </c>
      <c r="G377" s="212"/>
      <c r="H377" s="210">
        <v>212</v>
      </c>
      <c r="I377" s="654">
        <v>212</v>
      </c>
      <c r="J377" s="969">
        <f>I377/H377</f>
        <v>1</v>
      </c>
      <c r="K377" s="210"/>
      <c r="L377" s="210"/>
      <c r="M377" s="654"/>
      <c r="N377" s="782"/>
      <c r="O377" s="210"/>
      <c r="P377" s="210"/>
      <c r="Q377" s="654"/>
      <c r="R377" s="782"/>
    </row>
    <row r="378" spans="1:18" ht="12.75">
      <c r="A378" s="199"/>
      <c r="B378" s="206">
        <v>9</v>
      </c>
      <c r="C378" s="1839" t="s">
        <v>241</v>
      </c>
      <c r="D378" s="1839"/>
      <c r="E378" s="1850"/>
      <c r="F378" s="1485" t="s">
        <v>741</v>
      </c>
      <c r="G378" s="212"/>
      <c r="H378" s="210"/>
      <c r="I378" s="654"/>
      <c r="J378" s="782"/>
      <c r="K378" s="210"/>
      <c r="L378" s="210"/>
      <c r="M378" s="654"/>
      <c r="N378" s="782"/>
      <c r="O378" s="210"/>
      <c r="P378" s="210"/>
      <c r="Q378" s="654"/>
      <c r="R378" s="782"/>
    </row>
    <row r="379" spans="1:18" ht="12.75">
      <c r="A379" s="199"/>
      <c r="B379" s="206">
        <v>10</v>
      </c>
      <c r="C379" s="1839" t="s">
        <v>242</v>
      </c>
      <c r="D379" s="1839"/>
      <c r="E379" s="1850"/>
      <c r="F379" s="1485" t="s">
        <v>741</v>
      </c>
      <c r="G379" s="212"/>
      <c r="H379" s="210"/>
      <c r="I379" s="654"/>
      <c r="J379" s="782"/>
      <c r="K379" s="210"/>
      <c r="L379" s="210"/>
      <c r="M379" s="654"/>
      <c r="N379" s="782"/>
      <c r="O379" s="210"/>
      <c r="P379" s="210"/>
      <c r="Q379" s="654"/>
      <c r="R379" s="782"/>
    </row>
    <row r="380" spans="1:18" ht="12.75">
      <c r="A380" s="199"/>
      <c r="B380" s="206">
        <v>11</v>
      </c>
      <c r="C380" s="1839" t="s">
        <v>156</v>
      </c>
      <c r="D380" s="1839"/>
      <c r="E380" s="1850"/>
      <c r="F380" s="1485" t="s">
        <v>741</v>
      </c>
      <c r="G380" s="212"/>
      <c r="H380" s="210"/>
      <c r="I380" s="654"/>
      <c r="J380" s="782"/>
      <c r="K380" s="210"/>
      <c r="L380" s="210"/>
      <c r="M380" s="654"/>
      <c r="N380" s="782"/>
      <c r="O380" s="210"/>
      <c r="P380" s="210"/>
      <c r="Q380" s="654"/>
      <c r="R380" s="782"/>
    </row>
    <row r="381" spans="1:18" ht="12.75">
      <c r="A381" s="199"/>
      <c r="B381" s="206">
        <v>12</v>
      </c>
      <c r="C381" s="1839" t="s">
        <v>157</v>
      </c>
      <c r="D381" s="1839"/>
      <c r="E381" s="1850"/>
      <c r="F381" s="1485" t="s">
        <v>741</v>
      </c>
      <c r="G381" s="212"/>
      <c r="H381" s="210"/>
      <c r="I381" s="654"/>
      <c r="J381" s="782"/>
      <c r="K381" s="210">
        <v>34151</v>
      </c>
      <c r="L381" s="210"/>
      <c r="M381" s="654"/>
      <c r="N381" s="782"/>
      <c r="O381" s="210"/>
      <c r="P381" s="210"/>
      <c r="Q381" s="654"/>
      <c r="R381" s="782"/>
    </row>
    <row r="382" spans="1:18" ht="12.75">
      <c r="A382" s="199"/>
      <c r="B382" s="509">
        <v>13</v>
      </c>
      <c r="C382" s="1839" t="s">
        <v>244</v>
      </c>
      <c r="D382" s="1839"/>
      <c r="E382" s="1850"/>
      <c r="F382" s="1485" t="s">
        <v>742</v>
      </c>
      <c r="G382" s="212"/>
      <c r="H382" s="210"/>
      <c r="I382" s="654"/>
      <c r="J382" s="782"/>
      <c r="K382" s="210"/>
      <c r="L382" s="210"/>
      <c r="M382" s="654"/>
      <c r="N382" s="782"/>
      <c r="O382" s="210"/>
      <c r="P382" s="210"/>
      <c r="Q382" s="654"/>
      <c r="R382" s="782"/>
    </row>
    <row r="383" spans="1:18" ht="12.75">
      <c r="A383" s="199"/>
      <c r="B383" s="206">
        <v>14</v>
      </c>
      <c r="C383" s="1839" t="s">
        <v>245</v>
      </c>
      <c r="D383" s="1839"/>
      <c r="E383" s="1850"/>
      <c r="F383" s="1485" t="s">
        <v>741</v>
      </c>
      <c r="G383" s="212"/>
      <c r="H383" s="210"/>
      <c r="I383" s="654"/>
      <c r="J383" s="782"/>
      <c r="K383" s="210"/>
      <c r="L383" s="210"/>
      <c r="M383" s="654"/>
      <c r="N383" s="782"/>
      <c r="O383" s="210"/>
      <c r="P383" s="210"/>
      <c r="Q383" s="654"/>
      <c r="R383" s="782"/>
    </row>
    <row r="384" spans="1:18" ht="12.75">
      <c r="A384" s="199"/>
      <c r="B384" s="206">
        <v>15</v>
      </c>
      <c r="C384" s="1839" t="s">
        <v>246</v>
      </c>
      <c r="D384" s="1839"/>
      <c r="E384" s="1850"/>
      <c r="F384" s="1485" t="s">
        <v>741</v>
      </c>
      <c r="G384" s="212"/>
      <c r="H384" s="210"/>
      <c r="I384" s="654"/>
      <c r="J384" s="782"/>
      <c r="K384" s="210"/>
      <c r="L384" s="210"/>
      <c r="M384" s="654"/>
      <c r="N384" s="782"/>
      <c r="O384" s="210"/>
      <c r="P384" s="210"/>
      <c r="Q384" s="654"/>
      <c r="R384" s="782"/>
    </row>
    <row r="385" spans="1:18" ht="12.75">
      <c r="A385" s="199"/>
      <c r="B385" s="206">
        <v>16</v>
      </c>
      <c r="C385" s="1839" t="s">
        <v>135</v>
      </c>
      <c r="D385" s="1839"/>
      <c r="E385" s="1850"/>
      <c r="F385" s="1485" t="s">
        <v>741</v>
      </c>
      <c r="G385" s="212"/>
      <c r="H385" s="210"/>
      <c r="I385" s="654"/>
      <c r="J385" s="782"/>
      <c r="K385" s="210"/>
      <c r="L385" s="210"/>
      <c r="M385" s="654"/>
      <c r="N385" s="782"/>
      <c r="O385" s="210"/>
      <c r="P385" s="210"/>
      <c r="Q385" s="654"/>
      <c r="R385" s="782"/>
    </row>
    <row r="386" spans="1:18" ht="12.75">
      <c r="A386" s="199"/>
      <c r="B386" s="206">
        <v>17</v>
      </c>
      <c r="C386" s="1839" t="s">
        <v>247</v>
      </c>
      <c r="D386" s="1839"/>
      <c r="E386" s="1850"/>
      <c r="F386" s="1485" t="s">
        <v>741</v>
      </c>
      <c r="G386" s="212"/>
      <c r="H386" s="210"/>
      <c r="I386" s="654"/>
      <c r="J386" s="782"/>
      <c r="K386" s="210"/>
      <c r="L386" s="210"/>
      <c r="M386" s="654"/>
      <c r="N386" s="782"/>
      <c r="O386" s="210"/>
      <c r="P386" s="210"/>
      <c r="Q386" s="654"/>
      <c r="R386" s="782"/>
    </row>
    <row r="387" spans="1:18" ht="12.75">
      <c r="A387" s="199"/>
      <c r="B387" s="206">
        <v>18</v>
      </c>
      <c r="C387" s="1839" t="s">
        <v>136</v>
      </c>
      <c r="D387" s="1839"/>
      <c r="E387" s="1850"/>
      <c r="F387" s="1485" t="s">
        <v>741</v>
      </c>
      <c r="G387" s="212"/>
      <c r="H387" s="210"/>
      <c r="I387" s="654"/>
      <c r="J387" s="782"/>
      <c r="K387" s="210"/>
      <c r="L387" s="210"/>
      <c r="M387" s="654"/>
      <c r="N387" s="782"/>
      <c r="O387" s="210"/>
      <c r="P387" s="210"/>
      <c r="Q387" s="654"/>
      <c r="R387" s="782"/>
    </row>
    <row r="388" spans="1:18" ht="12.75">
      <c r="A388" s="199"/>
      <c r="B388" s="509">
        <v>19</v>
      </c>
      <c r="C388" s="1839" t="s">
        <v>138</v>
      </c>
      <c r="D388" s="1839"/>
      <c r="E388" s="1850"/>
      <c r="F388" s="1485"/>
      <c r="G388" s="212"/>
      <c r="H388" s="210"/>
      <c r="I388" s="654"/>
      <c r="J388" s="782"/>
      <c r="K388" s="210"/>
      <c r="L388" s="210"/>
      <c r="M388" s="654"/>
      <c r="N388" s="782"/>
      <c r="O388" s="210"/>
      <c r="P388" s="210"/>
      <c r="Q388" s="654"/>
      <c r="R388" s="782"/>
    </row>
    <row r="389" spans="1:18" ht="12.75">
      <c r="A389" s="199"/>
      <c r="B389" s="206">
        <v>20</v>
      </c>
      <c r="C389" s="1839" t="s">
        <v>248</v>
      </c>
      <c r="D389" s="1839"/>
      <c r="E389" s="1850"/>
      <c r="F389" s="1485" t="s">
        <v>741</v>
      </c>
      <c r="G389" s="212"/>
      <c r="H389" s="210"/>
      <c r="I389" s="654"/>
      <c r="J389" s="782"/>
      <c r="K389" s="210"/>
      <c r="L389" s="210"/>
      <c r="M389" s="654"/>
      <c r="N389" s="782"/>
      <c r="O389" s="210"/>
      <c r="P389" s="210"/>
      <c r="Q389" s="654"/>
      <c r="R389" s="782"/>
    </row>
    <row r="390" spans="1:18" ht="12.75">
      <c r="A390" s="199"/>
      <c r="B390" s="206">
        <v>21</v>
      </c>
      <c r="C390" s="1839" t="s">
        <v>249</v>
      </c>
      <c r="D390" s="1839"/>
      <c r="E390" s="1850"/>
      <c r="F390" s="1485" t="s">
        <v>742</v>
      </c>
      <c r="G390" s="212"/>
      <c r="H390" s="210"/>
      <c r="I390" s="654"/>
      <c r="J390" s="782"/>
      <c r="K390" s="210"/>
      <c r="L390" s="210"/>
      <c r="M390" s="654"/>
      <c r="N390" s="782"/>
      <c r="O390" s="210"/>
      <c r="P390" s="210"/>
      <c r="Q390" s="654"/>
      <c r="R390" s="782"/>
    </row>
    <row r="391" spans="1:18" ht="12.75">
      <c r="A391" s="199"/>
      <c r="B391" s="206">
        <v>22</v>
      </c>
      <c r="C391" s="1839" t="s">
        <v>250</v>
      </c>
      <c r="D391" s="1839"/>
      <c r="E391" s="1850"/>
      <c r="F391" s="1485" t="s">
        <v>742</v>
      </c>
      <c r="G391" s="216"/>
      <c r="H391" s="215"/>
      <c r="I391" s="655"/>
      <c r="J391" s="782"/>
      <c r="K391" s="215"/>
      <c r="L391" s="215"/>
      <c r="M391" s="655"/>
      <c r="N391" s="782"/>
      <c r="O391" s="215"/>
      <c r="P391" s="215"/>
      <c r="Q391" s="655"/>
      <c r="R391" s="782"/>
    </row>
    <row r="392" spans="1:18" ht="12.75">
      <c r="A392" s="213"/>
      <c r="B392" s="206">
        <v>23</v>
      </c>
      <c r="C392" s="1839" t="s">
        <v>251</v>
      </c>
      <c r="D392" s="1839"/>
      <c r="E392" s="1850"/>
      <c r="F392" s="1485" t="s">
        <v>742</v>
      </c>
      <c r="G392" s="216"/>
      <c r="H392" s="215"/>
      <c r="I392" s="655"/>
      <c r="J392" s="782"/>
      <c r="K392" s="215"/>
      <c r="L392" s="215"/>
      <c r="M392" s="655"/>
      <c r="N392" s="782"/>
      <c r="O392" s="215"/>
      <c r="P392" s="215"/>
      <c r="Q392" s="655"/>
      <c r="R392" s="782"/>
    </row>
    <row r="393" spans="1:18" ht="12.75">
      <c r="A393" s="199"/>
      <c r="B393" s="206">
        <v>24</v>
      </c>
      <c r="C393" s="1839" t="s">
        <v>139</v>
      </c>
      <c r="D393" s="1839"/>
      <c r="E393" s="1850"/>
      <c r="F393" s="1485" t="s">
        <v>741</v>
      </c>
      <c r="G393" s="216"/>
      <c r="H393" s="215"/>
      <c r="I393" s="655"/>
      <c r="J393" s="782"/>
      <c r="K393" s="215"/>
      <c r="L393" s="215"/>
      <c r="M393" s="655"/>
      <c r="N393" s="782"/>
      <c r="O393" s="215"/>
      <c r="P393" s="215"/>
      <c r="Q393" s="655"/>
      <c r="R393" s="782"/>
    </row>
    <row r="394" spans="1:18" ht="12.75">
      <c r="A394" s="199"/>
      <c r="B394" s="509">
        <v>25</v>
      </c>
      <c r="C394" s="207" t="s">
        <v>252</v>
      </c>
      <c r="D394" s="207"/>
      <c r="E394" s="208"/>
      <c r="F394" s="1485" t="s">
        <v>741</v>
      </c>
      <c r="G394" s="216"/>
      <c r="H394" s="215"/>
      <c r="I394" s="655"/>
      <c r="J394" s="782"/>
      <c r="K394" s="215"/>
      <c r="L394" s="215"/>
      <c r="M394" s="655"/>
      <c r="N394" s="782"/>
      <c r="O394" s="215"/>
      <c r="P394" s="215"/>
      <c r="Q394" s="655"/>
      <c r="R394" s="782"/>
    </row>
    <row r="395" spans="1:18" ht="12.75">
      <c r="A395" s="199"/>
      <c r="B395" s="206">
        <v>26</v>
      </c>
      <c r="C395" s="1839" t="s">
        <v>253</v>
      </c>
      <c r="D395" s="1839"/>
      <c r="E395" s="1850"/>
      <c r="F395" s="1485" t="s">
        <v>741</v>
      </c>
      <c r="G395" s="237"/>
      <c r="H395" s="238"/>
      <c r="I395" s="661"/>
      <c r="J395" s="782"/>
      <c r="K395" s="238"/>
      <c r="L395" s="238"/>
      <c r="M395" s="661"/>
      <c r="N395" s="782"/>
      <c r="O395" s="238"/>
      <c r="P395" s="238"/>
      <c r="Q395" s="661"/>
      <c r="R395" s="782"/>
    </row>
    <row r="396" spans="1:18" ht="13.5" thickBot="1">
      <c r="A396" s="217"/>
      <c r="B396" s="206">
        <v>27</v>
      </c>
      <c r="C396" s="1851" t="s">
        <v>254</v>
      </c>
      <c r="D396" s="1851"/>
      <c r="E396" s="1852"/>
      <c r="F396" s="1500" t="s">
        <v>741</v>
      </c>
      <c r="G396" s="266"/>
      <c r="H396" s="268"/>
      <c r="I396" s="266"/>
      <c r="J396" s="783"/>
      <c r="K396" s="794"/>
      <c r="L396" s="268"/>
      <c r="M396" s="266"/>
      <c r="N396" s="783"/>
      <c r="O396" s="268"/>
      <c r="P396" s="268"/>
      <c r="Q396" s="266"/>
      <c r="R396" s="790"/>
    </row>
    <row r="397" spans="1:18" ht="14.25" thickBot="1" thickTop="1">
      <c r="A397" s="1854" t="s">
        <v>140</v>
      </c>
      <c r="B397" s="1855"/>
      <c r="C397" s="1855"/>
      <c r="D397" s="1855"/>
      <c r="E397" s="1855"/>
      <c r="F397" s="1501"/>
      <c r="G397" s="352"/>
      <c r="H397" s="923">
        <f>SUM(H370:H396)</f>
        <v>212</v>
      </c>
      <c r="I397" s="923">
        <f>SUM(I370:I396)</f>
        <v>212</v>
      </c>
      <c r="J397" s="789"/>
      <c r="K397" s="352">
        <f>SUM(K370:K396)</f>
        <v>34151</v>
      </c>
      <c r="L397" s="923"/>
      <c r="M397" s="923"/>
      <c r="N397" s="789"/>
      <c r="O397" s="923"/>
      <c r="P397" s="923"/>
      <c r="Q397" s="923"/>
      <c r="R397" s="789"/>
    </row>
    <row r="398" spans="1:18" ht="13.5" thickTop="1">
      <c r="A398" s="451"/>
      <c r="B398" s="452"/>
      <c r="C398" s="452"/>
      <c r="D398" s="452"/>
      <c r="E398" s="452"/>
      <c r="F398" s="452"/>
      <c r="G398" s="453"/>
      <c r="H398" s="453"/>
      <c r="I398" s="453"/>
      <c r="J398" s="710"/>
      <c r="K398" s="453"/>
      <c r="L398" s="453"/>
      <c r="M398" s="453"/>
      <c r="N398" s="710"/>
      <c r="O398" s="454"/>
      <c r="P398" s="454"/>
      <c r="Q398" s="454"/>
      <c r="R398" s="454"/>
    </row>
    <row r="399" spans="1:18" ht="12.75">
      <c r="A399" s="451"/>
      <c r="B399" s="452"/>
      <c r="C399" s="452"/>
      <c r="D399" s="452"/>
      <c r="E399" s="452"/>
      <c r="F399" s="452"/>
      <c r="G399" s="453"/>
      <c r="H399" s="453"/>
      <c r="I399" s="453"/>
      <c r="J399" s="454"/>
      <c r="K399" s="453"/>
      <c r="L399" s="453"/>
      <c r="M399" s="453"/>
      <c r="N399" s="454"/>
      <c r="O399" s="454"/>
      <c r="P399" s="454"/>
      <c r="Q399" s="454"/>
      <c r="R399" s="454"/>
    </row>
    <row r="400" spans="1:18" ht="12.75">
      <c r="A400" s="188"/>
      <c r="B400" s="1867" t="s">
        <v>354</v>
      </c>
      <c r="C400" s="1867"/>
      <c r="D400" s="1867"/>
      <c r="E400" s="1867"/>
      <c r="F400" s="1867"/>
      <c r="G400" s="1867"/>
      <c r="H400" s="1867"/>
      <c r="I400" s="1867"/>
      <c r="J400" s="1867"/>
      <c r="K400" s="1867"/>
      <c r="L400" s="1867"/>
      <c r="M400" s="1867"/>
      <c r="N400" s="1867"/>
      <c r="O400" s="1867"/>
      <c r="P400" s="1867"/>
      <c r="Q400" s="1867"/>
      <c r="R400" s="1867"/>
    </row>
    <row r="401" spans="1:18" ht="12.75">
      <c r="A401" s="1868" t="s">
        <v>749</v>
      </c>
      <c r="B401" s="1868"/>
      <c r="C401" s="1868"/>
      <c r="D401" s="1868"/>
      <c r="E401" s="1868"/>
      <c r="F401" s="1868"/>
      <c r="G401" s="1868"/>
      <c r="H401" s="1868"/>
      <c r="I401" s="1868"/>
      <c r="J401" s="1868"/>
      <c r="K401" s="1868"/>
      <c r="L401" s="1868"/>
      <c r="M401" s="1868"/>
      <c r="N401" s="1868"/>
      <c r="O401" s="1868"/>
      <c r="P401" s="1868"/>
      <c r="Q401" s="1868"/>
      <c r="R401" s="1868"/>
    </row>
    <row r="402" spans="1:18" ht="12.75" customHeight="1">
      <c r="A402" s="1853" t="s">
        <v>388</v>
      </c>
      <c r="B402" s="1853"/>
      <c r="C402" s="1853"/>
      <c r="D402" s="1853"/>
      <c r="E402" s="1853"/>
      <c r="F402" s="1853"/>
      <c r="G402" s="1853"/>
      <c r="H402" s="1853"/>
      <c r="I402" s="1853"/>
      <c r="J402" s="1853"/>
      <c r="K402" s="1853"/>
      <c r="L402" s="1853"/>
      <c r="M402" s="1853"/>
      <c r="N402" s="1853"/>
      <c r="O402" s="1853"/>
      <c r="P402" s="1853"/>
      <c r="Q402" s="1853"/>
      <c r="R402" s="1853"/>
    </row>
    <row r="403" spans="1:18" ht="12.75">
      <c r="A403" s="1812" t="s">
        <v>86</v>
      </c>
      <c r="B403" s="1813"/>
      <c r="C403" s="1813"/>
      <c r="D403" s="1813"/>
      <c r="E403" s="1813"/>
      <c r="F403" s="1813"/>
      <c r="G403" s="1813"/>
      <c r="H403" s="1813"/>
      <c r="I403" s="1813"/>
      <c r="J403" s="1813"/>
      <c r="K403" s="1813"/>
      <c r="L403" s="1813"/>
      <c r="M403" s="1813"/>
      <c r="N403" s="1813"/>
      <c r="O403" s="1813"/>
      <c r="P403" s="1813"/>
      <c r="Q403" s="1813"/>
      <c r="R403" s="1813"/>
    </row>
    <row r="404" spans="1:18" ht="13.5" thickBot="1">
      <c r="A404" s="188"/>
      <c r="B404" s="188"/>
      <c r="C404" s="188"/>
      <c r="D404" s="188"/>
      <c r="E404" s="188"/>
      <c r="F404" s="188"/>
      <c r="G404" s="188"/>
      <c r="H404" s="188"/>
      <c r="I404" s="188"/>
      <c r="J404" s="188"/>
      <c r="K404" s="188"/>
      <c r="L404" s="188"/>
      <c r="M404" s="188"/>
      <c r="N404" s="188"/>
      <c r="O404" s="219"/>
      <c r="P404" s="219"/>
      <c r="Q404" s="219"/>
      <c r="R404" s="220"/>
    </row>
    <row r="405" spans="1:18" ht="13.5" thickTop="1">
      <c r="A405" s="1814"/>
      <c r="B405" s="1816" t="s">
        <v>129</v>
      </c>
      <c r="C405" s="1817"/>
      <c r="D405" s="1817"/>
      <c r="E405" s="1818"/>
      <c r="F405" s="1905" t="s">
        <v>739</v>
      </c>
      <c r="G405" s="1824" t="s">
        <v>99</v>
      </c>
      <c r="H405" s="1825"/>
      <c r="I405" s="1825"/>
      <c r="J405" s="1825"/>
      <c r="K405" s="1825"/>
      <c r="L405" s="1825"/>
      <c r="M405" s="1825"/>
      <c r="N405" s="1825"/>
      <c r="O405" s="1825"/>
      <c r="P405" s="1825"/>
      <c r="Q405" s="1825"/>
      <c r="R405" s="1826"/>
    </row>
    <row r="406" spans="1:18" ht="12.75">
      <c r="A406" s="1815"/>
      <c r="B406" s="1819"/>
      <c r="C406" s="1820"/>
      <c r="D406" s="1820"/>
      <c r="E406" s="1821"/>
      <c r="F406" s="1906"/>
      <c r="G406" s="1864" t="s">
        <v>389</v>
      </c>
      <c r="H406" s="1833"/>
      <c r="I406" s="1833"/>
      <c r="J406" s="1834"/>
      <c r="K406" s="1833" t="s">
        <v>430</v>
      </c>
      <c r="L406" s="1833"/>
      <c r="M406" s="1833"/>
      <c r="N406" s="1833"/>
      <c r="O406" s="1840" t="s">
        <v>432</v>
      </c>
      <c r="P406" s="1841"/>
      <c r="Q406" s="1842"/>
      <c r="R406" s="1865"/>
    </row>
    <row r="407" spans="1:18" ht="12.75" customHeight="1">
      <c r="A407" s="1815"/>
      <c r="B407" s="1819"/>
      <c r="C407" s="1820"/>
      <c r="D407" s="1820"/>
      <c r="E407" s="1821"/>
      <c r="F407" s="1906"/>
      <c r="G407" s="1810" t="s">
        <v>328</v>
      </c>
      <c r="H407" s="1808" t="s">
        <v>330</v>
      </c>
      <c r="I407" s="1806" t="s">
        <v>334</v>
      </c>
      <c r="J407" s="1843" t="s">
        <v>335</v>
      </c>
      <c r="K407" s="1804" t="s">
        <v>328</v>
      </c>
      <c r="L407" s="1806" t="s">
        <v>330</v>
      </c>
      <c r="M407" s="1806" t="s">
        <v>334</v>
      </c>
      <c r="N407" s="1843" t="s">
        <v>335</v>
      </c>
      <c r="O407" s="1804" t="s">
        <v>328</v>
      </c>
      <c r="P407" s="1806" t="s">
        <v>330</v>
      </c>
      <c r="Q407" s="1806" t="s">
        <v>334</v>
      </c>
      <c r="R407" s="1843" t="s">
        <v>335</v>
      </c>
    </row>
    <row r="408" spans="1:18" ht="12.75">
      <c r="A408" s="1815"/>
      <c r="B408" s="1819"/>
      <c r="C408" s="1820"/>
      <c r="D408" s="1820"/>
      <c r="E408" s="1821"/>
      <c r="F408" s="1906"/>
      <c r="G408" s="1811"/>
      <c r="H408" s="1809"/>
      <c r="I408" s="1807"/>
      <c r="J408" s="1859"/>
      <c r="K408" s="1805"/>
      <c r="L408" s="1807"/>
      <c r="M408" s="1807"/>
      <c r="N408" s="1859"/>
      <c r="O408" s="1805"/>
      <c r="P408" s="1807"/>
      <c r="Q408" s="1807"/>
      <c r="R408" s="1859"/>
    </row>
    <row r="409" spans="1:18" ht="12.75">
      <c r="A409" s="1815"/>
      <c r="B409" s="1862"/>
      <c r="C409" s="1862"/>
      <c r="D409" s="1862"/>
      <c r="E409" s="1863"/>
      <c r="F409" s="1907"/>
      <c r="G409" s="189">
        <v>37</v>
      </c>
      <c r="H409" s="1060">
        <v>38</v>
      </c>
      <c r="I409" s="243"/>
      <c r="J409" s="191">
        <v>39</v>
      </c>
      <c r="K409" s="192">
        <v>37</v>
      </c>
      <c r="L409" s="648">
        <v>38</v>
      </c>
      <c r="M409" s="243"/>
      <c r="N409" s="243">
        <v>39</v>
      </c>
      <c r="O409" s="189">
        <v>40</v>
      </c>
      <c r="P409" s="190">
        <v>41</v>
      </c>
      <c r="Q409" s="243"/>
      <c r="R409" s="191">
        <v>42</v>
      </c>
    </row>
    <row r="410" spans="1:18" ht="12.75">
      <c r="A410" s="344"/>
      <c r="B410" s="322" t="s">
        <v>141</v>
      </c>
      <c r="C410" s="254"/>
      <c r="D410" s="254"/>
      <c r="E410" s="254"/>
      <c r="F410" s="1484"/>
      <c r="G410" s="252"/>
      <c r="H410" s="353">
        <v>212</v>
      </c>
      <c r="I410" s="657">
        <v>212</v>
      </c>
      <c r="J410" s="791"/>
      <c r="K410" s="350">
        <v>34151</v>
      </c>
      <c r="L410" s="350"/>
      <c r="M410" s="657"/>
      <c r="N410" s="791"/>
      <c r="O410" s="353"/>
      <c r="P410" s="350"/>
      <c r="Q410" s="657"/>
      <c r="R410" s="699"/>
    </row>
    <row r="411" spans="1:18" ht="12.75">
      <c r="A411" s="193"/>
      <c r="B411" s="255">
        <v>28</v>
      </c>
      <c r="C411" s="1839" t="s">
        <v>255</v>
      </c>
      <c r="D411" s="1839"/>
      <c r="E411" s="1839"/>
      <c r="F411" s="1485"/>
      <c r="G411" s="196"/>
      <c r="H411" s="198"/>
      <c r="I411" s="649"/>
      <c r="J411" s="791"/>
      <c r="K411" s="222"/>
      <c r="L411" s="222"/>
      <c r="M411" s="671"/>
      <c r="N411" s="791"/>
      <c r="O411" s="198"/>
      <c r="P411" s="197"/>
      <c r="Q411" s="649"/>
      <c r="R411" s="699"/>
    </row>
    <row r="412" spans="1:18" ht="12.75">
      <c r="A412" s="193"/>
      <c r="B412" s="255">
        <v>29</v>
      </c>
      <c r="C412" s="1845" t="s">
        <v>155</v>
      </c>
      <c r="D412" s="1845"/>
      <c r="E412" s="1845"/>
      <c r="F412" s="1499" t="s">
        <v>741</v>
      </c>
      <c r="G412" s="203"/>
      <c r="H412" s="205"/>
      <c r="I412" s="650"/>
      <c r="J412" s="791"/>
      <c r="K412" s="204"/>
      <c r="L412" s="204"/>
      <c r="M412" s="650"/>
      <c r="N412" s="791"/>
      <c r="O412" s="205"/>
      <c r="P412" s="204"/>
      <c r="Q412" s="650"/>
      <c r="R412" s="699"/>
    </row>
    <row r="413" spans="1:18" ht="12.75">
      <c r="A413" s="256"/>
      <c r="B413" s="255">
        <v>30</v>
      </c>
      <c r="C413" s="1846" t="s">
        <v>256</v>
      </c>
      <c r="D413" s="1845"/>
      <c r="E413" s="1845"/>
      <c r="F413" s="1499" t="s">
        <v>742</v>
      </c>
      <c r="G413" s="203"/>
      <c r="H413" s="205"/>
      <c r="I413" s="650"/>
      <c r="J413" s="791"/>
      <c r="K413" s="204"/>
      <c r="L413" s="204"/>
      <c r="M413" s="650"/>
      <c r="N413" s="791"/>
      <c r="O413" s="205"/>
      <c r="P413" s="204"/>
      <c r="Q413" s="650"/>
      <c r="R413" s="699"/>
    </row>
    <row r="414" spans="1:18" ht="12.75">
      <c r="A414" s="256"/>
      <c r="B414" s="255">
        <v>31</v>
      </c>
      <c r="C414" s="1846" t="s">
        <v>257</v>
      </c>
      <c r="D414" s="1845"/>
      <c r="E414" s="1845"/>
      <c r="F414" s="1499" t="s">
        <v>742</v>
      </c>
      <c r="G414" s="211"/>
      <c r="H414" s="212"/>
      <c r="I414" s="654"/>
      <c r="J414" s="791"/>
      <c r="K414" s="210"/>
      <c r="L414" s="210"/>
      <c r="M414" s="654"/>
      <c r="N414" s="791"/>
      <c r="O414" s="212"/>
      <c r="P414" s="210"/>
      <c r="Q414" s="654"/>
      <c r="R414" s="699"/>
    </row>
    <row r="415" spans="1:18" ht="12.75">
      <c r="A415" s="256"/>
      <c r="B415" s="255">
        <v>32</v>
      </c>
      <c r="C415" s="1846" t="s">
        <v>258</v>
      </c>
      <c r="D415" s="1845"/>
      <c r="E415" s="1845"/>
      <c r="F415" s="1499" t="s">
        <v>742</v>
      </c>
      <c r="G415" s="211"/>
      <c r="H415" s="212"/>
      <c r="I415" s="654"/>
      <c r="J415" s="791"/>
      <c r="K415" s="210"/>
      <c r="L415" s="210"/>
      <c r="M415" s="654"/>
      <c r="N415" s="791"/>
      <c r="O415" s="212"/>
      <c r="P415" s="210"/>
      <c r="Q415" s="654"/>
      <c r="R415" s="699"/>
    </row>
    <row r="416" spans="1:18" ht="12.75">
      <c r="A416" s="256"/>
      <c r="B416" s="255">
        <v>33</v>
      </c>
      <c r="C416" s="1839" t="s">
        <v>234</v>
      </c>
      <c r="D416" s="1839"/>
      <c r="E416" s="1839"/>
      <c r="F416" s="1488" t="s">
        <v>741</v>
      </c>
      <c r="G416" s="214"/>
      <c r="H416" s="216"/>
      <c r="I416" s="655"/>
      <c r="J416" s="791"/>
      <c r="K416" s="215"/>
      <c r="L416" s="215"/>
      <c r="M416" s="655"/>
      <c r="N416" s="791"/>
      <c r="O416" s="216"/>
      <c r="P416" s="215"/>
      <c r="Q416" s="655"/>
      <c r="R416" s="699"/>
    </row>
    <row r="417" spans="1:18" ht="12.75">
      <c r="A417" s="256"/>
      <c r="B417" s="255">
        <v>34</v>
      </c>
      <c r="C417" s="1839" t="s">
        <v>259</v>
      </c>
      <c r="D417" s="1839"/>
      <c r="E417" s="1839"/>
      <c r="F417" s="1488" t="s">
        <v>742</v>
      </c>
      <c r="G417" s="214"/>
      <c r="H417" s="216"/>
      <c r="I417" s="655"/>
      <c r="J417" s="791"/>
      <c r="K417" s="215"/>
      <c r="L417" s="215"/>
      <c r="M417" s="655"/>
      <c r="N417" s="791"/>
      <c r="O417" s="216"/>
      <c r="P417" s="215"/>
      <c r="Q417" s="655"/>
      <c r="R417" s="699"/>
    </row>
    <row r="418" spans="1:18" ht="12.75">
      <c r="A418" s="347">
        <v>1</v>
      </c>
      <c r="B418" s="322" t="s">
        <v>159</v>
      </c>
      <c r="C418" s="254"/>
      <c r="D418" s="254"/>
      <c r="E418" s="254"/>
      <c r="F418" s="1484"/>
      <c r="G418" s="252"/>
      <c r="H418" s="252">
        <f>SUM(H410:H417)</f>
        <v>212</v>
      </c>
      <c r="I418" s="252">
        <f>SUM(I410:I417)</f>
        <v>212</v>
      </c>
      <c r="J418" s="977">
        <f>I418/H418</f>
        <v>1</v>
      </c>
      <c r="K418" s="350">
        <v>34151</v>
      </c>
      <c r="L418" s="350"/>
      <c r="M418" s="350"/>
      <c r="N418" s="791"/>
      <c r="O418" s="353"/>
      <c r="P418" s="353"/>
      <c r="Q418" s="353"/>
      <c r="R418" s="699"/>
    </row>
    <row r="419" spans="1:18" ht="12.75">
      <c r="A419" s="259"/>
      <c r="B419" s="260"/>
      <c r="C419" s="261"/>
      <c r="D419" s="261"/>
      <c r="E419" s="261"/>
      <c r="F419" s="1486"/>
      <c r="G419" s="269"/>
      <c r="H419" s="441"/>
      <c r="I419" s="666"/>
      <c r="J419" s="977"/>
      <c r="K419" s="270"/>
      <c r="L419" s="270"/>
      <c r="M419" s="666"/>
      <c r="N419" s="791"/>
      <c r="O419" s="271"/>
      <c r="P419" s="272"/>
      <c r="Q419" s="680"/>
      <c r="R419" s="699"/>
    </row>
    <row r="420" spans="1:18" ht="12.75">
      <c r="A420" s="263" t="s">
        <v>26</v>
      </c>
      <c r="B420" s="1860" t="s">
        <v>160</v>
      </c>
      <c r="C420" s="1861"/>
      <c r="D420" s="1861"/>
      <c r="E420" s="1861"/>
      <c r="F420" s="1487"/>
      <c r="G420" s="211"/>
      <c r="H420" s="212"/>
      <c r="I420" s="654"/>
      <c r="J420" s="977"/>
      <c r="K420" s="210"/>
      <c r="L420" s="210"/>
      <c r="M420" s="654"/>
      <c r="N420" s="791"/>
      <c r="O420" s="212"/>
      <c r="P420" s="210"/>
      <c r="Q420" s="654"/>
      <c r="R420" s="699"/>
    </row>
    <row r="421" spans="1:18" ht="12.75">
      <c r="A421" s="444"/>
      <c r="B421" s="257">
        <v>1</v>
      </c>
      <c r="C421" s="1839" t="s">
        <v>261</v>
      </c>
      <c r="D421" s="1839"/>
      <c r="E421" s="1839"/>
      <c r="F421" s="1488" t="s">
        <v>741</v>
      </c>
      <c r="G421" s="214"/>
      <c r="H421" s="216"/>
      <c r="I421" s="655"/>
      <c r="J421" s="977"/>
      <c r="K421" s="215"/>
      <c r="L421" s="215"/>
      <c r="M421" s="655"/>
      <c r="N421" s="791"/>
      <c r="O421" s="216"/>
      <c r="P421" s="215"/>
      <c r="Q421" s="655"/>
      <c r="R421" s="699"/>
    </row>
    <row r="422" spans="1:18" ht="12.75">
      <c r="A422" s="347"/>
      <c r="B422" s="255">
        <v>2</v>
      </c>
      <c r="C422" s="1839" t="s">
        <v>260</v>
      </c>
      <c r="D422" s="1839"/>
      <c r="E422" s="1839"/>
      <c r="F422" s="1488" t="s">
        <v>741</v>
      </c>
      <c r="G422" s="214"/>
      <c r="H422" s="216"/>
      <c r="I422" s="655"/>
      <c r="J422" s="977"/>
      <c r="K422" s="215"/>
      <c r="L422" s="215"/>
      <c r="M422" s="655"/>
      <c r="N422" s="791"/>
      <c r="O422" s="216"/>
      <c r="P422" s="215"/>
      <c r="Q422" s="655"/>
      <c r="R422" s="699"/>
    </row>
    <row r="423" spans="1:18" ht="12.75">
      <c r="A423" s="256"/>
      <c r="B423" s="257">
        <v>3</v>
      </c>
      <c r="C423" s="1839" t="s">
        <v>125</v>
      </c>
      <c r="D423" s="1839"/>
      <c r="E423" s="1839"/>
      <c r="F423" s="1488" t="s">
        <v>741</v>
      </c>
      <c r="G423" s="214"/>
      <c r="H423" s="216"/>
      <c r="I423" s="655"/>
      <c r="J423" s="977"/>
      <c r="K423" s="215"/>
      <c r="L423" s="215"/>
      <c r="M423" s="655"/>
      <c r="N423" s="791"/>
      <c r="O423" s="216"/>
      <c r="P423" s="215"/>
      <c r="Q423" s="655"/>
      <c r="R423" s="699"/>
    </row>
    <row r="424" spans="1:18" ht="12.75">
      <c r="A424" s="256"/>
      <c r="B424" s="916">
        <v>4</v>
      </c>
      <c r="C424" s="207" t="s">
        <v>361</v>
      </c>
      <c r="D424" s="207"/>
      <c r="E424" s="207"/>
      <c r="F424" s="1488" t="s">
        <v>741</v>
      </c>
      <c r="G424" s="214"/>
      <c r="H424" s="216"/>
      <c r="I424" s="655"/>
      <c r="J424" s="977"/>
      <c r="K424" s="215"/>
      <c r="L424" s="215"/>
      <c r="M424" s="655"/>
      <c r="N424" s="791"/>
      <c r="O424" s="216"/>
      <c r="P424" s="215"/>
      <c r="Q424" s="655"/>
      <c r="R424" s="699"/>
    </row>
    <row r="425" spans="1:18" ht="12.75">
      <c r="A425" s="256"/>
      <c r="B425" s="257">
        <v>5</v>
      </c>
      <c r="C425" s="1839" t="s">
        <v>262</v>
      </c>
      <c r="D425" s="1839"/>
      <c r="E425" s="1839"/>
      <c r="F425" s="1488" t="s">
        <v>741</v>
      </c>
      <c r="G425" s="214"/>
      <c r="H425" s="216"/>
      <c r="I425" s="655"/>
      <c r="J425" s="977"/>
      <c r="K425" s="215"/>
      <c r="L425" s="215"/>
      <c r="M425" s="655"/>
      <c r="N425" s="791"/>
      <c r="O425" s="216"/>
      <c r="P425" s="215"/>
      <c r="Q425" s="655"/>
      <c r="R425" s="699"/>
    </row>
    <row r="426" spans="1:18" ht="12.75">
      <c r="A426" s="256"/>
      <c r="B426" s="257">
        <v>6</v>
      </c>
      <c r="C426" s="1839" t="s">
        <v>265</v>
      </c>
      <c r="D426" s="1839"/>
      <c r="E426" s="1839"/>
      <c r="F426" s="1488" t="s">
        <v>741</v>
      </c>
      <c r="G426" s="214"/>
      <c r="H426" s="216"/>
      <c r="I426" s="655"/>
      <c r="J426" s="977"/>
      <c r="K426" s="215"/>
      <c r="L426" s="215"/>
      <c r="M426" s="655"/>
      <c r="N426" s="791"/>
      <c r="O426" s="216"/>
      <c r="P426" s="215"/>
      <c r="Q426" s="655"/>
      <c r="R426" s="699"/>
    </row>
    <row r="427" spans="1:18" ht="12.75">
      <c r="A427" s="256"/>
      <c r="B427" s="257">
        <v>7</v>
      </c>
      <c r="C427" s="1849" t="s">
        <v>263</v>
      </c>
      <c r="D427" s="1849"/>
      <c r="E427" s="1849"/>
      <c r="F427" s="1488" t="s">
        <v>741</v>
      </c>
      <c r="G427" s="214"/>
      <c r="H427" s="216"/>
      <c r="I427" s="655"/>
      <c r="J427" s="977"/>
      <c r="K427" s="215"/>
      <c r="L427" s="215"/>
      <c r="M427" s="655"/>
      <c r="N427" s="791"/>
      <c r="O427" s="216"/>
      <c r="P427" s="215"/>
      <c r="Q427" s="655"/>
      <c r="R427" s="699"/>
    </row>
    <row r="428" spans="1:18" ht="12.75">
      <c r="A428" s="256"/>
      <c r="B428" s="255">
        <v>8</v>
      </c>
      <c r="C428" s="1849" t="s">
        <v>137</v>
      </c>
      <c r="D428" s="1849"/>
      <c r="E428" s="1849"/>
      <c r="F428" s="1488"/>
      <c r="G428" s="214"/>
      <c r="H428" s="216"/>
      <c r="I428" s="655"/>
      <c r="J428" s="977"/>
      <c r="K428" s="215"/>
      <c r="L428" s="215"/>
      <c r="M428" s="655"/>
      <c r="N428" s="791"/>
      <c r="O428" s="216"/>
      <c r="P428" s="215"/>
      <c r="Q428" s="655"/>
      <c r="R428" s="699"/>
    </row>
    <row r="429" spans="1:18" ht="12.75">
      <c r="A429" s="256"/>
      <c r="B429" s="510">
        <v>9</v>
      </c>
      <c r="C429" s="1857" t="s">
        <v>264</v>
      </c>
      <c r="D429" s="1857"/>
      <c r="E429" s="1857"/>
      <c r="F429" s="1489" t="s">
        <v>742</v>
      </c>
      <c r="G429" s="214"/>
      <c r="H429" s="216"/>
      <c r="I429" s="655"/>
      <c r="J429" s="977"/>
      <c r="K429" s="215"/>
      <c r="L429" s="215"/>
      <c r="M429" s="655"/>
      <c r="N429" s="791"/>
      <c r="O429" s="216"/>
      <c r="P429" s="215"/>
      <c r="Q429" s="655"/>
      <c r="R429" s="699"/>
    </row>
    <row r="430" spans="1:18" ht="12.75">
      <c r="A430" s="256"/>
      <c r="B430" s="510">
        <v>10</v>
      </c>
      <c r="C430" s="893" t="s">
        <v>362</v>
      </c>
      <c r="D430" s="893"/>
      <c r="E430" s="893"/>
      <c r="F430" s="1489" t="s">
        <v>741</v>
      </c>
      <c r="G430" s="214"/>
      <c r="H430" s="216"/>
      <c r="I430" s="655"/>
      <c r="J430" s="977"/>
      <c r="K430" s="215"/>
      <c r="L430" s="215"/>
      <c r="M430" s="655"/>
      <c r="N430" s="791"/>
      <c r="O430" s="216"/>
      <c r="P430" s="215"/>
      <c r="Q430" s="655"/>
      <c r="R430" s="699"/>
    </row>
    <row r="431" spans="1:18" ht="12.75">
      <c r="A431" s="347"/>
      <c r="B431" s="345" t="s">
        <v>162</v>
      </c>
      <c r="C431" s="346" t="s">
        <v>161</v>
      </c>
      <c r="D431" s="346"/>
      <c r="E431" s="346"/>
      <c r="F431" s="1502"/>
      <c r="G431" s="252"/>
      <c r="H431" s="353"/>
      <c r="I431" s="657"/>
      <c r="J431" s="977"/>
      <c r="K431" s="350"/>
      <c r="L431" s="350"/>
      <c r="M431" s="657"/>
      <c r="N431" s="791"/>
      <c r="O431" s="353"/>
      <c r="P431" s="350"/>
      <c r="Q431" s="657"/>
      <c r="R431" s="699"/>
    </row>
    <row r="432" spans="1:18" ht="12.75">
      <c r="A432" s="259"/>
      <c r="B432" s="264"/>
      <c r="C432" s="265"/>
      <c r="D432" s="265"/>
      <c r="E432" s="265"/>
      <c r="F432" s="1491"/>
      <c r="G432" s="354"/>
      <c r="H432" s="442"/>
      <c r="I432" s="659"/>
      <c r="J432" s="977"/>
      <c r="K432" s="355"/>
      <c r="L432" s="355"/>
      <c r="M432" s="659"/>
      <c r="N432" s="791"/>
      <c r="O432" s="356"/>
      <c r="P432" s="357"/>
      <c r="Q432" s="681"/>
      <c r="R432" s="699"/>
    </row>
    <row r="433" spans="1:18" ht="12.75">
      <c r="A433" s="193">
        <v>2</v>
      </c>
      <c r="B433" s="194" t="s">
        <v>163</v>
      </c>
      <c r="C433" s="195"/>
      <c r="D433" s="195"/>
      <c r="E433" s="195"/>
      <c r="F433" s="1492"/>
      <c r="G433" s="274"/>
      <c r="H433" s="443"/>
      <c r="I433" s="660"/>
      <c r="J433" s="977"/>
      <c r="K433" s="275"/>
      <c r="L433" s="275"/>
      <c r="M433" s="660"/>
      <c r="N433" s="791"/>
      <c r="O433" s="276"/>
      <c r="P433" s="277"/>
      <c r="Q433" s="682"/>
      <c r="R433" s="699"/>
    </row>
    <row r="434" spans="1:18" ht="12.75">
      <c r="A434" s="199"/>
      <c r="B434" s="1856" t="s">
        <v>142</v>
      </c>
      <c r="C434" s="1600"/>
      <c r="D434" s="1600"/>
      <c r="E434" s="1600"/>
      <c r="F434" s="1493"/>
      <c r="G434" s="239"/>
      <c r="H434" s="237"/>
      <c r="I434" s="661"/>
      <c r="J434" s="977"/>
      <c r="K434" s="238"/>
      <c r="L434" s="238"/>
      <c r="M434" s="661"/>
      <c r="N434" s="791"/>
      <c r="O434" s="212"/>
      <c r="P434" s="210"/>
      <c r="Q434" s="654"/>
      <c r="R434" s="699"/>
    </row>
    <row r="435" spans="1:18" ht="12.75">
      <c r="A435" s="199"/>
      <c r="B435" s="206">
        <v>1</v>
      </c>
      <c r="C435" s="1839" t="s">
        <v>268</v>
      </c>
      <c r="D435" s="1839"/>
      <c r="E435" s="1839"/>
      <c r="F435" s="1503" t="s">
        <v>741</v>
      </c>
      <c r="G435" s="233"/>
      <c r="H435" s="234"/>
      <c r="I435" s="662"/>
      <c r="J435" s="977"/>
      <c r="K435" s="232"/>
      <c r="L435" s="232"/>
      <c r="M435" s="662"/>
      <c r="N435" s="791"/>
      <c r="O435" s="273"/>
      <c r="P435" s="253"/>
      <c r="Q435" s="683"/>
      <c r="R435" s="699"/>
    </row>
    <row r="436" spans="1:18" ht="12.75">
      <c r="A436" s="199"/>
      <c r="B436" s="206">
        <v>2</v>
      </c>
      <c r="C436" s="1839" t="s">
        <v>269</v>
      </c>
      <c r="D436" s="1839"/>
      <c r="E436" s="1839"/>
      <c r="F436" s="1496" t="s">
        <v>741</v>
      </c>
      <c r="G436" s="445"/>
      <c r="H436" s="447"/>
      <c r="I436" s="663"/>
      <c r="J436" s="977"/>
      <c r="K436" s="446"/>
      <c r="L436" s="446"/>
      <c r="M436" s="663"/>
      <c r="N436" s="791"/>
      <c r="O436" s="448"/>
      <c r="P436" s="449"/>
      <c r="Q436" s="684"/>
      <c r="R436" s="699"/>
    </row>
    <row r="437" spans="1:18" ht="12.75">
      <c r="A437" s="199"/>
      <c r="B437" s="206">
        <v>3</v>
      </c>
      <c r="C437" s="1839" t="s">
        <v>194</v>
      </c>
      <c r="D437" s="1839"/>
      <c r="E437" s="1839"/>
      <c r="F437" s="1488" t="s">
        <v>742</v>
      </c>
      <c r="G437" s="250"/>
      <c r="H437" s="258"/>
      <c r="I437" s="667"/>
      <c r="J437" s="977"/>
      <c r="K437" s="249"/>
      <c r="L437" s="249"/>
      <c r="M437" s="667"/>
      <c r="N437" s="791"/>
      <c r="O437" s="214"/>
      <c r="P437" s="215"/>
      <c r="Q437" s="655"/>
      <c r="R437" s="699"/>
    </row>
    <row r="438" spans="1:18" ht="12.75">
      <c r="A438" s="213"/>
      <c r="B438" s="206">
        <v>4</v>
      </c>
      <c r="C438" s="1839" t="s">
        <v>267</v>
      </c>
      <c r="D438" s="1839"/>
      <c r="E438" s="1839"/>
      <c r="F438" s="1488" t="s">
        <v>741</v>
      </c>
      <c r="G438" s="358"/>
      <c r="H438" s="360"/>
      <c r="I438" s="668"/>
      <c r="J438" s="977"/>
      <c r="K438" s="359"/>
      <c r="L438" s="359"/>
      <c r="M438" s="668"/>
      <c r="N438" s="791"/>
      <c r="O438" s="360"/>
      <c r="P438" s="359"/>
      <c r="Q438" s="668"/>
      <c r="R438" s="699"/>
    </row>
    <row r="439" spans="1:18" ht="12.75">
      <c r="A439" s="213"/>
      <c r="B439" s="206">
        <v>5</v>
      </c>
      <c r="C439" s="1839" t="s">
        <v>266</v>
      </c>
      <c r="D439" s="1839"/>
      <c r="E439" s="1839"/>
      <c r="F439" s="1488" t="s">
        <v>741</v>
      </c>
      <c r="G439" s="358"/>
      <c r="H439" s="360"/>
      <c r="I439" s="668"/>
      <c r="J439" s="977"/>
      <c r="K439" s="359"/>
      <c r="L439" s="359"/>
      <c r="M439" s="668"/>
      <c r="N439" s="791"/>
      <c r="O439" s="360"/>
      <c r="P439" s="359"/>
      <c r="Q439" s="668"/>
      <c r="R439" s="699"/>
    </row>
    <row r="440" spans="1:18" ht="12.75">
      <c r="A440" s="213"/>
      <c r="B440" s="206">
        <v>6</v>
      </c>
      <c r="C440" s="1839" t="s">
        <v>118</v>
      </c>
      <c r="D440" s="1839"/>
      <c r="E440" s="1839"/>
      <c r="F440" s="1488" t="s">
        <v>741</v>
      </c>
      <c r="G440" s="358"/>
      <c r="H440" s="360"/>
      <c r="I440" s="668"/>
      <c r="J440" s="977"/>
      <c r="K440" s="359"/>
      <c r="L440" s="359"/>
      <c r="M440" s="668"/>
      <c r="N440" s="791"/>
      <c r="O440" s="360"/>
      <c r="P440" s="359"/>
      <c r="Q440" s="668"/>
      <c r="R440" s="699"/>
    </row>
    <row r="441" spans="1:18" ht="13.5" thickBot="1">
      <c r="A441" s="347"/>
      <c r="B441" s="348" t="s">
        <v>164</v>
      </c>
      <c r="C441" s="346" t="s">
        <v>165</v>
      </c>
      <c r="D441" s="346"/>
      <c r="E441" s="346"/>
      <c r="F441" s="1490"/>
      <c r="G441" s="366"/>
      <c r="H441" s="236"/>
      <c r="I441" s="656"/>
      <c r="J441" s="978"/>
      <c r="K441" s="351"/>
      <c r="L441" s="351"/>
      <c r="M441" s="656"/>
      <c r="N441" s="914"/>
      <c r="O441" s="236"/>
      <c r="P441" s="351"/>
      <c r="Q441" s="656"/>
      <c r="R441" s="700"/>
    </row>
    <row r="442" spans="1:18" ht="14.25" thickBot="1" thickTop="1">
      <c r="A442" s="1836" t="s">
        <v>152</v>
      </c>
      <c r="B442" s="1837"/>
      <c r="C442" s="1837"/>
      <c r="D442" s="1837"/>
      <c r="E442" s="1837"/>
      <c r="F442" s="1504"/>
      <c r="G442" s="242"/>
      <c r="H442" s="241">
        <f>H367+H433</f>
        <v>212</v>
      </c>
      <c r="I442" s="241">
        <f>I367+I433</f>
        <v>212</v>
      </c>
      <c r="J442" s="1155">
        <f>J367+J433</f>
        <v>0</v>
      </c>
      <c r="K442" s="242">
        <f>K367+K433</f>
        <v>34151</v>
      </c>
      <c r="L442" s="241"/>
      <c r="M442" s="241"/>
      <c r="N442" s="915"/>
      <c r="O442" s="240"/>
      <c r="P442" s="240"/>
      <c r="Q442" s="240"/>
      <c r="R442" s="702"/>
    </row>
    <row r="443" spans="1:18" ht="13.5" thickTop="1">
      <c r="A443" s="188"/>
      <c r="B443" s="188"/>
      <c r="C443" s="188"/>
      <c r="D443" s="188"/>
      <c r="E443" s="188"/>
      <c r="F443" s="188"/>
      <c r="G443" s="188"/>
      <c r="H443" s="188"/>
      <c r="I443" s="188"/>
      <c r="J443" s="188"/>
      <c r="K443" s="188"/>
      <c r="L443" s="188"/>
      <c r="M443" s="188"/>
      <c r="N443" s="188"/>
      <c r="O443" s="188"/>
      <c r="P443" s="188"/>
      <c r="Q443" s="188"/>
      <c r="R443" s="188"/>
    </row>
  </sheetData>
  <sheetProtection/>
  <mergeCells count="499">
    <mergeCell ref="F272:F276"/>
    <mergeCell ref="F362:F366"/>
    <mergeCell ref="F405:F409"/>
    <mergeCell ref="F315:F319"/>
    <mergeCell ref="F6:F10"/>
    <mergeCell ref="F48:F52"/>
    <mergeCell ref="F94:F98"/>
    <mergeCell ref="F137:F141"/>
    <mergeCell ref="F183:F187"/>
    <mergeCell ref="F225:F229"/>
    <mergeCell ref="A2:R2"/>
    <mergeCell ref="A3:R3"/>
    <mergeCell ref="A5:R5"/>
    <mergeCell ref="A6:A10"/>
    <mergeCell ref="B6:E9"/>
    <mergeCell ref="K7:N7"/>
    <mergeCell ref="O7:R7"/>
    <mergeCell ref="L8:L9"/>
    <mergeCell ref="P8:P9"/>
    <mergeCell ref="G6:J7"/>
    <mergeCell ref="K6:R6"/>
    <mergeCell ref="I8:I9"/>
    <mergeCell ref="C16:E16"/>
    <mergeCell ref="C17:E17"/>
    <mergeCell ref="C13:E13"/>
    <mergeCell ref="C14:E14"/>
    <mergeCell ref="C15:E15"/>
    <mergeCell ref="B10:E10"/>
    <mergeCell ref="K8:K9"/>
    <mergeCell ref="J8:J9"/>
    <mergeCell ref="C19:E19"/>
    <mergeCell ref="C20:E20"/>
    <mergeCell ref="C39:E39"/>
    <mergeCell ref="A45:R45"/>
    <mergeCell ref="A46:R46"/>
    <mergeCell ref="A40:E40"/>
    <mergeCell ref="B44:R44"/>
    <mergeCell ref="C21:E21"/>
    <mergeCell ref="C25:E25"/>
    <mergeCell ref="C22:E22"/>
    <mergeCell ref="C23:E23"/>
    <mergeCell ref="C34:E34"/>
    <mergeCell ref="C35:E35"/>
    <mergeCell ref="C38:E38"/>
    <mergeCell ref="A11:E11"/>
    <mergeCell ref="C32:E32"/>
    <mergeCell ref="C33:E33"/>
    <mergeCell ref="C18:E18"/>
    <mergeCell ref="C24:E24"/>
    <mergeCell ref="C30:E30"/>
    <mergeCell ref="B48:E51"/>
    <mergeCell ref="G48:J49"/>
    <mergeCell ref="K48:R48"/>
    <mergeCell ref="K49:N49"/>
    <mergeCell ref="O49:R49"/>
    <mergeCell ref="J50:J51"/>
    <mergeCell ref="L50:L51"/>
    <mergeCell ref="K50:K51"/>
    <mergeCell ref="H50:H51"/>
    <mergeCell ref="A91:R91"/>
    <mergeCell ref="K96:K97"/>
    <mergeCell ref="N50:N51"/>
    <mergeCell ref="R50:R51"/>
    <mergeCell ref="B52:E52"/>
    <mergeCell ref="B63:E63"/>
    <mergeCell ref="C57:E57"/>
    <mergeCell ref="C58:E58"/>
    <mergeCell ref="C59:E59"/>
    <mergeCell ref="A48:A52"/>
    <mergeCell ref="C115:E115"/>
    <mergeCell ref="C80:E80"/>
    <mergeCell ref="B89:R89"/>
    <mergeCell ref="C60:E60"/>
    <mergeCell ref="C68:E68"/>
    <mergeCell ref="C70:E70"/>
    <mergeCell ref="C72:E72"/>
    <mergeCell ref="C81:E81"/>
    <mergeCell ref="C83:E83"/>
    <mergeCell ref="A90:R90"/>
    <mergeCell ref="C338:E338"/>
    <mergeCell ref="A134:R134"/>
    <mergeCell ref="A93:R93"/>
    <mergeCell ref="A94:A98"/>
    <mergeCell ref="C117:E117"/>
    <mergeCell ref="O95:R95"/>
    <mergeCell ref="J96:J97"/>
    <mergeCell ref="N96:N97"/>
    <mergeCell ref="R96:R97"/>
    <mergeCell ref="B98:E98"/>
    <mergeCell ref="G96:G97"/>
    <mergeCell ref="A367:E367"/>
    <mergeCell ref="A173:E173"/>
    <mergeCell ref="A262:E262"/>
    <mergeCell ref="B330:E330"/>
    <mergeCell ref="A183:A187"/>
    <mergeCell ref="B183:E186"/>
    <mergeCell ref="B178:R178"/>
    <mergeCell ref="C336:E336"/>
    <mergeCell ref="C337:E337"/>
    <mergeCell ref="C113:E113"/>
    <mergeCell ref="C114:E114"/>
    <mergeCell ref="A99:E99"/>
    <mergeCell ref="C101:E101"/>
    <mergeCell ref="C102:E102"/>
    <mergeCell ref="C103:E103"/>
    <mergeCell ref="C116:E116"/>
    <mergeCell ref="C374:E374"/>
    <mergeCell ref="C325:E325"/>
    <mergeCell ref="C326:E326"/>
    <mergeCell ref="C327:E327"/>
    <mergeCell ref="C335:E335"/>
    <mergeCell ref="C285:E285"/>
    <mergeCell ref="C286:E286"/>
    <mergeCell ref="A128:E128"/>
    <mergeCell ref="A188:E188"/>
    <mergeCell ref="B165:E165"/>
    <mergeCell ref="B94:E97"/>
    <mergeCell ref="C104:E104"/>
    <mergeCell ref="C111:E111"/>
    <mergeCell ref="C112:E112"/>
    <mergeCell ref="C109:E109"/>
    <mergeCell ref="C110:E110"/>
    <mergeCell ref="C107:E107"/>
    <mergeCell ref="C108:E108"/>
    <mergeCell ref="B141:E141"/>
    <mergeCell ref="A135:R135"/>
    <mergeCell ref="B137:E140"/>
    <mergeCell ref="G137:R137"/>
    <mergeCell ref="G138:J138"/>
    <mergeCell ref="K138:N138"/>
    <mergeCell ref="A137:A141"/>
    <mergeCell ref="M139:M140"/>
    <mergeCell ref="Q139:Q140"/>
    <mergeCell ref="P139:P140"/>
    <mergeCell ref="G184:J184"/>
    <mergeCell ref="K184:N184"/>
    <mergeCell ref="O184:R184"/>
    <mergeCell ref="B132:R132"/>
    <mergeCell ref="A133:R133"/>
    <mergeCell ref="O138:R138"/>
    <mergeCell ref="J139:J140"/>
    <mergeCell ref="N139:N140"/>
    <mergeCell ref="R139:R140"/>
    <mergeCell ref="A179:R179"/>
    <mergeCell ref="R185:R186"/>
    <mergeCell ref="G185:G186"/>
    <mergeCell ref="Q185:Q186"/>
    <mergeCell ref="P185:P186"/>
    <mergeCell ref="O185:O186"/>
    <mergeCell ref="M185:M186"/>
    <mergeCell ref="L185:L186"/>
    <mergeCell ref="K185:K186"/>
    <mergeCell ref="I185:I186"/>
    <mergeCell ref="H185:H186"/>
    <mergeCell ref="C322:E322"/>
    <mergeCell ref="C323:E323"/>
    <mergeCell ref="B267:R267"/>
    <mergeCell ref="L317:L318"/>
    <mergeCell ref="K317:K318"/>
    <mergeCell ref="I317:I318"/>
    <mergeCell ref="C283:E283"/>
    <mergeCell ref="B276:E276"/>
    <mergeCell ref="A277:E277"/>
    <mergeCell ref="A272:A276"/>
    <mergeCell ref="O226:R226"/>
    <mergeCell ref="R227:R228"/>
    <mergeCell ref="G183:R183"/>
    <mergeCell ref="B187:E187"/>
    <mergeCell ref="C259:E259"/>
    <mergeCell ref="C260:E260"/>
    <mergeCell ref="C216:E216"/>
    <mergeCell ref="Q227:Q228"/>
    <mergeCell ref="P227:P228"/>
    <mergeCell ref="G225:R225"/>
    <mergeCell ref="G226:J226"/>
    <mergeCell ref="C324:E324"/>
    <mergeCell ref="B220:R220"/>
    <mergeCell ref="C213:E213"/>
    <mergeCell ref="C215:E215"/>
    <mergeCell ref="C256:E256"/>
    <mergeCell ref="C257:E257"/>
    <mergeCell ref="C258:E258"/>
    <mergeCell ref="K226:N226"/>
    <mergeCell ref="C255:E255"/>
    <mergeCell ref="C237:E237"/>
    <mergeCell ref="A225:A229"/>
    <mergeCell ref="B225:E228"/>
    <mergeCell ref="A221:R221"/>
    <mergeCell ref="A217:E217"/>
    <mergeCell ref="A222:R222"/>
    <mergeCell ref="A223:R223"/>
    <mergeCell ref="J227:J228"/>
    <mergeCell ref="N227:N228"/>
    <mergeCell ref="C236:E236"/>
    <mergeCell ref="B240:E240"/>
    <mergeCell ref="B254:E254"/>
    <mergeCell ref="C246:E246"/>
    <mergeCell ref="C247:E247"/>
    <mergeCell ref="C248:E248"/>
    <mergeCell ref="C249:E249"/>
    <mergeCell ref="C243:E243"/>
    <mergeCell ref="C245:E245"/>
    <mergeCell ref="C235:E235"/>
    <mergeCell ref="B272:E275"/>
    <mergeCell ref="G272:R272"/>
    <mergeCell ref="G273:J273"/>
    <mergeCell ref="C212:E212"/>
    <mergeCell ref="O273:R273"/>
    <mergeCell ref="J274:J275"/>
    <mergeCell ref="N274:N275"/>
    <mergeCell ref="R274:R275"/>
    <mergeCell ref="K273:N273"/>
    <mergeCell ref="C206:E206"/>
    <mergeCell ref="C207:E207"/>
    <mergeCell ref="C208:E208"/>
    <mergeCell ref="C209:E209"/>
    <mergeCell ref="C210:E210"/>
    <mergeCell ref="C211:E211"/>
    <mergeCell ref="C200:E200"/>
    <mergeCell ref="C201:E201"/>
    <mergeCell ref="C202:E202"/>
    <mergeCell ref="C203:E203"/>
    <mergeCell ref="C204:E204"/>
    <mergeCell ref="C291:E291"/>
    <mergeCell ref="C205:E205"/>
    <mergeCell ref="A270:R270"/>
    <mergeCell ref="A268:R268"/>
    <mergeCell ref="B229:E229"/>
    <mergeCell ref="C321:E321"/>
    <mergeCell ref="R317:R318"/>
    <mergeCell ref="B310:R310"/>
    <mergeCell ref="A311:R311"/>
    <mergeCell ref="A312:R312"/>
    <mergeCell ref="A315:A319"/>
    <mergeCell ref="H317:H318"/>
    <mergeCell ref="G317:G318"/>
    <mergeCell ref="J317:J318"/>
    <mergeCell ref="B319:E319"/>
    <mergeCell ref="N317:N318"/>
    <mergeCell ref="B315:E318"/>
    <mergeCell ref="G315:R315"/>
    <mergeCell ref="G316:J316"/>
    <mergeCell ref="K316:N316"/>
    <mergeCell ref="Q317:Q318"/>
    <mergeCell ref="P317:P318"/>
    <mergeCell ref="O317:O318"/>
    <mergeCell ref="M317:M318"/>
    <mergeCell ref="O316:R316"/>
    <mergeCell ref="A313:R313"/>
    <mergeCell ref="C292:E292"/>
    <mergeCell ref="C281:E281"/>
    <mergeCell ref="C299:E299"/>
    <mergeCell ref="A306:E306"/>
    <mergeCell ref="A269:R269"/>
    <mergeCell ref="C300:E300"/>
    <mergeCell ref="C301:E301"/>
    <mergeCell ref="C302:E302"/>
    <mergeCell ref="C305:E305"/>
    <mergeCell ref="B366:E366"/>
    <mergeCell ref="A358:R358"/>
    <mergeCell ref="A359:R359"/>
    <mergeCell ref="A360:R360"/>
    <mergeCell ref="A362:A366"/>
    <mergeCell ref="B362:E365"/>
    <mergeCell ref="G362:R362"/>
    <mergeCell ref="G363:J363"/>
    <mergeCell ref="K363:N363"/>
    <mergeCell ref="O363:R363"/>
    <mergeCell ref="C234:E234"/>
    <mergeCell ref="A180:R180"/>
    <mergeCell ref="A181:R181"/>
    <mergeCell ref="J185:J186"/>
    <mergeCell ref="N185:N186"/>
    <mergeCell ref="R364:R365"/>
    <mergeCell ref="J364:J365"/>
    <mergeCell ref="G364:G365"/>
    <mergeCell ref="C241:E241"/>
    <mergeCell ref="C242:E242"/>
    <mergeCell ref="G405:R405"/>
    <mergeCell ref="G406:J406"/>
    <mergeCell ref="K406:N406"/>
    <mergeCell ref="O406:R406"/>
    <mergeCell ref="N407:N408"/>
    <mergeCell ref="A352:E352"/>
    <mergeCell ref="B357:R357"/>
    <mergeCell ref="B400:R400"/>
    <mergeCell ref="A401:R401"/>
    <mergeCell ref="N364:N365"/>
    <mergeCell ref="A442:E442"/>
    <mergeCell ref="B434:E434"/>
    <mergeCell ref="C429:E429"/>
    <mergeCell ref="R407:R408"/>
    <mergeCell ref="J407:J408"/>
    <mergeCell ref="B420:E420"/>
    <mergeCell ref="C416:E416"/>
    <mergeCell ref="B409:E409"/>
    <mergeCell ref="C414:E414"/>
    <mergeCell ref="C415:E415"/>
    <mergeCell ref="C332:E332"/>
    <mergeCell ref="C333:E333"/>
    <mergeCell ref="C105:E105"/>
    <mergeCell ref="C106:E106"/>
    <mergeCell ref="C168:E168"/>
    <mergeCell ref="C169:E169"/>
    <mergeCell ref="C193:E193"/>
    <mergeCell ref="C279:E279"/>
    <mergeCell ref="C120:E120"/>
    <mergeCell ref="C170:E170"/>
    <mergeCell ref="C36:E36"/>
    <mergeCell ref="C54:E54"/>
    <mergeCell ref="B77:E77"/>
    <mergeCell ref="C56:E56"/>
    <mergeCell ref="C78:E78"/>
    <mergeCell ref="C331:E331"/>
    <mergeCell ref="C171:E171"/>
    <mergeCell ref="C231:E231"/>
    <mergeCell ref="C232:E232"/>
    <mergeCell ref="C233:E233"/>
    <mergeCell ref="C121:E121"/>
    <mergeCell ref="C55:E55"/>
    <mergeCell ref="C26:E26"/>
    <mergeCell ref="C27:E27"/>
    <mergeCell ref="C28:E28"/>
    <mergeCell ref="C29:E29"/>
    <mergeCell ref="C65:E65"/>
    <mergeCell ref="C64:E64"/>
    <mergeCell ref="C82:E82"/>
    <mergeCell ref="C31:E31"/>
    <mergeCell ref="C199:E199"/>
    <mergeCell ref="C282:E282"/>
    <mergeCell ref="C71:E71"/>
    <mergeCell ref="C69:E69"/>
    <mergeCell ref="C66:E66"/>
    <mergeCell ref="C190:E190"/>
    <mergeCell ref="C191:E191"/>
    <mergeCell ref="C192:E192"/>
    <mergeCell ref="C118:E118"/>
    <mergeCell ref="C119:E119"/>
    <mergeCell ref="C370:E370"/>
    <mergeCell ref="C371:E371"/>
    <mergeCell ref="C372:E372"/>
    <mergeCell ref="C373:E373"/>
    <mergeCell ref="C287:E287"/>
    <mergeCell ref="C288:E288"/>
    <mergeCell ref="C289:E289"/>
    <mergeCell ref="C290:E290"/>
    <mergeCell ref="C293:E293"/>
    <mergeCell ref="C298:E298"/>
    <mergeCell ref="C122:E122"/>
    <mergeCell ref="C123:E123"/>
    <mergeCell ref="C124:E124"/>
    <mergeCell ref="C126:E126"/>
    <mergeCell ref="C127:E127"/>
    <mergeCell ref="C284:E284"/>
    <mergeCell ref="C194:E194"/>
    <mergeCell ref="C195:E195"/>
    <mergeCell ref="C159:E159"/>
    <mergeCell ref="C160:E160"/>
    <mergeCell ref="C166:E166"/>
    <mergeCell ref="C167:E167"/>
    <mergeCell ref="C294:E294"/>
    <mergeCell ref="C295:E295"/>
    <mergeCell ref="C296:E296"/>
    <mergeCell ref="C297:E297"/>
    <mergeCell ref="C280:E280"/>
    <mergeCell ref="C196:E196"/>
    <mergeCell ref="C197:E197"/>
    <mergeCell ref="C198:E198"/>
    <mergeCell ref="C152:E152"/>
    <mergeCell ref="C153:E153"/>
    <mergeCell ref="C154:E154"/>
    <mergeCell ref="C156:E156"/>
    <mergeCell ref="C157:E157"/>
    <mergeCell ref="C158:E158"/>
    <mergeCell ref="C375:E375"/>
    <mergeCell ref="C376:E376"/>
    <mergeCell ref="C377:E377"/>
    <mergeCell ref="C378:E378"/>
    <mergeCell ref="C379:E379"/>
    <mergeCell ref="C380:E380"/>
    <mergeCell ref="C387:E387"/>
    <mergeCell ref="C388:E388"/>
    <mergeCell ref="C389:E389"/>
    <mergeCell ref="C390:E390"/>
    <mergeCell ref="C385:E385"/>
    <mergeCell ref="C386:E386"/>
    <mergeCell ref="C391:E391"/>
    <mergeCell ref="C381:E381"/>
    <mergeCell ref="C382:E382"/>
    <mergeCell ref="C383:E383"/>
    <mergeCell ref="C384:E384"/>
    <mergeCell ref="C143:E143"/>
    <mergeCell ref="C144:E144"/>
    <mergeCell ref="C145:E145"/>
    <mergeCell ref="C146:E146"/>
    <mergeCell ref="C147:E147"/>
    <mergeCell ref="C148:E148"/>
    <mergeCell ref="C345:E345"/>
    <mergeCell ref="C346:E346"/>
    <mergeCell ref="C347:E347"/>
    <mergeCell ref="C348:E348"/>
    <mergeCell ref="C349:E349"/>
    <mergeCell ref="B344:E344"/>
    <mergeCell ref="C339:E339"/>
    <mergeCell ref="C149:E149"/>
    <mergeCell ref="C304:E304"/>
    <mergeCell ref="C393:E393"/>
    <mergeCell ref="C395:E395"/>
    <mergeCell ref="C396:E396"/>
    <mergeCell ref="C392:E392"/>
    <mergeCell ref="C437:E437"/>
    <mergeCell ref="C438:E438"/>
    <mergeCell ref="A402:R402"/>
    <mergeCell ref="A397:E397"/>
    <mergeCell ref="C417:E417"/>
    <mergeCell ref="C421:E421"/>
    <mergeCell ref="C439:E439"/>
    <mergeCell ref="C440:E440"/>
    <mergeCell ref="C422:E422"/>
    <mergeCell ref="C423:E423"/>
    <mergeCell ref="C425:E425"/>
    <mergeCell ref="C426:E426"/>
    <mergeCell ref="C427:E427"/>
    <mergeCell ref="C428:E428"/>
    <mergeCell ref="H8:H9"/>
    <mergeCell ref="G8:G9"/>
    <mergeCell ref="C435:E435"/>
    <mergeCell ref="C436:E436"/>
    <mergeCell ref="C350:E350"/>
    <mergeCell ref="C411:E411"/>
    <mergeCell ref="C412:E412"/>
    <mergeCell ref="C413:E413"/>
    <mergeCell ref="A47:R47"/>
    <mergeCell ref="G50:G51"/>
    <mergeCell ref="R8:R9"/>
    <mergeCell ref="Q8:Q9"/>
    <mergeCell ref="M8:M9"/>
    <mergeCell ref="Q50:Q51"/>
    <mergeCell ref="P50:P51"/>
    <mergeCell ref="O50:O51"/>
    <mergeCell ref="M50:M51"/>
    <mergeCell ref="O8:O9"/>
    <mergeCell ref="N8:N9"/>
    <mergeCell ref="M96:M97"/>
    <mergeCell ref="L96:L97"/>
    <mergeCell ref="I96:I97"/>
    <mergeCell ref="I50:I51"/>
    <mergeCell ref="G95:J95"/>
    <mergeCell ref="A92:R92"/>
    <mergeCell ref="A85:E85"/>
    <mergeCell ref="C79:E79"/>
    <mergeCell ref="K95:N95"/>
    <mergeCell ref="H96:H97"/>
    <mergeCell ref="G94:R94"/>
    <mergeCell ref="O139:O140"/>
    <mergeCell ref="L139:L140"/>
    <mergeCell ref="K139:K140"/>
    <mergeCell ref="I139:I140"/>
    <mergeCell ref="H139:H140"/>
    <mergeCell ref="G139:G140"/>
    <mergeCell ref="Q96:Q97"/>
    <mergeCell ref="P96:P97"/>
    <mergeCell ref="O96:O97"/>
    <mergeCell ref="O227:O228"/>
    <mergeCell ref="M227:M228"/>
    <mergeCell ref="L227:L228"/>
    <mergeCell ref="K227:K228"/>
    <mergeCell ref="I227:I228"/>
    <mergeCell ref="H227:H228"/>
    <mergeCell ref="G227:G228"/>
    <mergeCell ref="Q274:Q275"/>
    <mergeCell ref="P274:P275"/>
    <mergeCell ref="O274:O275"/>
    <mergeCell ref="M274:M275"/>
    <mergeCell ref="L274:L275"/>
    <mergeCell ref="K274:K275"/>
    <mergeCell ref="I274:I275"/>
    <mergeCell ref="H274:H275"/>
    <mergeCell ref="G274:G275"/>
    <mergeCell ref="Q407:Q408"/>
    <mergeCell ref="P407:P408"/>
    <mergeCell ref="O407:O408"/>
    <mergeCell ref="M407:M408"/>
    <mergeCell ref="L407:L408"/>
    <mergeCell ref="Q364:Q365"/>
    <mergeCell ref="P364:P365"/>
    <mergeCell ref="O364:O365"/>
    <mergeCell ref="M364:M365"/>
    <mergeCell ref="L364:L365"/>
    <mergeCell ref="K407:K408"/>
    <mergeCell ref="I364:I365"/>
    <mergeCell ref="H364:H365"/>
    <mergeCell ref="I407:I408"/>
    <mergeCell ref="H407:H408"/>
    <mergeCell ref="G407:G408"/>
    <mergeCell ref="K364:K365"/>
    <mergeCell ref="A403:R403"/>
    <mergeCell ref="A405:A409"/>
    <mergeCell ref="B405:E408"/>
  </mergeCells>
  <printOptions/>
  <pageMargins left="0.2362204724409449" right="0.2362204724409449" top="0.1968503937007874" bottom="0.15748031496062992" header="0.31496062992125984" footer="0.31496062992125984"/>
  <pageSetup fitToHeight="0" fitToWidth="0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workbookViewId="0" topLeftCell="A1">
      <selection activeCell="A2" sqref="A2:U2"/>
    </sheetView>
  </sheetViews>
  <sheetFormatPr defaultColWidth="9.140625" defaultRowHeight="12.75"/>
  <cols>
    <col min="1" max="1" width="8.00390625" style="0" customWidth="1"/>
    <col min="2" max="2" width="16.421875" style="0" customWidth="1"/>
    <col min="3" max="4" width="4.8515625" style="0" customWidth="1"/>
    <col min="5" max="5" width="4.28125" style="0" customWidth="1"/>
    <col min="6" max="6" width="7.421875" style="0" customWidth="1"/>
    <col min="7" max="7" width="7.28125" style="0" customWidth="1"/>
    <col min="8" max="8" width="8.57421875" style="0" customWidth="1"/>
    <col min="9" max="9" width="9.421875" style="0" customWidth="1"/>
    <col min="10" max="11" width="7.28125" style="0" customWidth="1"/>
    <col min="12" max="12" width="7.140625" style="0" customWidth="1"/>
    <col min="13" max="13" width="10.140625" style="0" customWidth="1"/>
    <col min="14" max="16" width="7.28125" style="0" customWidth="1"/>
    <col min="17" max="17" width="8.140625" style="0" customWidth="1"/>
    <col min="21" max="21" width="10.140625" style="0" customWidth="1"/>
  </cols>
  <sheetData>
    <row r="1" spans="1:21" ht="12.75">
      <c r="A1" s="175" t="s">
        <v>119</v>
      </c>
      <c r="B1" s="175"/>
      <c r="C1" s="175"/>
      <c r="D1" s="175"/>
      <c r="E1" s="175"/>
      <c r="F1" s="176"/>
      <c r="G1" s="176"/>
      <c r="H1" s="176"/>
      <c r="I1" s="176"/>
      <c r="J1" s="176"/>
      <c r="K1" s="175"/>
      <c r="L1" s="175"/>
      <c r="M1" s="175"/>
      <c r="N1" s="175"/>
      <c r="O1" s="175"/>
      <c r="P1" s="175"/>
      <c r="Q1" s="175"/>
      <c r="R1" s="175"/>
      <c r="S1" s="1921"/>
      <c r="T1" s="1921"/>
      <c r="U1" s="1922"/>
    </row>
    <row r="2" spans="1:21" ht="12.75">
      <c r="A2" s="1923" t="s">
        <v>750</v>
      </c>
      <c r="B2" s="1529"/>
      <c r="C2" s="1529"/>
      <c r="D2" s="1529"/>
      <c r="E2" s="1529"/>
      <c r="F2" s="1529"/>
      <c r="G2" s="1529"/>
      <c r="H2" s="1529"/>
      <c r="I2" s="1529"/>
      <c r="J2" s="1529"/>
      <c r="K2" s="1529"/>
      <c r="L2" s="1529"/>
      <c r="M2" s="1529"/>
      <c r="N2" s="1529"/>
      <c r="O2" s="1529"/>
      <c r="P2" s="1529"/>
      <c r="Q2" s="1529"/>
      <c r="R2" s="1529"/>
      <c r="S2" s="1529"/>
      <c r="T2" s="1529"/>
      <c r="U2" s="1529"/>
    </row>
    <row r="3" spans="1:21" ht="12.75">
      <c r="A3" s="1924" t="s">
        <v>390</v>
      </c>
      <c r="B3" s="1925"/>
      <c r="C3" s="1925"/>
      <c r="D3" s="1925"/>
      <c r="E3" s="1925"/>
      <c r="F3" s="1925"/>
      <c r="G3" s="1925"/>
      <c r="H3" s="1925"/>
      <c r="I3" s="1925"/>
      <c r="J3" s="1925"/>
      <c r="K3" s="1925"/>
      <c r="L3" s="1925"/>
      <c r="M3" s="1925"/>
      <c r="N3" s="1925"/>
      <c r="O3" s="1925"/>
      <c r="P3" s="1925"/>
      <c r="Q3" s="1925"/>
      <c r="R3" s="1925"/>
      <c r="S3" s="1925"/>
      <c r="T3" s="1925"/>
      <c r="U3" s="1925"/>
    </row>
    <row r="4" spans="1:21" ht="13.5" thickBot="1">
      <c r="A4" s="935"/>
      <c r="B4" s="932"/>
      <c r="C4" s="175"/>
      <c r="D4" s="175"/>
      <c r="E4" s="175"/>
      <c r="F4" s="176"/>
      <c r="G4" s="176"/>
      <c r="H4" s="176"/>
      <c r="I4" s="176"/>
      <c r="J4" s="176"/>
      <c r="K4" s="175"/>
      <c r="L4" s="175"/>
      <c r="M4" s="175"/>
      <c r="N4" s="175"/>
      <c r="O4" s="175"/>
      <c r="P4" s="175"/>
      <c r="Q4" s="177" t="s">
        <v>86</v>
      </c>
      <c r="R4" s="175"/>
      <c r="S4" s="1921"/>
      <c r="T4" s="1921"/>
      <c r="U4" s="1921"/>
    </row>
    <row r="5" spans="1:21" ht="21.75" customHeight="1" thickTop="1">
      <c r="A5" s="1938" t="s">
        <v>120</v>
      </c>
      <c r="B5" s="1932"/>
      <c r="C5" s="1931" t="s">
        <v>190</v>
      </c>
      <c r="D5" s="1939"/>
      <c r="E5" s="1940"/>
      <c r="F5" s="1941" t="s">
        <v>121</v>
      </c>
      <c r="G5" s="1942"/>
      <c r="H5" s="1942"/>
      <c r="I5" s="1943"/>
      <c r="J5" s="1942" t="s">
        <v>122</v>
      </c>
      <c r="K5" s="1939"/>
      <c r="L5" s="1939"/>
      <c r="M5" s="1939"/>
      <c r="N5" s="1928" t="s">
        <v>123</v>
      </c>
      <c r="O5" s="1929"/>
      <c r="P5" s="1929"/>
      <c r="Q5" s="1930"/>
      <c r="R5" s="1931" t="s">
        <v>124</v>
      </c>
      <c r="S5" s="1932"/>
      <c r="T5" s="1932"/>
      <c r="U5" s="1933"/>
    </row>
    <row r="6" spans="1:22" ht="31.5" customHeight="1" thickBot="1">
      <c r="A6" s="933" t="s">
        <v>88</v>
      </c>
      <c r="B6" s="178" t="s">
        <v>89</v>
      </c>
      <c r="C6" s="179" t="s">
        <v>201</v>
      </c>
      <c r="D6" s="180" t="s">
        <v>355</v>
      </c>
      <c r="E6" s="180" t="s">
        <v>364</v>
      </c>
      <c r="F6" s="179" t="s">
        <v>328</v>
      </c>
      <c r="G6" s="181" t="s">
        <v>330</v>
      </c>
      <c r="H6" s="180" t="s">
        <v>334</v>
      </c>
      <c r="I6" s="180" t="s">
        <v>335</v>
      </c>
      <c r="J6" s="179" t="s">
        <v>328</v>
      </c>
      <c r="K6" s="181" t="s">
        <v>330</v>
      </c>
      <c r="L6" s="180" t="s">
        <v>334</v>
      </c>
      <c r="M6" s="180" t="s">
        <v>335</v>
      </c>
      <c r="N6" s="179" t="s">
        <v>328</v>
      </c>
      <c r="O6" s="181" t="s">
        <v>330</v>
      </c>
      <c r="P6" s="180" t="s">
        <v>334</v>
      </c>
      <c r="Q6" s="810" t="s">
        <v>335</v>
      </c>
      <c r="R6" s="179" t="s">
        <v>328</v>
      </c>
      <c r="S6" s="181" t="s">
        <v>330</v>
      </c>
      <c r="T6" s="180" t="s">
        <v>334</v>
      </c>
      <c r="U6" s="180" t="s">
        <v>335</v>
      </c>
      <c r="V6" s="517"/>
    </row>
    <row r="7" spans="1:23" ht="12.75">
      <c r="A7" s="1934" t="s">
        <v>184</v>
      </c>
      <c r="B7" s="1935"/>
      <c r="C7" s="532">
        <v>37.8</v>
      </c>
      <c r="D7" s="375">
        <f>D24+D30</f>
        <v>85.8</v>
      </c>
      <c r="E7" s="375">
        <f>E24+E30</f>
        <v>85.8</v>
      </c>
      <c r="F7" s="182">
        <f>F24+F30</f>
        <v>50280</v>
      </c>
      <c r="G7" s="182">
        <f>G24+G30</f>
        <v>74783</v>
      </c>
      <c r="H7" s="182">
        <f>H24+H30</f>
        <v>71938</v>
      </c>
      <c r="I7" s="959">
        <f>H7/G7</f>
        <v>0.9619565944131687</v>
      </c>
      <c r="J7" s="182">
        <f>J24+J30</f>
        <v>3103</v>
      </c>
      <c r="K7" s="182">
        <f>K24+K30</f>
        <v>3390</v>
      </c>
      <c r="L7" s="182">
        <f>L24+L30</f>
        <v>3051</v>
      </c>
      <c r="M7" s="959">
        <f>L7/K7</f>
        <v>0.9</v>
      </c>
      <c r="N7" s="182">
        <f>N24+N30</f>
        <v>1824</v>
      </c>
      <c r="O7" s="182">
        <f>O24+O30</f>
        <v>9776</v>
      </c>
      <c r="P7" s="182">
        <f>P24+P30</f>
        <v>8590</v>
      </c>
      <c r="Q7" s="955">
        <f>P7/O7</f>
        <v>0.8786824877250409</v>
      </c>
      <c r="R7" s="927">
        <f>F7+J7+N7</f>
        <v>55207</v>
      </c>
      <c r="S7" s="376">
        <f>G7+K7+O7</f>
        <v>87949</v>
      </c>
      <c r="T7" s="711">
        <f>T24+T30</f>
        <v>83579</v>
      </c>
      <c r="U7" s="950">
        <f>T7/S7</f>
        <v>0.9503121127016794</v>
      </c>
      <c r="W7" s="567"/>
    </row>
    <row r="8" spans="1:21" ht="12.75">
      <c r="A8" s="934" t="s">
        <v>26</v>
      </c>
      <c r="B8" s="377" t="s">
        <v>168</v>
      </c>
      <c r="C8" s="533"/>
      <c r="D8" s="378"/>
      <c r="E8" s="378"/>
      <c r="F8" s="185"/>
      <c r="G8" s="185"/>
      <c r="H8" s="712"/>
      <c r="I8" s="960"/>
      <c r="J8" s="185"/>
      <c r="K8" s="185"/>
      <c r="L8" s="712"/>
      <c r="M8" s="960"/>
      <c r="N8" s="185"/>
      <c r="O8" s="185"/>
      <c r="P8" s="712"/>
      <c r="Q8" s="955"/>
      <c r="R8" s="183">
        <f aca="true" t="shared" si="0" ref="R8:R23">F8+J8+N8</f>
        <v>0</v>
      </c>
      <c r="S8" s="721">
        <f aca="true" t="shared" si="1" ref="S8:S23">G8+K8+O8</f>
        <v>0</v>
      </c>
      <c r="T8" s="721"/>
      <c r="U8" s="951"/>
    </row>
    <row r="9" spans="1:21" ht="12.75">
      <c r="A9" s="1914" t="s">
        <v>290</v>
      </c>
      <c r="B9" s="1915"/>
      <c r="C9" s="533"/>
      <c r="D9" s="378"/>
      <c r="E9" s="378"/>
      <c r="F9" s="185"/>
      <c r="G9" s="185">
        <v>242</v>
      </c>
      <c r="H9" s="712">
        <v>427</v>
      </c>
      <c r="I9" s="1156">
        <f>H9/G9</f>
        <v>1.7644628099173554</v>
      </c>
      <c r="J9" s="185"/>
      <c r="K9" s="185"/>
      <c r="L9" s="712">
        <v>3</v>
      </c>
      <c r="M9" s="960"/>
      <c r="N9" s="185">
        <v>325</v>
      </c>
      <c r="O9" s="185">
        <v>523</v>
      </c>
      <c r="P9" s="712">
        <v>161</v>
      </c>
      <c r="Q9" s="955">
        <f>P9/O9</f>
        <v>0.3078393881453155</v>
      </c>
      <c r="R9" s="183">
        <f t="shared" si="0"/>
        <v>325</v>
      </c>
      <c r="S9" s="721">
        <f t="shared" si="1"/>
        <v>765</v>
      </c>
      <c r="T9" s="721">
        <f>H9+L9+P9</f>
        <v>591</v>
      </c>
      <c r="U9" s="1158">
        <f aca="true" t="shared" si="2" ref="U9:U40">T9/S9</f>
        <v>0.7725490196078432</v>
      </c>
    </row>
    <row r="10" spans="1:21" ht="12.75">
      <c r="A10" s="1912" t="s">
        <v>299</v>
      </c>
      <c r="B10" s="1913"/>
      <c r="C10" s="424"/>
      <c r="D10" s="379"/>
      <c r="E10" s="379"/>
      <c r="F10" s="380"/>
      <c r="G10" s="380"/>
      <c r="H10" s="713"/>
      <c r="I10" s="1156"/>
      <c r="J10" s="381">
        <v>16</v>
      </c>
      <c r="K10" s="381">
        <v>16</v>
      </c>
      <c r="L10" s="387">
        <v>7</v>
      </c>
      <c r="M10" s="1156">
        <f>L10/K10</f>
        <v>0.4375</v>
      </c>
      <c r="N10" s="381">
        <v>918</v>
      </c>
      <c r="O10" s="381">
        <v>1328</v>
      </c>
      <c r="P10" s="387">
        <v>1084</v>
      </c>
      <c r="Q10" s="955">
        <f>P10/O10</f>
        <v>0.8162650602409639</v>
      </c>
      <c r="R10" s="183">
        <f t="shared" si="0"/>
        <v>934</v>
      </c>
      <c r="S10" s="721">
        <f t="shared" si="1"/>
        <v>1344</v>
      </c>
      <c r="T10" s="721">
        <f aca="true" t="shared" si="3" ref="T10:T23">H10+L10+P10</f>
        <v>1091</v>
      </c>
      <c r="U10" s="1158">
        <f t="shared" si="2"/>
        <v>0.8117559523809523</v>
      </c>
    </row>
    <row r="11" spans="1:21" ht="12.75">
      <c r="A11" s="1912" t="s">
        <v>300</v>
      </c>
      <c r="B11" s="1913"/>
      <c r="C11" s="424">
        <v>2</v>
      </c>
      <c r="D11" s="379">
        <v>2</v>
      </c>
      <c r="E11" s="379">
        <v>2</v>
      </c>
      <c r="F11" s="380">
        <v>2832</v>
      </c>
      <c r="G11" s="380">
        <v>2950</v>
      </c>
      <c r="H11" s="713">
        <v>2823</v>
      </c>
      <c r="I11" s="1156">
        <f aca="true" t="shared" si="4" ref="I11:I40">H11/G11</f>
        <v>0.9569491525423729</v>
      </c>
      <c r="J11" s="381">
        <v>55</v>
      </c>
      <c r="K11" s="381">
        <v>103</v>
      </c>
      <c r="L11" s="387">
        <v>48</v>
      </c>
      <c r="M11" s="1156">
        <f aca="true" t="shared" si="5" ref="M11:M39">L11/K11</f>
        <v>0.46601941747572817</v>
      </c>
      <c r="N11" s="381"/>
      <c r="O11" s="381"/>
      <c r="P11" s="387"/>
      <c r="Q11" s="955"/>
      <c r="R11" s="183">
        <f t="shared" si="0"/>
        <v>2887</v>
      </c>
      <c r="S11" s="721">
        <f t="shared" si="1"/>
        <v>3053</v>
      </c>
      <c r="T11" s="721">
        <f t="shared" si="3"/>
        <v>2871</v>
      </c>
      <c r="U11" s="1158">
        <f t="shared" si="2"/>
        <v>0.9403865050769735</v>
      </c>
    </row>
    <row r="12" spans="1:21" ht="12.75">
      <c r="A12" s="1912" t="s">
        <v>292</v>
      </c>
      <c r="B12" s="1913"/>
      <c r="C12" s="424"/>
      <c r="D12" s="379"/>
      <c r="E12" s="379"/>
      <c r="F12" s="380"/>
      <c r="G12" s="380"/>
      <c r="H12" s="713"/>
      <c r="I12" s="1156"/>
      <c r="J12" s="381">
        <v>17</v>
      </c>
      <c r="K12" s="381">
        <v>17</v>
      </c>
      <c r="L12" s="387">
        <v>15</v>
      </c>
      <c r="M12" s="1156">
        <f t="shared" si="5"/>
        <v>0.8823529411764706</v>
      </c>
      <c r="N12" s="381"/>
      <c r="O12" s="381"/>
      <c r="P12" s="387"/>
      <c r="Q12" s="955"/>
      <c r="R12" s="183">
        <f t="shared" si="0"/>
        <v>17</v>
      </c>
      <c r="S12" s="721">
        <f t="shared" si="1"/>
        <v>17</v>
      </c>
      <c r="T12" s="721">
        <f t="shared" si="3"/>
        <v>15</v>
      </c>
      <c r="U12" s="1158">
        <f t="shared" si="2"/>
        <v>0.8823529411764706</v>
      </c>
    </row>
    <row r="13" spans="1:22" ht="12.75">
      <c r="A13" s="1912" t="s">
        <v>291</v>
      </c>
      <c r="B13" s="1913"/>
      <c r="C13" s="424"/>
      <c r="D13" s="379"/>
      <c r="E13" s="379"/>
      <c r="F13" s="380"/>
      <c r="G13" s="380"/>
      <c r="H13" s="713"/>
      <c r="I13" s="1156"/>
      <c r="J13" s="381">
        <v>15</v>
      </c>
      <c r="K13" s="381">
        <v>15</v>
      </c>
      <c r="L13" s="387">
        <v>1</v>
      </c>
      <c r="M13" s="1156">
        <f t="shared" si="5"/>
        <v>0.06666666666666667</v>
      </c>
      <c r="N13" s="381"/>
      <c r="O13" s="381"/>
      <c r="P13" s="387"/>
      <c r="Q13" s="955"/>
      <c r="R13" s="183">
        <f t="shared" si="0"/>
        <v>15</v>
      </c>
      <c r="S13" s="721">
        <f t="shared" si="1"/>
        <v>15</v>
      </c>
      <c r="T13" s="721">
        <f t="shared" si="3"/>
        <v>1</v>
      </c>
      <c r="U13" s="1158">
        <f t="shared" si="2"/>
        <v>0.06666666666666667</v>
      </c>
      <c r="V13" s="721"/>
    </row>
    <row r="14" spans="1:22" ht="12.75">
      <c r="A14" s="1914" t="s">
        <v>126</v>
      </c>
      <c r="B14" s="1915"/>
      <c r="C14" s="424">
        <v>1</v>
      </c>
      <c r="D14" s="379">
        <v>1</v>
      </c>
      <c r="E14" s="379">
        <v>1</v>
      </c>
      <c r="F14" s="380">
        <v>2923</v>
      </c>
      <c r="G14" s="380">
        <v>3243</v>
      </c>
      <c r="H14" s="713">
        <v>3107</v>
      </c>
      <c r="I14" s="1156">
        <f t="shared" si="4"/>
        <v>0.958063521430774</v>
      </c>
      <c r="J14" s="381">
        <v>68</v>
      </c>
      <c r="K14" s="381">
        <v>92</v>
      </c>
      <c r="L14" s="387">
        <v>33</v>
      </c>
      <c r="M14" s="1156">
        <f t="shared" si="5"/>
        <v>0.358695652173913</v>
      </c>
      <c r="N14" s="381"/>
      <c r="O14" s="381"/>
      <c r="P14" s="387"/>
      <c r="Q14" s="955"/>
      <c r="R14" s="183">
        <f t="shared" si="0"/>
        <v>2991</v>
      </c>
      <c r="S14" s="721">
        <f t="shared" si="1"/>
        <v>3335</v>
      </c>
      <c r="T14" s="721">
        <f t="shared" si="3"/>
        <v>3140</v>
      </c>
      <c r="U14" s="1158">
        <f t="shared" si="2"/>
        <v>0.9415292353823088</v>
      </c>
      <c r="V14" s="721"/>
    </row>
    <row r="15" spans="1:21" ht="12.75">
      <c r="A15" s="1914" t="s">
        <v>127</v>
      </c>
      <c r="B15" s="1915"/>
      <c r="C15" s="425"/>
      <c r="D15" s="382"/>
      <c r="E15" s="382"/>
      <c r="F15" s="380"/>
      <c r="G15" s="380"/>
      <c r="H15" s="713"/>
      <c r="I15" s="1156"/>
      <c r="J15" s="381">
        <v>0</v>
      </c>
      <c r="K15" s="381">
        <v>0</v>
      </c>
      <c r="L15" s="387"/>
      <c r="M15" s="1156"/>
      <c r="N15" s="381"/>
      <c r="O15" s="381"/>
      <c r="P15" s="387"/>
      <c r="Q15" s="955"/>
      <c r="R15" s="183">
        <f t="shared" si="0"/>
        <v>0</v>
      </c>
      <c r="S15" s="721">
        <f t="shared" si="1"/>
        <v>0</v>
      </c>
      <c r="T15" s="721"/>
      <c r="U15" s="1158"/>
    </row>
    <row r="16" spans="1:21" ht="12.75">
      <c r="A16" s="1914" t="s">
        <v>252</v>
      </c>
      <c r="B16" s="1915"/>
      <c r="C16" s="425">
        <v>0.8</v>
      </c>
      <c r="D16" s="382">
        <v>0.8</v>
      </c>
      <c r="E16" s="382">
        <v>0.8</v>
      </c>
      <c r="F16" s="380">
        <v>1501</v>
      </c>
      <c r="G16" s="380">
        <v>1622</v>
      </c>
      <c r="H16" s="713">
        <v>1587</v>
      </c>
      <c r="I16" s="1156">
        <f t="shared" si="4"/>
        <v>0.9784217016029593</v>
      </c>
      <c r="J16" s="381">
        <v>124</v>
      </c>
      <c r="K16" s="381">
        <v>106</v>
      </c>
      <c r="L16" s="387">
        <v>39</v>
      </c>
      <c r="M16" s="1156">
        <f t="shared" si="5"/>
        <v>0.36792452830188677</v>
      </c>
      <c r="N16" s="381"/>
      <c r="O16" s="381"/>
      <c r="P16" s="387"/>
      <c r="Q16" s="955"/>
      <c r="R16" s="183">
        <f t="shared" si="0"/>
        <v>1625</v>
      </c>
      <c r="S16" s="721">
        <f t="shared" si="1"/>
        <v>1728</v>
      </c>
      <c r="T16" s="721">
        <f t="shared" si="3"/>
        <v>1626</v>
      </c>
      <c r="U16" s="1158">
        <f t="shared" si="2"/>
        <v>0.9409722222222222</v>
      </c>
    </row>
    <row r="17" spans="1:21" ht="12.75">
      <c r="A17" s="1914" t="s">
        <v>118</v>
      </c>
      <c r="B17" s="1915"/>
      <c r="C17" s="424">
        <v>0.2</v>
      </c>
      <c r="D17" s="379">
        <v>0.2</v>
      </c>
      <c r="E17" s="379">
        <v>0.2</v>
      </c>
      <c r="F17" s="380">
        <v>466</v>
      </c>
      <c r="G17" s="380">
        <v>466</v>
      </c>
      <c r="H17" s="713">
        <v>437</v>
      </c>
      <c r="I17" s="1156">
        <f t="shared" si="4"/>
        <v>0.9377682403433476</v>
      </c>
      <c r="J17" s="381">
        <v>9</v>
      </c>
      <c r="K17" s="381">
        <v>9</v>
      </c>
      <c r="L17" s="387"/>
      <c r="M17" s="1156"/>
      <c r="N17" s="381"/>
      <c r="O17" s="381"/>
      <c r="P17" s="387"/>
      <c r="Q17" s="955"/>
      <c r="R17" s="183">
        <f t="shared" si="0"/>
        <v>475</v>
      </c>
      <c r="S17" s="721">
        <f t="shared" si="1"/>
        <v>475</v>
      </c>
      <c r="T17" s="721">
        <f t="shared" si="3"/>
        <v>437</v>
      </c>
      <c r="U17" s="1158">
        <f t="shared" si="2"/>
        <v>0.92</v>
      </c>
    </row>
    <row r="18" spans="1:21" ht="12.75">
      <c r="A18" s="1914" t="s">
        <v>231</v>
      </c>
      <c r="B18" s="1915"/>
      <c r="C18" s="424">
        <v>1.6</v>
      </c>
      <c r="D18" s="379">
        <v>1.6</v>
      </c>
      <c r="E18" s="379">
        <v>1.6</v>
      </c>
      <c r="F18" s="380">
        <v>2460</v>
      </c>
      <c r="G18" s="380">
        <v>2544</v>
      </c>
      <c r="H18" s="713">
        <v>2777</v>
      </c>
      <c r="I18" s="1156">
        <f t="shared" si="4"/>
        <v>1.0915880503144655</v>
      </c>
      <c r="J18" s="381">
        <v>48</v>
      </c>
      <c r="K18" s="381">
        <v>380</v>
      </c>
      <c r="L18" s="387">
        <v>88</v>
      </c>
      <c r="M18" s="1156">
        <f t="shared" si="5"/>
        <v>0.23157894736842105</v>
      </c>
      <c r="N18" s="381"/>
      <c r="O18" s="381"/>
      <c r="P18" s="387"/>
      <c r="Q18" s="955"/>
      <c r="R18" s="183">
        <f t="shared" si="0"/>
        <v>2508</v>
      </c>
      <c r="S18" s="721">
        <f t="shared" si="1"/>
        <v>2924</v>
      </c>
      <c r="T18" s="721">
        <f t="shared" si="3"/>
        <v>2865</v>
      </c>
      <c r="U18" s="1158">
        <f t="shared" si="2"/>
        <v>0.9798221614227086</v>
      </c>
    </row>
    <row r="19" spans="1:21" ht="12.75">
      <c r="A19" s="1914" t="s">
        <v>301</v>
      </c>
      <c r="B19" s="1915"/>
      <c r="C19" s="424">
        <v>0.2</v>
      </c>
      <c r="D19" s="379">
        <v>0.2</v>
      </c>
      <c r="E19" s="379">
        <v>0.2</v>
      </c>
      <c r="F19" s="380">
        <v>500</v>
      </c>
      <c r="G19" s="380">
        <v>500</v>
      </c>
      <c r="H19" s="713">
        <v>396</v>
      </c>
      <c r="I19" s="1156">
        <f t="shared" si="4"/>
        <v>0.792</v>
      </c>
      <c r="J19" s="381">
        <v>10</v>
      </c>
      <c r="K19" s="381">
        <v>10</v>
      </c>
      <c r="L19" s="387"/>
      <c r="M19" s="1156"/>
      <c r="N19" s="381"/>
      <c r="O19" s="381"/>
      <c r="P19" s="387"/>
      <c r="Q19" s="955"/>
      <c r="R19" s="183">
        <f t="shared" si="0"/>
        <v>510</v>
      </c>
      <c r="S19" s="721">
        <f t="shared" si="1"/>
        <v>510</v>
      </c>
      <c r="T19" s="721">
        <f t="shared" si="3"/>
        <v>396</v>
      </c>
      <c r="U19" s="1158">
        <f t="shared" si="2"/>
        <v>0.7764705882352941</v>
      </c>
    </row>
    <row r="20" spans="1:21" ht="12.75">
      <c r="A20" s="1914" t="s">
        <v>293</v>
      </c>
      <c r="B20" s="1915"/>
      <c r="C20" s="424">
        <v>8</v>
      </c>
      <c r="D20" s="379">
        <v>8</v>
      </c>
      <c r="E20" s="379">
        <v>8</v>
      </c>
      <c r="F20" s="380">
        <v>9097</v>
      </c>
      <c r="G20" s="380">
        <v>8403</v>
      </c>
      <c r="H20" s="713">
        <v>8403</v>
      </c>
      <c r="I20" s="1156">
        <f t="shared" si="4"/>
        <v>1</v>
      </c>
      <c r="J20" s="381"/>
      <c r="K20" s="381">
        <v>914</v>
      </c>
      <c r="L20" s="387">
        <v>914</v>
      </c>
      <c r="M20" s="1156">
        <f>L20/K20</f>
        <v>1</v>
      </c>
      <c r="N20" s="381"/>
      <c r="O20" s="381"/>
      <c r="P20" s="387"/>
      <c r="Q20" s="955"/>
      <c r="R20" s="183">
        <f t="shared" si="0"/>
        <v>9097</v>
      </c>
      <c r="S20" s="721">
        <f t="shared" si="1"/>
        <v>9317</v>
      </c>
      <c r="T20" s="721">
        <f t="shared" si="3"/>
        <v>9317</v>
      </c>
      <c r="U20" s="1158">
        <f t="shared" si="2"/>
        <v>1</v>
      </c>
    </row>
    <row r="21" spans="1:21" ht="12.75">
      <c r="A21" s="1914" t="s">
        <v>294</v>
      </c>
      <c r="B21" s="1915"/>
      <c r="C21" s="424">
        <v>15</v>
      </c>
      <c r="D21" s="379">
        <v>64</v>
      </c>
      <c r="E21" s="379">
        <v>64</v>
      </c>
      <c r="F21" s="380">
        <v>9740</v>
      </c>
      <c r="G21" s="380">
        <v>38069</v>
      </c>
      <c r="H21" s="713">
        <v>36774</v>
      </c>
      <c r="I21" s="1156">
        <f t="shared" si="4"/>
        <v>0.9659828206677349</v>
      </c>
      <c r="J21" s="381"/>
      <c r="K21" s="381">
        <v>-77</v>
      </c>
      <c r="L21" s="387">
        <v>403</v>
      </c>
      <c r="M21" s="1156">
        <v>5.23</v>
      </c>
      <c r="N21" s="381"/>
      <c r="O21" s="381"/>
      <c r="P21" s="387">
        <v>198</v>
      </c>
      <c r="Q21" s="955"/>
      <c r="R21" s="183">
        <f t="shared" si="0"/>
        <v>9740</v>
      </c>
      <c r="S21" s="721">
        <f t="shared" si="1"/>
        <v>37992</v>
      </c>
      <c r="T21" s="721">
        <f t="shared" si="3"/>
        <v>37375</v>
      </c>
      <c r="U21" s="1158">
        <f t="shared" si="2"/>
        <v>0.9837597388923984</v>
      </c>
    </row>
    <row r="22" spans="1:21" ht="12.75">
      <c r="A22" s="1914" t="s">
        <v>302</v>
      </c>
      <c r="B22" s="1915"/>
      <c r="C22" s="425">
        <v>0.8</v>
      </c>
      <c r="D22" s="382">
        <v>0.8</v>
      </c>
      <c r="E22" s="382">
        <v>0.8</v>
      </c>
      <c r="F22" s="380">
        <v>1182</v>
      </c>
      <c r="G22" s="380">
        <v>1182</v>
      </c>
      <c r="H22" s="713">
        <v>1220</v>
      </c>
      <c r="I22" s="1156">
        <f t="shared" si="4"/>
        <v>1.0321489001692048</v>
      </c>
      <c r="J22" s="381">
        <v>37</v>
      </c>
      <c r="K22" s="381">
        <v>102</v>
      </c>
      <c r="L22" s="387">
        <v>54</v>
      </c>
      <c r="M22" s="1156">
        <f t="shared" si="5"/>
        <v>0.5294117647058824</v>
      </c>
      <c r="N22" s="381"/>
      <c r="O22" s="381"/>
      <c r="P22" s="387"/>
      <c r="Q22" s="955"/>
      <c r="R22" s="183">
        <f t="shared" si="0"/>
        <v>1219</v>
      </c>
      <c r="S22" s="721">
        <f t="shared" si="1"/>
        <v>1284</v>
      </c>
      <c r="T22" s="721">
        <f t="shared" si="3"/>
        <v>1274</v>
      </c>
      <c r="U22" s="1158">
        <f t="shared" si="2"/>
        <v>0.9922118380062306</v>
      </c>
    </row>
    <row r="23" spans="1:21" ht="12.75">
      <c r="A23" s="1916" t="s">
        <v>298</v>
      </c>
      <c r="B23" s="1917"/>
      <c r="C23" s="313"/>
      <c r="D23" s="534"/>
      <c r="E23" s="534"/>
      <c r="F23" s="314"/>
      <c r="G23" s="314"/>
      <c r="H23" s="714"/>
      <c r="I23" s="1157"/>
      <c r="J23" s="808"/>
      <c r="K23" s="808"/>
      <c r="L23" s="809"/>
      <c r="M23" s="1157"/>
      <c r="N23" s="808">
        <v>550</v>
      </c>
      <c r="O23" s="808">
        <v>550</v>
      </c>
      <c r="P23" s="809">
        <v>196</v>
      </c>
      <c r="Q23" s="956">
        <f>P23/O23</f>
        <v>0.3563636363636364</v>
      </c>
      <c r="R23" s="183">
        <f t="shared" si="0"/>
        <v>550</v>
      </c>
      <c r="S23" s="721">
        <f t="shared" si="1"/>
        <v>550</v>
      </c>
      <c r="T23" s="721">
        <f t="shared" si="3"/>
        <v>196</v>
      </c>
      <c r="U23" s="1159">
        <f t="shared" si="2"/>
        <v>0.3563636363636364</v>
      </c>
    </row>
    <row r="24" spans="1:24" ht="12.75">
      <c r="A24" s="535" t="s">
        <v>26</v>
      </c>
      <c r="B24" s="370" t="s">
        <v>182</v>
      </c>
      <c r="C24" s="426">
        <f>SUM(C10:C22)</f>
        <v>29.6</v>
      </c>
      <c r="D24" s="426">
        <f>SUM(D10:D22)</f>
        <v>78.6</v>
      </c>
      <c r="E24" s="426">
        <f>SUM(E10:E22)</f>
        <v>78.6</v>
      </c>
      <c r="F24" s="371">
        <f>SUM(F9:F23)</f>
        <v>30701</v>
      </c>
      <c r="G24" s="371">
        <f>SUM(G9:G23)</f>
        <v>59221</v>
      </c>
      <c r="H24" s="371">
        <f>SUM(H9:H23)</f>
        <v>57951</v>
      </c>
      <c r="I24" s="962">
        <f t="shared" si="4"/>
        <v>0.9785549045102244</v>
      </c>
      <c r="J24" s="184">
        <v>399</v>
      </c>
      <c r="K24" s="184">
        <f>SUM(K10:K23)</f>
        <v>1687</v>
      </c>
      <c r="L24" s="718">
        <f>SUM(L8:L23)</f>
        <v>1605</v>
      </c>
      <c r="M24" s="962">
        <f t="shared" si="5"/>
        <v>0.951393005334914</v>
      </c>
      <c r="N24" s="184">
        <f>SUM(N9:N23)</f>
        <v>1793</v>
      </c>
      <c r="O24" s="184">
        <f>SUM(O9:O23)</f>
        <v>2401</v>
      </c>
      <c r="P24" s="184">
        <f>SUM(P9:P23)</f>
        <v>1639</v>
      </c>
      <c r="Q24" s="957">
        <f>P24/O24</f>
        <v>0.6826322365680966</v>
      </c>
      <c r="R24" s="929">
        <f>SUM(R9:R23)</f>
        <v>32893</v>
      </c>
      <c r="S24" s="1080">
        <f>SUM(S9:S23)</f>
        <v>63309</v>
      </c>
      <c r="T24" s="1080">
        <f>SUM(T9:T23)</f>
        <v>61195</v>
      </c>
      <c r="U24" s="952">
        <f t="shared" si="2"/>
        <v>0.9666082231594244</v>
      </c>
      <c r="X24" s="567"/>
    </row>
    <row r="25" spans="1:21" ht="12.75">
      <c r="A25" s="536" t="s">
        <v>162</v>
      </c>
      <c r="B25" s="315" t="s">
        <v>90</v>
      </c>
      <c r="C25" s="425"/>
      <c r="D25" s="425"/>
      <c r="E25" s="425"/>
      <c r="F25" s="314"/>
      <c r="G25" s="314"/>
      <c r="H25" s="714"/>
      <c r="I25" s="960"/>
      <c r="J25" s="183"/>
      <c r="K25" s="183"/>
      <c r="L25" s="717"/>
      <c r="M25" s="960"/>
      <c r="N25" s="183"/>
      <c r="O25" s="183"/>
      <c r="P25" s="717"/>
      <c r="Q25" s="955"/>
      <c r="R25" s="928"/>
      <c r="S25" s="183"/>
      <c r="T25" s="722"/>
      <c r="U25" s="951"/>
    </row>
    <row r="26" spans="1:21" ht="12.75">
      <c r="A26" s="1918" t="s">
        <v>296</v>
      </c>
      <c r="B26" s="1919"/>
      <c r="C26" s="425">
        <v>0.2</v>
      </c>
      <c r="D26" s="425">
        <v>0.2</v>
      </c>
      <c r="E26" s="425">
        <v>0.2</v>
      </c>
      <c r="F26" s="314">
        <v>354</v>
      </c>
      <c r="G26" s="314">
        <v>354</v>
      </c>
      <c r="H26" s="714">
        <v>325</v>
      </c>
      <c r="I26" s="960">
        <f t="shared" si="4"/>
        <v>0.9180790960451978</v>
      </c>
      <c r="J26" s="183">
        <v>308</v>
      </c>
      <c r="K26" s="183">
        <v>308</v>
      </c>
      <c r="L26" s="717">
        <v>271</v>
      </c>
      <c r="M26" s="960">
        <f t="shared" si="5"/>
        <v>0.8798701298701299</v>
      </c>
      <c r="N26" s="183">
        <v>31</v>
      </c>
      <c r="O26" s="183">
        <v>31</v>
      </c>
      <c r="P26" s="717"/>
      <c r="Q26" s="955">
        <f>P26/O26</f>
        <v>0</v>
      </c>
      <c r="R26" s="928">
        <f aca="true" t="shared" si="6" ref="R26:S29">F26+J26+N26</f>
        <v>693</v>
      </c>
      <c r="S26" s="183">
        <f t="shared" si="6"/>
        <v>693</v>
      </c>
      <c r="T26" s="722">
        <f>H26+L26+P26</f>
        <v>596</v>
      </c>
      <c r="U26" s="951">
        <f t="shared" si="2"/>
        <v>0.86002886002886</v>
      </c>
    </row>
    <row r="27" spans="1:21" ht="12.75">
      <c r="A27" s="1908" t="s">
        <v>196</v>
      </c>
      <c r="B27" s="1909"/>
      <c r="C27" s="424"/>
      <c r="D27" s="424"/>
      <c r="E27" s="424"/>
      <c r="F27" s="314"/>
      <c r="G27" s="314"/>
      <c r="H27" s="714"/>
      <c r="I27" s="960"/>
      <c r="J27" s="183"/>
      <c r="K27" s="183"/>
      <c r="L27" s="717"/>
      <c r="M27" s="960"/>
      <c r="N27" s="183"/>
      <c r="O27" s="183"/>
      <c r="P27" s="717"/>
      <c r="Q27" s="955"/>
      <c r="R27" s="928">
        <f t="shared" si="6"/>
        <v>0</v>
      </c>
      <c r="S27" s="183">
        <f t="shared" si="6"/>
        <v>0</v>
      </c>
      <c r="T27" s="722">
        <f>H27+L27+P27</f>
        <v>0</v>
      </c>
      <c r="U27" s="951"/>
    </row>
    <row r="28" spans="1:21" ht="12.75">
      <c r="A28" s="1908" t="s">
        <v>180</v>
      </c>
      <c r="B28" s="1909"/>
      <c r="C28" s="936">
        <v>8</v>
      </c>
      <c r="D28" s="424">
        <v>7</v>
      </c>
      <c r="E28" s="424">
        <v>7</v>
      </c>
      <c r="F28" s="314">
        <v>19225</v>
      </c>
      <c r="G28" s="314">
        <v>15208</v>
      </c>
      <c r="H28" s="714">
        <v>13662</v>
      </c>
      <c r="I28" s="960">
        <f t="shared" si="4"/>
        <v>0.8983429773803261</v>
      </c>
      <c r="J28" s="183">
        <v>2396</v>
      </c>
      <c r="K28" s="183">
        <v>1395</v>
      </c>
      <c r="L28" s="717">
        <v>1175</v>
      </c>
      <c r="M28" s="960">
        <f t="shared" si="5"/>
        <v>0.8422939068100358</v>
      </c>
      <c r="N28" s="183"/>
      <c r="O28" s="183">
        <v>5574</v>
      </c>
      <c r="P28" s="381">
        <v>5184</v>
      </c>
      <c r="Q28" s="955">
        <f>P28/O28</f>
        <v>0.930032292787944</v>
      </c>
      <c r="R28" s="928">
        <f t="shared" si="6"/>
        <v>21621</v>
      </c>
      <c r="S28" s="183">
        <f t="shared" si="6"/>
        <v>22177</v>
      </c>
      <c r="T28" s="722">
        <f>H28+L28+P28</f>
        <v>20021</v>
      </c>
      <c r="U28" s="951">
        <f t="shared" si="2"/>
        <v>0.9027821616990576</v>
      </c>
    </row>
    <row r="29" spans="1:21" ht="12.75">
      <c r="A29" s="921" t="s">
        <v>365</v>
      </c>
      <c r="B29" s="922"/>
      <c r="C29" s="936"/>
      <c r="D29" s="424"/>
      <c r="E29" s="424"/>
      <c r="F29" s="314"/>
      <c r="G29" s="314"/>
      <c r="H29" s="714"/>
      <c r="I29" s="960"/>
      <c r="J29" s="183"/>
      <c r="K29" s="183"/>
      <c r="L29" s="717"/>
      <c r="M29" s="961"/>
      <c r="N29" s="183"/>
      <c r="O29" s="183">
        <v>1770</v>
      </c>
      <c r="P29" s="726">
        <v>1767</v>
      </c>
      <c r="Q29" s="955">
        <f>P29/O29</f>
        <v>0.9983050847457627</v>
      </c>
      <c r="R29" s="1081">
        <f t="shared" si="6"/>
        <v>0</v>
      </c>
      <c r="S29" s="183">
        <f t="shared" si="6"/>
        <v>1770</v>
      </c>
      <c r="T29" s="722">
        <f>H29+L29+P29</f>
        <v>1767</v>
      </c>
      <c r="U29" s="951">
        <f>T29/S29</f>
        <v>0.9983050847457627</v>
      </c>
    </row>
    <row r="30" spans="1:24" ht="12.75">
      <c r="A30" s="537" t="s">
        <v>33</v>
      </c>
      <c r="B30" s="370" t="s">
        <v>295</v>
      </c>
      <c r="C30" s="428">
        <v>8.2</v>
      </c>
      <c r="D30" s="428">
        <f>SUM(D26:D28)</f>
        <v>7.2</v>
      </c>
      <c r="E30" s="428">
        <f>SUM(E26:E28)</f>
        <v>7.2</v>
      </c>
      <c r="F30" s="371">
        <f>SUM(F26:F29)</f>
        <v>19579</v>
      </c>
      <c r="G30" s="371">
        <f>SUM(G26:G29)</f>
        <v>15562</v>
      </c>
      <c r="H30" s="371">
        <f>SUM(H26:H29)</f>
        <v>13987</v>
      </c>
      <c r="I30" s="962">
        <f t="shared" si="4"/>
        <v>0.8987919290579617</v>
      </c>
      <c r="J30" s="184">
        <f>SUM(J26:J29)</f>
        <v>2704</v>
      </c>
      <c r="K30" s="184">
        <f>SUM(K26:K29)</f>
        <v>1703</v>
      </c>
      <c r="L30" s="184">
        <f>SUM(L26:L29)</f>
        <v>1446</v>
      </c>
      <c r="M30" s="960">
        <f t="shared" si="5"/>
        <v>0.8490898414562537</v>
      </c>
      <c r="N30" s="184">
        <v>31</v>
      </c>
      <c r="O30" s="184">
        <f>SUM(O26:O29)</f>
        <v>7375</v>
      </c>
      <c r="P30" s="728">
        <f>SUM(P26:P29)</f>
        <v>6951</v>
      </c>
      <c r="Q30" s="957">
        <f>P30/O30</f>
        <v>0.9425084745762712</v>
      </c>
      <c r="R30" s="929">
        <f>SUM(R26:R29)</f>
        <v>22314</v>
      </c>
      <c r="S30" s="1080">
        <f>SUM(S26:S29)</f>
        <v>24640</v>
      </c>
      <c r="T30" s="1080">
        <f>SUM(T26:T29)</f>
        <v>22384</v>
      </c>
      <c r="U30" s="952">
        <f t="shared" si="2"/>
        <v>0.9084415584415585</v>
      </c>
      <c r="X30" s="567"/>
    </row>
    <row r="31" spans="1:21" ht="12.75">
      <c r="A31" s="372"/>
      <c r="B31" s="369"/>
      <c r="C31" s="429"/>
      <c r="D31" s="429"/>
      <c r="E31" s="429"/>
      <c r="F31" s="373"/>
      <c r="G31" s="373"/>
      <c r="H31" s="715"/>
      <c r="I31" s="963"/>
      <c r="J31" s="374"/>
      <c r="K31" s="374"/>
      <c r="L31" s="719"/>
      <c r="M31" s="963"/>
      <c r="N31" s="374"/>
      <c r="O31" s="374"/>
      <c r="P31" s="719"/>
      <c r="Q31" s="955"/>
      <c r="R31" s="930"/>
      <c r="S31" s="374"/>
      <c r="T31" s="723"/>
      <c r="U31" s="951"/>
    </row>
    <row r="32" spans="1:21" s="761" customFormat="1" ht="12.75">
      <c r="A32" s="1936" t="s">
        <v>185</v>
      </c>
      <c r="B32" s="1937"/>
      <c r="C32" s="430">
        <v>15.2</v>
      </c>
      <c r="D32" s="430">
        <f>D39</f>
        <v>13.8</v>
      </c>
      <c r="E32" s="430">
        <f>E39</f>
        <v>13.8</v>
      </c>
      <c r="F32" s="367">
        <f>F39</f>
        <v>32992</v>
      </c>
      <c r="G32" s="367">
        <f>G39</f>
        <v>31690</v>
      </c>
      <c r="H32" s="367">
        <f>H39</f>
        <v>27355</v>
      </c>
      <c r="I32" s="960">
        <f t="shared" si="4"/>
        <v>0.8632060586935942</v>
      </c>
      <c r="J32" s="384">
        <v>387</v>
      </c>
      <c r="K32" s="384">
        <v>656</v>
      </c>
      <c r="L32" s="720">
        <f>L39</f>
        <v>628</v>
      </c>
      <c r="M32" s="960">
        <f t="shared" si="5"/>
        <v>0.9573170731707317</v>
      </c>
      <c r="N32" s="384"/>
      <c r="O32" s="384"/>
      <c r="P32" s="720"/>
      <c r="Q32" s="955"/>
      <c r="R32" s="368">
        <v>33379</v>
      </c>
      <c r="S32" s="384">
        <v>32152</v>
      </c>
      <c r="T32" s="724">
        <f>T39</f>
        <v>27983</v>
      </c>
      <c r="U32" s="951">
        <f>T32/S32</f>
        <v>0.8703346603632744</v>
      </c>
    </row>
    <row r="33" spans="1:21" ht="12.75">
      <c r="A33" s="186" t="s">
        <v>164</v>
      </c>
      <c r="B33" s="187" t="s">
        <v>128</v>
      </c>
      <c r="C33" s="427"/>
      <c r="D33" s="427"/>
      <c r="E33" s="427"/>
      <c r="F33" s="383"/>
      <c r="G33" s="383"/>
      <c r="H33" s="716"/>
      <c r="I33" s="960"/>
      <c r="J33" s="385"/>
      <c r="K33" s="385"/>
      <c r="L33" s="716"/>
      <c r="M33" s="960"/>
      <c r="N33" s="931"/>
      <c r="O33" s="386"/>
      <c r="P33" s="716"/>
      <c r="Q33" s="955"/>
      <c r="R33" s="539"/>
      <c r="S33" s="924"/>
      <c r="T33" s="712"/>
      <c r="U33" s="951"/>
    </row>
    <row r="34" spans="1:21" ht="12.75">
      <c r="A34" s="1908" t="s">
        <v>143</v>
      </c>
      <c r="B34" s="1909"/>
      <c r="C34" s="424">
        <v>4</v>
      </c>
      <c r="D34" s="424">
        <v>4</v>
      </c>
      <c r="E34" s="424">
        <v>4</v>
      </c>
      <c r="F34" s="314">
        <v>4151</v>
      </c>
      <c r="G34" s="314">
        <v>4151</v>
      </c>
      <c r="H34" s="713">
        <v>3638</v>
      </c>
      <c r="I34" s="1156">
        <f t="shared" si="4"/>
        <v>0.8764153216092507</v>
      </c>
      <c r="J34" s="387">
        <v>81</v>
      </c>
      <c r="K34" s="387">
        <v>-56</v>
      </c>
      <c r="L34" s="387">
        <v>118</v>
      </c>
      <c r="M34" s="1156">
        <v>2.11</v>
      </c>
      <c r="N34" s="387"/>
      <c r="O34" s="387"/>
      <c r="P34" s="387"/>
      <c r="Q34" s="955"/>
      <c r="R34" s="539">
        <f aca="true" t="shared" si="7" ref="R34:S40">F34+J34+N34</f>
        <v>4232</v>
      </c>
      <c r="S34" s="924">
        <f t="shared" si="7"/>
        <v>4095</v>
      </c>
      <c r="T34" s="725">
        <f aca="true" t="shared" si="8" ref="T34:T39">H34+L34</f>
        <v>3756</v>
      </c>
      <c r="U34" s="1158">
        <f t="shared" si="2"/>
        <v>0.9172161172161172</v>
      </c>
    </row>
    <row r="35" spans="1:21" ht="12.75">
      <c r="A35" s="1920" t="s">
        <v>303</v>
      </c>
      <c r="B35" s="1915"/>
      <c r="C35" s="424"/>
      <c r="D35" s="424"/>
      <c r="E35" s="424"/>
      <c r="F35" s="314">
        <v>1799</v>
      </c>
      <c r="G35" s="314">
        <v>1799</v>
      </c>
      <c r="H35" s="713">
        <v>1326</v>
      </c>
      <c r="I35" s="1156">
        <f t="shared" si="4"/>
        <v>0.7370761534185659</v>
      </c>
      <c r="J35" s="387">
        <v>35</v>
      </c>
      <c r="K35" s="387">
        <v>35</v>
      </c>
      <c r="L35" s="387">
        <v>55</v>
      </c>
      <c r="M35" s="1156">
        <f t="shared" si="5"/>
        <v>1.5714285714285714</v>
      </c>
      <c r="N35" s="387"/>
      <c r="O35" s="387"/>
      <c r="P35" s="387"/>
      <c r="Q35" s="955"/>
      <c r="R35" s="539">
        <f t="shared" si="7"/>
        <v>1834</v>
      </c>
      <c r="S35" s="924">
        <f t="shared" si="7"/>
        <v>1834</v>
      </c>
      <c r="T35" s="725">
        <f t="shared" si="8"/>
        <v>1381</v>
      </c>
      <c r="U35" s="1158">
        <f t="shared" si="2"/>
        <v>0.7529989094874591</v>
      </c>
    </row>
    <row r="36" spans="1:21" ht="12.75">
      <c r="A36" s="1908" t="s">
        <v>194</v>
      </c>
      <c r="B36" s="1909"/>
      <c r="C36" s="424"/>
      <c r="D36" s="424"/>
      <c r="E36" s="424"/>
      <c r="F36" s="314">
        <v>69</v>
      </c>
      <c r="G36" s="314">
        <v>71</v>
      </c>
      <c r="H36" s="713">
        <v>117</v>
      </c>
      <c r="I36" s="1156">
        <f t="shared" si="4"/>
        <v>1.647887323943662</v>
      </c>
      <c r="J36" s="387">
        <v>1</v>
      </c>
      <c r="K36" s="387">
        <v>120</v>
      </c>
      <c r="L36" s="387">
        <v>5</v>
      </c>
      <c r="M36" s="1156">
        <f t="shared" si="5"/>
        <v>0.041666666666666664</v>
      </c>
      <c r="N36" s="387"/>
      <c r="O36" s="387"/>
      <c r="P36" s="387"/>
      <c r="Q36" s="955"/>
      <c r="R36" s="539">
        <f t="shared" si="7"/>
        <v>70</v>
      </c>
      <c r="S36" s="924">
        <f t="shared" si="7"/>
        <v>191</v>
      </c>
      <c r="T36" s="725">
        <f t="shared" si="8"/>
        <v>122</v>
      </c>
      <c r="U36" s="1158">
        <f t="shared" si="2"/>
        <v>0.6387434554973822</v>
      </c>
    </row>
    <row r="37" spans="1:21" ht="12.75">
      <c r="A37" s="1908" t="s">
        <v>297</v>
      </c>
      <c r="B37" s="1909"/>
      <c r="C37" s="424">
        <v>10.4</v>
      </c>
      <c r="D37" s="424">
        <v>9</v>
      </c>
      <c r="E37" s="424">
        <v>9</v>
      </c>
      <c r="F37" s="314">
        <v>26074</v>
      </c>
      <c r="G37" s="314">
        <v>24578</v>
      </c>
      <c r="H37" s="713">
        <v>21335</v>
      </c>
      <c r="I37" s="1156">
        <f t="shared" si="4"/>
        <v>0.8680527300838148</v>
      </c>
      <c r="J37" s="387">
        <v>252</v>
      </c>
      <c r="K37" s="387">
        <v>572</v>
      </c>
      <c r="L37" s="387">
        <v>427</v>
      </c>
      <c r="M37" s="1156">
        <f t="shared" si="5"/>
        <v>0.7465034965034965</v>
      </c>
      <c r="N37" s="387">
        <v>0</v>
      </c>
      <c r="O37" s="387">
        <v>0</v>
      </c>
      <c r="P37" s="387"/>
      <c r="Q37" s="955"/>
      <c r="R37" s="539">
        <f t="shared" si="7"/>
        <v>26326</v>
      </c>
      <c r="S37" s="924">
        <f t="shared" si="7"/>
        <v>25150</v>
      </c>
      <c r="T37" s="725">
        <f t="shared" si="8"/>
        <v>21762</v>
      </c>
      <c r="U37" s="1158">
        <f t="shared" si="2"/>
        <v>0.8652882703777336</v>
      </c>
    </row>
    <row r="38" spans="1:21" ht="12.75">
      <c r="A38" s="1910" t="s">
        <v>118</v>
      </c>
      <c r="B38" s="1911"/>
      <c r="C38" s="424">
        <v>0.8</v>
      </c>
      <c r="D38" s="424">
        <v>0.8</v>
      </c>
      <c r="E38" s="424">
        <v>0.8</v>
      </c>
      <c r="F38" s="314">
        <v>899</v>
      </c>
      <c r="G38" s="314">
        <v>1091</v>
      </c>
      <c r="H38" s="713">
        <v>939</v>
      </c>
      <c r="I38" s="1157">
        <f t="shared" si="4"/>
        <v>0.8606782768102658</v>
      </c>
      <c r="J38" s="387">
        <v>18</v>
      </c>
      <c r="K38" s="387">
        <v>18</v>
      </c>
      <c r="L38" s="387">
        <v>23</v>
      </c>
      <c r="M38" s="1156">
        <f t="shared" si="5"/>
        <v>1.2777777777777777</v>
      </c>
      <c r="N38" s="387"/>
      <c r="O38" s="387"/>
      <c r="P38" s="387"/>
      <c r="Q38" s="956"/>
      <c r="R38" s="1082">
        <f t="shared" si="7"/>
        <v>917</v>
      </c>
      <c r="S38" s="924">
        <f t="shared" si="7"/>
        <v>1109</v>
      </c>
      <c r="T38" s="725">
        <f t="shared" si="8"/>
        <v>962</v>
      </c>
      <c r="U38" s="1158">
        <f t="shared" si="2"/>
        <v>0.8674481514878268</v>
      </c>
    </row>
    <row r="39" spans="1:24" ht="13.5" thickBot="1">
      <c r="A39" s="538" t="s">
        <v>28</v>
      </c>
      <c r="B39" s="370" t="s">
        <v>183</v>
      </c>
      <c r="C39" s="731">
        <v>15.2</v>
      </c>
      <c r="D39" s="729">
        <f>SUM(D34:D38)</f>
        <v>13.8</v>
      </c>
      <c r="E39" s="729">
        <f>SUM(E34:E38)</f>
        <v>13.8</v>
      </c>
      <c r="F39" s="730">
        <f>SUM(F34:F38)</f>
        <v>32992</v>
      </c>
      <c r="G39" s="730">
        <f>SUM(G34:G38)</f>
        <v>31690</v>
      </c>
      <c r="H39" s="730">
        <f>SUM(H34:H38)</f>
        <v>27355</v>
      </c>
      <c r="I39" s="960">
        <f t="shared" si="4"/>
        <v>0.8632060586935942</v>
      </c>
      <c r="J39" s="733">
        <f>SUM(J34:J38)</f>
        <v>387</v>
      </c>
      <c r="K39" s="733">
        <f>SUM(K34:K38)</f>
        <v>689</v>
      </c>
      <c r="L39" s="733">
        <f>SUM(L34:L38)</f>
        <v>628</v>
      </c>
      <c r="M39" s="965">
        <f t="shared" si="5"/>
        <v>0.9114658925979681</v>
      </c>
      <c r="N39" s="733">
        <v>0</v>
      </c>
      <c r="O39" s="733">
        <v>0</v>
      </c>
      <c r="P39" s="733"/>
      <c r="Q39" s="958"/>
      <c r="R39" s="734">
        <f t="shared" si="7"/>
        <v>33379</v>
      </c>
      <c r="S39" s="925">
        <f t="shared" si="7"/>
        <v>32379</v>
      </c>
      <c r="T39" s="1005">
        <f t="shared" si="8"/>
        <v>27983</v>
      </c>
      <c r="U39" s="953">
        <f t="shared" si="2"/>
        <v>0.864232990518546</v>
      </c>
      <c r="X39" s="567"/>
    </row>
    <row r="40" spans="1:27" s="761" customFormat="1" ht="14.25" thickBot="1" thickTop="1">
      <c r="A40" s="1926" t="s">
        <v>151</v>
      </c>
      <c r="B40" s="1927"/>
      <c r="C40" s="732">
        <f aca="true" t="shared" si="9" ref="C40:H40">C7+C32</f>
        <v>53</v>
      </c>
      <c r="D40" s="431">
        <f t="shared" si="9"/>
        <v>99.6</v>
      </c>
      <c r="E40" s="431">
        <f t="shared" si="9"/>
        <v>99.6</v>
      </c>
      <c r="F40" s="1078">
        <f t="shared" si="9"/>
        <v>83272</v>
      </c>
      <c r="G40" s="1079">
        <f t="shared" si="9"/>
        <v>106473</v>
      </c>
      <c r="H40" s="1079">
        <f t="shared" si="9"/>
        <v>99293</v>
      </c>
      <c r="I40" s="964">
        <f t="shared" si="4"/>
        <v>0.9325650634433142</v>
      </c>
      <c r="J40" s="388">
        <f>J7+J39</f>
        <v>3490</v>
      </c>
      <c r="K40" s="388">
        <f>K7+K39</f>
        <v>4079</v>
      </c>
      <c r="L40" s="388">
        <f>L7+L39</f>
        <v>3679</v>
      </c>
      <c r="M40" s="960">
        <f>L40/K40</f>
        <v>0.9019367492032361</v>
      </c>
      <c r="N40" s="388">
        <f>N7+N32</f>
        <v>1824</v>
      </c>
      <c r="O40" s="388">
        <f>O7+O32</f>
        <v>9776</v>
      </c>
      <c r="P40" s="388">
        <f>P7+P32</f>
        <v>8590</v>
      </c>
      <c r="Q40" s="960">
        <f>P40/O40</f>
        <v>0.8786824877250409</v>
      </c>
      <c r="R40" s="1083">
        <f t="shared" si="7"/>
        <v>88586</v>
      </c>
      <c r="S40" s="926">
        <f t="shared" si="7"/>
        <v>120328</v>
      </c>
      <c r="T40" s="1006">
        <f>T7+T32</f>
        <v>111562</v>
      </c>
      <c r="U40" s="954">
        <f t="shared" si="2"/>
        <v>0.9271491257230238</v>
      </c>
      <c r="Y40" s="966"/>
      <c r="AA40" s="966"/>
    </row>
    <row r="41" spans="1:21" ht="13.5" thickTop="1">
      <c r="A41" s="175"/>
      <c r="B41" s="175"/>
      <c r="C41" s="175"/>
      <c r="D41" s="175"/>
      <c r="E41" s="175"/>
      <c r="F41" s="176"/>
      <c r="G41" s="176"/>
      <c r="H41" s="176"/>
      <c r="I41" s="176"/>
      <c r="J41" s="176"/>
      <c r="K41" s="175"/>
      <c r="L41" s="175"/>
      <c r="M41" s="727"/>
      <c r="N41" s="175"/>
      <c r="O41" s="175"/>
      <c r="P41" s="175"/>
      <c r="Q41" s="727"/>
      <c r="R41" s="175"/>
      <c r="S41" s="175"/>
      <c r="T41" s="175"/>
      <c r="U41" s="727"/>
    </row>
  </sheetData>
  <sheetProtection/>
  <mergeCells count="36">
    <mergeCell ref="A40:B40"/>
    <mergeCell ref="N5:Q5"/>
    <mergeCell ref="R5:U5"/>
    <mergeCell ref="A7:B7"/>
    <mergeCell ref="A32:B32"/>
    <mergeCell ref="A5:B5"/>
    <mergeCell ref="C5:E5"/>
    <mergeCell ref="F5:I5"/>
    <mergeCell ref="J5:M5"/>
    <mergeCell ref="A11:B11"/>
    <mergeCell ref="S1:U1"/>
    <mergeCell ref="A2:U2"/>
    <mergeCell ref="A3:U3"/>
    <mergeCell ref="S4:U4"/>
    <mergeCell ref="A9:B9"/>
    <mergeCell ref="A10:B10"/>
    <mergeCell ref="A28:B28"/>
    <mergeCell ref="A34:B34"/>
    <mergeCell ref="A35:B35"/>
    <mergeCell ref="A36:B36"/>
    <mergeCell ref="A14:B14"/>
    <mergeCell ref="A15:B15"/>
    <mergeCell ref="A17:B17"/>
    <mergeCell ref="A20:B20"/>
    <mergeCell ref="A21:B21"/>
    <mergeCell ref="A22:B22"/>
    <mergeCell ref="A37:B37"/>
    <mergeCell ref="A38:B38"/>
    <mergeCell ref="A12:B12"/>
    <mergeCell ref="A13:B13"/>
    <mergeCell ref="A16:B16"/>
    <mergeCell ref="A18:B18"/>
    <mergeCell ref="A19:B19"/>
    <mergeCell ref="A23:B23"/>
    <mergeCell ref="A26:B26"/>
    <mergeCell ref="A27:B27"/>
  </mergeCells>
  <printOptions/>
  <pageMargins left="0.74" right="0.43" top="0.7" bottom="0.55" header="0.5" footer="0.5"/>
  <pageSetup fitToHeight="1" fitToWidth="1"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421875" style="0" customWidth="1"/>
    <col min="2" max="2" width="46.421875" style="0" customWidth="1"/>
    <col min="3" max="3" width="10.421875" style="0" customWidth="1"/>
    <col min="6" max="6" width="12.8515625" style="0" bestFit="1" customWidth="1"/>
  </cols>
  <sheetData>
    <row r="1" spans="1:6" ht="12.75">
      <c r="A1" s="1946" t="s">
        <v>751</v>
      </c>
      <c r="B1" s="1947"/>
      <c r="C1" s="1947"/>
      <c r="D1" s="1947"/>
      <c r="E1" s="1947"/>
      <c r="F1" s="1947"/>
    </row>
    <row r="2" spans="1:6" ht="12.75">
      <c r="A2" s="1948" t="s">
        <v>405</v>
      </c>
      <c r="B2" s="1947"/>
      <c r="C2" s="1947"/>
      <c r="D2" s="1947"/>
      <c r="E2" s="1947"/>
      <c r="F2" s="1947"/>
    </row>
    <row r="3" spans="1:6" ht="13.5" thickBot="1">
      <c r="A3" s="137"/>
      <c r="B3" s="137"/>
      <c r="C3" s="137"/>
      <c r="D3" s="302" t="s">
        <v>86</v>
      </c>
      <c r="E3" s="302"/>
      <c r="F3" s="137"/>
    </row>
    <row r="4" spans="1:6" ht="23.25" customHeight="1" thickTop="1">
      <c r="A4" s="1949" t="s">
        <v>87</v>
      </c>
      <c r="B4" s="1950"/>
      <c r="C4" s="1957" t="s">
        <v>328</v>
      </c>
      <c r="D4" s="1957" t="s">
        <v>338</v>
      </c>
      <c r="E4" s="1955" t="s">
        <v>339</v>
      </c>
      <c r="F4" s="1953" t="s">
        <v>340</v>
      </c>
    </row>
    <row r="5" spans="1:6" ht="13.5" thickBot="1">
      <c r="A5" s="138" t="s">
        <v>88</v>
      </c>
      <c r="B5" s="139" t="s">
        <v>89</v>
      </c>
      <c r="C5" s="1958"/>
      <c r="D5" s="1958"/>
      <c r="E5" s="1956"/>
      <c r="F5" s="1954"/>
    </row>
    <row r="6" spans="1:6" ht="12.75">
      <c r="A6" s="298" t="s">
        <v>154</v>
      </c>
      <c r="B6" s="299"/>
      <c r="C6" s="140"/>
      <c r="D6" s="140"/>
      <c r="E6" s="735"/>
      <c r="F6" s="736"/>
    </row>
    <row r="7" spans="1:6" ht="12.75">
      <c r="A7" s="303">
        <v>1</v>
      </c>
      <c r="B7" s="304" t="s">
        <v>168</v>
      </c>
      <c r="C7" s="305">
        <f>C8+C11+C19+C24+C29+C32+C35+C39+C43+C49</f>
        <v>22953</v>
      </c>
      <c r="D7" s="305">
        <f>D8+D11+D19+D24+D29+D32+D35+D39+D43+D49</f>
        <v>42352</v>
      </c>
      <c r="E7" s="305">
        <f>E11+E19+E24+E29+E35+E39+E43+E49</f>
        <v>40024</v>
      </c>
      <c r="F7" s="994">
        <f>E7/D7</f>
        <v>0.9450321118247073</v>
      </c>
    </row>
    <row r="8" spans="1:6" ht="12.75">
      <c r="A8" s="307"/>
      <c r="B8" s="308" t="s">
        <v>304</v>
      </c>
      <c r="C8" s="309">
        <f>C9</f>
        <v>281</v>
      </c>
      <c r="D8" s="309">
        <f>D9</f>
        <v>281</v>
      </c>
      <c r="E8" s="309"/>
      <c r="F8" s="947"/>
    </row>
    <row r="9" spans="1:6" ht="12.75">
      <c r="A9" s="141"/>
      <c r="B9" s="540" t="s">
        <v>305</v>
      </c>
      <c r="C9" s="301">
        <v>281</v>
      </c>
      <c r="D9" s="301">
        <v>281</v>
      </c>
      <c r="E9" s="301"/>
      <c r="F9" s="948"/>
    </row>
    <row r="10" spans="1:6" ht="12.75">
      <c r="A10" s="143"/>
      <c r="B10" s="300" t="s">
        <v>306</v>
      </c>
      <c r="C10" s="316"/>
      <c r="D10" s="316"/>
      <c r="E10" s="316"/>
      <c r="F10" s="996"/>
    </row>
    <row r="11" spans="1:6" ht="12.75">
      <c r="A11" s="141"/>
      <c r="B11" s="999" t="s">
        <v>307</v>
      </c>
      <c r="C11" s="311">
        <f>C12+C16</f>
        <v>18999</v>
      </c>
      <c r="D11" s="311">
        <f>D12+D16</f>
        <v>18934</v>
      </c>
      <c r="E11" s="311">
        <v>18934</v>
      </c>
      <c r="F11" s="947">
        <f>E11/D11</f>
        <v>1</v>
      </c>
    </row>
    <row r="12" spans="1:6" ht="12.75">
      <c r="A12" s="541"/>
      <c r="B12" s="737" t="s">
        <v>308</v>
      </c>
      <c r="C12" s="301">
        <v>14960</v>
      </c>
      <c r="D12" s="301">
        <v>14909</v>
      </c>
      <c r="E12" s="301">
        <v>14909</v>
      </c>
      <c r="F12" s="948">
        <f>E12/D12</f>
        <v>1</v>
      </c>
    </row>
    <row r="13" spans="1:6" ht="12.75">
      <c r="A13" s="541"/>
      <c r="B13" s="737" t="s">
        <v>314</v>
      </c>
      <c r="C13" s="301"/>
      <c r="D13" s="301"/>
      <c r="E13" s="301"/>
      <c r="F13" s="948"/>
    </row>
    <row r="14" spans="1:6" ht="12.75">
      <c r="A14" s="541"/>
      <c r="B14" s="737" t="s">
        <v>309</v>
      </c>
      <c r="C14" s="301"/>
      <c r="D14" s="301"/>
      <c r="E14" s="301"/>
      <c r="F14" s="948"/>
    </row>
    <row r="15" spans="1:6" ht="12.75">
      <c r="A15" s="541"/>
      <c r="B15" s="737" t="s">
        <v>310</v>
      </c>
      <c r="C15" s="301"/>
      <c r="D15" s="301"/>
      <c r="E15" s="301"/>
      <c r="F15" s="948"/>
    </row>
    <row r="16" spans="1:6" ht="12.75">
      <c r="A16" s="541"/>
      <c r="B16" s="737" t="s">
        <v>311</v>
      </c>
      <c r="C16" s="301">
        <v>4039</v>
      </c>
      <c r="D16" s="301">
        <v>4025</v>
      </c>
      <c r="E16" s="301">
        <v>4025</v>
      </c>
      <c r="F16" s="948">
        <f>E16/D16</f>
        <v>1</v>
      </c>
    </row>
    <row r="17" spans="1:6" ht="12.75">
      <c r="A17" s="541"/>
      <c r="B17" s="737" t="s">
        <v>312</v>
      </c>
      <c r="C17" s="301"/>
      <c r="D17" s="301"/>
      <c r="E17" s="301"/>
      <c r="F17" s="948"/>
    </row>
    <row r="18" spans="1:6" ht="12.75">
      <c r="A18" s="542"/>
      <c r="B18" s="561" t="s">
        <v>313</v>
      </c>
      <c r="C18" s="316"/>
      <c r="D18" s="316"/>
      <c r="E18" s="316"/>
      <c r="F18" s="949"/>
    </row>
    <row r="19" spans="1:6" ht="12.75">
      <c r="A19" s="541"/>
      <c r="B19" s="1084" t="s">
        <v>391</v>
      </c>
      <c r="C19" s="311"/>
      <c r="D19" s="311">
        <f>SUM(D20:D23)</f>
        <v>8118</v>
      </c>
      <c r="E19" s="311">
        <v>8119</v>
      </c>
      <c r="F19" s="993">
        <f>E19/D19</f>
        <v>1.0001231830500124</v>
      </c>
    </row>
    <row r="20" spans="1:6" ht="12.75">
      <c r="A20" s="541"/>
      <c r="B20" s="737" t="s">
        <v>392</v>
      </c>
      <c r="C20" s="311"/>
      <c r="D20" s="301">
        <v>1044</v>
      </c>
      <c r="E20" s="301">
        <v>1045</v>
      </c>
      <c r="F20" s="1258">
        <f>E20/D20</f>
        <v>1.0009578544061302</v>
      </c>
    </row>
    <row r="21" spans="1:6" ht="12.75">
      <c r="A21" s="541"/>
      <c r="B21" s="737" t="s">
        <v>393</v>
      </c>
      <c r="C21" s="311"/>
      <c r="D21" s="301">
        <v>5388</v>
      </c>
      <c r="E21" s="1257">
        <v>5388</v>
      </c>
      <c r="F21" s="1258">
        <f>E21/D21</f>
        <v>1</v>
      </c>
    </row>
    <row r="22" spans="1:6" ht="12.75">
      <c r="A22" s="541"/>
      <c r="B22" s="737" t="s">
        <v>394</v>
      </c>
      <c r="C22" s="311"/>
      <c r="D22" s="301">
        <v>303</v>
      </c>
      <c r="E22" s="301">
        <v>303</v>
      </c>
      <c r="F22" s="1258">
        <f>E22/D22</f>
        <v>1</v>
      </c>
    </row>
    <row r="23" spans="1:6" ht="12.75">
      <c r="A23" s="542"/>
      <c r="B23" s="561" t="s">
        <v>395</v>
      </c>
      <c r="C23" s="316"/>
      <c r="D23" s="316">
        <v>1383</v>
      </c>
      <c r="E23" s="316">
        <v>1383</v>
      </c>
      <c r="F23" s="1258">
        <f>E23/D23</f>
        <v>1</v>
      </c>
    </row>
    <row r="24" spans="1:6" ht="12.75">
      <c r="A24" s="544"/>
      <c r="B24" s="545" t="s">
        <v>315</v>
      </c>
      <c r="C24" s="310">
        <f>SUM(C25:C28)</f>
        <v>150</v>
      </c>
      <c r="D24" s="310">
        <f>SUM(D25:D28)</f>
        <v>2099</v>
      </c>
      <c r="E24" s="310">
        <v>325</v>
      </c>
      <c r="F24" s="947">
        <f aca="true" t="shared" si="0" ref="F24:F30">E24/D24</f>
        <v>0.15483563601715103</v>
      </c>
    </row>
    <row r="25" spans="1:6" ht="12.75">
      <c r="A25" s="544"/>
      <c r="B25" s="540" t="s">
        <v>378</v>
      </c>
      <c r="C25" s="310"/>
      <c r="D25" s="301">
        <v>1662</v>
      </c>
      <c r="E25" s="301"/>
      <c r="F25" s="993">
        <f t="shared" si="0"/>
        <v>0</v>
      </c>
    </row>
    <row r="26" spans="1:6" ht="12.75">
      <c r="A26" s="544"/>
      <c r="B26" s="540" t="s">
        <v>368</v>
      </c>
      <c r="C26" s="310"/>
      <c r="D26" s="301">
        <v>287</v>
      </c>
      <c r="E26" s="301">
        <v>69</v>
      </c>
      <c r="F26" s="993">
        <f t="shared" si="0"/>
        <v>0.24041811846689895</v>
      </c>
    </row>
    <row r="27" spans="1:6" ht="12.75">
      <c r="A27" s="541"/>
      <c r="B27" s="540" t="s">
        <v>316</v>
      </c>
      <c r="C27" s="142">
        <v>150</v>
      </c>
      <c r="D27" s="142">
        <v>150</v>
      </c>
      <c r="E27" s="142">
        <v>256</v>
      </c>
      <c r="F27" s="948">
        <f t="shared" si="0"/>
        <v>1.7066666666666668</v>
      </c>
    </row>
    <row r="28" spans="1:6" ht="12.75">
      <c r="A28" s="541"/>
      <c r="B28" s="737" t="s">
        <v>374</v>
      </c>
      <c r="C28" s="142"/>
      <c r="D28" s="142"/>
      <c r="E28" s="142"/>
      <c r="F28" s="948"/>
    </row>
    <row r="29" spans="1:6" ht="12.75">
      <c r="A29" s="546"/>
      <c r="B29" s="547" t="s">
        <v>92</v>
      </c>
      <c r="C29" s="309">
        <f>C30</f>
        <v>2356</v>
      </c>
      <c r="D29" s="309">
        <f>D30</f>
        <v>2356</v>
      </c>
      <c r="E29" s="309">
        <f>E30</f>
        <v>2356</v>
      </c>
      <c r="F29" s="947">
        <f t="shared" si="0"/>
        <v>1</v>
      </c>
    </row>
    <row r="30" spans="1:6" ht="12.75">
      <c r="A30" s="548"/>
      <c r="B30" s="549" t="s">
        <v>93</v>
      </c>
      <c r="C30" s="301">
        <v>2356</v>
      </c>
      <c r="D30" s="301">
        <v>2356</v>
      </c>
      <c r="E30" s="301">
        <v>2356</v>
      </c>
      <c r="F30" s="948">
        <f t="shared" si="0"/>
        <v>1</v>
      </c>
    </row>
    <row r="31" spans="1:6" ht="22.5">
      <c r="A31" s="563"/>
      <c r="B31" s="564" t="s">
        <v>94</v>
      </c>
      <c r="C31" s="565"/>
      <c r="D31" s="565"/>
      <c r="E31" s="565"/>
      <c r="F31" s="949"/>
    </row>
    <row r="32" spans="1:6" ht="12.75">
      <c r="A32" s="541"/>
      <c r="B32" s="545" t="s">
        <v>252</v>
      </c>
      <c r="C32" s="311">
        <f>C33</f>
        <v>20</v>
      </c>
      <c r="D32" s="311"/>
      <c r="E32" s="311"/>
      <c r="F32" s="947"/>
    </row>
    <row r="33" spans="1:6" ht="12.75">
      <c r="A33" s="541"/>
      <c r="B33" s="540" t="s">
        <v>305</v>
      </c>
      <c r="C33" s="142">
        <v>20</v>
      </c>
      <c r="D33" s="142"/>
      <c r="E33" s="142"/>
      <c r="F33" s="995"/>
    </row>
    <row r="34" spans="1:6" ht="12.75">
      <c r="A34" s="541"/>
      <c r="B34" s="540" t="s">
        <v>317</v>
      </c>
      <c r="C34" s="142"/>
      <c r="D34" s="142"/>
      <c r="E34" s="142"/>
      <c r="F34" s="995"/>
    </row>
    <row r="35" spans="1:6" ht="12.75">
      <c r="A35" s="1085"/>
      <c r="B35" s="553" t="s">
        <v>231</v>
      </c>
      <c r="C35" s="1086"/>
      <c r="D35" s="309">
        <v>37</v>
      </c>
      <c r="E35" s="1086">
        <v>38</v>
      </c>
      <c r="F35" s="1087">
        <f>E35/D35</f>
        <v>1.027027027027027</v>
      </c>
    </row>
    <row r="36" spans="1:6" ht="12.75">
      <c r="A36" s="541"/>
      <c r="B36" s="540" t="s">
        <v>396</v>
      </c>
      <c r="C36" s="142"/>
      <c r="D36" s="142">
        <v>29</v>
      </c>
      <c r="E36" s="142">
        <v>30</v>
      </c>
      <c r="F36" s="995">
        <f>E36/D36</f>
        <v>1.0344827586206897</v>
      </c>
    </row>
    <row r="37" spans="1:6" ht="12.75">
      <c r="A37" s="541"/>
      <c r="B37" s="737" t="s">
        <v>397</v>
      </c>
      <c r="C37" s="142"/>
      <c r="D37" s="142"/>
      <c r="E37" s="142"/>
      <c r="F37" s="995"/>
    </row>
    <row r="38" spans="1:6" ht="12.75">
      <c r="A38" s="542"/>
      <c r="B38" s="543" t="s">
        <v>479</v>
      </c>
      <c r="C38" s="562"/>
      <c r="D38" s="562">
        <v>8</v>
      </c>
      <c r="E38" s="562">
        <v>8</v>
      </c>
      <c r="F38" s="1088">
        <f>E38/D38</f>
        <v>1</v>
      </c>
    </row>
    <row r="39" spans="1:6" ht="12.75">
      <c r="A39" s="541"/>
      <c r="B39" s="545" t="s">
        <v>318</v>
      </c>
      <c r="C39" s="311">
        <f>C40</f>
        <v>296</v>
      </c>
      <c r="D39" s="311">
        <v>256</v>
      </c>
      <c r="E39" s="311">
        <v>255</v>
      </c>
      <c r="F39" s="993">
        <f>E39/D39</f>
        <v>0.99609375</v>
      </c>
    </row>
    <row r="40" spans="1:6" ht="12.75">
      <c r="A40" s="541"/>
      <c r="B40" s="540" t="s">
        <v>305</v>
      </c>
      <c r="C40" s="301">
        <v>296</v>
      </c>
      <c r="D40" s="301">
        <v>201</v>
      </c>
      <c r="E40" s="301">
        <v>201</v>
      </c>
      <c r="F40" s="995">
        <f>E40/D40</f>
        <v>1</v>
      </c>
    </row>
    <row r="41" spans="1:6" ht="12.75">
      <c r="A41" s="541"/>
      <c r="B41" s="540" t="s">
        <v>319</v>
      </c>
      <c r="C41" s="301"/>
      <c r="D41" s="301"/>
      <c r="E41" s="301"/>
      <c r="F41" s="995"/>
    </row>
    <row r="42" spans="1:6" ht="12.75">
      <c r="A42" s="541"/>
      <c r="B42" s="543" t="s">
        <v>479</v>
      </c>
      <c r="C42" s="142"/>
      <c r="D42" s="142">
        <v>55</v>
      </c>
      <c r="E42" s="142">
        <v>54</v>
      </c>
      <c r="F42" s="995">
        <f>E42/D42</f>
        <v>0.9818181818181818</v>
      </c>
    </row>
    <row r="43" spans="1:6" ht="12.75">
      <c r="A43" s="546"/>
      <c r="B43" s="547" t="s">
        <v>320</v>
      </c>
      <c r="C43" s="309">
        <f>C44</f>
        <v>851</v>
      </c>
      <c r="D43" s="309">
        <v>7105</v>
      </c>
      <c r="E43" s="309">
        <v>7104</v>
      </c>
      <c r="F43" s="947">
        <f>E43/D43</f>
        <v>0.9998592540464462</v>
      </c>
    </row>
    <row r="44" spans="1:6" ht="12.75">
      <c r="A44" s="548"/>
      <c r="B44" s="549" t="s">
        <v>321</v>
      </c>
      <c r="C44" s="301">
        <v>851</v>
      </c>
      <c r="D44" s="301">
        <v>851</v>
      </c>
      <c r="E44" s="301">
        <v>851</v>
      </c>
      <c r="F44" s="1258">
        <f>E44/D44</f>
        <v>1</v>
      </c>
    </row>
    <row r="45" spans="1:6" ht="22.5">
      <c r="A45" s="548"/>
      <c r="B45" s="550" t="s">
        <v>322</v>
      </c>
      <c r="C45" s="144"/>
      <c r="D45" s="144"/>
      <c r="E45" s="144"/>
      <c r="F45" s="1258"/>
    </row>
    <row r="46" spans="1:6" ht="12.75">
      <c r="A46" s="548"/>
      <c r="B46" s="550" t="s">
        <v>398</v>
      </c>
      <c r="C46" s="144"/>
      <c r="D46" s="142">
        <v>3334</v>
      </c>
      <c r="E46" s="144">
        <v>3334</v>
      </c>
      <c r="F46" s="1258">
        <f>E46/D46</f>
        <v>1</v>
      </c>
    </row>
    <row r="47" spans="1:6" ht="12.75">
      <c r="A47" s="548"/>
      <c r="B47" s="540" t="s">
        <v>316</v>
      </c>
      <c r="C47" s="144"/>
      <c r="D47" s="142">
        <v>1590</v>
      </c>
      <c r="E47" s="144">
        <v>1590</v>
      </c>
      <c r="F47" s="1258">
        <f>E47/D47</f>
        <v>1</v>
      </c>
    </row>
    <row r="48" spans="1:6" ht="12.75">
      <c r="A48" s="563"/>
      <c r="B48" s="564" t="s">
        <v>368</v>
      </c>
      <c r="C48" s="565"/>
      <c r="D48" s="562">
        <v>1330</v>
      </c>
      <c r="E48" s="565">
        <v>1329</v>
      </c>
      <c r="F48" s="1259">
        <f>E48/D48</f>
        <v>0.9992481203007518</v>
      </c>
    </row>
    <row r="49" spans="1:6" ht="12.75">
      <c r="A49" s="548"/>
      <c r="B49" s="937" t="s">
        <v>366</v>
      </c>
      <c r="C49" s="144"/>
      <c r="D49" s="938">
        <f>D50+D52</f>
        <v>3166</v>
      </c>
      <c r="E49" s="938">
        <v>2893</v>
      </c>
      <c r="F49" s="995">
        <f>E49/D49</f>
        <v>0.9137713202779533</v>
      </c>
    </row>
    <row r="50" spans="1:6" ht="12.75">
      <c r="A50" s="548"/>
      <c r="B50" s="550" t="s">
        <v>367</v>
      </c>
      <c r="C50" s="144"/>
      <c r="D50" s="142">
        <v>2493</v>
      </c>
      <c r="E50" s="144">
        <v>2278</v>
      </c>
      <c r="F50" s="995">
        <f>E50/D50</f>
        <v>0.9137585238668271</v>
      </c>
    </row>
    <row r="51" spans="1:6" ht="12.75">
      <c r="A51" s="548"/>
      <c r="B51" s="550" t="s">
        <v>379</v>
      </c>
      <c r="C51" s="144"/>
      <c r="D51" s="142"/>
      <c r="E51" s="144"/>
      <c r="F51" s="995"/>
    </row>
    <row r="52" spans="1:6" ht="12.75">
      <c r="A52" s="563"/>
      <c r="B52" s="564" t="s">
        <v>368</v>
      </c>
      <c r="C52" s="565"/>
      <c r="D52" s="562">
        <v>673</v>
      </c>
      <c r="E52" s="565">
        <v>615</v>
      </c>
      <c r="F52" s="949">
        <f>E52/D52</f>
        <v>0.9138187221396731</v>
      </c>
    </row>
    <row r="53" spans="1:6" ht="12.75">
      <c r="A53" s="551">
        <v>1</v>
      </c>
      <c r="B53" s="552" t="s">
        <v>173</v>
      </c>
      <c r="C53" s="306">
        <v>150</v>
      </c>
      <c r="D53" s="306">
        <v>150</v>
      </c>
      <c r="E53" s="306"/>
      <c r="F53" s="996"/>
    </row>
    <row r="54" spans="1:6" ht="12.75">
      <c r="A54" s="546"/>
      <c r="B54" s="553" t="s">
        <v>323</v>
      </c>
      <c r="C54" s="309">
        <v>150</v>
      </c>
      <c r="D54" s="309">
        <v>150</v>
      </c>
      <c r="E54" s="317"/>
      <c r="F54" s="947"/>
    </row>
    <row r="55" spans="1:6" ht="12.75">
      <c r="A55" s="544"/>
      <c r="B55" s="540" t="s">
        <v>305</v>
      </c>
      <c r="C55" s="301">
        <v>150</v>
      </c>
      <c r="D55" s="301">
        <v>150</v>
      </c>
      <c r="E55" s="301"/>
      <c r="F55" s="948"/>
    </row>
    <row r="56" spans="1:6" ht="12.75">
      <c r="A56" s="1000"/>
      <c r="B56" s="543" t="s">
        <v>324</v>
      </c>
      <c r="C56" s="316"/>
      <c r="D56" s="316"/>
      <c r="E56" s="316"/>
      <c r="F56" s="949"/>
    </row>
    <row r="57" spans="1:6" ht="13.5" thickBot="1">
      <c r="A57" s="1951" t="s">
        <v>174</v>
      </c>
      <c r="B57" s="1952"/>
      <c r="C57" s="312"/>
      <c r="D57" s="312"/>
      <c r="E57" s="140"/>
      <c r="F57" s="997"/>
    </row>
    <row r="58" spans="1:6" ht="13.5" thickBot="1">
      <c r="A58" s="554" t="s">
        <v>26</v>
      </c>
      <c r="B58" s="555" t="s">
        <v>95</v>
      </c>
      <c r="C58" s="1092">
        <f>C59+C65</f>
        <v>210</v>
      </c>
      <c r="D58" s="1092">
        <f>D59+D65</f>
        <v>638</v>
      </c>
      <c r="E58" s="1092">
        <f>E59+E65</f>
        <v>563</v>
      </c>
      <c r="F58" s="998">
        <f>E58/D58</f>
        <v>0.8824451410658307</v>
      </c>
    </row>
    <row r="59" spans="1:6" ht="12.75">
      <c r="A59" s="556"/>
      <c r="B59" s="568" t="s">
        <v>325</v>
      </c>
      <c r="C59" s="321">
        <f>C60</f>
        <v>210</v>
      </c>
      <c r="D59" s="321">
        <v>247</v>
      </c>
      <c r="E59" s="321">
        <v>172</v>
      </c>
      <c r="F59" s="993">
        <f>E59/D59</f>
        <v>0.6963562753036437</v>
      </c>
    </row>
    <row r="60" spans="1:6" ht="12.75">
      <c r="A60" s="557"/>
      <c r="B60" s="540" t="s">
        <v>305</v>
      </c>
      <c r="C60" s="1089">
        <v>210</v>
      </c>
      <c r="D60" s="1089">
        <v>210</v>
      </c>
      <c r="E60" s="301">
        <v>135</v>
      </c>
      <c r="F60" s="1258">
        <f>E60/D60</f>
        <v>0.6428571428571429</v>
      </c>
    </row>
    <row r="61" spans="1:6" ht="12.75">
      <c r="A61" s="558"/>
      <c r="B61" s="569" t="s">
        <v>400</v>
      </c>
      <c r="C61" s="318"/>
      <c r="D61" s="318"/>
      <c r="E61" s="311"/>
      <c r="F61" s="948"/>
    </row>
    <row r="62" spans="1:6" ht="12.75">
      <c r="A62" s="558"/>
      <c r="B62" s="569" t="s">
        <v>401</v>
      </c>
      <c r="C62" s="318"/>
      <c r="D62" s="318"/>
      <c r="E62" s="311"/>
      <c r="F62" s="948"/>
    </row>
    <row r="63" spans="1:6" ht="12.75">
      <c r="A63" s="558"/>
      <c r="B63" s="569" t="s">
        <v>402</v>
      </c>
      <c r="C63" s="318"/>
      <c r="D63" s="318"/>
      <c r="E63" s="311"/>
      <c r="F63" s="948"/>
    </row>
    <row r="64" spans="1:6" ht="12.75">
      <c r="A64" s="1262"/>
      <c r="B64" s="1263" t="s">
        <v>479</v>
      </c>
      <c r="C64" s="1264"/>
      <c r="D64" s="1265">
        <v>37</v>
      </c>
      <c r="E64" s="1266">
        <v>37</v>
      </c>
      <c r="F64" s="949">
        <f>E64/D64</f>
        <v>1</v>
      </c>
    </row>
    <row r="65" spans="1:6" ht="12.75">
      <c r="A65" s="558"/>
      <c r="B65" s="1090" t="s">
        <v>399</v>
      </c>
      <c r="C65" s="318"/>
      <c r="D65" s="1091">
        <f>SUM(D66:D68)</f>
        <v>391</v>
      </c>
      <c r="E65" s="1091">
        <v>391</v>
      </c>
      <c r="F65" s="1261">
        <f>E65/D65</f>
        <v>1</v>
      </c>
    </row>
    <row r="66" spans="1:6" ht="12.75">
      <c r="A66" s="559"/>
      <c r="B66" s="540" t="s">
        <v>403</v>
      </c>
      <c r="C66" s="301"/>
      <c r="D66" s="301">
        <v>308</v>
      </c>
      <c r="E66" s="301">
        <v>308</v>
      </c>
      <c r="F66" s="1258">
        <f>E66/D66</f>
        <v>1</v>
      </c>
    </row>
    <row r="67" spans="1:6" ht="12.75">
      <c r="A67" s="559"/>
      <c r="B67" s="540" t="s">
        <v>404</v>
      </c>
      <c r="C67" s="301"/>
      <c r="D67" s="301"/>
      <c r="E67" s="301"/>
      <c r="F67" s="1258"/>
    </row>
    <row r="68" spans="1:6" ht="13.5" thickBot="1">
      <c r="A68" s="560"/>
      <c r="B68" s="543" t="s">
        <v>395</v>
      </c>
      <c r="C68" s="316"/>
      <c r="D68" s="316">
        <v>83</v>
      </c>
      <c r="E68" s="316">
        <v>83</v>
      </c>
      <c r="F68" s="1258">
        <f>E68/D68</f>
        <v>1</v>
      </c>
    </row>
    <row r="69" spans="1:6" ht="14.25" thickBot="1" thickTop="1">
      <c r="A69" s="1944" t="s">
        <v>91</v>
      </c>
      <c r="B69" s="1945"/>
      <c r="C69" s="145">
        <v>23313</v>
      </c>
      <c r="D69" s="145">
        <f>D7+D53+D58</f>
        <v>43140</v>
      </c>
      <c r="E69" s="146">
        <f>E7+E58</f>
        <v>40587</v>
      </c>
      <c r="F69" s="1260">
        <f>E69/D69</f>
        <v>0.9408205841446453</v>
      </c>
    </row>
    <row r="70" spans="1:6" ht="13.5" thickTop="1">
      <c r="A70" s="137"/>
      <c r="B70" s="137"/>
      <c r="C70" s="137"/>
      <c r="D70" s="137"/>
      <c r="E70" s="137"/>
      <c r="F70" s="811"/>
    </row>
  </sheetData>
  <sheetProtection/>
  <mergeCells count="9">
    <mergeCell ref="A69:B69"/>
    <mergeCell ref="A1:F1"/>
    <mergeCell ref="A2:F2"/>
    <mergeCell ref="A4:B4"/>
    <mergeCell ref="A57:B57"/>
    <mergeCell ref="F4:F5"/>
    <mergeCell ref="E4:E5"/>
    <mergeCell ref="C4:C5"/>
    <mergeCell ref="D4:D5"/>
  </mergeCells>
  <printOptions horizontalCentered="1"/>
  <pageMargins left="0.6692913385826772" right="0.5905511811023623" top="0.7086614173228347" bottom="0.984251968503937" header="0.5118110236220472" footer="0.5118110236220472"/>
  <pageSetup fitToWidth="0" fitToHeight="1" horizontalDpi="300" verticalDpi="3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0"/>
  <sheetViews>
    <sheetView zoomScalePageLayoutView="0" workbookViewId="0" topLeftCell="A1">
      <selection activeCell="A3" sqref="A3:F3"/>
    </sheetView>
  </sheetViews>
  <sheetFormatPr defaultColWidth="9.140625" defaultRowHeight="12.75"/>
  <cols>
    <col min="2" max="2" width="46.140625" style="0" customWidth="1"/>
    <col min="3" max="3" width="7.421875" style="0" customWidth="1"/>
    <col min="4" max="4" width="7.7109375" style="0" customWidth="1"/>
    <col min="5" max="5" width="9.421875" style="0" customWidth="1"/>
  </cols>
  <sheetData>
    <row r="3" spans="1:6" ht="12.75">
      <c r="A3" s="1946" t="s">
        <v>752</v>
      </c>
      <c r="B3" s="1947"/>
      <c r="C3" s="1947"/>
      <c r="D3" s="1947"/>
      <c r="E3" s="1947"/>
      <c r="F3" s="1947"/>
    </row>
    <row r="4" spans="1:6" ht="12.75">
      <c r="A4" s="1948" t="s">
        <v>406</v>
      </c>
      <c r="B4" s="1947"/>
      <c r="C4" s="1947"/>
      <c r="D4" s="1947"/>
      <c r="E4" s="1947"/>
      <c r="F4" s="1947"/>
    </row>
    <row r="5" spans="1:6" ht="12.75">
      <c r="A5" s="1026"/>
      <c r="B5" s="1025"/>
      <c r="C5" s="1025"/>
      <c r="D5" s="1025"/>
      <c r="E5" s="1025"/>
      <c r="F5" s="1025"/>
    </row>
    <row r="6" spans="1:6" ht="12.75">
      <c r="A6" s="1026"/>
      <c r="B6" s="1025"/>
      <c r="C6" s="1025"/>
      <c r="D6" s="1025"/>
      <c r="E6" s="1025"/>
      <c r="F6" s="1025"/>
    </row>
    <row r="7" spans="1:6" ht="12.75">
      <c r="A7" s="1026"/>
      <c r="B7" s="1025"/>
      <c r="C7" s="1025"/>
      <c r="D7" s="1025"/>
      <c r="E7" s="1025"/>
      <c r="F7" s="1025"/>
    </row>
    <row r="8" spans="1:6" ht="13.5" thickBot="1">
      <c r="A8" s="137"/>
      <c r="B8" s="137"/>
      <c r="C8" s="137"/>
      <c r="D8" s="302" t="s">
        <v>86</v>
      </c>
      <c r="E8" s="302"/>
      <c r="F8" s="137"/>
    </row>
    <row r="9" spans="1:6" ht="13.5" customHeight="1" thickTop="1">
      <c r="A9" s="1949" t="s">
        <v>87</v>
      </c>
      <c r="B9" s="1950"/>
      <c r="C9" s="1957" t="s">
        <v>328</v>
      </c>
      <c r="D9" s="1957" t="s">
        <v>338</v>
      </c>
      <c r="E9" s="1955" t="s">
        <v>334</v>
      </c>
      <c r="F9" s="1953" t="s">
        <v>335</v>
      </c>
    </row>
    <row r="10" spans="1:6" ht="13.5" thickBot="1">
      <c r="A10" s="138" t="s">
        <v>88</v>
      </c>
      <c r="B10" s="139" t="s">
        <v>89</v>
      </c>
      <c r="C10" s="1958"/>
      <c r="D10" s="1958"/>
      <c r="E10" s="1956"/>
      <c r="F10" s="1954"/>
    </row>
    <row r="11" spans="1:6" ht="12.75">
      <c r="A11" s="298" t="s">
        <v>154</v>
      </c>
      <c r="B11" s="299"/>
      <c r="C11" s="140"/>
      <c r="D11" s="140"/>
      <c r="E11" s="735"/>
      <c r="F11" s="736"/>
    </row>
    <row r="12" spans="1:6" ht="12.75">
      <c r="A12" s="303">
        <v>1</v>
      </c>
      <c r="B12" s="304" t="s">
        <v>168</v>
      </c>
      <c r="C12" s="305"/>
      <c r="D12" s="305">
        <f>D13+D19+D24</f>
        <v>19753</v>
      </c>
      <c r="E12" s="305">
        <f>E13+E19+E24</f>
        <v>14471</v>
      </c>
      <c r="F12" s="1111">
        <f>E12/D12</f>
        <v>0.732597580114413</v>
      </c>
    </row>
    <row r="13" spans="1:6" ht="12.75">
      <c r="A13" s="307"/>
      <c r="B13" s="308" t="s">
        <v>134</v>
      </c>
      <c r="C13" s="309"/>
      <c r="D13" s="309">
        <f>SUM(D14:D17)</f>
        <v>13103</v>
      </c>
      <c r="E13" s="309">
        <v>12820</v>
      </c>
      <c r="F13" s="1112">
        <f>E13/D13</f>
        <v>0.978401892696329</v>
      </c>
    </row>
    <row r="14" spans="1:6" ht="12.75">
      <c r="A14" s="141"/>
      <c r="B14" s="540" t="s">
        <v>407</v>
      </c>
      <c r="C14" s="301"/>
      <c r="D14" s="301">
        <v>10318</v>
      </c>
      <c r="E14" s="301">
        <v>10095</v>
      </c>
      <c r="F14" s="1113">
        <f>E14/D14</f>
        <v>0.9783872843574336</v>
      </c>
    </row>
    <row r="15" spans="1:6" ht="12.75">
      <c r="A15" s="141"/>
      <c r="B15" s="540" t="s">
        <v>408</v>
      </c>
      <c r="C15" s="301"/>
      <c r="D15" s="301"/>
      <c r="E15" s="301"/>
      <c r="F15" s="1113"/>
    </row>
    <row r="16" spans="1:6" ht="12.75">
      <c r="A16" s="141"/>
      <c r="B16" s="540" t="s">
        <v>409</v>
      </c>
      <c r="C16" s="301"/>
      <c r="D16" s="301"/>
      <c r="E16" s="301"/>
      <c r="F16" s="1113"/>
    </row>
    <row r="17" spans="1:6" ht="12.75">
      <c r="A17" s="141"/>
      <c r="B17" s="540" t="s">
        <v>413</v>
      </c>
      <c r="C17" s="301"/>
      <c r="D17" s="301">
        <v>2785</v>
      </c>
      <c r="E17" s="301">
        <v>2725</v>
      </c>
      <c r="F17" s="1113">
        <f>E17/D17</f>
        <v>0.9784560143626571</v>
      </c>
    </row>
    <row r="18" spans="1:6" ht="12.75">
      <c r="A18" s="143"/>
      <c r="B18" s="543"/>
      <c r="C18" s="316"/>
      <c r="D18" s="316"/>
      <c r="E18" s="316"/>
      <c r="F18" s="1094"/>
    </row>
    <row r="19" spans="1:6" ht="12.75">
      <c r="A19" s="141"/>
      <c r="B19" s="1095" t="s">
        <v>410</v>
      </c>
      <c r="C19" s="311"/>
      <c r="D19" s="311">
        <f>SUM(D20:D22)</f>
        <v>4999</v>
      </c>
      <c r="E19" s="311">
        <f>SUM(E20:E22)</f>
        <v>0</v>
      </c>
      <c r="F19" s="1114">
        <f>E19/D19</f>
        <v>0</v>
      </c>
    </row>
    <row r="20" spans="1:6" ht="12.75">
      <c r="A20" s="541"/>
      <c r="B20" s="540" t="s">
        <v>414</v>
      </c>
      <c r="C20" s="301"/>
      <c r="D20" s="301">
        <v>3936</v>
      </c>
      <c r="E20" s="301"/>
      <c r="F20" s="1113">
        <f>E20/D20</f>
        <v>0</v>
      </c>
    </row>
    <row r="21" spans="1:6" ht="12.75">
      <c r="A21" s="541"/>
      <c r="B21" s="540" t="s">
        <v>411</v>
      </c>
      <c r="C21" s="301"/>
      <c r="D21" s="301"/>
      <c r="E21" s="301"/>
      <c r="F21" s="1113"/>
    </row>
    <row r="22" spans="1:6" ht="12.75">
      <c r="A22" s="541"/>
      <c r="B22" s="737" t="s">
        <v>415</v>
      </c>
      <c r="C22" s="301"/>
      <c r="D22" s="301">
        <v>1063</v>
      </c>
      <c r="E22" s="301"/>
      <c r="F22" s="1113">
        <f>E22/D22</f>
        <v>0</v>
      </c>
    </row>
    <row r="23" spans="1:6" ht="12.75">
      <c r="A23" s="542"/>
      <c r="B23" s="737"/>
      <c r="C23" s="316"/>
      <c r="D23" s="316"/>
      <c r="E23" s="316"/>
      <c r="F23" s="1115"/>
    </row>
    <row r="24" spans="1:6" ht="12.75">
      <c r="A24" s="1096"/>
      <c r="B24" s="1084" t="s">
        <v>320</v>
      </c>
      <c r="C24" s="1097"/>
      <c r="D24" s="309">
        <f>SUM(D25:D27)</f>
        <v>1651</v>
      </c>
      <c r="E24" s="309">
        <v>1651</v>
      </c>
      <c r="F24" s="1116">
        <f>E24/D24</f>
        <v>1</v>
      </c>
    </row>
    <row r="25" spans="1:6" ht="12.75">
      <c r="A25" s="1098"/>
      <c r="B25" s="737" t="s">
        <v>414</v>
      </c>
      <c r="C25" s="301"/>
      <c r="D25" s="301">
        <v>1300</v>
      </c>
      <c r="E25" s="301">
        <v>1300</v>
      </c>
      <c r="F25" s="1117">
        <f>E25/D25</f>
        <v>1</v>
      </c>
    </row>
    <row r="26" spans="1:6" ht="12.75">
      <c r="A26" s="1098"/>
      <c r="B26" s="737" t="s">
        <v>412</v>
      </c>
      <c r="C26" s="301"/>
      <c r="D26" s="301"/>
      <c r="E26" s="301"/>
      <c r="F26" s="1117"/>
    </row>
    <row r="27" spans="1:6" ht="12.75">
      <c r="A27" s="1099"/>
      <c r="B27" s="561" t="s">
        <v>416</v>
      </c>
      <c r="C27" s="316"/>
      <c r="D27" s="316">
        <v>351</v>
      </c>
      <c r="E27" s="316">
        <v>351</v>
      </c>
      <c r="F27" s="1118">
        <f>E27/D27</f>
        <v>1</v>
      </c>
    </row>
    <row r="28" spans="1:6" ht="12.75">
      <c r="A28" s="1100">
        <v>1</v>
      </c>
      <c r="B28" s="1101" t="s">
        <v>173</v>
      </c>
      <c r="C28" s="305"/>
      <c r="D28" s="305"/>
      <c r="E28" s="305"/>
      <c r="F28" s="1102"/>
    </row>
    <row r="29" spans="1:6" ht="12.75">
      <c r="A29" s="546"/>
      <c r="B29" s="553"/>
      <c r="C29" s="309"/>
      <c r="D29" s="317"/>
      <c r="E29" s="317"/>
      <c r="F29" s="1103"/>
    </row>
    <row r="30" spans="1:6" ht="12.75">
      <c r="A30" s="544"/>
      <c r="B30" s="540"/>
      <c r="C30" s="301"/>
      <c r="D30" s="301"/>
      <c r="E30" s="301"/>
      <c r="F30" s="1093"/>
    </row>
    <row r="31" spans="1:6" ht="13.5" thickBot="1">
      <c r="A31" s="544"/>
      <c r="B31" s="540"/>
      <c r="C31" s="301"/>
      <c r="D31" s="301"/>
      <c r="E31" s="301"/>
      <c r="F31" s="1093"/>
    </row>
    <row r="32" spans="1:6" ht="12.75">
      <c r="A32" s="1104"/>
      <c r="B32" s="1105"/>
      <c r="C32" s="1106"/>
      <c r="D32" s="1106"/>
      <c r="E32" s="1106"/>
      <c r="F32" s="1107"/>
    </row>
    <row r="33" spans="1:6" ht="13.5" thickBot="1">
      <c r="A33" s="1951" t="s">
        <v>174</v>
      </c>
      <c r="B33" s="1952"/>
      <c r="C33" s="312"/>
      <c r="D33" s="140"/>
      <c r="E33" s="140"/>
      <c r="F33" s="1108"/>
    </row>
    <row r="34" spans="1:6" ht="13.5" thickBot="1">
      <c r="A34" s="554" t="s">
        <v>26</v>
      </c>
      <c r="B34" s="555" t="s">
        <v>95</v>
      </c>
      <c r="C34" s="320"/>
      <c r="D34" s="320"/>
      <c r="E34" s="320"/>
      <c r="F34" s="1109"/>
    </row>
    <row r="35" spans="1:6" ht="12.75">
      <c r="A35" s="556"/>
      <c r="B35" s="568"/>
      <c r="C35" s="321"/>
      <c r="D35" s="321"/>
      <c r="E35" s="321"/>
      <c r="F35" s="1110"/>
    </row>
    <row r="36" spans="1:6" ht="12.75">
      <c r="A36" s="557"/>
      <c r="B36" s="540"/>
      <c r="C36" s="1089"/>
      <c r="D36" s="319"/>
      <c r="E36" s="319"/>
      <c r="F36" s="1093"/>
    </row>
    <row r="37" spans="1:6" ht="12.75">
      <c r="A37" s="558"/>
      <c r="B37" s="569"/>
      <c r="C37" s="318"/>
      <c r="D37" s="311"/>
      <c r="E37" s="311"/>
      <c r="F37" s="1093"/>
    </row>
    <row r="38" spans="1:6" ht="12.75">
      <c r="A38" s="559"/>
      <c r="B38" s="540"/>
      <c r="C38" s="301"/>
      <c r="D38" s="301"/>
      <c r="E38" s="301"/>
      <c r="F38" s="1093"/>
    </row>
    <row r="39" spans="1:6" ht="13.5" thickBot="1">
      <c r="A39" s="560"/>
      <c r="B39" s="543"/>
      <c r="C39" s="316"/>
      <c r="D39" s="316"/>
      <c r="E39" s="316"/>
      <c r="F39" s="1093"/>
    </row>
    <row r="40" spans="1:6" ht="14.25" thickBot="1" thickTop="1">
      <c r="A40" s="1944" t="s">
        <v>91</v>
      </c>
      <c r="B40" s="1945"/>
      <c r="C40" s="145"/>
      <c r="D40" s="146">
        <f>D12+D33</f>
        <v>19753</v>
      </c>
      <c r="E40" s="146">
        <f>E12+E33</f>
        <v>14471</v>
      </c>
      <c r="F40" s="1267">
        <f>E40/D40</f>
        <v>0.732597580114413</v>
      </c>
    </row>
    <row r="41" ht="13.5" thickTop="1"/>
  </sheetData>
  <sheetProtection/>
  <mergeCells count="9">
    <mergeCell ref="A33:B33"/>
    <mergeCell ref="A40:B40"/>
    <mergeCell ref="A3:F3"/>
    <mergeCell ref="A4:F4"/>
    <mergeCell ref="A9:B9"/>
    <mergeCell ref="C9:C10"/>
    <mergeCell ref="D9:D10"/>
    <mergeCell ref="E9:E10"/>
    <mergeCell ref="F9:F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B23"/>
  <sheetViews>
    <sheetView zoomScalePageLayoutView="0" workbookViewId="0" topLeftCell="A1">
      <selection activeCell="A5" sqref="A5:Z5"/>
    </sheetView>
  </sheetViews>
  <sheetFormatPr defaultColWidth="9.140625" defaultRowHeight="12.75"/>
  <cols>
    <col min="1" max="1" width="24.28125" style="0" customWidth="1"/>
    <col min="2" max="2" width="10.8515625" style="0" customWidth="1"/>
    <col min="3" max="5" width="9.7109375" style="0" bestFit="1" customWidth="1"/>
    <col min="25" max="25" width="10.00390625" style="0" customWidth="1"/>
  </cols>
  <sheetData>
    <row r="5" spans="1:28" ht="12.75">
      <c r="A5" s="1959" t="s">
        <v>753</v>
      </c>
      <c r="B5" s="1529"/>
      <c r="C5" s="1529"/>
      <c r="D5" s="1529"/>
      <c r="E5" s="1529"/>
      <c r="F5" s="1529"/>
      <c r="G5" s="1529"/>
      <c r="H5" s="1529"/>
      <c r="I5" s="1529"/>
      <c r="J5" s="1529"/>
      <c r="K5" s="1529"/>
      <c r="L5" s="1529"/>
      <c r="M5" s="1529"/>
      <c r="N5" s="1529"/>
      <c r="O5" s="1529"/>
      <c r="P5" s="1529"/>
      <c r="Q5" s="1529"/>
      <c r="R5" s="1529"/>
      <c r="S5" s="1529"/>
      <c r="T5" s="1529"/>
      <c r="U5" s="1529"/>
      <c r="V5" s="1529"/>
      <c r="W5" s="1529"/>
      <c r="X5" s="1529"/>
      <c r="Y5" s="1529"/>
      <c r="Z5" s="1529"/>
      <c r="AA5" s="1379"/>
      <c r="AB5" s="1379"/>
    </row>
    <row r="7" spans="1:28" ht="12.75">
      <c r="A7" s="1959" t="s">
        <v>744</v>
      </c>
      <c r="B7" s="1529"/>
      <c r="C7" s="1529"/>
      <c r="D7" s="1529"/>
      <c r="E7" s="1529"/>
      <c r="F7" s="1529"/>
      <c r="G7" s="1529"/>
      <c r="H7" s="1529"/>
      <c r="I7" s="1529"/>
      <c r="J7" s="1529"/>
      <c r="K7" s="1529"/>
      <c r="L7" s="1529"/>
      <c r="M7" s="1529"/>
      <c r="N7" s="1529"/>
      <c r="O7" s="1529"/>
      <c r="P7" s="1529"/>
      <c r="Q7" s="1529"/>
      <c r="R7" s="1529"/>
      <c r="S7" s="1529"/>
      <c r="T7" s="1529"/>
      <c r="U7" s="1529"/>
      <c r="V7" s="1529"/>
      <c r="W7" s="1529"/>
      <c r="X7" s="1529"/>
      <c r="Y7" s="1529"/>
      <c r="Z7" s="1529"/>
      <c r="AA7" s="1379"/>
      <c r="AB7" s="1379"/>
    </row>
    <row r="12" ht="13.5" thickBot="1"/>
    <row r="13" spans="1:28" ht="18" thickTop="1">
      <c r="A13" s="1962" t="s">
        <v>635</v>
      </c>
      <c r="B13" s="1965" t="s">
        <v>636</v>
      </c>
      <c r="C13" s="1966"/>
      <c r="D13" s="1966"/>
      <c r="E13" s="1966"/>
      <c r="F13" s="1966"/>
      <c r="G13" s="1966"/>
      <c r="H13" s="1966"/>
      <c r="I13" s="1966"/>
      <c r="J13" s="1966"/>
      <c r="K13" s="1966"/>
      <c r="L13" s="1966"/>
      <c r="M13" s="1966"/>
      <c r="N13" s="1968" t="s">
        <v>637</v>
      </c>
      <c r="O13" s="1969"/>
      <c r="P13" s="1969"/>
      <c r="Q13" s="1969"/>
      <c r="R13" s="1970" t="s">
        <v>638</v>
      </c>
      <c r="S13" s="1969" t="s">
        <v>681</v>
      </c>
      <c r="T13" s="1969"/>
      <c r="U13" s="1969"/>
      <c r="V13" s="1969"/>
      <c r="W13" s="1969"/>
      <c r="X13" s="1969"/>
      <c r="Y13" s="1969"/>
      <c r="Z13" s="1973"/>
      <c r="AA13" s="1315"/>
      <c r="AB13" s="1315"/>
    </row>
    <row r="14" spans="1:28" ht="17.25" customHeight="1">
      <c r="A14" s="1963"/>
      <c r="B14" s="1960" t="s">
        <v>639</v>
      </c>
      <c r="C14" s="1960" t="s">
        <v>640</v>
      </c>
      <c r="D14" s="1960" t="s">
        <v>641</v>
      </c>
      <c r="E14" s="1960" t="s">
        <v>642</v>
      </c>
      <c r="F14" s="1960" t="s">
        <v>643</v>
      </c>
      <c r="G14" s="1316"/>
      <c r="H14" s="1316"/>
      <c r="I14" s="1316"/>
      <c r="J14" s="1316"/>
      <c r="K14" s="1960" t="s">
        <v>656</v>
      </c>
      <c r="L14" s="1960" t="s">
        <v>680</v>
      </c>
      <c r="M14" s="1978" t="s">
        <v>679</v>
      </c>
      <c r="N14" s="1967" t="s">
        <v>644</v>
      </c>
      <c r="O14" s="1967" t="s">
        <v>11</v>
      </c>
      <c r="P14" s="1967" t="s">
        <v>645</v>
      </c>
      <c r="Q14" s="1982" t="s">
        <v>658</v>
      </c>
      <c r="R14" s="1971"/>
      <c r="S14" s="1980" t="s">
        <v>181</v>
      </c>
      <c r="T14" s="1960" t="s">
        <v>646</v>
      </c>
      <c r="U14" s="1960" t="s">
        <v>56</v>
      </c>
      <c r="V14" s="1960" t="s">
        <v>647</v>
      </c>
      <c r="W14" s="1960" t="s">
        <v>648</v>
      </c>
      <c r="X14" s="1960" t="s">
        <v>649</v>
      </c>
      <c r="Y14" s="1960" t="s">
        <v>22</v>
      </c>
      <c r="Z14" s="1976" t="s">
        <v>659</v>
      </c>
      <c r="AA14" s="1317"/>
      <c r="AB14" s="1974"/>
    </row>
    <row r="15" spans="1:28" ht="127.5" customHeight="1">
      <c r="A15" s="1963"/>
      <c r="B15" s="1961"/>
      <c r="C15" s="1961"/>
      <c r="D15" s="1961"/>
      <c r="E15" s="1961"/>
      <c r="F15" s="1961"/>
      <c r="G15" s="1318" t="s">
        <v>652</v>
      </c>
      <c r="H15" s="1318" t="s">
        <v>653</v>
      </c>
      <c r="I15" s="1318" t="s">
        <v>654</v>
      </c>
      <c r="J15" s="1318" t="s">
        <v>655</v>
      </c>
      <c r="K15" s="1975"/>
      <c r="L15" s="1984"/>
      <c r="M15" s="1979"/>
      <c r="N15" s="1961"/>
      <c r="O15" s="1961"/>
      <c r="P15" s="1961"/>
      <c r="Q15" s="1983"/>
      <c r="R15" s="1972"/>
      <c r="S15" s="1981"/>
      <c r="T15" s="1961"/>
      <c r="U15" s="1961"/>
      <c r="V15" s="1961"/>
      <c r="W15" s="1961"/>
      <c r="X15" s="1961"/>
      <c r="Y15" s="1961"/>
      <c r="Z15" s="1977"/>
      <c r="AA15" s="1317"/>
      <c r="AB15" s="1974"/>
    </row>
    <row r="16" spans="1:28" ht="22.5" customHeight="1" thickBot="1">
      <c r="A16" s="1964"/>
      <c r="B16" s="1319">
        <v>1</v>
      </c>
      <c r="C16" s="1320">
        <v>2</v>
      </c>
      <c r="D16" s="1321">
        <v>3</v>
      </c>
      <c r="E16" s="1321">
        <v>4</v>
      </c>
      <c r="F16" s="1321">
        <v>5</v>
      </c>
      <c r="G16" s="1321">
        <v>6</v>
      </c>
      <c r="H16" s="1321">
        <v>7</v>
      </c>
      <c r="I16" s="1321">
        <v>8</v>
      </c>
      <c r="J16" s="1321">
        <v>9</v>
      </c>
      <c r="K16" s="1321">
        <v>10</v>
      </c>
      <c r="L16" s="1322">
        <v>10</v>
      </c>
      <c r="M16" s="1322">
        <v>12</v>
      </c>
      <c r="N16" s="1320">
        <v>16</v>
      </c>
      <c r="O16" s="1321">
        <v>17</v>
      </c>
      <c r="P16" s="1321">
        <v>18</v>
      </c>
      <c r="Q16" s="1324">
        <v>19</v>
      </c>
      <c r="R16" s="1325">
        <v>20</v>
      </c>
      <c r="S16" s="1320">
        <v>21</v>
      </c>
      <c r="T16" s="1321">
        <v>22</v>
      </c>
      <c r="U16" s="1321">
        <v>23</v>
      </c>
      <c r="V16" s="1321">
        <v>24</v>
      </c>
      <c r="W16" s="1321">
        <v>25</v>
      </c>
      <c r="X16" s="1321">
        <v>26</v>
      </c>
      <c r="Y16" s="1326">
        <v>27</v>
      </c>
      <c r="Z16" s="1323">
        <v>28</v>
      </c>
      <c r="AA16" s="1327"/>
      <c r="AB16" s="1327"/>
    </row>
    <row r="17" spans="1:28" ht="35.25" thickTop="1">
      <c r="A17" s="1361" t="s">
        <v>651</v>
      </c>
      <c r="B17" s="1328">
        <v>12643</v>
      </c>
      <c r="C17" s="1329">
        <v>57970</v>
      </c>
      <c r="D17" s="1329">
        <v>45951</v>
      </c>
      <c r="E17" s="1332"/>
      <c r="F17" s="1374">
        <f>B17-C17+D17-E17</f>
        <v>624</v>
      </c>
      <c r="G17" s="1373"/>
      <c r="H17" s="1339"/>
      <c r="I17" s="1370"/>
      <c r="J17" s="1374"/>
      <c r="K17" s="1374">
        <v>624</v>
      </c>
      <c r="L17" s="1372"/>
      <c r="M17" s="1330">
        <v>624</v>
      </c>
      <c r="N17" s="1333"/>
      <c r="O17" s="1331"/>
      <c r="P17" s="1331">
        <v>60</v>
      </c>
      <c r="Q17" s="1366">
        <f>SUM(N17:P17)</f>
        <v>60</v>
      </c>
      <c r="R17" s="1351">
        <v>564</v>
      </c>
      <c r="S17" s="1333"/>
      <c r="T17" s="1331">
        <v>60</v>
      </c>
      <c r="U17" s="1331">
        <v>564</v>
      </c>
      <c r="V17" s="1331"/>
      <c r="W17" s="1331"/>
      <c r="X17" s="1331"/>
      <c r="Y17" s="1510"/>
      <c r="Z17" s="1334">
        <v>624</v>
      </c>
      <c r="AA17" s="1335"/>
      <c r="AB17" s="1423"/>
    </row>
    <row r="18" spans="1:28" ht="41.25" customHeight="1">
      <c r="A18" s="1362" t="s">
        <v>90</v>
      </c>
      <c r="B18" s="1336">
        <v>2260</v>
      </c>
      <c r="C18" s="1337">
        <v>85617</v>
      </c>
      <c r="D18" s="1338">
        <v>84259</v>
      </c>
      <c r="E18" s="1341"/>
      <c r="F18" s="1378">
        <f>B18-C18+D18-E18</f>
        <v>902</v>
      </c>
      <c r="G18" s="1373"/>
      <c r="H18" s="1339"/>
      <c r="I18" s="1370"/>
      <c r="J18" s="1375"/>
      <c r="K18" s="1375">
        <v>902</v>
      </c>
      <c r="L18" s="1373"/>
      <c r="M18" s="1340">
        <v>902</v>
      </c>
      <c r="N18" s="1342"/>
      <c r="O18" s="1343"/>
      <c r="P18" s="1343"/>
      <c r="Q18" s="1367"/>
      <c r="R18" s="1352">
        <v>902</v>
      </c>
      <c r="S18" s="1342"/>
      <c r="T18" s="1343"/>
      <c r="U18" s="1343">
        <v>902</v>
      </c>
      <c r="V18" s="1343"/>
      <c r="W18" s="1343"/>
      <c r="X18" s="1344"/>
      <c r="Y18" s="1509"/>
      <c r="Z18" s="1345">
        <f>SUM(S18:Y18)</f>
        <v>902</v>
      </c>
      <c r="AA18" s="1335"/>
      <c r="AB18" s="1423"/>
    </row>
    <row r="19" spans="1:28" ht="41.25" customHeight="1" thickBot="1">
      <c r="A19" s="1363" t="s">
        <v>168</v>
      </c>
      <c r="B19" s="1359">
        <v>334918</v>
      </c>
      <c r="C19" s="1350">
        <v>200077</v>
      </c>
      <c r="D19" s="1350">
        <v>42717</v>
      </c>
      <c r="E19" s="1377">
        <v>130210</v>
      </c>
      <c r="F19" s="1376">
        <f>B19-C19+D19-E19</f>
        <v>47348</v>
      </c>
      <c r="G19" s="1353">
        <v>579</v>
      </c>
      <c r="H19" s="1353">
        <v>2230</v>
      </c>
      <c r="I19" s="1371">
        <f>G19-H19</f>
        <v>-1651</v>
      </c>
      <c r="J19" s="1376">
        <v>-1651</v>
      </c>
      <c r="K19" s="1376">
        <f>F19+I19</f>
        <v>45697</v>
      </c>
      <c r="L19" s="1353">
        <v>-2068</v>
      </c>
      <c r="M19" s="1354">
        <v>43629</v>
      </c>
      <c r="N19" s="1368">
        <v>6422</v>
      </c>
      <c r="O19" s="1355"/>
      <c r="P19" s="1355">
        <v>4081</v>
      </c>
      <c r="Q19" s="1341">
        <f>SUM(N19:P19)</f>
        <v>10503</v>
      </c>
      <c r="R19" s="1356">
        <v>33126</v>
      </c>
      <c r="S19" s="1355"/>
      <c r="T19" s="1355">
        <v>30</v>
      </c>
      <c r="U19" s="1355">
        <v>960</v>
      </c>
      <c r="V19" s="1355"/>
      <c r="W19" s="1355"/>
      <c r="X19" s="1357"/>
      <c r="Y19" s="1360">
        <v>42639</v>
      </c>
      <c r="Z19" s="1358">
        <f>SUM(S19:Y19)</f>
        <v>43629</v>
      </c>
      <c r="AA19" s="1335"/>
      <c r="AB19" s="1423"/>
    </row>
    <row r="20" spans="1:28" ht="35.25" thickBot="1">
      <c r="A20" s="1364" t="s">
        <v>650</v>
      </c>
      <c r="B20" s="1346">
        <f aca="true" t="shared" si="0" ref="B20:K20">SUM(B17:B19)</f>
        <v>349821</v>
      </c>
      <c r="C20" s="1346">
        <f t="shared" si="0"/>
        <v>343664</v>
      </c>
      <c r="D20" s="1346">
        <f t="shared" si="0"/>
        <v>172927</v>
      </c>
      <c r="E20" s="1347">
        <f t="shared" si="0"/>
        <v>130210</v>
      </c>
      <c r="F20" s="1369">
        <f t="shared" si="0"/>
        <v>48874</v>
      </c>
      <c r="G20" s="1346">
        <f t="shared" si="0"/>
        <v>579</v>
      </c>
      <c r="H20" s="1346">
        <f t="shared" si="0"/>
        <v>2230</v>
      </c>
      <c r="I20" s="1347">
        <f t="shared" si="0"/>
        <v>-1651</v>
      </c>
      <c r="J20" s="1369">
        <f t="shared" si="0"/>
        <v>-1651</v>
      </c>
      <c r="K20" s="1369">
        <f t="shared" si="0"/>
        <v>47223</v>
      </c>
      <c r="L20" s="1346">
        <v>-2068</v>
      </c>
      <c r="M20" s="1346">
        <f>SUM(M17:M19)</f>
        <v>45155</v>
      </c>
      <c r="N20" s="1346">
        <f>SUM(N17:N19)</f>
        <v>6422</v>
      </c>
      <c r="O20" s="1348"/>
      <c r="P20" s="1348">
        <f>SUM(P17:P19)</f>
        <v>4141</v>
      </c>
      <c r="Q20" s="1348">
        <f>SUM(Q17:Q19)</f>
        <v>10563</v>
      </c>
      <c r="R20" s="1365">
        <f>SUM(R17:R19)</f>
        <v>34592</v>
      </c>
      <c r="S20" s="1346"/>
      <c r="T20" s="1346">
        <f>SUM(T17:T18)</f>
        <v>60</v>
      </c>
      <c r="U20" s="1346">
        <f>SUM(U17:U18)</f>
        <v>1466</v>
      </c>
      <c r="V20" s="1346"/>
      <c r="W20" s="1346"/>
      <c r="X20" s="1346"/>
      <c r="Y20" s="1422">
        <v>42639</v>
      </c>
      <c r="Z20" s="1349">
        <f>SUM(Z17:Z19)</f>
        <v>45155</v>
      </c>
      <c r="AA20" s="1335"/>
      <c r="AB20" s="1423"/>
    </row>
    <row r="23" ht="12.75">
      <c r="O23" s="519" t="s">
        <v>85</v>
      </c>
    </row>
  </sheetData>
  <sheetProtection/>
  <mergeCells count="29">
    <mergeCell ref="Y14:Y15"/>
    <mergeCell ref="M14:M15"/>
    <mergeCell ref="S14:S15"/>
    <mergeCell ref="Q14:Q15"/>
    <mergeCell ref="D14:D15"/>
    <mergeCell ref="E14:E15"/>
    <mergeCell ref="F14:F15"/>
    <mergeCell ref="L14:L15"/>
    <mergeCell ref="X14:X15"/>
    <mergeCell ref="AB14:AB15"/>
    <mergeCell ref="K14:K15"/>
    <mergeCell ref="Z14:Z15"/>
    <mergeCell ref="N14:N15"/>
    <mergeCell ref="O14:O15"/>
    <mergeCell ref="T14:T15"/>
    <mergeCell ref="U14:U15"/>
    <mergeCell ref="V14:V15"/>
    <mergeCell ref="W14:W15"/>
    <mergeCell ref="A5:Z5"/>
    <mergeCell ref="A7:Z7"/>
    <mergeCell ref="B14:B15"/>
    <mergeCell ref="C14:C15"/>
    <mergeCell ref="A13:A16"/>
    <mergeCell ref="B13:M13"/>
    <mergeCell ref="P14:P15"/>
    <mergeCell ref="N13:Q13"/>
    <mergeCell ref="R13:R15"/>
    <mergeCell ref="S13:Z1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9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5.140625" style="0" customWidth="1"/>
    <col min="2" max="2" width="67.28125" style="0" bestFit="1" customWidth="1"/>
    <col min="3" max="3" width="13.421875" style="0" customWidth="1"/>
    <col min="4" max="4" width="16.140625" style="0" bestFit="1" customWidth="1"/>
    <col min="5" max="5" width="12.28125" style="0" customWidth="1"/>
  </cols>
  <sheetData>
    <row r="2" spans="1:5" ht="12.75">
      <c r="A2" s="1959" t="s">
        <v>754</v>
      </c>
      <c r="B2" s="1959"/>
      <c r="C2" s="1959"/>
      <c r="D2" s="1959"/>
      <c r="E2" s="1959"/>
    </row>
    <row r="4" spans="1:5" ht="12.75">
      <c r="A4" s="1959" t="s">
        <v>745</v>
      </c>
      <c r="B4" s="1529"/>
      <c r="C4" s="1529"/>
      <c r="D4" s="1529"/>
      <c r="E4" s="1529"/>
    </row>
    <row r="6" spans="1:5" ht="12.75">
      <c r="A6" s="1985" t="s">
        <v>730</v>
      </c>
      <c r="B6" s="1985"/>
      <c r="C6" s="1985"/>
      <c r="D6" s="1985"/>
      <c r="E6" s="1985"/>
    </row>
    <row r="7" ht="13.5" thickBot="1"/>
    <row r="8" spans="1:5" ht="19.5" customHeight="1" thickBot="1">
      <c r="A8" s="1437" t="s">
        <v>684</v>
      </c>
      <c r="B8" s="1438" t="s">
        <v>685</v>
      </c>
      <c r="C8" s="1438" t="s">
        <v>686</v>
      </c>
      <c r="D8" s="1438" t="s">
        <v>687</v>
      </c>
      <c r="E8" s="1439" t="s">
        <v>688</v>
      </c>
    </row>
    <row r="9" spans="1:5" ht="12.75">
      <c r="A9" s="1433">
        <v>1</v>
      </c>
      <c r="B9" s="1434" t="s">
        <v>690</v>
      </c>
      <c r="C9" s="1435"/>
      <c r="D9" s="1435"/>
      <c r="E9" s="1436">
        <v>49594</v>
      </c>
    </row>
    <row r="10" spans="1:5" ht="14.25" customHeight="1">
      <c r="A10" s="1426">
        <v>2</v>
      </c>
      <c r="B10" s="1424" t="s">
        <v>689</v>
      </c>
      <c r="C10" s="486"/>
      <c r="D10" s="486"/>
      <c r="E10" s="1427">
        <v>15991</v>
      </c>
    </row>
    <row r="11" spans="1:5" ht="12.75">
      <c r="A11" s="1426">
        <v>3</v>
      </c>
      <c r="B11" s="1424" t="s">
        <v>691</v>
      </c>
      <c r="C11" s="486"/>
      <c r="D11" s="486"/>
      <c r="E11" s="1427">
        <v>3660</v>
      </c>
    </row>
    <row r="12" spans="1:5" ht="12.75">
      <c r="A12" s="1426">
        <v>4</v>
      </c>
      <c r="B12" s="1425" t="s">
        <v>692</v>
      </c>
      <c r="C12" s="1425"/>
      <c r="D12" s="1425"/>
      <c r="E12" s="1428">
        <f>SUM(E9:E11)</f>
        <v>69245</v>
      </c>
    </row>
    <row r="13" spans="1:5" ht="12.75">
      <c r="A13" s="1426">
        <v>5</v>
      </c>
      <c r="B13" s="1424" t="s">
        <v>693</v>
      </c>
      <c r="C13" s="486"/>
      <c r="D13" s="486"/>
      <c r="E13" s="1427">
        <v>0</v>
      </c>
    </row>
    <row r="14" spans="1:5" ht="12.75">
      <c r="A14" s="1426">
        <v>6</v>
      </c>
      <c r="B14" s="1424" t="s">
        <v>694</v>
      </c>
      <c r="C14" s="486"/>
      <c r="D14" s="486"/>
      <c r="E14" s="1427">
        <v>0</v>
      </c>
    </row>
    <row r="15" spans="1:5" ht="12.75">
      <c r="A15" s="1426">
        <v>7</v>
      </c>
      <c r="B15" s="1425" t="s">
        <v>695</v>
      </c>
      <c r="C15" s="1425"/>
      <c r="D15" s="1425"/>
      <c r="E15" s="1428">
        <v>0</v>
      </c>
    </row>
    <row r="16" spans="1:5" ht="12.75">
      <c r="A16" s="1426">
        <v>8</v>
      </c>
      <c r="B16" s="1424" t="s">
        <v>696</v>
      </c>
      <c r="C16" s="486"/>
      <c r="D16" s="486"/>
      <c r="E16" s="1427">
        <v>161006</v>
      </c>
    </row>
    <row r="17" spans="1:5" ht="12.75">
      <c r="A17" s="1426">
        <v>9</v>
      </c>
      <c r="B17" s="1424" t="s">
        <v>697</v>
      </c>
      <c r="C17" s="486"/>
      <c r="D17" s="486"/>
      <c r="E17" s="1427">
        <v>0</v>
      </c>
    </row>
    <row r="18" spans="1:5" ht="12.75">
      <c r="A18" s="1426">
        <v>10</v>
      </c>
      <c r="B18" s="1424" t="s">
        <v>698</v>
      </c>
      <c r="C18" s="486"/>
      <c r="D18" s="486"/>
      <c r="E18" s="1427">
        <v>55846</v>
      </c>
    </row>
    <row r="19" spans="1:5" ht="12.75">
      <c r="A19" s="1426">
        <v>11</v>
      </c>
      <c r="B19" s="1425" t="s">
        <v>699</v>
      </c>
      <c r="C19" s="1425"/>
      <c r="D19" s="1425"/>
      <c r="E19" s="1428">
        <v>216852</v>
      </c>
    </row>
    <row r="20" spans="1:5" ht="12.75">
      <c r="A20" s="1426">
        <v>12</v>
      </c>
      <c r="B20" s="1424" t="s">
        <v>700</v>
      </c>
      <c r="C20" s="486"/>
      <c r="D20" s="486"/>
      <c r="E20" s="1427">
        <v>22026</v>
      </c>
    </row>
    <row r="21" spans="1:5" ht="12.75">
      <c r="A21" s="1426">
        <v>13</v>
      </c>
      <c r="B21" s="1424" t="s">
        <v>701</v>
      </c>
      <c r="C21" s="486"/>
      <c r="D21" s="486"/>
      <c r="E21" s="1427">
        <v>50946</v>
      </c>
    </row>
    <row r="22" spans="1:5" ht="12.75">
      <c r="A22" s="1426">
        <v>14</v>
      </c>
      <c r="B22" s="1424" t="s">
        <v>702</v>
      </c>
      <c r="C22" s="486"/>
      <c r="D22" s="486"/>
      <c r="E22" s="1427">
        <v>0</v>
      </c>
    </row>
    <row r="23" spans="1:5" ht="12.75">
      <c r="A23" s="1426">
        <v>15</v>
      </c>
      <c r="B23" s="1424" t="s">
        <v>703</v>
      </c>
      <c r="C23" s="486"/>
      <c r="D23" s="486"/>
      <c r="E23" s="1427">
        <v>0</v>
      </c>
    </row>
    <row r="24" spans="1:5" ht="12.75">
      <c r="A24" s="1426">
        <v>16</v>
      </c>
      <c r="B24" s="1425" t="s">
        <v>704</v>
      </c>
      <c r="C24" s="1425"/>
      <c r="D24" s="1425"/>
      <c r="E24" s="1428">
        <f>SUM(E20:E23)</f>
        <v>72972</v>
      </c>
    </row>
    <row r="25" spans="1:5" ht="12.75">
      <c r="A25" s="1426">
        <v>17</v>
      </c>
      <c r="B25" s="1424" t="s">
        <v>705</v>
      </c>
      <c r="C25" s="486"/>
      <c r="D25" s="486"/>
      <c r="E25" s="1427">
        <v>115020</v>
      </c>
    </row>
    <row r="26" spans="1:5" ht="12.75">
      <c r="A26" s="1426">
        <v>18</v>
      </c>
      <c r="B26" s="1424" t="s">
        <v>706</v>
      </c>
      <c r="C26" s="486"/>
      <c r="D26" s="486"/>
      <c r="E26" s="1427">
        <v>8290</v>
      </c>
    </row>
    <row r="27" spans="1:5" ht="12.75">
      <c r="A27" s="1426">
        <v>19</v>
      </c>
      <c r="B27" s="1424" t="s">
        <v>707</v>
      </c>
      <c r="C27" s="486"/>
      <c r="D27" s="486"/>
      <c r="E27" s="1427">
        <v>32906</v>
      </c>
    </row>
    <row r="28" spans="1:5" ht="12.75">
      <c r="A28" s="1426">
        <v>20</v>
      </c>
      <c r="B28" s="1425" t="s">
        <v>708</v>
      </c>
      <c r="C28" s="1425"/>
      <c r="D28" s="1425"/>
      <c r="E28" s="1428">
        <v>156216</v>
      </c>
    </row>
    <row r="29" spans="1:5" ht="12.75">
      <c r="A29" s="1426">
        <v>21</v>
      </c>
      <c r="B29" s="1425" t="s">
        <v>709</v>
      </c>
      <c r="C29" s="1425"/>
      <c r="D29" s="1425"/>
      <c r="E29" s="1428">
        <v>58781</v>
      </c>
    </row>
    <row r="30" spans="1:5" ht="12.75">
      <c r="A30" s="1426">
        <v>22</v>
      </c>
      <c r="B30" s="1425" t="s">
        <v>710</v>
      </c>
      <c r="C30" s="1425"/>
      <c r="D30" s="1425"/>
      <c r="E30" s="1428">
        <v>106009</v>
      </c>
    </row>
    <row r="31" spans="1:5" ht="12.75">
      <c r="A31" s="1426">
        <v>23</v>
      </c>
      <c r="B31" s="1425" t="s">
        <v>711</v>
      </c>
      <c r="C31" s="486"/>
      <c r="D31" s="486"/>
      <c r="E31" s="1428">
        <f>E12+E19-E24-E28-E29-E30</f>
        <v>-107881</v>
      </c>
    </row>
    <row r="32" spans="1:5" ht="12.75">
      <c r="A32" s="1426">
        <v>24</v>
      </c>
      <c r="B32" s="1424" t="s">
        <v>712</v>
      </c>
      <c r="C32" s="486"/>
      <c r="D32" s="486"/>
      <c r="E32" s="1427">
        <v>0</v>
      </c>
    </row>
    <row r="33" spans="1:5" ht="12.75">
      <c r="A33" s="1426">
        <v>25</v>
      </c>
      <c r="B33" s="1424" t="s">
        <v>713</v>
      </c>
      <c r="C33" s="486"/>
      <c r="D33" s="486"/>
      <c r="E33" s="1427">
        <v>54</v>
      </c>
    </row>
    <row r="34" spans="1:5" ht="12.75">
      <c r="A34" s="1426">
        <v>26</v>
      </c>
      <c r="B34" s="1424" t="s">
        <v>714</v>
      </c>
      <c r="C34" s="486"/>
      <c r="D34" s="486"/>
      <c r="E34" s="1427">
        <v>0</v>
      </c>
    </row>
    <row r="35" spans="1:5" ht="12.75">
      <c r="A35" s="1426">
        <v>27</v>
      </c>
      <c r="B35" s="1424" t="s">
        <v>715</v>
      </c>
      <c r="C35" s="486"/>
      <c r="D35" s="486"/>
      <c r="E35" s="1427">
        <v>0</v>
      </c>
    </row>
    <row r="36" spans="1:5" ht="12.75">
      <c r="A36" s="1426">
        <v>28</v>
      </c>
      <c r="B36" s="1425" t="s">
        <v>716</v>
      </c>
      <c r="C36" s="1425"/>
      <c r="D36" s="1425"/>
      <c r="E36" s="1428">
        <f>SUM(E32:E35)</f>
        <v>54</v>
      </c>
    </row>
    <row r="37" spans="1:5" ht="12.75">
      <c r="A37" s="1426">
        <v>29</v>
      </c>
      <c r="B37" s="1424" t="s">
        <v>717</v>
      </c>
      <c r="C37" s="486"/>
      <c r="D37" s="486"/>
      <c r="E37" s="1427">
        <v>0</v>
      </c>
    </row>
    <row r="38" spans="1:5" ht="12.75">
      <c r="A38" s="1426">
        <v>30</v>
      </c>
      <c r="B38" s="1424" t="s">
        <v>719</v>
      </c>
      <c r="C38" s="486"/>
      <c r="D38" s="486"/>
      <c r="E38" s="1427">
        <v>0</v>
      </c>
    </row>
    <row r="39" spans="1:5" ht="12.75">
      <c r="A39" s="1426">
        <v>31</v>
      </c>
      <c r="B39" s="1424" t="s">
        <v>718</v>
      </c>
      <c r="C39" s="486"/>
      <c r="D39" s="486"/>
      <c r="E39" s="1427">
        <v>6038</v>
      </c>
    </row>
    <row r="40" spans="1:5" ht="12.75">
      <c r="A40" s="1426">
        <v>32</v>
      </c>
      <c r="B40" s="1424" t="s">
        <v>720</v>
      </c>
      <c r="C40" s="486"/>
      <c r="D40" s="486"/>
      <c r="E40" s="1427">
        <v>0</v>
      </c>
    </row>
    <row r="41" spans="1:5" ht="12.75">
      <c r="A41" s="1426">
        <v>33</v>
      </c>
      <c r="B41" s="1425" t="s">
        <v>721</v>
      </c>
      <c r="C41" s="1425"/>
      <c r="D41" s="1425"/>
      <c r="E41" s="1428">
        <f>SUM(E37:E40)</f>
        <v>6038</v>
      </c>
    </row>
    <row r="42" spans="1:5" ht="12.75">
      <c r="A42" s="1426">
        <v>34</v>
      </c>
      <c r="B42" s="1425" t="s">
        <v>722</v>
      </c>
      <c r="C42" s="1425"/>
      <c r="D42" s="1425"/>
      <c r="E42" s="1428">
        <f>E36-E41</f>
        <v>-5984</v>
      </c>
    </row>
    <row r="43" spans="1:5" ht="12.75">
      <c r="A43" s="1426">
        <v>35</v>
      </c>
      <c r="B43" s="1425" t="s">
        <v>723</v>
      </c>
      <c r="C43" s="1425"/>
      <c r="D43" s="1425"/>
      <c r="E43" s="1428">
        <f>E31+E42</f>
        <v>-113865</v>
      </c>
    </row>
    <row r="44" spans="1:5" ht="12.75">
      <c r="A44" s="1426">
        <v>36</v>
      </c>
      <c r="B44" s="1424" t="s">
        <v>724</v>
      </c>
      <c r="C44" s="486"/>
      <c r="D44" s="486"/>
      <c r="E44" s="1427">
        <v>19932</v>
      </c>
    </row>
    <row r="45" spans="1:5" ht="12.75">
      <c r="A45" s="1426">
        <v>37</v>
      </c>
      <c r="B45" s="1424" t="s">
        <v>725</v>
      </c>
      <c r="C45" s="486"/>
      <c r="D45" s="486"/>
      <c r="E45" s="1427">
        <v>100327</v>
      </c>
    </row>
    <row r="46" spans="1:5" ht="12.75">
      <c r="A46" s="1426">
        <v>38</v>
      </c>
      <c r="B46" s="1425" t="s">
        <v>726</v>
      </c>
      <c r="C46" s="486"/>
      <c r="D46" s="486"/>
      <c r="E46" s="1428">
        <f>SUM(E44:E45)</f>
        <v>120259</v>
      </c>
    </row>
    <row r="47" spans="1:5" ht="12.75">
      <c r="A47" s="1426">
        <v>39</v>
      </c>
      <c r="B47" s="1425" t="s">
        <v>727</v>
      </c>
      <c r="C47" s="486"/>
      <c r="D47" s="486"/>
      <c r="E47" s="1428">
        <v>1585</v>
      </c>
    </row>
    <row r="48" spans="1:5" ht="12.75">
      <c r="A48" s="1426">
        <v>40</v>
      </c>
      <c r="B48" s="1425" t="s">
        <v>728</v>
      </c>
      <c r="C48" s="486"/>
      <c r="D48" s="486"/>
      <c r="E48" s="1428">
        <f>E46-E47</f>
        <v>118674</v>
      </c>
    </row>
    <row r="49" spans="1:5" ht="13.5" thickBot="1">
      <c r="A49" s="1429">
        <v>41</v>
      </c>
      <c r="B49" s="1430" t="s">
        <v>729</v>
      </c>
      <c r="C49" s="1431"/>
      <c r="D49" s="1431"/>
      <c r="E49" s="1432">
        <f>E43+E48</f>
        <v>4809</v>
      </c>
    </row>
  </sheetData>
  <sheetProtection/>
  <mergeCells count="3">
    <mergeCell ref="A4:E4"/>
    <mergeCell ref="A6:E6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Csany</cp:lastModifiedBy>
  <cp:lastPrinted>2015-05-22T09:23:03Z</cp:lastPrinted>
  <dcterms:created xsi:type="dcterms:W3CDTF">2011-02-09T10:25:57Z</dcterms:created>
  <dcterms:modified xsi:type="dcterms:W3CDTF">2015-06-17T06:53:46Z</dcterms:modified>
  <cp:category/>
  <cp:version/>
  <cp:contentType/>
  <cp:contentStatus/>
</cp:coreProperties>
</file>