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3"/>
  </bookViews>
  <sheets>
    <sheet name="1.összevont mérleg" sheetId="1" r:id="rId1"/>
    <sheet name="2. bev. rend." sheetId="2" r:id="rId2"/>
    <sheet name="2.a kiadás rend." sheetId="3" r:id="rId3"/>
    <sheet name="önkorm.saját (tájék.)" sheetId="4" r:id="rId4"/>
  </sheets>
  <externalReferences>
    <externalReference r:id="rId7"/>
  </externalReferences>
  <definedNames>
    <definedName name="_xlnm.Print_Area" localSheetId="0">'1.összevont mérleg'!$A$1:$K$58</definedName>
    <definedName name="_xlnm.Print_Area" localSheetId="1">'2. bev. rend.'!$A$1:$I$87</definedName>
    <definedName name="_xlnm.Print_Area" localSheetId="2">'2.a kiadás rend.'!$A$1:$I$170</definedName>
    <definedName name="_xlnm.Print_Area" localSheetId="3">'önkorm.saját (tájék.)'!$A$1:$H$126</definedName>
  </definedNames>
  <calcPr fullCalcOnLoad="1"/>
</workbook>
</file>

<file path=xl/sharedStrings.xml><?xml version="1.0" encoding="utf-8"?>
<sst xmlns="http://schemas.openxmlformats.org/spreadsheetml/2006/main" count="610" uniqueCount="458">
  <si>
    <r>
      <t xml:space="preserve">Kunszállás Község Önkormányzata 2013. évi </t>
    </r>
    <r>
      <rPr>
        <b/>
        <u val="single"/>
        <sz val="11"/>
        <color indexed="8"/>
        <rFont val="Times New Roman"/>
        <family val="1"/>
      </rPr>
      <t>összevont</t>
    </r>
    <r>
      <rPr>
        <b/>
        <sz val="11"/>
        <color indexed="8"/>
        <rFont val="Times New Roman"/>
        <family val="1"/>
      </rPr>
      <t xml:space="preserve"> költségvetési mérlege közgazdasági tagolásban</t>
    </r>
  </si>
  <si>
    <t>adatok ezer Ft-ban</t>
  </si>
  <si>
    <t>Sorszám</t>
  </si>
  <si>
    <t>BEVÉTELEK</t>
  </si>
  <si>
    <t>KIADÁSOK</t>
  </si>
  <si>
    <t>Megnevezés</t>
  </si>
  <si>
    <t>2013. évi tervezett előirányzat</t>
  </si>
  <si>
    <t>I. Működési költségvetés</t>
  </si>
  <si>
    <t>1. Közhatalmi bevételek</t>
  </si>
  <si>
    <t>1. Személyi juttatások</t>
  </si>
  <si>
    <t>2. Intézményi működési bevételek</t>
  </si>
  <si>
    <t>2. Munkaadókat terhelő járulékok és szociális hozzájárulási adó</t>
  </si>
  <si>
    <t>3. Önkormányzatok sajátos működési bevételei</t>
  </si>
  <si>
    <t>3. Dologi kiadások</t>
  </si>
  <si>
    <t>3.1. Helyi adók</t>
  </si>
  <si>
    <t>4. Ellátottak pénzbeli juttatásai</t>
  </si>
  <si>
    <t>3.2. Átengedett központi adók</t>
  </si>
  <si>
    <t>5. Egyéb működési kiadások</t>
  </si>
  <si>
    <t>3.3. Bírságok, pótlékok és egyéb sajátos bevételek</t>
  </si>
  <si>
    <t>5.1. Támogatásértékű működési kiadás</t>
  </si>
  <si>
    <t>4. Működési támogatások</t>
  </si>
  <si>
    <t>5.2. Működési célú pénzeszközátadás</t>
  </si>
  <si>
    <t>4.1. Települési önkormányzatok működésnek általános támogatása</t>
  </si>
  <si>
    <t>5.3. Szociálpolitikai ellátások és egyéb juttatások</t>
  </si>
  <si>
    <t>4.2. Köznevelési feladatok támogatása</t>
  </si>
  <si>
    <t>5.4. Előző évi működési célú maradvány átadás</t>
  </si>
  <si>
    <t>4.3. Szociális és gyermekjóléti feladatok támogatása</t>
  </si>
  <si>
    <t>5.5. Működési célú kölcsön nyújtása</t>
  </si>
  <si>
    <t>4.4. Kulturális feladatok támogatása</t>
  </si>
  <si>
    <t>6. Tartalékok működési célra</t>
  </si>
  <si>
    <t>4.5. Központosított előirányzatok</t>
  </si>
  <si>
    <t>5. Egyéb működési bevételek</t>
  </si>
  <si>
    <t>5.1. Támogatásértékű működési bevételek</t>
  </si>
  <si>
    <t xml:space="preserve"> - ebből OEP-től átvett pénzeszköz</t>
  </si>
  <si>
    <t>5.2. Működési célú pénzeszköz átvétel</t>
  </si>
  <si>
    <t>5.3. Előző évi működési célú maradvány átvétel</t>
  </si>
  <si>
    <t>5.4. Előző évi költségvetési kiegészítés, visszatérülés</t>
  </si>
  <si>
    <t>5.5. Működési célú kölcsön visszatérülése</t>
  </si>
  <si>
    <t>II. Felhalmozási költségvetés</t>
  </si>
  <si>
    <t>1. Felhalmozási saját bevételek</t>
  </si>
  <si>
    <t>1. Beruházási kiadások</t>
  </si>
  <si>
    <t>1.1. Tárgyi eszközök, immateriális javak értékesítése</t>
  </si>
  <si>
    <t>2. Felújítások</t>
  </si>
  <si>
    <t>1.2. Önkormányzatok sajátos felhalmozási és tőke bevételei</t>
  </si>
  <si>
    <t>3. Egyéb felhalmozási kiadások</t>
  </si>
  <si>
    <t>1.3. Pénzügyi befektetések bevételei</t>
  </si>
  <si>
    <t>3.1. Támogatásértékű felhalmozási kiadás</t>
  </si>
  <si>
    <t>2. Felhalmozási támogatások</t>
  </si>
  <si>
    <t>3.2. Felhalmozási célú pénzeszközátadás</t>
  </si>
  <si>
    <t>2.1. Központosított előirányzatból felhalmozási célú támogatás</t>
  </si>
  <si>
    <t>3.3. Előző évi felhalmozási célú maradvány átadás</t>
  </si>
  <si>
    <t>2.2. Fejlesztési célú támogatások</t>
  </si>
  <si>
    <t>3.4. Befektetések és értékpapírok</t>
  </si>
  <si>
    <t>3. Egyéb felhalmozási bevételek</t>
  </si>
  <si>
    <t>3.5. Felhalmozási célú kölcsön nyújtása</t>
  </si>
  <si>
    <t>3.1. Támogatásértékű felhalmozási  bevételek</t>
  </si>
  <si>
    <t>4. Tartalékok felhalmozási célra</t>
  </si>
  <si>
    <t>3.2. Felhalmozási célú pénzeszköz átvétel</t>
  </si>
  <si>
    <t>3.3. Előző évi felhalmozási célú maradvány átvétel</t>
  </si>
  <si>
    <t>3.4. Felhalmozási célú kölcsön visszatérülése</t>
  </si>
  <si>
    <t>A/ TÁRGYÉVI KÖLTSÉGVETÉSI BEVÉTELEK</t>
  </si>
  <si>
    <t>A/ TÁRGYÉVI KÖLTSÉGVETÉSI KIADÁSOK</t>
  </si>
  <si>
    <t>Működési célú finanszírozási kiadás</t>
  </si>
  <si>
    <t>Felhalmozási célú  finanszírozási kiadás</t>
  </si>
  <si>
    <t>B/ FINANSZÍROZÁSI CÉLÚ KIADÁSOK</t>
  </si>
  <si>
    <t>A HIÁNY FINANSZÍROZÁSÁNAK MÓDJA 
/FINANSZÍROZÁSI BEVÉTELEK/</t>
  </si>
  <si>
    <t xml:space="preserve">TÁRGYÉVI KÖLTSÉGVETÉSI BEVÉTELEK ÉS A KIADÁSOK EGYENLEGE </t>
  </si>
  <si>
    <t>B/ BELSŐ FORRÁSBÓL</t>
  </si>
  <si>
    <t xml:space="preserve">  - működési célú</t>
  </si>
  <si>
    <t>1. Pénzmaradvány igénybevétele működési célra</t>
  </si>
  <si>
    <t xml:space="preserve">  - felhalmozási célú</t>
  </si>
  <si>
    <t>2. Pénzmaradvány igénybevétele felhalmozási célra</t>
  </si>
  <si>
    <t>C/ KÜLSŐ FORRÁSBÓL</t>
  </si>
  <si>
    <t>1. Működési célú finanszírozási bevétel</t>
  </si>
  <si>
    <t>2. Felhalmozási célú finanszírozási bevétel</t>
  </si>
  <si>
    <t>BEVÉTELEK ÖSSZESEN (A+B+C)</t>
  </si>
  <si>
    <t>KIADÁSOK ÖSSZESEN (A+B)</t>
  </si>
  <si>
    <t>Működési költségvetés</t>
  </si>
  <si>
    <t>Felhalmozási költségvetés</t>
  </si>
  <si>
    <t>KÖLTSÉGVETÉS MŰKÖDÉSI EGYENLEGE</t>
  </si>
  <si>
    <t>KÖLTSÉGVETÉS FELHALMOZÁSI EGYENLEGE</t>
  </si>
  <si>
    <t>Felújítások</t>
  </si>
  <si>
    <t>1.</t>
  </si>
  <si>
    <t>2.</t>
  </si>
  <si>
    <t>2.1.</t>
  </si>
  <si>
    <t>2.2.</t>
  </si>
  <si>
    <t>2.3.</t>
  </si>
  <si>
    <t>2.4.</t>
  </si>
  <si>
    <t>3.</t>
  </si>
  <si>
    <t>3.1.</t>
  </si>
  <si>
    <t>Áru- és készletértékesítés</t>
  </si>
  <si>
    <t>3.2.</t>
  </si>
  <si>
    <t>Nyújtott szolgáltatások ellenértéke</t>
  </si>
  <si>
    <t>Bérleti díj</t>
  </si>
  <si>
    <t>Intézményi ellátási díjak</t>
  </si>
  <si>
    <t>Alkalmazottak térítése</t>
  </si>
  <si>
    <t>5.</t>
  </si>
  <si>
    <t>6.</t>
  </si>
  <si>
    <t>6.1.</t>
  </si>
  <si>
    <t>6.2.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</si>
  <si>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</si>
  <si>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</si>
  <si>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</si>
  <si>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</si>
  <si>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</si>
  <si>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</si>
  <si>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</si>
  <si>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</si>
  <si>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</si>
  <si>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</si>
  <si>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</si>
  <si>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</si>
  <si>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</si>
  <si>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</si>
  <si>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</si>
  <si>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</si>
  <si>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>1.7.</t>
  </si>
  <si>
    <t>1.8.</t>
  </si>
  <si>
    <t>Beruházások</t>
  </si>
  <si>
    <t>2.5.</t>
  </si>
  <si>
    <t>2.7.</t>
  </si>
  <si>
    <t>4.</t>
  </si>
  <si>
    <t>7.</t>
  </si>
  <si>
    <t>9.</t>
  </si>
  <si>
    <t>változás</t>
  </si>
  <si>
    <t>Kunszállás Község Önkormányzata 2013. évi bevételei jogcímenként</t>
  </si>
  <si>
    <t>Sor-
szám</t>
  </si>
  <si>
    <t>Feladatcsoport / Feladat / Előirányzat-csoport/ Kiemelt előirányzat</t>
  </si>
  <si>
    <t>2013. évi tervezett előirányzat megbontása</t>
  </si>
  <si>
    <t>I. MŰKÖDÉSI KÖLTSÉGVETÉS (1+2+3+4)</t>
  </si>
  <si>
    <t>1. INTÉZMÉNYI MŰKÖDÉSI BEVÉTELEK</t>
  </si>
  <si>
    <t>1.1.Egyéb saját működési bevételek</t>
  </si>
  <si>
    <t xml:space="preserve"> Közterület-használati díj</t>
  </si>
  <si>
    <t xml:space="preserve"> Bérleti díjbevétel</t>
  </si>
  <si>
    <t xml:space="preserve"> Piac </t>
  </si>
  <si>
    <t xml:space="preserve"> Intézményi ellátás díjbevétele</t>
  </si>
  <si>
    <t xml:space="preserve"> Továbbszámlázott szolgáltatások bevétele</t>
  </si>
  <si>
    <t xml:space="preserve"> Egyéb bevételek</t>
  </si>
  <si>
    <t>1.2. Működési célú hozam- és kamatbevételek</t>
  </si>
  <si>
    <t>1.3.Működési célú ÁFA bevételek, - visszatérülések</t>
  </si>
  <si>
    <t>1.3.1. Kiszámlázott termékek, és szolgáltatások ÁFA-ja</t>
  </si>
  <si>
    <t>2. ÖNKORMÁNYZATOK SAJÁTOS MŰKÖDÉSI BEVÉTELEI</t>
  </si>
  <si>
    <t>2.1 Helyi adók</t>
  </si>
  <si>
    <t>Telekadó</t>
  </si>
  <si>
    <t>Magánszemélyek kommunális adója</t>
  </si>
  <si>
    <t>Iparűzési adó</t>
  </si>
  <si>
    <t>2.2 Átengedett központi adók</t>
  </si>
  <si>
    <t>Termõföld bérbeadásából származó jövedelemadó</t>
  </si>
  <si>
    <t>Gépjárműadó</t>
  </si>
  <si>
    <t>2.3 Bírságok, pótlékok és egyéb sajátos bevételek</t>
  </si>
  <si>
    <t>Pótlékok, bírságok</t>
  </si>
  <si>
    <t>Nem lakás céljára szolgáló helyiségek bérleti díja</t>
  </si>
  <si>
    <t>3. MŰKÖDÉSI TÁMOGATÁSOK</t>
  </si>
  <si>
    <t>3.1. Települési önkormányzatok működésének általános támogatása</t>
  </si>
  <si>
    <t xml:space="preserve"> Önkormányzati hivatal működésének támogatása</t>
  </si>
  <si>
    <t xml:space="preserve"> Beszámítási összeg</t>
  </si>
  <si>
    <t xml:space="preserve"> Településüzemeltetési feladatok finanszírozása</t>
  </si>
  <si>
    <t xml:space="preserve"> Egyéb kötelező önkormányzati feladattok támogatása</t>
  </si>
  <si>
    <t>3.2. Köznevelési feladatok támogatása</t>
  </si>
  <si>
    <t xml:space="preserve"> Óvodapedagógusok és nevelő munkát közvetlenül segítők tám.</t>
  </si>
  <si>
    <t xml:space="preserve"> Óvodaműködtetési támogatás</t>
  </si>
  <si>
    <t xml:space="preserve"> Óvodai, iskolai, étkeztetés támogatása</t>
  </si>
  <si>
    <t>3.3. Szociális és gyermekjóléti feladatok támogatása</t>
  </si>
  <si>
    <t xml:space="preserve">  Hozzájárulás a pénzbeli szociális ellátásokhoz</t>
  </si>
  <si>
    <t xml:space="preserve">  Szociális és gyermekjóléti alapszolgáltatás feladatai</t>
  </si>
  <si>
    <t xml:space="preserve">  Szociális étkeztetés </t>
  </si>
  <si>
    <t xml:space="preserve">  Házi segítségnyújtás</t>
  </si>
  <si>
    <t xml:space="preserve">  Tanyagondnoki szolgáltatás</t>
  </si>
  <si>
    <t xml:space="preserve">  Bölcsődei ellátás</t>
  </si>
  <si>
    <t>3.4 Kulturális feladatok támogatása</t>
  </si>
  <si>
    <t xml:space="preserve">  Könyvtári, közművelődési és múzeumi feladatok támogatása</t>
  </si>
  <si>
    <t>3.5. Központosított előirányzatok</t>
  </si>
  <si>
    <t xml:space="preserve"> Egyes jövedelempótló támogatások kiegészítõ tám.</t>
  </si>
  <si>
    <t xml:space="preserve"> Lakott külterülettel kapcsolatos feladatok támogatása</t>
  </si>
  <si>
    <t>4. EGYÉB MŰKÖDÉSI BEVÉTELEK</t>
  </si>
  <si>
    <t>4.1. Támogatásértékű működési bevétel</t>
  </si>
  <si>
    <t>II. FELHALMOZÁSI KÖLTSÉGVETÉS</t>
  </si>
  <si>
    <t>1. FELHALMOZÁSI SAJÁT BEVÉTELEK</t>
  </si>
  <si>
    <t>1.1.1. Tárgyi eszközök értékesítése ÁFA bevétel nélkül</t>
  </si>
  <si>
    <t>2. FELHALMOZÁSI TÁMOGATÁSOK</t>
  </si>
  <si>
    <t>2.1. Központosított előirányzatból felhalmozási célú</t>
  </si>
  <si>
    <t>3. EGYÉB FELHALMOZÁSI BEVÉTELEK</t>
  </si>
  <si>
    <t>3.1. Támogatásértékű felhalmozási bevétel</t>
  </si>
  <si>
    <t>IKSZT kialakítása és működtetése  pályázat</t>
  </si>
  <si>
    <t>3.2. Felhalmozási célú pénzeszközátvétel</t>
  </si>
  <si>
    <t>3.3. Előző évi felhalmozási célú maravány átvétele</t>
  </si>
  <si>
    <t xml:space="preserve"> Első lakáshoz jutók támogatásának visszatérülése</t>
  </si>
  <si>
    <t>TÁRGYÉVI KÖLTSÉGVETÉSI BEVÉTELEK (I+II)</t>
  </si>
  <si>
    <t>III. FINANSZÍROZÁSI BEVÉTELEK</t>
  </si>
  <si>
    <t>1.  ELŐZŐ ÉVEK PÉNZMARADVÁNYÁNAK IGÉNYBEVÉTELE</t>
  </si>
  <si>
    <t>1.1. Pénzmaradvány működési célú felhasználása</t>
  </si>
  <si>
    <t>Előző évek pénzmaradványának igénybevétele</t>
  </si>
  <si>
    <t>1.2. Pénzmaradvány felhalmozási célú felhasználása</t>
  </si>
  <si>
    <t>2. HITELEK FELVÉTELE</t>
  </si>
  <si>
    <t>2.1. Működési célú hitel felvétel</t>
  </si>
  <si>
    <t>2.2. Felhalmozási célú hitel felvétel</t>
  </si>
  <si>
    <t>BEVÉTELEK ÖSSZESEN (I+II+III)</t>
  </si>
  <si>
    <t>2013. eredeti</t>
  </si>
  <si>
    <t xml:space="preserve">kötelező fel. </t>
  </si>
  <si>
    <t>önként váll.</t>
  </si>
  <si>
    <t>állami feladat</t>
  </si>
  <si>
    <t>1. TÉRSÉGI FELADATOK</t>
  </si>
  <si>
    <t>Önkormányzat által szervezett közfoglalkoztatás</t>
  </si>
  <si>
    <t>Személyi juttatások</t>
  </si>
  <si>
    <t>Munkaadót terhelő járulékok és szoc. hozzájárulási adó</t>
  </si>
  <si>
    <t>2. TELEPÜLÉSRENDEZÉS, MŰEMLÉKVÉDELEM</t>
  </si>
  <si>
    <t>3. ZÖLDFELÜLETKEZELÉS</t>
  </si>
  <si>
    <t>4. TELEPÜLÉSFEJLESZTÉS</t>
  </si>
  <si>
    <t>5. TELEPÜLÉSÜZEMELTETÉS, KOMMUNÁLIS FELADATOK</t>
  </si>
  <si>
    <t xml:space="preserve">Út-híd </t>
  </si>
  <si>
    <t>Dologi kiadások és egyéb befizetések</t>
  </si>
  <si>
    <t>Hóeltakarítás és síkosságmentesítés</t>
  </si>
  <si>
    <t>Park- és közterület fenntartás</t>
  </si>
  <si>
    <t>Köztisztaság és hulladék szállítás</t>
  </si>
  <si>
    <t>Köz- és díszvilágítás üzemeltetés és fejlesztés</t>
  </si>
  <si>
    <t>Temetőfenntartás és -fejlesztés</t>
  </si>
  <si>
    <t>Város- és községgazdálkodás</t>
  </si>
  <si>
    <t>6. VAGYON- ÉS LAKÁSGAZDÁLKODÁS</t>
  </si>
  <si>
    <t>Vagyon és lakásgazdálkodás kiadásai</t>
  </si>
  <si>
    <t>Beruházási kiadások</t>
  </si>
  <si>
    <t>7. TERMÉSZET-, KÖRNYEZETVÉDELEM</t>
  </si>
  <si>
    <t>8. EGÉSZSÉGÜGY</t>
  </si>
  <si>
    <t>Háziorvosi szolgálat (ügyelet is)</t>
  </si>
  <si>
    <t>Fogorvosi szolgálat</t>
  </si>
  <si>
    <t>Család- és nővédelmi eü. Gondozás</t>
  </si>
  <si>
    <t>9. SZOCIÁLIS FELADATOK</t>
  </si>
  <si>
    <t>Gyermekjóléti szolgálat</t>
  </si>
  <si>
    <t>Intézményi étkeztetés</t>
  </si>
  <si>
    <t>Szociális pénzbeli ellátások és kapcsolódó kiadások</t>
  </si>
  <si>
    <t>Szociálpolitikai ellátások és egyéb juttatások</t>
  </si>
  <si>
    <t>Házi segítségnyújtás</t>
  </si>
  <si>
    <t>Tanyagondnoki szolgálat</t>
  </si>
  <si>
    <t>10. KÖZNEVELÉS</t>
  </si>
  <si>
    <t>Óvodai nevelés, ellátás</t>
  </si>
  <si>
    <t>Bőlcsöde</t>
  </si>
  <si>
    <t>11. SPORT</t>
  </si>
  <si>
    <t>Sportlétesítményeket működtetése</t>
  </si>
  <si>
    <t>12 KULTÚRA, KÖZMŰVELŐDÉS</t>
  </si>
  <si>
    <t>Könyvtár</t>
  </si>
  <si>
    <t>Faluház</t>
  </si>
  <si>
    <t>Tájház</t>
  </si>
  <si>
    <t>13. NEMZETKÖZI KAPCSOLATOK, RENDEZVÉNYEK</t>
  </si>
  <si>
    <t>15. EGYÉB TARTALÉKOK</t>
  </si>
  <si>
    <t>Fejlesztési céltartalék</t>
  </si>
  <si>
    <t>17. ÖNKORMÁNYZAT KÉPVISELŐ-TESTÜLETÉNEK MŰK. KIADÁSAI</t>
  </si>
  <si>
    <t xml:space="preserve">Működési célú pénzeszközátadás    </t>
  </si>
  <si>
    <t>KIADÁSOK ÖSSZESEN</t>
  </si>
  <si>
    <t>I. MŰKÖDÉSI KÖLTSÉGVETÉS</t>
  </si>
  <si>
    <t>I.1. Személyi juttatások</t>
  </si>
  <si>
    <t>I.2. Munkaadót terhelő járulékok</t>
  </si>
  <si>
    <t>I.3. Dologi és egyéb folyó kiadások</t>
  </si>
  <si>
    <t>I.4. Ellátottak pénzbeli juttatásai</t>
  </si>
  <si>
    <t>I.5. Egyéb működési kiadások</t>
  </si>
  <si>
    <t>I.5.1. Támogatásértékű működési kiadás</t>
  </si>
  <si>
    <t>I.5.2. Működési célú pénzeszközátadás</t>
  </si>
  <si>
    <t>I.5.3. Szociálpolitikai ellátások és egyéb juttatások</t>
  </si>
  <si>
    <t>I.5.4. Előző évi működési célú pénzmaradvány átadása</t>
  </si>
  <si>
    <t>I.6. Tartalékok működési célra</t>
  </si>
  <si>
    <t>Általános tartalék</t>
  </si>
  <si>
    <t>Működési céltartalék</t>
  </si>
  <si>
    <t>II.1. Beruházási kiadások</t>
  </si>
  <si>
    <t>II.2. Felújítások</t>
  </si>
  <si>
    <t>II.3. Egyéb felhalmozási kiadások</t>
  </si>
  <si>
    <t>II.4. Tartalékok felhalmozási célra</t>
  </si>
  <si>
    <t>III. IRÁNYÍTÓ SZERV ALÁ TARTOZÓ KTGVETÉSI SZERV TÁM.</t>
  </si>
  <si>
    <t>Működési célú támogatás</t>
  </si>
  <si>
    <t>Felhalmozási célú támogatás</t>
  </si>
  <si>
    <t>A/ KÖLTSÉGVETÉSI KIADÁSOK (I.+II.+III.)</t>
  </si>
  <si>
    <t>B/ FINANSZÍROZÁSI KIADÁSOK</t>
  </si>
  <si>
    <t>Működési célú hiteltörlesztés</t>
  </si>
  <si>
    <t>Felhalmozási célú hiteltörlesztés</t>
  </si>
  <si>
    <t>KIADÁSOK MINDÖSSZESEN (A+B)</t>
  </si>
  <si>
    <t>Kunszállás Község Önkormányzata 2013. évi kiadásai jogcímenként</t>
  </si>
  <si>
    <t>14/A. KÖZÖS HIVATAL  MŰKÖDÉSI KIADÁSAI</t>
  </si>
  <si>
    <t>14. POLGÁRMESTERI HIVATAL  MŰKÖDÉSI KIADÁSAI</t>
  </si>
  <si>
    <t>Ellátottak pénzbeli juttatása</t>
  </si>
  <si>
    <t>2. melléklet a .../2013.(III...) önkormányzati rendelethez</t>
  </si>
  <si>
    <t>1. melléklet a .../2013.(III...) önkormányzati rendelethez</t>
  </si>
  <si>
    <t>2/a. melléklet a .../2013.(III...) önkormányzati rendelethez</t>
  </si>
  <si>
    <t>2013. évi kompenzáció</t>
  </si>
  <si>
    <t>Többcélú Kistérségi Önkormányzattól átvétel</t>
  </si>
  <si>
    <t>Munkaügyi Központ közfoglalkoztatás</t>
  </si>
  <si>
    <t>Képviselő-testület működésével kapcsolatos kiadások (polgármester)</t>
  </si>
  <si>
    <t>módosított előirányzat</t>
  </si>
  <si>
    <t>B E V É T E L E K</t>
  </si>
  <si>
    <t>1/a. melléklet a…./2013. (II....) önkormányzati előterjesztéshez                                     ÖNKORMÁNYZAT (saját)</t>
  </si>
  <si>
    <t>Ezer forintban</t>
  </si>
  <si>
    <t>Bevételi jogcím</t>
  </si>
  <si>
    <t>2013. évi előirányzat</t>
  </si>
  <si>
    <t>I. Önkormányzat működési bevételei (2+3+4)</t>
  </si>
  <si>
    <t>I/1. Közhatalmi bevételek (2.1. + …+ 2.4.)</t>
  </si>
  <si>
    <t>Helyi adók</t>
  </si>
  <si>
    <t>Illetékek</t>
  </si>
  <si>
    <t>Bírságok, díjak, pótlékok</t>
  </si>
  <si>
    <t>Egyéb fizetési kötelezettségből származó bevételek</t>
  </si>
  <si>
    <t>I/2. Intézményi működési bevételek (3.1.+…+3.8.)</t>
  </si>
  <si>
    <t>3.3.</t>
  </si>
  <si>
    <t>3.4.</t>
  </si>
  <si>
    <t>3.5.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</si>
  <si>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</si>
  <si>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</si>
  <si>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</si>
  <si>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</si>
  <si>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</si>
  <si>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</si>
  <si>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</si>
  <si>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</si>
  <si>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</si>
  <si>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5.1.</t>
  </si>
  <si>
    <t>Ált. működéshez és ágazati feladathoz kapcsolódó támogatások</t>
  </si>
  <si>
    <t>5.2.</t>
  </si>
  <si>
    <t>Központosított előirányzatok</t>
  </si>
  <si>
    <t>5.3.</t>
  </si>
  <si>
    <t>5.4.</t>
  </si>
  <si>
    <t>5.5.</t>
  </si>
  <si>
    <t>Címzett és céltámogatások</t>
  </si>
  <si>
    <t>5.6.</t>
  </si>
  <si>
    <t>Megyei önkormányzatok működésének támogatása</t>
  </si>
  <si>
    <t>5.7.</t>
  </si>
  <si>
    <t>Vis maior támogatás</t>
  </si>
  <si>
    <t>5.8.</t>
  </si>
  <si>
    <t>Egyéb támogatás (jöv.pótló támogatások)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</si>
  <si>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</si>
  <si>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</si>
  <si>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</si>
  <si>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</si>
  <si>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</si>
  <si>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</si>
  <si>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</si>
  <si>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</si>
  <si>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</si>
  <si>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</si>
  <si>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</si>
  <si>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</si>
  <si>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</si>
  <si>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</si>
  <si>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</si>
  <si>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</si>
  <si>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</si>
  <si>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</si>
  <si>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</si>
  <si>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</si>
  <si>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</si>
  <si>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VI. Felhalmozási célú bevételek (8.1+8.2+8.3.)</t>
  </si>
  <si>
    <t>8.1.</t>
  </si>
  <si>
    <t>Tárgyi eszközök és immateriális javak értékesítése (vagyonhasznosítás)</t>
  </si>
  <si>
    <t>8.2.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</si>
  <si>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</si>
  <si>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</si>
  <si>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</si>
  <si>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</si>
  <si>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</si>
  <si>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</si>
  <si>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</si>
  <si>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</si>
  <si>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</si>
  <si>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(11.1.1.+….+11.1.5.)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</si>
  <si>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</si>
  <si>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</si>
  <si>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</si>
  <si>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</si>
  <si>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</si>
  <si>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</si>
  <si>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</si>
  <si>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</si>
  <si>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</si>
  <si>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</si>
  <si>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</si>
  <si>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(11.2.1.+….+11.2.5.)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</si>
  <si>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</si>
  <si>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</si>
  <si>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</si>
  <si>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</si>
  <si>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</si>
  <si>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</si>
  <si>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</si>
  <si>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</si>
  <si>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</si>
  <si>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</si>
  <si>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</si>
  <si>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ÖSSZESEN: (10+11)</t>
  </si>
  <si>
    <t>13.</t>
  </si>
  <si>
    <t>IX. Függő, átfutó, kiegyenlítő bevételek</t>
  </si>
  <si>
    <t>14.</t>
  </si>
  <si>
    <t>BEVÉTELEK ÖSSZESEN: (12+13)</t>
  </si>
  <si>
    <t>K I A D Á S O K</t>
  </si>
  <si>
    <t>1/a. melléklet a…./2013. (II....) önkormányzati előterjesztéshez</t>
  </si>
  <si>
    <t>Sor-szám</t>
  </si>
  <si>
    <t>Kiadási jogcímek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</si>
  <si>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</si>
  <si>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</si>
  <si>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</si>
  <si>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belülre</t>
  </si>
  <si>
    <t>1.9.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</si>
  <si>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</si>
  <si>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</si>
  <si>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</si>
  <si>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</si>
  <si>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</si>
  <si>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</si>
  <si>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Egyéb felhalmozási kiadások</t>
  </si>
  <si>
    <t>2.6.</t>
  </si>
  <si>
    <t xml:space="preserve">               - Pénzügyi befektetések kiadásai</t>
  </si>
  <si>
    <t>- Lakástámogatás</t>
  </si>
  <si>
    <t>2.8.</t>
  </si>
  <si>
    <t>- Lakásépítés</t>
  </si>
  <si>
    <t>2.9.</t>
  </si>
  <si>
    <t>2.10.</t>
  </si>
  <si>
    <t>III. Tartalékok (3.1.+3.2.)</t>
  </si>
  <si>
    <t>Céltartalék</t>
  </si>
  <si>
    <t>IV. Kölcsön nyújtása</t>
  </si>
  <si>
    <t>KÖLTSÉGVETÉSI KIADÁSOK ÖSSZESEN (1+2+3+4)</t>
  </si>
  <si>
    <t>V. Finanszírozási kiadások (6.1+6.2.)</t>
  </si>
  <si>
    <t>Működési célú finanszírozási kiadások 6.1.1.+….+6.1.7.)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</si>
  <si>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</si>
  <si>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</si>
  <si>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</si>
  <si>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</si>
  <si>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</si>
  <si>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</si>
  <si>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</si>
  <si>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</si>
  <si>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</si>
  <si>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(6.2.1.+…..6.2.8.)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</si>
  <si>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</si>
  <si>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</si>
  <si>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</si>
  <si>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</si>
  <si>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</si>
  <si>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</si>
  <si>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KÖLTSÉGVETÉSI ÉS FINANSZÍROZÁSI KIADÁSOK ÖSSZESEN: (5+6)</t>
  </si>
  <si>
    <t>VI. Függő, átfutó, kiegyenlítő kiadások</t>
  </si>
  <si>
    <t>KIADÁSOK ÖSSZESEN: (7+8)</t>
  </si>
  <si>
    <t>KÖLTSÉGVETÉSI BEVÉTELEK ÉS KIADÁSOK EGYENLEGE</t>
  </si>
  <si>
    <t xml:space="preserve">   - Működési célú pénzeszköz átadás államházt. kívülre</t>
  </si>
  <si>
    <t>Önk.-tot megillető vagyoni értékű jog ért., hasznosítása</t>
  </si>
  <si>
    <t>Fenntartott, illetve támogatott előadó-művészeti szerv támog.</t>
  </si>
  <si>
    <t>Kvi. hiány, többlet ( ktvi bev. 10. sor - kvi kiad. 5. sor) (+/-)</t>
  </si>
  <si>
    <t>a 2.3-ból   - Felhali célú pe átadás államházt. belülre</t>
  </si>
  <si>
    <t xml:space="preserve">               - Felhalm. célú pe. átadás államháztartáson kívülre</t>
  </si>
  <si>
    <t>- EU-s forrásból fin. Tám. megv programok, projektek kia</t>
  </si>
  <si>
    <t>- EU-s forrásból finan. támog. Megval. progr.k,  projektek önk.  Hozzáj.kiad</t>
  </si>
  <si>
    <t>Kiegészítő támogatás előző évi</t>
  </si>
  <si>
    <t>II. Felhalmozási költségvetés kiadásai (2.1+…+2.3)</t>
  </si>
  <si>
    <t>KEOP előző évi KIKI</t>
  </si>
  <si>
    <t>TÁMOP Óvodafejlesztés Kunszálláson</t>
  </si>
  <si>
    <t>"Magyarország szeretlek" pályázat</t>
  </si>
  <si>
    <t>Előző évi kiegészítő támogatás</t>
  </si>
  <si>
    <r>
      <t xml:space="preserve">16. FINANSZÍROZÁSI KIADÁSOK </t>
    </r>
    <r>
      <rPr>
        <sz val="9"/>
        <rFont val="Arial CE"/>
        <family val="0"/>
      </rPr>
      <t>műk.tartalék</t>
    </r>
  </si>
  <si>
    <t>módosított IV.</t>
  </si>
  <si>
    <t>Beruházási kiadások TÁMOP Óvoda, törzsbetét</t>
  </si>
  <si>
    <t>Felhalmozás kiadásai</t>
  </si>
  <si>
    <t>Önkormányzati fejezeti tartalék</t>
  </si>
  <si>
    <t>módosított V.</t>
  </si>
  <si>
    <t>Értékpapír vásárlása</t>
  </si>
  <si>
    <t>I.5.5. Értékpapír vásárlása</t>
  </si>
  <si>
    <t>módosított  IV.</t>
  </si>
  <si>
    <t>módosított  V.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</si>
</sst>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#"/>
    <numFmt numFmtId="173" formatCode="_-* #,##0\ _F_t_-;\-* #,##0\ _F_t_-;_-* &quot;-&quot;??\ _F_t_-;_-@_-"/>
    <numFmt numFmtId="174" formatCode="#"/>
    <numFmt numFmtId="175" formatCode="0.0%"/>
    <numFmt numFmtId="176" formatCode="[$-40E]yyyy\.\ mmmm\ d\.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¥€-2]\ #\ ##,000_);[Red]\([$€-2]\ #\ ##,000\)"/>
  </numFmts>
  <fonts count="84">
    <font>
      <sz val="10"/>
      <name val="Arial CE"/>
      <family val="0"/>
    </font>
    <font>
      <sz val="8"/>
      <name val="Arial CE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E"/>
      <family val="1"/>
    </font>
    <font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 CE"/>
      <family val="1"/>
    </font>
    <font>
      <sz val="9"/>
      <name val="Times New Roman"/>
      <family val="1"/>
    </font>
    <font>
      <sz val="10"/>
      <name val="Brooklyn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i/>
      <sz val="10"/>
      <name val="Arial CE"/>
      <family val="0"/>
    </font>
    <font>
      <i/>
      <sz val="11"/>
      <color indexed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i/>
      <sz val="9"/>
      <name val="Times New Roman CE"/>
      <family val="0"/>
    </font>
    <font>
      <i/>
      <sz val="8"/>
      <name val="Times New Roman"/>
      <family val="1"/>
    </font>
    <font>
      <i/>
      <sz val="8"/>
      <name val="Times New Roman CE"/>
      <family val="0"/>
    </font>
    <font>
      <b/>
      <sz val="12"/>
      <color indexed="10"/>
      <name val="Times New Roman CE"/>
      <family val="0"/>
    </font>
    <font>
      <sz val="7"/>
      <name val="Times New Roman CE"/>
      <family val="1"/>
    </font>
    <font>
      <b/>
      <sz val="10"/>
      <color indexed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2" borderId="7" applyNumberFormat="0" applyFont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3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>
      <alignment/>
      <protection/>
    </xf>
    <xf numFmtId="0" fontId="8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10" fontId="2" fillId="0" borderId="0" xfId="56" applyNumberFormat="1" applyFont="1" applyBorder="1">
      <alignment/>
      <protection/>
    </xf>
    <xf numFmtId="0" fontId="2" fillId="0" borderId="0" xfId="56" applyFont="1" applyBorder="1">
      <alignment/>
      <protection/>
    </xf>
    <xf numFmtId="0" fontId="8" fillId="0" borderId="10" xfId="56" applyFont="1" applyFill="1" applyBorder="1" applyAlignment="1">
      <alignment horizontal="center" vertical="center"/>
      <protection/>
    </xf>
    <xf numFmtId="0" fontId="11" fillId="0" borderId="0" xfId="56" applyFont="1" applyBorder="1" applyAlignment="1">
      <alignment vertical="center"/>
      <protection/>
    </xf>
    <xf numFmtId="0" fontId="8" fillId="0" borderId="11" xfId="56" applyFont="1" applyBorder="1" applyAlignment="1">
      <alignment vertical="center" textRotation="90"/>
      <protection/>
    </xf>
    <xf numFmtId="0" fontId="8" fillId="0" borderId="11" xfId="56" applyFont="1" applyFill="1" applyBorder="1" applyAlignment="1">
      <alignment horizontal="center" vertical="center"/>
      <protection/>
    </xf>
    <xf numFmtId="3" fontId="9" fillId="0" borderId="11" xfId="62" applyNumberFormat="1" applyFont="1" applyFill="1" applyBorder="1" applyAlignment="1" applyProtection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/>
      <protection/>
    </xf>
    <xf numFmtId="0" fontId="4" fillId="0" borderId="11" xfId="56" applyFont="1" applyBorder="1">
      <alignment/>
      <protection/>
    </xf>
    <xf numFmtId="3" fontId="12" fillId="0" borderId="11" xfId="62" applyNumberFormat="1" applyFont="1" applyFill="1" applyBorder="1" applyAlignment="1" applyProtection="1">
      <alignment vertical="center" wrapText="1"/>
      <protection/>
    </xf>
    <xf numFmtId="0" fontId="4" fillId="0" borderId="11" xfId="56" applyFont="1" applyFill="1" applyBorder="1">
      <alignment/>
      <protection/>
    </xf>
    <xf numFmtId="3" fontId="12" fillId="0" borderId="11" xfId="56" applyNumberFormat="1" applyFont="1" applyFill="1" applyBorder="1">
      <alignment/>
      <protection/>
    </xf>
    <xf numFmtId="0" fontId="14" fillId="0" borderId="0" xfId="56" applyFont="1" applyFill="1" applyBorder="1">
      <alignment/>
      <protection/>
    </xf>
    <xf numFmtId="0" fontId="12" fillId="0" borderId="11" xfId="58" applyFont="1" applyFill="1" applyBorder="1" applyAlignment="1">
      <alignment horizontal="left" indent="1"/>
      <protection/>
    </xf>
    <xf numFmtId="0" fontId="2" fillId="0" borderId="0" xfId="56" applyFont="1" applyFill="1" applyBorder="1">
      <alignment/>
      <protection/>
    </xf>
    <xf numFmtId="0" fontId="15" fillId="0" borderId="11" xfId="58" applyFont="1" applyFill="1" applyBorder="1" applyAlignment="1">
      <alignment horizontal="left" indent="2"/>
      <protection/>
    </xf>
    <xf numFmtId="3" fontId="15" fillId="0" borderId="11" xfId="56" applyNumberFormat="1" applyFont="1" applyFill="1" applyBorder="1">
      <alignment/>
      <protection/>
    </xf>
    <xf numFmtId="3" fontId="12" fillId="0" borderId="11" xfId="58" applyNumberFormat="1" applyFont="1" applyFill="1" applyBorder="1" applyAlignment="1">
      <alignment horizontal="right"/>
      <protection/>
    </xf>
    <xf numFmtId="3" fontId="2" fillId="0" borderId="11" xfId="56" applyNumberFormat="1" applyFont="1" applyFill="1" applyBorder="1">
      <alignment/>
      <protection/>
    </xf>
    <xf numFmtId="0" fontId="12" fillId="0" borderId="11" xfId="58" applyFont="1" applyFill="1" applyBorder="1" applyAlignment="1">
      <alignment horizontal="left" indent="2"/>
      <protection/>
    </xf>
    <xf numFmtId="3" fontId="4" fillId="0" borderId="11" xfId="56" applyNumberFormat="1" applyFont="1" applyFill="1" applyBorder="1">
      <alignment/>
      <protection/>
    </xf>
    <xf numFmtId="0" fontId="16" fillId="0" borderId="11" xfId="58" applyFont="1" applyFill="1" applyBorder="1" applyAlignment="1">
      <alignment horizontal="left" indent="3"/>
      <protection/>
    </xf>
    <xf numFmtId="3" fontId="16" fillId="0" borderId="11" xfId="56" applyNumberFormat="1" applyFont="1" applyFill="1" applyBorder="1">
      <alignment/>
      <protection/>
    </xf>
    <xf numFmtId="0" fontId="2" fillId="0" borderId="11" xfId="56" applyFont="1" applyBorder="1">
      <alignment/>
      <protection/>
    </xf>
    <xf numFmtId="0" fontId="12" fillId="0" borderId="11" xfId="56" applyFont="1" applyBorder="1">
      <alignment/>
      <protection/>
    </xf>
    <xf numFmtId="3" fontId="12" fillId="0" borderId="11" xfId="58" applyNumberFormat="1" applyFont="1" applyFill="1" applyBorder="1" applyAlignment="1">
      <alignment/>
      <protection/>
    </xf>
    <xf numFmtId="3" fontId="12" fillId="0" borderId="11" xfId="56" applyNumberFormat="1" applyFont="1" applyFill="1" applyBorder="1" applyAlignment="1">
      <alignment horizontal="right"/>
      <protection/>
    </xf>
    <xf numFmtId="0" fontId="2" fillId="0" borderId="11" xfId="56" applyFont="1" applyFill="1" applyBorder="1">
      <alignment/>
      <protection/>
    </xf>
    <xf numFmtId="0" fontId="12" fillId="0" borderId="11" xfId="56" applyFont="1" applyFill="1" applyBorder="1">
      <alignment/>
      <protection/>
    </xf>
    <xf numFmtId="3" fontId="4" fillId="0" borderId="11" xfId="56" applyNumberFormat="1" applyFont="1" applyFill="1" applyBorder="1" applyAlignment="1">
      <alignment horizontal="right"/>
      <protection/>
    </xf>
    <xf numFmtId="0" fontId="17" fillId="0" borderId="0" xfId="56" applyFont="1" applyFill="1" applyBorder="1">
      <alignment/>
      <protection/>
    </xf>
    <xf numFmtId="0" fontId="15" fillId="0" borderId="11" xfId="56" applyFont="1" applyFill="1" applyBorder="1">
      <alignment/>
      <protection/>
    </xf>
    <xf numFmtId="0" fontId="15" fillId="0" borderId="11" xfId="58" applyFont="1" applyFill="1" applyBorder="1" applyAlignment="1">
      <alignment horizontal="left" indent="1"/>
      <protection/>
    </xf>
    <xf numFmtId="0" fontId="18" fillId="0" borderId="0" xfId="56" applyFont="1" applyFill="1" applyBorder="1">
      <alignment/>
      <protection/>
    </xf>
    <xf numFmtId="0" fontId="12" fillId="0" borderId="11" xfId="56" applyFont="1" applyFill="1" applyBorder="1" applyAlignment="1">
      <alignment wrapText="1"/>
      <protection/>
    </xf>
    <xf numFmtId="0" fontId="15" fillId="0" borderId="11" xfId="56" applyFont="1" applyFill="1" applyBorder="1" applyAlignment="1">
      <alignment horizontal="left" indent="2"/>
      <protection/>
    </xf>
    <xf numFmtId="0" fontId="2" fillId="0" borderId="11" xfId="56" applyFont="1" applyBorder="1" applyAlignment="1">
      <alignment horizontal="left" indent="1"/>
      <protection/>
    </xf>
    <xf numFmtId="0" fontId="13" fillId="0" borderId="0" xfId="56" applyFont="1" applyFill="1" applyBorder="1">
      <alignment/>
      <protection/>
    </xf>
    <xf numFmtId="0" fontId="15" fillId="0" borderId="11" xfId="58" applyFont="1" applyFill="1" applyBorder="1" applyAlignment="1">
      <alignment/>
      <protection/>
    </xf>
    <xf numFmtId="3" fontId="2" fillId="0" borderId="11" xfId="56" applyNumberFormat="1" applyFont="1" applyBorder="1">
      <alignment/>
      <protection/>
    </xf>
    <xf numFmtId="0" fontId="11" fillId="0" borderId="0" xfId="56" applyFont="1" applyBorder="1">
      <alignment/>
      <protection/>
    </xf>
    <xf numFmtId="0" fontId="12" fillId="0" borderId="12" xfId="58" applyFont="1" applyFill="1" applyBorder="1" applyAlignment="1">
      <alignment horizontal="left" indent="1"/>
      <protection/>
    </xf>
    <xf numFmtId="3" fontId="4" fillId="0" borderId="13" xfId="56" applyNumberFormat="1" applyFont="1" applyFill="1" applyBorder="1">
      <alignment/>
      <protection/>
    </xf>
    <xf numFmtId="0" fontId="12" fillId="0" borderId="14" xfId="58" applyFont="1" applyFill="1" applyBorder="1" applyAlignment="1">
      <alignment horizontal="left" indent="1"/>
      <protection/>
    </xf>
    <xf numFmtId="3" fontId="12" fillId="0" borderId="15" xfId="56" applyNumberFormat="1" applyFont="1" applyFill="1" applyBorder="1">
      <alignment/>
      <protection/>
    </xf>
    <xf numFmtId="3" fontId="2" fillId="0" borderId="0" xfId="56" applyNumberFormat="1" applyFont="1" applyBorder="1">
      <alignment/>
      <protection/>
    </xf>
    <xf numFmtId="0" fontId="24" fillId="0" borderId="16" xfId="64" applyFont="1" applyFill="1" applyBorder="1" applyAlignment="1" applyProtection="1">
      <alignment horizontal="left" vertical="center" wrapText="1" indent="1"/>
      <protection/>
    </xf>
    <xf numFmtId="0" fontId="25" fillId="0" borderId="17" xfId="64" applyFont="1" applyFill="1" applyBorder="1" applyAlignment="1" applyProtection="1">
      <alignment horizontal="left" vertical="center" wrapText="1" indent="1"/>
      <protection/>
    </xf>
    <xf numFmtId="0" fontId="25" fillId="0" borderId="11" xfId="64" applyFont="1" applyFill="1" applyBorder="1" applyAlignment="1" applyProtection="1">
      <alignment horizontal="left" vertical="center" wrapText="1" indent="1"/>
      <protection/>
    </xf>
    <xf numFmtId="0" fontId="25" fillId="0" borderId="18" xfId="64" applyFont="1" applyFill="1" applyBorder="1" applyAlignment="1" applyProtection="1">
      <alignment horizontal="left" vertical="center" wrapText="1" indent="1"/>
      <protection/>
    </xf>
    <xf numFmtId="0" fontId="25" fillId="0" borderId="19" xfId="64" applyFont="1" applyFill="1" applyBorder="1" applyAlignment="1" applyProtection="1">
      <alignment horizontal="left" vertical="center" wrapText="1" indent="1"/>
      <protection/>
    </xf>
    <xf numFmtId="0" fontId="24" fillId="0" borderId="16" xfId="64" applyFont="1" applyFill="1" applyBorder="1" applyAlignment="1" applyProtection="1">
      <alignment horizontal="left" vertical="center" wrapText="1" indent="1"/>
      <protection/>
    </xf>
    <xf numFmtId="0" fontId="0" fillId="0" borderId="11" xfId="0" applyBorder="1" applyAlignment="1">
      <alignment/>
    </xf>
    <xf numFmtId="0" fontId="7" fillId="0" borderId="11" xfId="56" applyFont="1" applyBorder="1" applyAlignment="1">
      <alignment horizontal="center"/>
      <protection/>
    </xf>
    <xf numFmtId="3" fontId="14" fillId="0" borderId="11" xfId="56" applyNumberFormat="1" applyFont="1" applyFill="1" applyBorder="1">
      <alignment/>
      <protection/>
    </xf>
    <xf numFmtId="10" fontId="2" fillId="0" borderId="11" xfId="56" applyNumberFormat="1" applyFont="1" applyBorder="1">
      <alignment/>
      <protection/>
    </xf>
    <xf numFmtId="3" fontId="27" fillId="0" borderId="10" xfId="62" applyNumberFormat="1" applyFont="1" applyFill="1" applyBorder="1" applyAlignment="1" applyProtection="1">
      <alignment horizontal="center" vertical="center" wrapText="1"/>
      <protection/>
    </xf>
    <xf numFmtId="10" fontId="8" fillId="0" borderId="11" xfId="56" applyNumberFormat="1" applyFont="1" applyBorder="1" applyAlignment="1">
      <alignment horizontal="center" vertical="center"/>
      <protection/>
    </xf>
    <xf numFmtId="0" fontId="25" fillId="0" borderId="20" xfId="64" applyFont="1" applyFill="1" applyBorder="1" applyAlignment="1" applyProtection="1">
      <alignment horizontal="left" vertical="center" wrapText="1" indent="1"/>
      <protection/>
    </xf>
    <xf numFmtId="0" fontId="25" fillId="0" borderId="21" xfId="64" applyFont="1" applyFill="1" applyBorder="1" applyAlignment="1" applyProtection="1">
      <alignment horizontal="left" vertical="center" wrapText="1" indent="1"/>
      <protection/>
    </xf>
    <xf numFmtId="0" fontId="25" fillId="0" borderId="22" xfId="64" applyFont="1" applyFill="1" applyBorder="1" applyAlignment="1" applyProtection="1">
      <alignment horizontal="right" vertical="center" wrapText="1" indent="1"/>
      <protection/>
    </xf>
    <xf numFmtId="0" fontId="25" fillId="0" borderId="20" xfId="64" applyFont="1" applyFill="1" applyBorder="1" applyAlignment="1" applyProtection="1">
      <alignment horizontal="right" vertical="center" wrapText="1" indent="1"/>
      <protection/>
    </xf>
    <xf numFmtId="0" fontId="25" fillId="0" borderId="11" xfId="64" applyFont="1" applyFill="1" applyBorder="1" applyAlignment="1" applyProtection="1">
      <alignment horizontal="right" vertical="center" wrapText="1" indent="1"/>
      <protection/>
    </xf>
    <xf numFmtId="0" fontId="25" fillId="0" borderId="23" xfId="64" applyFont="1" applyFill="1" applyBorder="1" applyAlignment="1" applyProtection="1">
      <alignment horizontal="right" vertical="center" wrapText="1" indent="1"/>
      <protection/>
    </xf>
    <xf numFmtId="0" fontId="25" fillId="0" borderId="21" xfId="64" applyFont="1" applyFill="1" applyBorder="1" applyAlignment="1" applyProtection="1">
      <alignment horizontal="right" vertical="center" wrapText="1" indent="1"/>
      <protection/>
    </xf>
    <xf numFmtId="0" fontId="24" fillId="0" borderId="24" xfId="64" applyFont="1" applyFill="1" applyBorder="1" applyAlignment="1" applyProtection="1">
      <alignment horizontal="right" vertical="center" wrapText="1" indent="1"/>
      <protection/>
    </xf>
    <xf numFmtId="0" fontId="24" fillId="0" borderId="24" xfId="64" applyFont="1" applyFill="1" applyBorder="1" applyAlignment="1" applyProtection="1">
      <alignment horizontal="right" vertical="center" wrapText="1" indent="1"/>
      <protection/>
    </xf>
    <xf numFmtId="0" fontId="24" fillId="0" borderId="24" xfId="64" applyFont="1" applyFill="1" applyBorder="1" applyAlignment="1" applyProtection="1">
      <alignment vertical="center" wrapText="1"/>
      <protection/>
    </xf>
    <xf numFmtId="0" fontId="25" fillId="0" borderId="20" xfId="64" applyFont="1" applyFill="1" applyBorder="1" applyAlignment="1" applyProtection="1">
      <alignment vertical="center" wrapText="1"/>
      <protection/>
    </xf>
    <xf numFmtId="1" fontId="11" fillId="0" borderId="11" xfId="56" applyNumberFormat="1" applyFont="1" applyBorder="1" applyAlignment="1">
      <alignment vertical="center"/>
      <protection/>
    </xf>
    <xf numFmtId="1" fontId="13" fillId="0" borderId="11" xfId="56" applyNumberFormat="1" applyFont="1" applyFill="1" applyBorder="1">
      <alignment/>
      <protection/>
    </xf>
    <xf numFmtId="1" fontId="2" fillId="0" borderId="11" xfId="56" applyNumberFormat="1" applyFont="1" applyFill="1" applyBorder="1">
      <alignment/>
      <protection/>
    </xf>
    <xf numFmtId="1" fontId="15" fillId="0" borderId="11" xfId="56" applyNumberFormat="1" applyFont="1" applyFill="1" applyBorder="1">
      <alignment/>
      <protection/>
    </xf>
    <xf numFmtId="1" fontId="17" fillId="0" borderId="11" xfId="56" applyNumberFormat="1" applyFont="1" applyFill="1" applyBorder="1">
      <alignment/>
      <protection/>
    </xf>
    <xf numFmtId="1" fontId="18" fillId="0" borderId="11" xfId="56" applyNumberFormat="1" applyFont="1" applyFill="1" applyBorder="1">
      <alignment/>
      <protection/>
    </xf>
    <xf numFmtId="3" fontId="11" fillId="0" borderId="11" xfId="56" applyNumberFormat="1" applyFont="1" applyBorder="1" applyAlignment="1">
      <alignment vertical="center"/>
      <protection/>
    </xf>
    <xf numFmtId="3" fontId="13" fillId="0" borderId="11" xfId="56" applyNumberFormat="1" applyFont="1" applyFill="1" applyBorder="1">
      <alignment/>
      <protection/>
    </xf>
    <xf numFmtId="0" fontId="34" fillId="0" borderId="0" xfId="0" applyFont="1" applyAlignment="1">
      <alignment/>
    </xf>
    <xf numFmtId="3" fontId="34" fillId="0" borderId="0" xfId="0" applyNumberFormat="1" applyFont="1" applyAlignment="1">
      <alignment/>
    </xf>
    <xf numFmtId="0" fontId="1" fillId="0" borderId="0" xfId="0" applyFont="1" applyAlignment="1">
      <alignment/>
    </xf>
    <xf numFmtId="0" fontId="34" fillId="0" borderId="11" xfId="0" applyFont="1" applyBorder="1" applyAlignment="1">
      <alignment/>
    </xf>
    <xf numFmtId="3" fontId="34" fillId="0" borderId="11" xfId="0" applyNumberFormat="1" applyFont="1" applyBorder="1" applyAlignment="1">
      <alignment/>
    </xf>
    <xf numFmtId="0" fontId="36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37" fillId="0" borderId="11" xfId="0" applyFont="1" applyBorder="1" applyAlignment="1">
      <alignment/>
    </xf>
    <xf numFmtId="3" fontId="37" fillId="0" borderId="11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3" fontId="35" fillId="0" borderId="11" xfId="0" applyNumberFormat="1" applyFont="1" applyFill="1" applyBorder="1" applyAlignment="1">
      <alignment/>
    </xf>
    <xf numFmtId="3" fontId="39" fillId="0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8" fillId="0" borderId="11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3" fontId="41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0" fontId="7" fillId="0" borderId="11" xfId="56" applyFont="1" applyFill="1" applyBorder="1" applyAlignment="1">
      <alignment horizontal="center"/>
      <protection/>
    </xf>
    <xf numFmtId="0" fontId="44" fillId="0" borderId="11" xfId="56" applyFont="1" applyBorder="1" applyAlignment="1">
      <alignment horizontal="center" vertical="center"/>
      <protection/>
    </xf>
    <xf numFmtId="1" fontId="4" fillId="0" borderId="11" xfId="56" applyNumberFormat="1" applyFont="1" applyFill="1" applyBorder="1">
      <alignment/>
      <protection/>
    </xf>
    <xf numFmtId="0" fontId="19" fillId="33" borderId="11" xfId="56" applyFont="1" applyFill="1" applyBorder="1">
      <alignment/>
      <protection/>
    </xf>
    <xf numFmtId="3" fontId="19" fillId="33" borderId="11" xfId="56" applyNumberFormat="1" applyFont="1" applyFill="1" applyBorder="1">
      <alignment/>
      <protection/>
    </xf>
    <xf numFmtId="0" fontId="21" fillId="0" borderId="0" xfId="64" applyFill="1">
      <alignment/>
      <protection/>
    </xf>
    <xf numFmtId="0" fontId="23" fillId="0" borderId="26" xfId="64" applyFont="1" applyFill="1" applyBorder="1" applyAlignment="1" applyProtection="1">
      <alignment horizontal="center" vertical="center" wrapText="1"/>
      <protection/>
    </xf>
    <xf numFmtId="0" fontId="23" fillId="0" borderId="16" xfId="64" applyFont="1" applyFill="1" applyBorder="1" applyAlignment="1" applyProtection="1">
      <alignment horizontal="center" vertical="center" wrapText="1"/>
      <protection/>
    </xf>
    <xf numFmtId="0" fontId="23" fillId="0" borderId="27" xfId="64" applyFont="1" applyFill="1" applyBorder="1" applyAlignment="1" applyProtection="1">
      <alignment horizontal="center" vertical="center" wrapText="1"/>
      <protection/>
    </xf>
    <xf numFmtId="0" fontId="24" fillId="0" borderId="26" xfId="64" applyFont="1" applyFill="1" applyBorder="1" applyAlignment="1" applyProtection="1">
      <alignment horizontal="center" vertical="center" wrapText="1"/>
      <protection/>
    </xf>
    <xf numFmtId="0" fontId="24" fillId="0" borderId="16" xfId="64" applyFont="1" applyFill="1" applyBorder="1" applyAlignment="1" applyProtection="1">
      <alignment horizontal="center" vertical="center" wrapText="1"/>
      <protection/>
    </xf>
    <xf numFmtId="0" fontId="25" fillId="0" borderId="0" xfId="64" applyFont="1" applyFill="1">
      <alignment/>
      <protection/>
    </xf>
    <xf numFmtId="0" fontId="24" fillId="0" borderId="28" xfId="64" applyFont="1" applyFill="1" applyBorder="1" applyAlignment="1" applyProtection="1">
      <alignment horizontal="left" vertical="center" wrapText="1" indent="1"/>
      <protection/>
    </xf>
    <xf numFmtId="0" fontId="26" fillId="0" borderId="0" xfId="64" applyFont="1" applyFill="1">
      <alignment/>
      <protection/>
    </xf>
    <xf numFmtId="0" fontId="24" fillId="0" borderId="26" xfId="64" applyFont="1" applyFill="1" applyBorder="1" applyAlignment="1" applyProtection="1">
      <alignment horizontal="left" vertical="center" wrapText="1" indent="1"/>
      <protection/>
    </xf>
    <xf numFmtId="0" fontId="27" fillId="0" borderId="16" xfId="0" applyFont="1" applyBorder="1" applyAlignment="1" applyProtection="1">
      <alignment horizontal="left" vertical="center" wrapText="1" indent="1"/>
      <protection/>
    </xf>
    <xf numFmtId="49" fontId="25" fillId="0" borderId="29" xfId="64" applyNumberFormat="1" applyFont="1" applyFill="1" applyBorder="1" applyAlignment="1" applyProtection="1">
      <alignment horizontal="left" vertical="center" wrapText="1" indent="1"/>
      <protection/>
    </xf>
    <xf numFmtId="0" fontId="28" fillId="0" borderId="17" xfId="0" applyFont="1" applyBorder="1" applyAlignment="1" applyProtection="1">
      <alignment horizontal="left" vertical="center" wrapText="1" indent="1"/>
      <protection/>
    </xf>
    <xf numFmtId="0" fontId="28" fillId="0" borderId="19" xfId="0" applyFont="1" applyBorder="1" applyAlignment="1" applyProtection="1">
      <alignment horizontal="left" vertical="center" wrapText="1" indent="1"/>
      <protection/>
    </xf>
    <xf numFmtId="0" fontId="28" fillId="0" borderId="30" xfId="0" applyFont="1" applyBorder="1" applyAlignment="1" applyProtection="1">
      <alignment horizontal="left" vertical="center" wrapText="1" indent="1"/>
      <protection/>
    </xf>
    <xf numFmtId="49" fontId="25" fillId="0" borderId="12" xfId="64" applyNumberFormat="1" applyFont="1" applyFill="1" applyBorder="1" applyAlignment="1" applyProtection="1">
      <alignment horizontal="left" vertical="center" wrapText="1" indent="1"/>
      <protection/>
    </xf>
    <xf numFmtId="49" fontId="25" fillId="0" borderId="31" xfId="64" applyNumberFormat="1" applyFont="1" applyFill="1" applyBorder="1" applyAlignment="1" applyProtection="1">
      <alignment horizontal="left" vertical="center" wrapText="1" indent="1"/>
      <protection/>
    </xf>
    <xf numFmtId="49" fontId="25" fillId="0" borderId="32" xfId="64" applyNumberFormat="1" applyFont="1" applyFill="1" applyBorder="1" applyAlignment="1" applyProtection="1">
      <alignment horizontal="left" vertical="center" wrapText="1" indent="1"/>
      <protection/>
    </xf>
    <xf numFmtId="0" fontId="25" fillId="0" borderId="30" xfId="64" applyFont="1" applyFill="1" applyBorder="1" applyAlignment="1" applyProtection="1">
      <alignment horizontal="left" vertical="center" wrapText="1" indent="1"/>
      <protection/>
    </xf>
    <xf numFmtId="49" fontId="25" fillId="0" borderId="33" xfId="64" applyNumberFormat="1" applyFont="1" applyFill="1" applyBorder="1" applyAlignment="1" applyProtection="1">
      <alignment horizontal="left" vertical="center" wrapText="1" indent="1"/>
      <protection/>
    </xf>
    <xf numFmtId="49" fontId="25" fillId="0" borderId="34" xfId="64" applyNumberFormat="1" applyFont="1" applyFill="1" applyBorder="1" applyAlignment="1" applyProtection="1">
      <alignment horizontal="left" vertical="center" wrapText="1" indent="1"/>
      <protection/>
    </xf>
    <xf numFmtId="0" fontId="25" fillId="0" borderId="10" xfId="64" applyFont="1" applyFill="1" applyBorder="1" applyAlignment="1" applyProtection="1">
      <alignment horizontal="left" vertical="center" wrapText="1" indent="1"/>
      <protection/>
    </xf>
    <xf numFmtId="0" fontId="24" fillId="0" borderId="35" xfId="64" applyFont="1" applyFill="1" applyBorder="1" applyAlignment="1" applyProtection="1">
      <alignment horizontal="left" vertical="center" wrapText="1" indent="1"/>
      <protection/>
    </xf>
    <xf numFmtId="49" fontId="25" fillId="0" borderId="36" xfId="64" applyNumberFormat="1" applyFont="1" applyFill="1" applyBorder="1" applyAlignment="1" applyProtection="1">
      <alignment horizontal="left" vertical="center" wrapText="1" indent="1"/>
      <protection/>
    </xf>
    <xf numFmtId="0" fontId="46" fillId="0" borderId="19" xfId="0" applyFont="1" applyBorder="1" applyAlignment="1" applyProtection="1">
      <alignment horizontal="left" vertical="center" wrapText="1" indent="1"/>
      <protection/>
    </xf>
    <xf numFmtId="49" fontId="25" fillId="0" borderId="37" xfId="64" applyNumberFormat="1" applyFont="1" applyFill="1" applyBorder="1" applyAlignment="1" applyProtection="1">
      <alignment horizontal="left" vertical="center" wrapText="1" indent="1"/>
      <protection/>
    </xf>
    <xf numFmtId="0" fontId="28" fillId="0" borderId="11" xfId="0" applyFont="1" applyBorder="1" applyAlignment="1" applyProtection="1">
      <alignment horizontal="left" vertical="center" wrapText="1" indent="1"/>
      <protection/>
    </xf>
    <xf numFmtId="0" fontId="46" fillId="0" borderId="11" xfId="0" applyFont="1" applyBorder="1" applyAlignment="1" applyProtection="1">
      <alignment horizontal="left" vertical="center" wrapText="1" indent="1"/>
      <protection/>
    </xf>
    <xf numFmtId="0" fontId="28" fillId="0" borderId="11" xfId="0" applyFont="1" applyBorder="1" applyAlignment="1" applyProtection="1">
      <alignment horizontal="left" vertical="center" indent="1"/>
      <protection/>
    </xf>
    <xf numFmtId="49" fontId="25" fillId="0" borderId="38" xfId="64" applyNumberFormat="1" applyFont="1" applyFill="1" applyBorder="1" applyAlignment="1" applyProtection="1">
      <alignment horizontal="left" vertical="center" wrapText="1" indent="1"/>
      <protection/>
    </xf>
    <xf numFmtId="0" fontId="28" fillId="0" borderId="39" xfId="0" applyFont="1" applyBorder="1" applyAlignment="1" applyProtection="1">
      <alignment horizontal="left" vertical="center" indent="1"/>
      <protection/>
    </xf>
    <xf numFmtId="0" fontId="27" fillId="0" borderId="39" xfId="0" applyFont="1" applyBorder="1" applyAlignment="1" applyProtection="1">
      <alignment horizontal="left" vertical="center" wrapText="1" indent="1"/>
      <protection/>
    </xf>
    <xf numFmtId="0" fontId="28" fillId="0" borderId="39" xfId="0" applyFont="1" applyBorder="1" applyAlignment="1" applyProtection="1">
      <alignment horizontal="left" vertical="center" wrapText="1" indent="1"/>
      <protection/>
    </xf>
    <xf numFmtId="0" fontId="27" fillId="0" borderId="30" xfId="0" applyFont="1" applyBorder="1" applyAlignment="1" applyProtection="1">
      <alignment horizontal="left" vertical="center" wrapText="1" indent="1"/>
      <protection/>
    </xf>
    <xf numFmtId="0" fontId="48" fillId="0" borderId="0" xfId="64" applyFont="1" applyFill="1">
      <alignment/>
      <protection/>
    </xf>
    <xf numFmtId="0" fontId="29" fillId="0" borderId="16" xfId="64" applyFont="1" applyFill="1" applyBorder="1" applyAlignment="1" applyProtection="1">
      <alignment horizontal="left" vertical="center" wrapText="1" indent="1"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49" fontId="27" fillId="0" borderId="33" xfId="0" applyNumberFormat="1" applyFont="1" applyBorder="1" applyAlignment="1" applyProtection="1">
      <alignment horizontal="left" vertical="center" wrapText="1" indent="1"/>
      <protection/>
    </xf>
    <xf numFmtId="49" fontId="28" fillId="0" borderId="29" xfId="0" applyNumberFormat="1" applyFont="1" applyBorder="1" applyAlignment="1" applyProtection="1">
      <alignment horizontal="left" vertical="center" wrapText="1" indent="2"/>
      <protection/>
    </xf>
    <xf numFmtId="49" fontId="27" fillId="0" borderId="29" xfId="0" applyNumberFormat="1" applyFont="1" applyBorder="1" applyAlignment="1" applyProtection="1">
      <alignment horizontal="left" vertical="center" wrapText="1" indent="1"/>
      <protection/>
    </xf>
    <xf numFmtId="49" fontId="28" fillId="0" borderId="14" xfId="0" applyNumberFormat="1" applyFont="1" applyBorder="1" applyAlignment="1" applyProtection="1">
      <alignment horizontal="left" vertical="center" wrapText="1" indent="2"/>
      <protection/>
    </xf>
    <xf numFmtId="0" fontId="43" fillId="0" borderId="26" xfId="0" applyFont="1" applyBorder="1" applyAlignment="1" applyProtection="1">
      <alignment horizontal="left" vertical="center" wrapText="1" indent="1"/>
      <protection/>
    </xf>
    <xf numFmtId="0" fontId="43" fillId="0" borderId="16" xfId="0" applyFont="1" applyBorder="1" applyAlignment="1" applyProtection="1">
      <alignment horizontal="left" vertical="center" wrapText="1" indent="1"/>
      <protection/>
    </xf>
    <xf numFmtId="0" fontId="30" fillId="0" borderId="32" xfId="0" applyFont="1" applyBorder="1" applyAlignment="1" applyProtection="1">
      <alignment horizontal="left" vertical="center" wrapText="1" indent="1"/>
      <protection/>
    </xf>
    <xf numFmtId="0" fontId="43" fillId="0" borderId="30" xfId="0" applyFont="1" applyBorder="1" applyAlignment="1" applyProtection="1">
      <alignment horizontal="left" vertical="center" wrapText="1" indent="1"/>
      <protection/>
    </xf>
    <xf numFmtId="0" fontId="20" fillId="0" borderId="0" xfId="64" applyFont="1" applyFill="1" applyBorder="1" applyAlignment="1" applyProtection="1">
      <alignment horizontal="center" vertical="center" wrapText="1"/>
      <protection/>
    </xf>
    <xf numFmtId="0" fontId="20" fillId="0" borderId="0" xfId="64" applyFont="1" applyFill="1" applyBorder="1" applyAlignment="1" applyProtection="1">
      <alignment vertical="center" wrapText="1"/>
      <protection/>
    </xf>
    <xf numFmtId="0" fontId="21" fillId="0" borderId="0" xfId="64" applyFill="1" applyAlignment="1">
      <alignment/>
      <protection/>
    </xf>
    <xf numFmtId="0" fontId="24" fillId="0" borderId="40" xfId="64" applyFont="1" applyFill="1" applyBorder="1" applyAlignment="1" applyProtection="1">
      <alignment vertical="center" wrapText="1"/>
      <protection/>
    </xf>
    <xf numFmtId="0" fontId="25" fillId="0" borderId="0" xfId="64" applyFont="1" applyFill="1" applyBorder="1" applyAlignment="1" applyProtection="1">
      <alignment horizontal="left" vertical="center" wrapText="1" indent="1"/>
      <protection/>
    </xf>
    <xf numFmtId="0" fontId="24" fillId="0" borderId="16" xfId="64" applyFont="1" applyFill="1" applyBorder="1" applyAlignment="1" applyProtection="1">
      <alignment vertical="center" wrapText="1"/>
      <protection/>
    </xf>
    <xf numFmtId="0" fontId="21" fillId="0" borderId="0" xfId="64" applyFill="1" applyAlignment="1">
      <alignment horizontal="left" vertical="center" indent="1"/>
      <protection/>
    </xf>
    <xf numFmtId="0" fontId="24" fillId="0" borderId="31" xfId="64" applyFont="1" applyFill="1" applyBorder="1" applyAlignment="1" applyProtection="1">
      <alignment horizontal="left" vertical="center" wrapText="1" indent="1"/>
      <protection/>
    </xf>
    <xf numFmtId="0" fontId="29" fillId="0" borderId="18" xfId="64" applyFont="1" applyFill="1" applyBorder="1" applyAlignment="1" applyProtection="1">
      <alignment horizontal="left" vertical="center" wrapText="1" indent="1"/>
      <protection/>
    </xf>
    <xf numFmtId="49" fontId="46" fillId="0" borderId="26" xfId="0" applyNumberFormat="1" applyFont="1" applyBorder="1" applyAlignment="1" applyProtection="1">
      <alignment horizontal="left" vertical="center" wrapText="1" indent="1"/>
      <protection/>
    </xf>
    <xf numFmtId="0" fontId="46" fillId="0" borderId="16" xfId="0" applyFont="1" applyBorder="1" applyAlignment="1" applyProtection="1">
      <alignment horizontal="left" vertical="center" wrapText="1" indent="1"/>
      <protection/>
    </xf>
    <xf numFmtId="49" fontId="28" fillId="0" borderId="33" xfId="0" applyNumberFormat="1" applyFont="1" applyBorder="1" applyAlignment="1" applyProtection="1">
      <alignment horizontal="left" vertical="center" wrapText="1" indent="2"/>
      <protection/>
    </xf>
    <xf numFmtId="49" fontId="28" fillId="0" borderId="34" xfId="0" applyNumberFormat="1" applyFont="1" applyBorder="1" applyAlignment="1" applyProtection="1">
      <alignment horizontal="left" vertical="center" wrapText="1" indent="2"/>
      <protection/>
    </xf>
    <xf numFmtId="0" fontId="28" fillId="0" borderId="10" xfId="0" applyFont="1" applyBorder="1" applyAlignment="1" applyProtection="1">
      <alignment horizontal="left" vertical="center" wrapText="1" indent="1"/>
      <protection/>
    </xf>
    <xf numFmtId="0" fontId="20" fillId="0" borderId="0" xfId="64" applyFont="1" applyFill="1">
      <alignment/>
      <protection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1" fillId="0" borderId="0" xfId="64" applyFont="1" applyFill="1" applyProtection="1">
      <alignment/>
      <protection/>
    </xf>
    <xf numFmtId="0" fontId="21" fillId="0" borderId="41" xfId="64" applyFill="1" applyBorder="1">
      <alignment/>
      <protection/>
    </xf>
    <xf numFmtId="0" fontId="21" fillId="0" borderId="0" xfId="64" applyFont="1" applyFill="1">
      <alignment/>
      <protection/>
    </xf>
    <xf numFmtId="0" fontId="23" fillId="0" borderId="24" xfId="64" applyFont="1" applyFill="1" applyBorder="1" applyAlignment="1" applyProtection="1">
      <alignment horizontal="center" vertical="center" wrapText="1"/>
      <protection/>
    </xf>
    <xf numFmtId="0" fontId="25" fillId="0" borderId="42" xfId="64" applyFont="1" applyFill="1" applyBorder="1" applyAlignment="1" applyProtection="1">
      <alignment horizontal="left" vertical="center" wrapText="1" indent="1"/>
      <protection/>
    </xf>
    <xf numFmtId="0" fontId="28" fillId="0" borderId="20" xfId="0" applyFont="1" applyBorder="1" applyAlignment="1" applyProtection="1">
      <alignment horizontal="left" vertical="center" wrapText="1" indent="1"/>
      <protection/>
    </xf>
    <xf numFmtId="0" fontId="25" fillId="0" borderId="42" xfId="64" applyFont="1" applyFill="1" applyBorder="1" applyAlignment="1" applyProtection="1">
      <alignment horizontal="left" vertical="center" wrapText="1" indent="6"/>
      <protection/>
    </xf>
    <xf numFmtId="172" fontId="45" fillId="0" borderId="43" xfId="64" applyNumberFormat="1" applyFont="1" applyFill="1" applyBorder="1" applyAlignment="1" applyProtection="1">
      <alignment horizontal="right" vertical="center"/>
      <protection/>
    </xf>
    <xf numFmtId="0" fontId="23" fillId="0" borderId="24" xfId="64" applyFont="1" applyFill="1" applyBorder="1" applyAlignment="1" applyProtection="1">
      <alignment horizontal="right" vertical="center" wrapText="1"/>
      <protection/>
    </xf>
    <xf numFmtId="0" fontId="24" fillId="0" borderId="24" xfId="64" applyFont="1" applyFill="1" applyBorder="1" applyAlignment="1" applyProtection="1">
      <alignment horizontal="right" vertical="center" wrapText="1"/>
      <protection/>
    </xf>
    <xf numFmtId="0" fontId="24" fillId="0" borderId="44" xfId="64" applyFont="1" applyFill="1" applyBorder="1" applyAlignment="1" applyProtection="1">
      <alignment horizontal="right" vertical="center" wrapText="1" indent="1"/>
      <protection/>
    </xf>
    <xf numFmtId="0" fontId="27" fillId="0" borderId="45" xfId="0" applyFont="1" applyBorder="1" applyAlignment="1" applyProtection="1">
      <alignment horizontal="right" vertical="center" wrapText="1" indent="1"/>
      <protection/>
    </xf>
    <xf numFmtId="0" fontId="25" fillId="0" borderId="46" xfId="64" applyFont="1" applyFill="1" applyBorder="1" applyAlignment="1" applyProtection="1">
      <alignment horizontal="right" vertical="center" wrapText="1" indent="1"/>
      <protection/>
    </xf>
    <xf numFmtId="0" fontId="24" fillId="0" borderId="46" xfId="64" applyFont="1" applyFill="1" applyBorder="1" applyAlignment="1" applyProtection="1">
      <alignment horizontal="right" vertical="center" wrapText="1" indent="1"/>
      <protection/>
    </xf>
    <xf numFmtId="0" fontId="25" fillId="0" borderId="42" xfId="64" applyFont="1" applyFill="1" applyBorder="1" applyAlignment="1" applyProtection="1">
      <alignment horizontal="right" vertical="center" wrapText="1" indent="1"/>
      <protection/>
    </xf>
    <xf numFmtId="0" fontId="28" fillId="0" borderId="20" xfId="0" applyFont="1" applyBorder="1" applyAlignment="1" applyProtection="1">
      <alignment horizontal="right" vertical="center" wrapText="1" indent="1"/>
      <protection/>
    </xf>
    <xf numFmtId="0" fontId="27" fillId="0" borderId="46" xfId="0" applyFont="1" applyBorder="1" applyAlignment="1" applyProtection="1">
      <alignment horizontal="right" vertical="center" wrapText="1" indent="1"/>
      <protection/>
    </xf>
    <xf numFmtId="0" fontId="29" fillId="0" borderId="24" xfId="64" applyFont="1" applyFill="1" applyBorder="1" applyAlignment="1" applyProtection="1">
      <alignment horizontal="right" vertical="center" wrapText="1" indent="1"/>
      <protection/>
    </xf>
    <xf numFmtId="0" fontId="27" fillId="0" borderId="24" xfId="0" applyFont="1" applyBorder="1" applyAlignment="1" applyProtection="1">
      <alignment horizontal="right" vertical="center" wrapText="1" indent="1"/>
      <protection/>
    </xf>
    <xf numFmtId="0" fontId="46" fillId="0" borderId="21" xfId="0" applyFont="1" applyBorder="1" applyAlignment="1" applyProtection="1">
      <alignment horizontal="right" vertical="center" wrapText="1" indent="1"/>
      <protection/>
    </xf>
    <xf numFmtId="0" fontId="46" fillId="0" borderId="20" xfId="0" applyFont="1" applyBorder="1" applyAlignment="1" applyProtection="1">
      <alignment horizontal="right" vertical="center" wrapText="1" indent="1"/>
      <protection/>
    </xf>
    <xf numFmtId="0" fontId="28" fillId="0" borderId="47" xfId="0" applyFont="1" applyBorder="1" applyAlignment="1" applyProtection="1">
      <alignment horizontal="right" vertical="center" wrapText="1" indent="1"/>
      <protection/>
    </xf>
    <xf numFmtId="0" fontId="43" fillId="0" borderId="24" xfId="0" applyFont="1" applyBorder="1" applyAlignment="1" applyProtection="1">
      <alignment horizontal="right" vertical="center" wrapText="1" indent="1"/>
      <protection/>
    </xf>
    <xf numFmtId="0" fontId="43" fillId="0" borderId="46" xfId="0" applyFont="1" applyBorder="1" applyAlignment="1" applyProtection="1">
      <alignment horizontal="right" vertical="center" wrapText="1" indent="1"/>
      <protection/>
    </xf>
    <xf numFmtId="0" fontId="20" fillId="0" borderId="0" xfId="64" applyFont="1" applyFill="1" applyBorder="1" applyAlignment="1" applyProtection="1">
      <alignment horizontal="right" vertical="center" wrapText="1"/>
      <protection/>
    </xf>
    <xf numFmtId="172" fontId="45" fillId="0" borderId="43" xfId="64" applyNumberFormat="1" applyFont="1" applyFill="1" applyBorder="1" applyAlignment="1" applyProtection="1">
      <alignment horizontal="right"/>
      <protection/>
    </xf>
    <xf numFmtId="0" fontId="24" fillId="0" borderId="44" xfId="64" applyFont="1" applyFill="1" applyBorder="1" applyAlignment="1" applyProtection="1">
      <alignment horizontal="right" vertical="center" wrapText="1"/>
      <protection/>
    </xf>
    <xf numFmtId="0" fontId="29" fillId="0" borderId="23" xfId="64" applyFont="1" applyFill="1" applyBorder="1" applyAlignment="1" applyProtection="1">
      <alignment horizontal="right" vertical="center" wrapText="1" indent="1"/>
      <protection/>
    </xf>
    <xf numFmtId="0" fontId="46" fillId="0" borderId="24" xfId="0" applyFont="1" applyBorder="1" applyAlignment="1" applyProtection="1">
      <alignment horizontal="right" vertical="center" wrapText="1" indent="1"/>
      <protection/>
    </xf>
    <xf numFmtId="0" fontId="28" fillId="0" borderId="21" xfId="0" applyFont="1" applyBorder="1" applyAlignment="1" applyProtection="1">
      <alignment horizontal="right" vertical="center" wrapText="1" indent="1"/>
      <protection/>
    </xf>
    <xf numFmtId="0" fontId="28" fillId="0" borderId="42" xfId="0" applyFont="1" applyBorder="1" applyAlignment="1" applyProtection="1">
      <alignment horizontal="right" vertical="center" wrapText="1" indent="1"/>
      <protection/>
    </xf>
    <xf numFmtId="0" fontId="21" fillId="0" borderId="0" xfId="64" applyFont="1" applyFill="1" applyAlignment="1" applyProtection="1">
      <alignment horizontal="right"/>
      <protection/>
    </xf>
    <xf numFmtId="0" fontId="21" fillId="0" borderId="0" xfId="64" applyFont="1" applyFill="1" applyAlignment="1">
      <alignment horizontal="right"/>
      <protection/>
    </xf>
    <xf numFmtId="0" fontId="22" fillId="0" borderId="43" xfId="0" applyFont="1" applyFill="1" applyBorder="1" applyAlignment="1" applyProtection="1">
      <alignment vertical="center"/>
      <protection/>
    </xf>
    <xf numFmtId="0" fontId="24" fillId="0" borderId="27" xfId="64" applyFont="1" applyFill="1" applyBorder="1" applyAlignment="1" applyProtection="1">
      <alignment vertical="center" wrapText="1"/>
      <protection/>
    </xf>
    <xf numFmtId="172" fontId="24" fillId="0" borderId="48" xfId="64" applyNumberFormat="1" applyFont="1" applyFill="1" applyBorder="1" applyAlignment="1" applyProtection="1">
      <alignment vertical="center" wrapText="1"/>
      <protection/>
    </xf>
    <xf numFmtId="172" fontId="24" fillId="0" borderId="27" xfId="64" applyNumberFormat="1" applyFont="1" applyFill="1" applyBorder="1" applyAlignment="1" applyProtection="1">
      <alignment vertical="center" wrapText="1"/>
      <protection/>
    </xf>
    <xf numFmtId="172" fontId="25" fillId="0" borderId="13" xfId="64" applyNumberFormat="1" applyFont="1" applyFill="1" applyBorder="1" applyAlignment="1" applyProtection="1">
      <alignment vertical="center" wrapText="1"/>
      <protection locked="0"/>
    </xf>
    <xf numFmtId="172" fontId="25" fillId="0" borderId="49" xfId="64" applyNumberFormat="1" applyFont="1" applyFill="1" applyBorder="1" applyAlignment="1" applyProtection="1">
      <alignment vertical="center" wrapText="1"/>
      <protection locked="0"/>
    </xf>
    <xf numFmtId="172" fontId="25" fillId="0" borderId="50" xfId="64" applyNumberFormat="1" applyFont="1" applyFill="1" applyBorder="1" applyAlignment="1" applyProtection="1">
      <alignment vertical="center" wrapText="1"/>
      <protection locked="0"/>
    </xf>
    <xf numFmtId="172" fontId="24" fillId="0" borderId="51" xfId="64" applyNumberFormat="1" applyFont="1" applyFill="1" applyBorder="1" applyAlignment="1" applyProtection="1">
      <alignment vertical="center" wrapText="1"/>
      <protection locked="0"/>
    </xf>
    <xf numFmtId="172" fontId="25" fillId="0" borderId="52" xfId="64" applyNumberFormat="1" applyFont="1" applyFill="1" applyBorder="1" applyAlignment="1" applyProtection="1">
      <alignment vertical="center" wrapText="1"/>
      <protection locked="0"/>
    </xf>
    <xf numFmtId="172" fontId="25" fillId="0" borderId="49" xfId="64" applyNumberFormat="1" applyFont="1" applyFill="1" applyBorder="1" applyAlignment="1" applyProtection="1">
      <alignment vertical="center" wrapText="1"/>
      <protection locked="0"/>
    </xf>
    <xf numFmtId="172" fontId="24" fillId="0" borderId="27" xfId="64" applyNumberFormat="1" applyFont="1" applyFill="1" applyBorder="1" applyAlignment="1" applyProtection="1">
      <alignment vertical="center" wrapText="1"/>
      <protection/>
    </xf>
    <xf numFmtId="172" fontId="47" fillId="0" borderId="52" xfId="64" applyNumberFormat="1" applyFont="1" applyFill="1" applyBorder="1" applyAlignment="1" applyProtection="1">
      <alignment vertical="center" wrapText="1"/>
      <protection/>
    </xf>
    <xf numFmtId="172" fontId="47" fillId="0" borderId="49" xfId="64" applyNumberFormat="1" applyFont="1" applyFill="1" applyBorder="1" applyAlignment="1" applyProtection="1">
      <alignment vertical="center" wrapText="1"/>
      <protection/>
    </xf>
    <xf numFmtId="172" fontId="25" fillId="0" borderId="15" xfId="64" applyNumberFormat="1" applyFont="1" applyFill="1" applyBorder="1" applyAlignment="1" applyProtection="1">
      <alignment vertical="center" wrapText="1"/>
      <protection locked="0"/>
    </xf>
    <xf numFmtId="172" fontId="24" fillId="0" borderId="51" xfId="64" applyNumberFormat="1" applyFont="1" applyFill="1" applyBorder="1" applyAlignment="1" applyProtection="1" quotePrefix="1">
      <alignment vertical="center" wrapText="1"/>
      <protection locked="0"/>
    </xf>
    <xf numFmtId="172" fontId="23" fillId="0" borderId="27" xfId="64" applyNumberFormat="1" applyFont="1" applyFill="1" applyBorder="1" applyAlignment="1" applyProtection="1">
      <alignment vertical="center" wrapText="1"/>
      <protection/>
    </xf>
    <xf numFmtId="172" fontId="20" fillId="0" borderId="0" xfId="64" applyNumberFormat="1" applyFont="1" applyFill="1" applyBorder="1" applyAlignment="1" applyProtection="1">
      <alignment vertical="center" wrapText="1"/>
      <protection/>
    </xf>
    <xf numFmtId="0" fontId="22" fillId="0" borderId="43" xfId="0" applyFont="1" applyFill="1" applyBorder="1" applyAlignment="1" applyProtection="1">
      <alignment/>
      <protection/>
    </xf>
    <xf numFmtId="172" fontId="47" fillId="0" borderId="27" xfId="64" applyNumberFormat="1" applyFont="1" applyFill="1" applyBorder="1" applyAlignment="1" applyProtection="1">
      <alignment vertical="center" wrapText="1"/>
      <protection/>
    </xf>
    <xf numFmtId="0" fontId="28" fillId="0" borderId="52" xfId="0" applyFont="1" applyBorder="1" applyAlignment="1" applyProtection="1">
      <alignment vertical="center" wrapText="1"/>
      <protection locked="0"/>
    </xf>
    <xf numFmtId="0" fontId="28" fillId="0" borderId="49" xfId="0" applyFont="1" applyBorder="1" applyAlignment="1" applyProtection="1">
      <alignment vertical="center" wrapText="1"/>
      <protection locked="0"/>
    </xf>
    <xf numFmtId="0" fontId="28" fillId="0" borderId="53" xfId="0" applyFont="1" applyBorder="1" applyAlignment="1" applyProtection="1">
      <alignment vertical="center" wrapText="1"/>
      <protection locked="0"/>
    </xf>
    <xf numFmtId="172" fontId="27" fillId="0" borderId="27" xfId="0" applyNumberFormat="1" applyFont="1" applyBorder="1" applyAlignment="1" applyProtection="1">
      <alignment vertical="center" wrapText="1"/>
      <protection/>
    </xf>
    <xf numFmtId="0" fontId="43" fillId="0" borderId="27" xfId="0" applyFont="1" applyBorder="1" applyAlignment="1" applyProtection="1" quotePrefix="1">
      <alignment vertical="center" wrapText="1"/>
      <protection locked="0"/>
    </xf>
    <xf numFmtId="0" fontId="21" fillId="0" borderId="0" xfId="64" applyFont="1" applyFill="1" applyAlignment="1" applyProtection="1">
      <alignment vertical="center"/>
      <protection/>
    </xf>
    <xf numFmtId="172" fontId="24" fillId="0" borderId="24" xfId="64" applyNumberFormat="1" applyFont="1" applyFill="1" applyBorder="1" applyAlignment="1" applyProtection="1">
      <alignment vertical="center" wrapText="1"/>
      <protection/>
    </xf>
    <xf numFmtId="0" fontId="21" fillId="0" borderId="0" xfId="64" applyFont="1" applyFill="1" applyAlignment="1">
      <alignment vertical="center"/>
      <protection/>
    </xf>
    <xf numFmtId="0" fontId="28" fillId="0" borderId="11" xfId="0" applyFont="1" applyBorder="1" applyAlignment="1" applyProtection="1">
      <alignment horizontal="right" vertical="center" wrapText="1" indent="1"/>
      <protection/>
    </xf>
    <xf numFmtId="0" fontId="24" fillId="0" borderId="54" xfId="64" applyFont="1" applyFill="1" applyBorder="1" applyAlignment="1" applyProtection="1">
      <alignment horizontal="right" vertical="center" wrapText="1" indent="1"/>
      <protection/>
    </xf>
    <xf numFmtId="172" fontId="24" fillId="0" borderId="55" xfId="64" applyNumberFormat="1" applyFont="1" applyFill="1" applyBorder="1" applyAlignment="1" applyProtection="1">
      <alignment vertical="center" wrapText="1"/>
      <protection/>
    </xf>
    <xf numFmtId="0" fontId="46" fillId="0" borderId="11" xfId="0" applyFont="1" applyBorder="1" applyAlignment="1" applyProtection="1">
      <alignment horizontal="right" vertical="center" wrapText="1" indent="1"/>
      <protection/>
    </xf>
    <xf numFmtId="172" fontId="47" fillId="0" borderId="11" xfId="64" applyNumberFormat="1" applyFont="1" applyFill="1" applyBorder="1" applyAlignment="1" applyProtection="1">
      <alignment vertical="center" wrapText="1"/>
      <protection/>
    </xf>
    <xf numFmtId="172" fontId="25" fillId="0" borderId="11" xfId="64" applyNumberFormat="1" applyFont="1" applyFill="1" applyBorder="1" applyAlignment="1" applyProtection="1">
      <alignment vertical="center" wrapText="1"/>
      <protection locked="0"/>
    </xf>
    <xf numFmtId="0" fontId="28" fillId="0" borderId="11" xfId="0" applyFont="1" applyBorder="1" applyAlignment="1" applyProtection="1">
      <alignment horizontal="right" vertical="center" indent="1"/>
      <protection/>
    </xf>
    <xf numFmtId="0" fontId="27" fillId="0" borderId="11" xfId="0" applyFont="1" applyBorder="1" applyAlignment="1" applyProtection="1">
      <alignment horizontal="right" vertical="center" wrapText="1" indent="1"/>
      <protection/>
    </xf>
    <xf numFmtId="0" fontId="25" fillId="0" borderId="56" xfId="64" applyFont="1" applyFill="1" applyBorder="1" applyAlignment="1" applyProtection="1">
      <alignment horizontal="left" vertical="center" wrapText="1" indent="1"/>
      <protection/>
    </xf>
    <xf numFmtId="0" fontId="25" fillId="0" borderId="20" xfId="64" applyFont="1" applyFill="1" applyBorder="1" applyAlignment="1" applyProtection="1">
      <alignment horizontal="left" indent="6"/>
      <protection/>
    </xf>
    <xf numFmtId="0" fontId="25" fillId="0" borderId="20" xfId="64" applyFont="1" applyFill="1" applyBorder="1" applyAlignment="1" applyProtection="1">
      <alignment horizontal="left" vertical="center" wrapText="1" indent="6"/>
      <protection/>
    </xf>
    <xf numFmtId="0" fontId="28" fillId="0" borderId="20" xfId="0" applyFont="1" applyBorder="1" applyAlignment="1" applyProtection="1" quotePrefix="1">
      <alignment horizontal="left" vertical="center" wrapText="1" indent="6"/>
      <protection/>
    </xf>
    <xf numFmtId="0" fontId="25" fillId="0" borderId="11" xfId="64" applyFont="1" applyFill="1" applyBorder="1" applyAlignment="1" applyProtection="1">
      <alignment horizontal="right" indent="6"/>
      <protection/>
    </xf>
    <xf numFmtId="0" fontId="25" fillId="0" borderId="11" xfId="64" applyFont="1" applyFill="1" applyBorder="1" applyAlignment="1" applyProtection="1">
      <alignment vertical="center" wrapText="1"/>
      <protection/>
    </xf>
    <xf numFmtId="0" fontId="25" fillId="0" borderId="11" xfId="64" applyFont="1" applyFill="1" applyBorder="1" applyAlignment="1" applyProtection="1">
      <alignment horizontal="right" vertical="center" wrapText="1" indent="6"/>
      <protection/>
    </xf>
    <xf numFmtId="0" fontId="28" fillId="0" borderId="11" xfId="0" applyFont="1" applyBorder="1" applyAlignment="1" applyProtection="1" quotePrefix="1">
      <alignment horizontal="right" vertical="center" wrapText="1" indent="6"/>
      <protection/>
    </xf>
    <xf numFmtId="172" fontId="24" fillId="0" borderId="11" xfId="64" applyNumberFormat="1" applyFont="1" applyFill="1" applyBorder="1" applyAlignment="1" applyProtection="1">
      <alignment vertical="center" wrapText="1"/>
      <protection locked="0"/>
    </xf>
    <xf numFmtId="0" fontId="25" fillId="0" borderId="0" xfId="64" applyFont="1" applyFill="1">
      <alignment/>
      <protection/>
    </xf>
    <xf numFmtId="172" fontId="24" fillId="0" borderId="51" xfId="64" applyNumberFormat="1" applyFont="1" applyFill="1" applyBorder="1" applyAlignment="1" applyProtection="1">
      <alignment vertical="center" wrapText="1"/>
      <protection/>
    </xf>
    <xf numFmtId="172" fontId="24" fillId="0" borderId="11" xfId="64" applyNumberFormat="1" applyFont="1" applyFill="1" applyBorder="1" applyAlignment="1" applyProtection="1">
      <alignment vertical="center" wrapText="1"/>
      <protection/>
    </xf>
    <xf numFmtId="172" fontId="25" fillId="0" borderId="11" xfId="64" applyNumberFormat="1" applyFont="1" applyFill="1" applyBorder="1" applyAlignment="1" applyProtection="1">
      <alignment vertical="center" wrapText="1"/>
      <protection locked="0"/>
    </xf>
    <xf numFmtId="0" fontId="49" fillId="0" borderId="11" xfId="64" applyFont="1" applyFill="1" applyBorder="1" applyAlignment="1" applyProtection="1">
      <alignment horizontal="right" indent="6"/>
      <protection/>
    </xf>
    <xf numFmtId="0" fontId="25" fillId="0" borderId="11" xfId="64" applyFont="1" applyFill="1" applyBorder="1" applyAlignment="1" applyProtection="1">
      <alignment horizontal="right" vertical="center" wrapText="1"/>
      <protection/>
    </xf>
    <xf numFmtId="0" fontId="25" fillId="0" borderId="0" xfId="64" applyFont="1" applyFill="1" applyAlignment="1">
      <alignment/>
      <protection/>
    </xf>
    <xf numFmtId="0" fontId="25" fillId="0" borderId="0" xfId="64" applyFont="1" applyFill="1" applyAlignment="1">
      <alignment vertical="center"/>
      <protection/>
    </xf>
    <xf numFmtId="0" fontId="24" fillId="0" borderId="26" xfId="64" applyFont="1" applyFill="1" applyBorder="1" applyAlignment="1" applyProtection="1">
      <alignment horizontal="left" vertical="center" wrapText="1" indent="1"/>
      <protection/>
    </xf>
    <xf numFmtId="0" fontId="25" fillId="0" borderId="10" xfId="64" applyFont="1" applyFill="1" applyBorder="1" applyAlignment="1" applyProtection="1">
      <alignment horizontal="right" vertical="center" wrapText="1" indent="6"/>
      <protection/>
    </xf>
    <xf numFmtId="172" fontId="25" fillId="0" borderId="48" xfId="64" applyNumberFormat="1" applyFont="1" applyFill="1" applyBorder="1" applyAlignment="1" applyProtection="1">
      <alignment vertical="center" wrapText="1"/>
      <protection locked="0"/>
    </xf>
    <xf numFmtId="0" fontId="25" fillId="0" borderId="19" xfId="64" applyFont="1" applyFill="1" applyBorder="1" applyAlignment="1" applyProtection="1">
      <alignment horizontal="right" vertical="center" wrapText="1" indent="1"/>
      <protection/>
    </xf>
    <xf numFmtId="0" fontId="24" fillId="0" borderId="16" xfId="64" applyFont="1" applyFill="1" applyBorder="1" applyAlignment="1" applyProtection="1">
      <alignment horizontal="right" vertical="center" wrapText="1"/>
      <protection/>
    </xf>
    <xf numFmtId="172" fontId="24" fillId="0" borderId="27" xfId="64" applyNumberFormat="1" applyFont="1" applyFill="1" applyBorder="1" applyAlignment="1" applyProtection="1">
      <alignment vertical="center" wrapText="1"/>
      <protection locked="0"/>
    </xf>
    <xf numFmtId="0" fontId="28" fillId="0" borderId="42" xfId="0" applyFont="1" applyBorder="1" applyAlignment="1" applyProtection="1" quotePrefix="1">
      <alignment horizontal="left" vertical="center" wrapText="1" indent="6"/>
      <protection/>
    </xf>
    <xf numFmtId="0" fontId="28" fillId="0" borderId="10" xfId="0" applyFont="1" applyBorder="1" applyAlignment="1" applyProtection="1" quotePrefix="1">
      <alignment horizontal="right" vertical="center" wrapText="1" indent="6"/>
      <protection/>
    </xf>
    <xf numFmtId="172" fontId="47" fillId="0" borderId="48" xfId="64" applyNumberFormat="1" applyFont="1" applyFill="1" applyBorder="1" applyAlignment="1" applyProtection="1">
      <alignment vertical="center" wrapText="1"/>
      <protection/>
    </xf>
    <xf numFmtId="0" fontId="26" fillId="0" borderId="0" xfId="64" applyFont="1" applyFill="1">
      <alignment/>
      <protection/>
    </xf>
    <xf numFmtId="0" fontId="50" fillId="0" borderId="0" xfId="64" applyFont="1" applyFill="1">
      <alignment/>
      <protection/>
    </xf>
    <xf numFmtId="172" fontId="24" fillId="0" borderId="44" xfId="64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3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6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/>
    </xf>
    <xf numFmtId="0" fontId="35" fillId="0" borderId="11" xfId="0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4" fillId="0" borderId="10" xfId="0" applyFont="1" applyFill="1" applyBorder="1" applyAlignment="1">
      <alignment/>
    </xf>
    <xf numFmtId="3" fontId="35" fillId="0" borderId="10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34" fillId="0" borderId="25" xfId="0" applyFont="1" applyFill="1" applyBorder="1" applyAlignment="1">
      <alignment/>
    </xf>
    <xf numFmtId="3" fontId="35" fillId="0" borderId="25" xfId="0" applyNumberFormat="1" applyFont="1" applyFill="1" applyBorder="1" applyAlignment="1">
      <alignment/>
    </xf>
    <xf numFmtId="0" fontId="37" fillId="0" borderId="57" xfId="0" applyFont="1" applyFill="1" applyBorder="1" applyAlignment="1">
      <alignment/>
    </xf>
    <xf numFmtId="3" fontId="35" fillId="0" borderId="57" xfId="0" applyNumberFormat="1" applyFont="1" applyFill="1" applyBorder="1" applyAlignment="1">
      <alignment/>
    </xf>
    <xf numFmtId="0" fontId="37" fillId="0" borderId="19" xfId="0" applyFont="1" applyFill="1" applyBorder="1" applyAlignment="1">
      <alignment/>
    </xf>
    <xf numFmtId="3" fontId="35" fillId="0" borderId="19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72" fontId="29" fillId="0" borderId="24" xfId="64" applyNumberFormat="1" applyFont="1" applyFill="1" applyBorder="1" applyAlignment="1" applyProtection="1">
      <alignment horizontal="right" vertical="center" wrapText="1" indent="1"/>
      <protection/>
    </xf>
    <xf numFmtId="0" fontId="25" fillId="0" borderId="22" xfId="64" applyFont="1" applyFill="1" applyBorder="1" applyAlignment="1" applyProtection="1">
      <alignment vertical="center" wrapText="1"/>
      <protection/>
    </xf>
    <xf numFmtId="0" fontId="25" fillId="0" borderId="42" xfId="64" applyFont="1" applyFill="1" applyBorder="1" applyAlignment="1" applyProtection="1">
      <alignment vertical="center" wrapText="1"/>
      <protection/>
    </xf>
    <xf numFmtId="3" fontId="14" fillId="0" borderId="0" xfId="56" applyNumberFormat="1" applyFont="1" applyFill="1" applyBorder="1">
      <alignment/>
      <protection/>
    </xf>
    <xf numFmtId="3" fontId="2" fillId="0" borderId="0" xfId="56" applyNumberFormat="1" applyFont="1" applyFill="1" applyBorder="1">
      <alignment/>
      <protection/>
    </xf>
    <xf numFmtId="172" fontId="2" fillId="0" borderId="0" xfId="56" applyNumberFormat="1" applyFont="1" applyFill="1" applyBorder="1">
      <alignment/>
      <protection/>
    </xf>
    <xf numFmtId="172" fontId="21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6" applyFont="1" applyFill="1" applyBorder="1" applyAlignment="1">
      <alignment/>
      <protection/>
    </xf>
    <xf numFmtId="0" fontId="42" fillId="0" borderId="0" xfId="56" applyFont="1" applyBorder="1" applyAlignment="1">
      <alignment horizontal="center"/>
      <protection/>
    </xf>
    <xf numFmtId="0" fontId="41" fillId="0" borderId="0" xfId="0" applyFont="1" applyAlignment="1">
      <alignment/>
    </xf>
    <xf numFmtId="0" fontId="4" fillId="0" borderId="0" xfId="56" applyFont="1" applyBorder="1" applyAlignment="1">
      <alignment horizontal="center"/>
      <protection/>
    </xf>
    <xf numFmtId="0" fontId="0" fillId="0" borderId="0" xfId="0" applyAlignment="1">
      <alignment/>
    </xf>
    <xf numFmtId="0" fontId="6" fillId="0" borderId="10" xfId="56" applyFont="1" applyBorder="1" applyAlignment="1">
      <alignment horizontal="center" vertical="center" textRotation="90"/>
      <protection/>
    </xf>
    <xf numFmtId="0" fontId="6" fillId="0" borderId="19" xfId="56" applyFont="1" applyBorder="1" applyAlignment="1">
      <alignment horizontal="center" vertical="center" textRotation="90"/>
      <protection/>
    </xf>
    <xf numFmtId="0" fontId="7" fillId="0" borderId="11" xfId="56" applyFont="1" applyBorder="1" applyAlignment="1">
      <alignment horizontal="center"/>
      <protection/>
    </xf>
    <xf numFmtId="0" fontId="7" fillId="0" borderId="11" xfId="56" applyFont="1" applyFill="1" applyBorder="1" applyAlignment="1">
      <alignment horizontal="center"/>
      <protection/>
    </xf>
    <xf numFmtId="0" fontId="2" fillId="0" borderId="58" xfId="56" applyFont="1" applyBorder="1" applyAlignment="1">
      <alignment horizontal="right"/>
      <protection/>
    </xf>
    <xf numFmtId="0" fontId="0" fillId="0" borderId="58" xfId="0" applyBorder="1" applyAlignment="1">
      <alignment/>
    </xf>
    <xf numFmtId="0" fontId="36" fillId="0" borderId="58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5" fillId="0" borderId="0" xfId="0" applyFont="1" applyFill="1" applyAlignment="1">
      <alignment horizontal="center"/>
    </xf>
    <xf numFmtId="0" fontId="36" fillId="0" borderId="58" xfId="0" applyFont="1" applyFill="1" applyBorder="1" applyAlignment="1">
      <alignment horizontal="center"/>
    </xf>
    <xf numFmtId="172" fontId="20" fillId="0" borderId="0" xfId="64" applyNumberFormat="1" applyFont="1" applyFill="1" applyBorder="1" applyAlignment="1" applyProtection="1">
      <alignment horizontal="center" vertical="center"/>
      <protection/>
    </xf>
    <xf numFmtId="172" fontId="45" fillId="0" borderId="43" xfId="64" applyNumberFormat="1" applyFont="1" applyFill="1" applyBorder="1" applyAlignment="1" applyProtection="1">
      <alignment horizontal="left" vertical="center"/>
      <protection/>
    </xf>
    <xf numFmtId="172" fontId="45" fillId="0" borderId="43" xfId="64" applyNumberFormat="1" applyFont="1" applyFill="1" applyBorder="1" applyAlignment="1" applyProtection="1">
      <alignment horizontal="left"/>
      <protection/>
    </xf>
    <xf numFmtId="0" fontId="20" fillId="0" borderId="0" xfId="64" applyFont="1" applyFill="1" applyAlignment="1" applyProtection="1">
      <alignment horizontal="center"/>
      <protection/>
    </xf>
    <xf numFmtId="1" fontId="19" fillId="0" borderId="11" xfId="56" applyNumberFormat="1" applyFont="1" applyFill="1" applyBorder="1">
      <alignment/>
      <protection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" xfId="57"/>
    <cellStyle name="Normál 2 2" xfId="58"/>
    <cellStyle name="Normál 2 3" xfId="59"/>
    <cellStyle name="Normál 3" xfId="60"/>
    <cellStyle name="Normál 8" xfId="61"/>
    <cellStyle name="Normál 9" xfId="62"/>
    <cellStyle name="Normál 9 2" xfId="63"/>
    <cellStyle name="Normál_KVRENMUNKA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6%20dok\2013\2013.%20k&#246;lts&#233;gvet&#233;s\KUNSZ&#193;LL&#193;S%202013\rendelet%20mell&#233;kl.munkap&#233;ld&#225;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tika"/>
      <sheetName val="1.összevont mérleg"/>
      <sheetName val="1.a műk.mérleg"/>
      <sheetName val="1.b felh.mérleg"/>
      <sheetName val="2. bev. jogcím"/>
      <sheetName val="2.a.kiad.jogcím"/>
      <sheetName val="3.adósság keletk."/>
      <sheetName val="3.a adós.saját bev."/>
      <sheetName val="4.adós.fejl.célok"/>
      <sheetName val="5. EU"/>
      <sheetName val="ágazat"/>
      <sheetName val="beruh.felúj"/>
      <sheetName val="számítások"/>
      <sheetName val="szám."/>
      <sheetName val="normatívák"/>
      <sheetName val="ei. felhaszn.ütemterv"/>
      <sheetName val="szoc. juttat."/>
      <sheetName val="pe. átadás"/>
      <sheetName val="közvetett"/>
      <sheetName val="létszám"/>
      <sheetName val="többéves kihatás"/>
      <sheetName val="hivatal bér"/>
    </sheetNames>
    <sheetDataSet>
      <sheetData sheetId="0">
        <row r="17">
          <cell r="I17">
            <v>0</v>
          </cell>
        </row>
        <row r="33">
          <cell r="D33">
            <v>0</v>
          </cell>
          <cell r="F33">
            <v>0</v>
          </cell>
        </row>
        <row r="34">
          <cell r="D34">
            <v>0</v>
          </cell>
        </row>
        <row r="55">
          <cell r="D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B37">
      <selection activeCell="M54" sqref="M54"/>
    </sheetView>
  </sheetViews>
  <sheetFormatPr defaultColWidth="9.00390625" defaultRowHeight="12.75"/>
  <cols>
    <col min="1" max="1" width="5.375" style="42" customWidth="1"/>
    <col min="2" max="2" width="50.75390625" style="2" customWidth="1"/>
    <col min="3" max="6" width="10.75390625" style="2" customWidth="1"/>
    <col min="7" max="7" width="50.75390625" style="2" customWidth="1"/>
    <col min="8" max="9" width="10.75390625" style="2" customWidth="1"/>
    <col min="10" max="10" width="10.75390625" style="1" customWidth="1"/>
    <col min="11" max="11" width="10.75390625" style="2" customWidth="1"/>
    <col min="12" max="16384" width="9.125" style="2" customWidth="1"/>
  </cols>
  <sheetData>
    <row r="1" spans="1:11" ht="26.25" customHeight="1">
      <c r="A1" s="298" t="s">
        <v>277</v>
      </c>
      <c r="B1" s="298"/>
      <c r="C1" s="298"/>
      <c r="D1" s="298"/>
      <c r="E1" s="298"/>
      <c r="F1" s="298"/>
      <c r="G1" s="298"/>
      <c r="H1" s="298"/>
      <c r="I1" s="298"/>
      <c r="J1" s="299"/>
      <c r="K1" s="299"/>
    </row>
    <row r="2" spans="1:12" ht="24" customHeight="1">
      <c r="A2" s="300" t="s">
        <v>0</v>
      </c>
      <c r="B2" s="300"/>
      <c r="C2" s="300"/>
      <c r="D2" s="300"/>
      <c r="E2" s="300"/>
      <c r="F2" s="300"/>
      <c r="G2" s="300"/>
      <c r="H2" s="300"/>
      <c r="I2" s="300"/>
      <c r="J2" s="301"/>
      <c r="K2" s="301"/>
      <c r="L2" s="47"/>
    </row>
    <row r="3" spans="1:11" ht="17.25" customHeight="1">
      <c r="A3" s="306" t="s">
        <v>1</v>
      </c>
      <c r="B3" s="306"/>
      <c r="C3" s="306"/>
      <c r="D3" s="306"/>
      <c r="E3" s="306"/>
      <c r="F3" s="306"/>
      <c r="G3" s="306"/>
      <c r="H3" s="306"/>
      <c r="I3" s="306"/>
      <c r="J3" s="307"/>
      <c r="K3" s="307"/>
    </row>
    <row r="4" spans="1:11" ht="18" customHeight="1">
      <c r="A4" s="302" t="s">
        <v>2</v>
      </c>
      <c r="B4" s="304" t="s">
        <v>3</v>
      </c>
      <c r="C4" s="304"/>
      <c r="D4" s="55"/>
      <c r="E4" s="55"/>
      <c r="F4" s="55"/>
      <c r="G4" s="305" t="s">
        <v>4</v>
      </c>
      <c r="H4" s="305"/>
      <c r="I4" s="102"/>
      <c r="J4" s="57"/>
      <c r="K4" s="25"/>
    </row>
    <row r="5" spans="1:11" s="4" customFormat="1" ht="31.5" customHeight="1">
      <c r="A5" s="303"/>
      <c r="B5" s="3" t="s">
        <v>5</v>
      </c>
      <c r="C5" s="58" t="s">
        <v>6</v>
      </c>
      <c r="D5" s="58" t="s">
        <v>456</v>
      </c>
      <c r="E5" s="59" t="s">
        <v>124</v>
      </c>
      <c r="F5" s="103" t="s">
        <v>457</v>
      </c>
      <c r="G5" s="3" t="s">
        <v>5</v>
      </c>
      <c r="H5" s="58" t="s">
        <v>6</v>
      </c>
      <c r="I5" s="58" t="s">
        <v>456</v>
      </c>
      <c r="J5" s="59" t="s">
        <v>124</v>
      </c>
      <c r="K5" s="103" t="s">
        <v>457</v>
      </c>
    </row>
    <row r="6" spans="1:11" s="4" customFormat="1" ht="15.75" customHeight="1">
      <c r="A6" s="5"/>
      <c r="B6" s="6"/>
      <c r="C6" s="7"/>
      <c r="D6" s="7"/>
      <c r="E6" s="7"/>
      <c r="F6" s="7"/>
      <c r="G6" s="6"/>
      <c r="H6" s="8"/>
      <c r="I6" s="8"/>
      <c r="J6" s="71"/>
      <c r="K6" s="77"/>
    </row>
    <row r="7" spans="1:11" s="14" customFormat="1" ht="17.25" customHeight="1">
      <c r="A7" s="9">
        <v>1</v>
      </c>
      <c r="B7" s="10" t="s">
        <v>7</v>
      </c>
      <c r="C7" s="11">
        <f>C8+C9+C10+C14+C20</f>
        <v>172415</v>
      </c>
      <c r="D7" s="11">
        <v>231981</v>
      </c>
      <c r="E7" s="11">
        <f>E8+E9+E10+E14+E20</f>
        <v>13000</v>
      </c>
      <c r="F7" s="11">
        <f>F8+F9+F10+F14+F20</f>
        <v>244981</v>
      </c>
      <c r="G7" s="12" t="s">
        <v>7</v>
      </c>
      <c r="H7" s="13">
        <f>+H8+H9+H10+H11+H12+H18</f>
        <v>172415</v>
      </c>
      <c r="I7" s="13">
        <f>+I8+I9+I10+I11+I12+I18</f>
        <v>233663</v>
      </c>
      <c r="J7" s="13">
        <f>+J8+J9+J10+J11+J12+J18</f>
        <v>0</v>
      </c>
      <c r="K7" s="13">
        <f>+K8+K9+K10+K11+K12+K18</f>
        <v>233663</v>
      </c>
    </row>
    <row r="8" spans="1:17" s="14" customFormat="1" ht="17.25" customHeight="1">
      <c r="A8" s="9">
        <v>2</v>
      </c>
      <c r="B8" s="15" t="s">
        <v>8</v>
      </c>
      <c r="C8" s="11">
        <v>0</v>
      </c>
      <c r="D8" s="11">
        <v>0</v>
      </c>
      <c r="E8" s="11"/>
      <c r="F8" s="11">
        <v>0</v>
      </c>
      <c r="G8" s="15" t="s">
        <v>9</v>
      </c>
      <c r="H8" s="13">
        <v>59685</v>
      </c>
      <c r="I8" s="13">
        <v>77805</v>
      </c>
      <c r="J8" s="72"/>
      <c r="K8" s="56">
        <f>J8+I8</f>
        <v>77805</v>
      </c>
      <c r="Q8" s="293"/>
    </row>
    <row r="9" spans="1:17" s="16" customFormat="1" ht="17.25" customHeight="1">
      <c r="A9" s="9">
        <v>3</v>
      </c>
      <c r="B9" s="15" t="s">
        <v>10</v>
      </c>
      <c r="C9" s="11">
        <v>25910</v>
      </c>
      <c r="D9" s="11">
        <v>30733</v>
      </c>
      <c r="E9" s="11"/>
      <c r="F9" s="11">
        <f>E9+D9</f>
        <v>30733</v>
      </c>
      <c r="G9" s="15" t="s">
        <v>11</v>
      </c>
      <c r="H9" s="13">
        <v>16115</v>
      </c>
      <c r="I9" s="13">
        <v>20303</v>
      </c>
      <c r="J9" s="72"/>
      <c r="K9" s="56">
        <f aca="true" t="shared" si="0" ref="K9:K54">J9+I9</f>
        <v>20303</v>
      </c>
      <c r="P9" s="14"/>
      <c r="Q9" s="293"/>
    </row>
    <row r="10" spans="1:17" s="16" customFormat="1" ht="17.25" customHeight="1">
      <c r="A10" s="9">
        <v>4</v>
      </c>
      <c r="B10" s="15" t="s">
        <v>12</v>
      </c>
      <c r="C10" s="13">
        <f>+SUM(C11:C13)</f>
        <v>77800</v>
      </c>
      <c r="D10" s="13">
        <v>64800</v>
      </c>
      <c r="E10" s="13">
        <f>+SUM(E11:E13)</f>
        <v>13000</v>
      </c>
      <c r="F10" s="13">
        <f>+SUM(F11:F13)</f>
        <v>77800</v>
      </c>
      <c r="G10" s="15" t="s">
        <v>13</v>
      </c>
      <c r="H10" s="13">
        <v>80315</v>
      </c>
      <c r="I10" s="13">
        <v>94643</v>
      </c>
      <c r="J10" s="72"/>
      <c r="K10" s="56">
        <f t="shared" si="0"/>
        <v>94643</v>
      </c>
      <c r="P10" s="14"/>
      <c r="Q10" s="293"/>
    </row>
    <row r="11" spans="1:17" s="16" customFormat="1" ht="17.25" customHeight="1">
      <c r="A11" s="9">
        <v>5</v>
      </c>
      <c r="B11" s="17" t="s">
        <v>14</v>
      </c>
      <c r="C11" s="18">
        <v>70850</v>
      </c>
      <c r="D11" s="18">
        <v>57850</v>
      </c>
      <c r="E11" s="18">
        <v>13000</v>
      </c>
      <c r="F11" s="18">
        <f>E11+D11</f>
        <v>70850</v>
      </c>
      <c r="G11" s="15" t="s">
        <v>15</v>
      </c>
      <c r="H11" s="13">
        <v>0</v>
      </c>
      <c r="I11" s="13">
        <v>0</v>
      </c>
      <c r="J11" s="72"/>
      <c r="K11" s="56">
        <f t="shared" si="0"/>
        <v>0</v>
      </c>
      <c r="P11" s="14"/>
      <c r="Q11" s="293"/>
    </row>
    <row r="12" spans="1:17" s="16" customFormat="1" ht="17.25" customHeight="1">
      <c r="A12" s="9">
        <v>6</v>
      </c>
      <c r="B12" s="17" t="s">
        <v>16</v>
      </c>
      <c r="C12" s="18">
        <v>6800</v>
      </c>
      <c r="D12" s="18">
        <v>6800</v>
      </c>
      <c r="E12" s="18"/>
      <c r="F12" s="18">
        <v>6800</v>
      </c>
      <c r="G12" s="15" t="s">
        <v>17</v>
      </c>
      <c r="H12" s="13">
        <v>16300</v>
      </c>
      <c r="I12" s="13">
        <v>36212</v>
      </c>
      <c r="J12" s="72"/>
      <c r="K12" s="56">
        <f t="shared" si="0"/>
        <v>36212</v>
      </c>
      <c r="P12" s="14"/>
      <c r="Q12" s="293"/>
    </row>
    <row r="13" spans="1:17" s="16" customFormat="1" ht="17.25" customHeight="1">
      <c r="A13" s="9">
        <v>7</v>
      </c>
      <c r="B13" s="17" t="s">
        <v>18</v>
      </c>
      <c r="C13" s="18">
        <v>150</v>
      </c>
      <c r="D13" s="18">
        <v>150</v>
      </c>
      <c r="E13" s="18"/>
      <c r="F13" s="18">
        <v>150</v>
      </c>
      <c r="G13" s="17" t="s">
        <v>19</v>
      </c>
      <c r="H13" s="18">
        <v>0</v>
      </c>
      <c r="I13" s="18">
        <v>0</v>
      </c>
      <c r="J13" s="73"/>
      <c r="K13" s="56">
        <f t="shared" si="0"/>
        <v>0</v>
      </c>
      <c r="P13" s="14"/>
      <c r="Q13" s="293"/>
    </row>
    <row r="14" spans="1:17" s="16" customFormat="1" ht="17.25" customHeight="1">
      <c r="A14" s="9">
        <v>8</v>
      </c>
      <c r="B14" s="15" t="s">
        <v>20</v>
      </c>
      <c r="C14" s="19">
        <f>+SUM(C15:C19)</f>
        <v>64285</v>
      </c>
      <c r="D14" s="19">
        <v>82101</v>
      </c>
      <c r="E14" s="19">
        <f>+SUM(E15:E19)</f>
        <v>0</v>
      </c>
      <c r="F14" s="19">
        <f>+SUM(F15:F19)</f>
        <v>82101</v>
      </c>
      <c r="G14" s="17" t="s">
        <v>21</v>
      </c>
      <c r="H14" s="18">
        <v>1000</v>
      </c>
      <c r="I14" s="18">
        <v>1520</v>
      </c>
      <c r="J14" s="73"/>
      <c r="K14" s="56">
        <f t="shared" si="0"/>
        <v>1520</v>
      </c>
      <c r="P14" s="14"/>
      <c r="Q14" s="293"/>
    </row>
    <row r="15" spans="1:16" s="16" customFormat="1" ht="17.25" customHeight="1">
      <c r="A15" s="9">
        <v>9</v>
      </c>
      <c r="B15" s="17" t="s">
        <v>22</v>
      </c>
      <c r="C15" s="18">
        <v>13983</v>
      </c>
      <c r="D15" s="18">
        <v>27181</v>
      </c>
      <c r="E15" s="18"/>
      <c r="F15" s="18">
        <f>E15+D15</f>
        <v>27181</v>
      </c>
      <c r="G15" s="17" t="s">
        <v>23</v>
      </c>
      <c r="H15" s="18">
        <v>15300</v>
      </c>
      <c r="I15" s="18">
        <v>34692</v>
      </c>
      <c r="J15" s="73"/>
      <c r="K15" s="56">
        <f t="shared" si="0"/>
        <v>34692</v>
      </c>
      <c r="P15" s="14"/>
    </row>
    <row r="16" spans="1:16" s="16" customFormat="1" ht="17.25" customHeight="1">
      <c r="A16" s="9">
        <v>10</v>
      </c>
      <c r="B16" s="17" t="s">
        <v>24</v>
      </c>
      <c r="C16" s="18">
        <v>27726</v>
      </c>
      <c r="D16" s="18">
        <v>35013</v>
      </c>
      <c r="E16" s="18"/>
      <c r="F16" s="18">
        <f>E16+D16</f>
        <v>35013</v>
      </c>
      <c r="G16" s="17" t="s">
        <v>25</v>
      </c>
      <c r="H16" s="18">
        <v>0</v>
      </c>
      <c r="I16" s="18">
        <v>0</v>
      </c>
      <c r="J16" s="73"/>
      <c r="K16" s="56">
        <f t="shared" si="0"/>
        <v>0</v>
      </c>
      <c r="P16" s="14"/>
    </row>
    <row r="17" spans="1:11" s="16" customFormat="1" ht="17.25" customHeight="1">
      <c r="A17" s="9">
        <v>11</v>
      </c>
      <c r="B17" s="17" t="s">
        <v>26</v>
      </c>
      <c r="C17" s="18">
        <v>12207</v>
      </c>
      <c r="D17" s="18">
        <v>8254</v>
      </c>
      <c r="E17" s="18"/>
      <c r="F17" s="18">
        <f>E17+D17</f>
        <v>8254</v>
      </c>
      <c r="G17" s="17" t="s">
        <v>27</v>
      </c>
      <c r="H17" s="20">
        <f>+'[1]analitika'!I17</f>
        <v>0</v>
      </c>
      <c r="I17" s="20">
        <v>0</v>
      </c>
      <c r="J17" s="73"/>
      <c r="K17" s="56">
        <f t="shared" si="0"/>
        <v>0</v>
      </c>
    </row>
    <row r="18" spans="1:11" s="16" customFormat="1" ht="17.25" customHeight="1">
      <c r="A18" s="9">
        <v>12</v>
      </c>
      <c r="B18" s="17" t="s">
        <v>28</v>
      </c>
      <c r="C18" s="18">
        <v>1934</v>
      </c>
      <c r="D18" s="18">
        <v>1934</v>
      </c>
      <c r="E18" s="18"/>
      <c r="F18" s="18">
        <f>E18+D18</f>
        <v>1934</v>
      </c>
      <c r="G18" s="15" t="s">
        <v>29</v>
      </c>
      <c r="H18" s="13"/>
      <c r="I18" s="13">
        <v>4700</v>
      </c>
      <c r="J18" s="104"/>
      <c r="K18" s="56">
        <f t="shared" si="0"/>
        <v>4700</v>
      </c>
    </row>
    <row r="19" spans="1:11" s="16" customFormat="1" ht="17.25" customHeight="1">
      <c r="A19" s="9">
        <v>13</v>
      </c>
      <c r="B19" s="17" t="s">
        <v>30</v>
      </c>
      <c r="C19" s="18">
        <v>8435</v>
      </c>
      <c r="D19" s="18">
        <v>9719</v>
      </c>
      <c r="E19" s="18"/>
      <c r="F19" s="18">
        <f>E19+D19</f>
        <v>9719</v>
      </c>
      <c r="G19" s="21"/>
      <c r="H19" s="18"/>
      <c r="I19" s="18">
        <v>0</v>
      </c>
      <c r="J19" s="73"/>
      <c r="K19" s="56">
        <f t="shared" si="0"/>
        <v>0</v>
      </c>
    </row>
    <row r="20" spans="1:11" s="16" customFormat="1" ht="17.25" customHeight="1">
      <c r="A20" s="9">
        <v>14</v>
      </c>
      <c r="B20" s="15" t="s">
        <v>31</v>
      </c>
      <c r="C20" s="22">
        <f>+SUM(C21:C26)-C22</f>
        <v>4420</v>
      </c>
      <c r="D20" s="22">
        <v>54347</v>
      </c>
      <c r="E20" s="22">
        <f>+SUM(E21:E26)-E22</f>
        <v>0</v>
      </c>
      <c r="F20" s="22">
        <f>+SUM(F21:F26)-F22</f>
        <v>54347</v>
      </c>
      <c r="G20" s="21"/>
      <c r="H20" s="18"/>
      <c r="I20" s="18">
        <v>0</v>
      </c>
      <c r="J20" s="73"/>
      <c r="K20" s="56">
        <f t="shared" si="0"/>
        <v>0</v>
      </c>
    </row>
    <row r="21" spans="1:11" s="16" customFormat="1" ht="17.25" customHeight="1">
      <c r="A21" s="9">
        <v>15</v>
      </c>
      <c r="B21" s="17" t="s">
        <v>32</v>
      </c>
      <c r="C21" s="18">
        <v>4420</v>
      </c>
      <c r="D21" s="18">
        <v>4602</v>
      </c>
      <c r="E21" s="18"/>
      <c r="F21" s="24">
        <f>E21+D21</f>
        <v>4602</v>
      </c>
      <c r="G21" s="21"/>
      <c r="H21" s="18"/>
      <c r="I21" s="18">
        <v>0</v>
      </c>
      <c r="J21" s="73"/>
      <c r="K21" s="56">
        <f t="shared" si="0"/>
        <v>0</v>
      </c>
    </row>
    <row r="22" spans="1:11" s="14" customFormat="1" ht="12.75" customHeight="1">
      <c r="A22" s="9">
        <v>16</v>
      </c>
      <c r="B22" s="23" t="s">
        <v>33</v>
      </c>
      <c r="C22" s="24">
        <v>4420</v>
      </c>
      <c r="D22" s="24">
        <v>4602</v>
      </c>
      <c r="E22" s="24"/>
      <c r="F22" s="24">
        <f>E22+D22</f>
        <v>4602</v>
      </c>
      <c r="G22" s="21"/>
      <c r="H22" s="18"/>
      <c r="I22" s="18">
        <v>0</v>
      </c>
      <c r="J22" s="72"/>
      <c r="K22" s="56">
        <f t="shared" si="0"/>
        <v>0</v>
      </c>
    </row>
    <row r="23" spans="1:11" s="16" customFormat="1" ht="17.25" customHeight="1">
      <c r="A23" s="9">
        <v>17</v>
      </c>
      <c r="B23" s="17" t="s">
        <v>34</v>
      </c>
      <c r="C23" s="18">
        <v>0</v>
      </c>
      <c r="D23" s="18">
        <v>48467</v>
      </c>
      <c r="E23" s="18"/>
      <c r="F23" s="18">
        <f>E23+D23</f>
        <v>48467</v>
      </c>
      <c r="G23" s="25"/>
      <c r="H23" s="13"/>
      <c r="I23" s="13">
        <v>0</v>
      </c>
      <c r="J23" s="73"/>
      <c r="K23" s="56">
        <f t="shared" si="0"/>
        <v>0</v>
      </c>
    </row>
    <row r="24" spans="1:11" s="16" customFormat="1" ht="17.25" customHeight="1">
      <c r="A24" s="9">
        <v>18</v>
      </c>
      <c r="B24" s="17" t="s">
        <v>35</v>
      </c>
      <c r="C24" s="18">
        <v>0</v>
      </c>
      <c r="D24" s="18"/>
      <c r="E24" s="18"/>
      <c r="F24" s="18"/>
      <c r="G24" s="25"/>
      <c r="H24" s="18"/>
      <c r="I24" s="18">
        <v>0</v>
      </c>
      <c r="J24" s="73"/>
      <c r="K24" s="56">
        <f t="shared" si="0"/>
        <v>0</v>
      </c>
    </row>
    <row r="25" spans="1:11" s="16" customFormat="1" ht="17.25" customHeight="1">
      <c r="A25" s="9">
        <v>19</v>
      </c>
      <c r="B25" s="17" t="s">
        <v>36</v>
      </c>
      <c r="C25" s="18">
        <v>0</v>
      </c>
      <c r="D25" s="18">
        <v>1278</v>
      </c>
      <c r="E25" s="18"/>
      <c r="F25" s="18">
        <v>1278</v>
      </c>
      <c r="G25" s="25"/>
      <c r="H25" s="18"/>
      <c r="I25" s="18">
        <v>0</v>
      </c>
      <c r="J25" s="73"/>
      <c r="K25" s="56">
        <f t="shared" si="0"/>
        <v>0</v>
      </c>
    </row>
    <row r="26" spans="1:11" s="16" customFormat="1" ht="17.25" customHeight="1">
      <c r="A26" s="9">
        <v>20</v>
      </c>
      <c r="B26" s="17" t="s">
        <v>37</v>
      </c>
      <c r="C26" s="18">
        <v>0</v>
      </c>
      <c r="D26" s="18"/>
      <c r="E26" s="18"/>
      <c r="F26" s="18"/>
      <c r="G26" s="25"/>
      <c r="H26" s="18"/>
      <c r="I26" s="18">
        <v>0</v>
      </c>
      <c r="J26" s="73"/>
      <c r="K26" s="56">
        <f t="shared" si="0"/>
        <v>0</v>
      </c>
    </row>
    <row r="27" spans="1:11" s="16" customFormat="1" ht="17.25" customHeight="1">
      <c r="A27" s="9">
        <v>21</v>
      </c>
      <c r="B27" s="26" t="s">
        <v>38</v>
      </c>
      <c r="C27" s="19">
        <f>+C28+C32+C35</f>
        <v>11085</v>
      </c>
      <c r="D27" s="19">
        <v>12828</v>
      </c>
      <c r="E27" s="19">
        <f>+E28+E32+E35</f>
        <v>0</v>
      </c>
      <c r="F27" s="19">
        <f>+F28+F32+F35</f>
        <v>12828</v>
      </c>
      <c r="G27" s="12" t="s">
        <v>38</v>
      </c>
      <c r="H27" s="27">
        <f>+H28+H29+H30+H36</f>
        <v>11085</v>
      </c>
      <c r="I27" s="27">
        <v>30558</v>
      </c>
      <c r="J27" s="27">
        <f>+J28+J29+J30+J36</f>
        <v>0</v>
      </c>
      <c r="K27" s="27">
        <f>+K28+K29+K30+K36</f>
        <v>30558</v>
      </c>
    </row>
    <row r="28" spans="1:12" s="16" customFormat="1" ht="17.25" customHeight="1">
      <c r="A28" s="9">
        <v>22</v>
      </c>
      <c r="B28" s="15" t="s">
        <v>39</v>
      </c>
      <c r="C28" s="28">
        <f>+SUM(C29:C31)</f>
        <v>2150</v>
      </c>
      <c r="D28" s="28">
        <v>2150</v>
      </c>
      <c r="E28" s="28">
        <f>+SUM(E29:E31)</f>
        <v>0</v>
      </c>
      <c r="F28" s="28">
        <f>+SUM(F29:F31)</f>
        <v>2150</v>
      </c>
      <c r="G28" s="15" t="s">
        <v>40</v>
      </c>
      <c r="H28" s="13">
        <v>250</v>
      </c>
      <c r="I28" s="13">
        <v>14715</v>
      </c>
      <c r="J28" s="73"/>
      <c r="K28" s="56">
        <f>J28+I28</f>
        <v>14715</v>
      </c>
      <c r="L28" s="16">
        <v>0</v>
      </c>
    </row>
    <row r="29" spans="1:11" s="16" customFormat="1" ht="17.25" customHeight="1">
      <c r="A29" s="9">
        <v>23</v>
      </c>
      <c r="B29" s="17" t="s">
        <v>41</v>
      </c>
      <c r="C29" s="18">
        <v>800</v>
      </c>
      <c r="D29" s="18">
        <v>800</v>
      </c>
      <c r="E29" s="18"/>
      <c r="F29" s="18">
        <v>800</v>
      </c>
      <c r="G29" s="15" t="s">
        <v>42</v>
      </c>
      <c r="H29" s="13">
        <v>10450</v>
      </c>
      <c r="I29" s="13">
        <v>15643</v>
      </c>
      <c r="J29" s="73"/>
      <c r="K29" s="56">
        <f t="shared" si="0"/>
        <v>15643</v>
      </c>
    </row>
    <row r="30" spans="1:15" s="16" customFormat="1" ht="17.25" customHeight="1">
      <c r="A30" s="9">
        <v>24</v>
      </c>
      <c r="B30" s="17" t="s">
        <v>43</v>
      </c>
      <c r="C30" s="18">
        <v>1350</v>
      </c>
      <c r="D30" s="18">
        <v>1350</v>
      </c>
      <c r="E30" s="18"/>
      <c r="F30" s="18">
        <v>1350</v>
      </c>
      <c r="G30" s="15" t="s">
        <v>44</v>
      </c>
      <c r="H30" s="13">
        <f>+SUM(H31:H35)</f>
        <v>0</v>
      </c>
      <c r="I30" s="13">
        <v>200</v>
      </c>
      <c r="J30" s="73"/>
      <c r="K30" s="56">
        <f t="shared" si="0"/>
        <v>200</v>
      </c>
      <c r="O30" s="294"/>
    </row>
    <row r="31" spans="1:11" s="16" customFormat="1" ht="17.25" customHeight="1">
      <c r="A31" s="9">
        <v>25</v>
      </c>
      <c r="B31" s="17" t="s">
        <v>45</v>
      </c>
      <c r="C31" s="18">
        <v>0</v>
      </c>
      <c r="D31" s="18">
        <v>0</v>
      </c>
      <c r="E31" s="18"/>
      <c r="F31" s="18">
        <v>0</v>
      </c>
      <c r="G31" s="17" t="s">
        <v>46</v>
      </c>
      <c r="H31" s="18">
        <v>0</v>
      </c>
      <c r="I31" s="18">
        <v>0</v>
      </c>
      <c r="J31" s="73"/>
      <c r="K31" s="78">
        <f t="shared" si="0"/>
        <v>0</v>
      </c>
    </row>
    <row r="32" spans="1:11" s="16" customFormat="1" ht="17.25" customHeight="1">
      <c r="A32" s="9">
        <v>26</v>
      </c>
      <c r="B32" s="15" t="s">
        <v>47</v>
      </c>
      <c r="C32" s="13">
        <f>+SUM(C33:C34)</f>
        <v>0</v>
      </c>
      <c r="D32" s="13">
        <v>1743</v>
      </c>
      <c r="E32" s="13"/>
      <c r="F32" s="13">
        <f>+SUM(F33:F34)</f>
        <v>1743</v>
      </c>
      <c r="G32" s="17" t="s">
        <v>48</v>
      </c>
      <c r="H32" s="18">
        <v>0</v>
      </c>
      <c r="I32" s="18">
        <v>0</v>
      </c>
      <c r="J32" s="73"/>
      <c r="K32" s="78">
        <f t="shared" si="0"/>
        <v>0</v>
      </c>
    </row>
    <row r="33" spans="1:11" s="14" customFormat="1" ht="17.25" customHeight="1">
      <c r="A33" s="9">
        <v>27</v>
      </c>
      <c r="B33" s="17" t="s">
        <v>49</v>
      </c>
      <c r="C33" s="18">
        <f>+'[1]analitika'!D33</f>
        <v>0</v>
      </c>
      <c r="D33" s="18">
        <v>0</v>
      </c>
      <c r="E33" s="18"/>
      <c r="F33" s="18">
        <f>+'[1]analitika'!F33</f>
        <v>0</v>
      </c>
      <c r="G33" s="17" t="s">
        <v>50</v>
      </c>
      <c r="H33" s="18">
        <v>0</v>
      </c>
      <c r="I33" s="18">
        <v>0</v>
      </c>
      <c r="J33" s="72"/>
      <c r="K33" s="78">
        <f t="shared" si="0"/>
        <v>0</v>
      </c>
    </row>
    <row r="34" spans="1:11" s="16" customFormat="1" ht="17.25" customHeight="1">
      <c r="A34" s="9">
        <v>28</v>
      </c>
      <c r="B34" s="17" t="s">
        <v>51</v>
      </c>
      <c r="C34" s="18">
        <f>+'[1]analitika'!D34</f>
        <v>0</v>
      </c>
      <c r="D34" s="18">
        <v>1743</v>
      </c>
      <c r="E34" s="18"/>
      <c r="F34" s="18">
        <v>1743</v>
      </c>
      <c r="G34" s="17" t="s">
        <v>52</v>
      </c>
      <c r="H34" s="18">
        <v>0</v>
      </c>
      <c r="I34" s="18">
        <v>200</v>
      </c>
      <c r="J34" s="73"/>
      <c r="K34" s="78">
        <f t="shared" si="0"/>
        <v>200</v>
      </c>
    </row>
    <row r="35" spans="1:11" s="16" customFormat="1" ht="17.25" customHeight="1">
      <c r="A35" s="9">
        <v>29</v>
      </c>
      <c r="B35" s="15" t="s">
        <v>53</v>
      </c>
      <c r="C35" s="13">
        <v>8935</v>
      </c>
      <c r="D35" s="13">
        <v>8935</v>
      </c>
      <c r="E35" s="13"/>
      <c r="F35" s="13">
        <v>8935</v>
      </c>
      <c r="G35" s="17" t="s">
        <v>54</v>
      </c>
      <c r="H35" s="20">
        <v>0</v>
      </c>
      <c r="I35" s="20">
        <v>0</v>
      </c>
      <c r="J35" s="73"/>
      <c r="K35" s="56">
        <f t="shared" si="0"/>
        <v>0</v>
      </c>
    </row>
    <row r="36" spans="1:11" s="16" customFormat="1" ht="17.25" customHeight="1">
      <c r="A36" s="9">
        <v>30</v>
      </c>
      <c r="B36" s="17" t="s">
        <v>55</v>
      </c>
      <c r="C36" s="18">
        <v>0</v>
      </c>
      <c r="D36" s="18">
        <v>0</v>
      </c>
      <c r="E36" s="18"/>
      <c r="F36" s="18">
        <v>0</v>
      </c>
      <c r="G36" s="15" t="s">
        <v>56</v>
      </c>
      <c r="H36" s="13">
        <v>385</v>
      </c>
      <c r="I36" s="13">
        <v>0</v>
      </c>
      <c r="J36" s="104"/>
      <c r="K36" s="56">
        <f t="shared" si="0"/>
        <v>0</v>
      </c>
    </row>
    <row r="37" spans="1:11" s="16" customFormat="1" ht="12.75" customHeight="1">
      <c r="A37" s="9">
        <v>31</v>
      </c>
      <c r="B37" s="23" t="s">
        <v>33</v>
      </c>
      <c r="C37" s="24">
        <v>0</v>
      </c>
      <c r="D37" s="24">
        <v>0</v>
      </c>
      <c r="E37" s="24"/>
      <c r="F37" s="24">
        <v>0</v>
      </c>
      <c r="G37" s="29"/>
      <c r="H37" s="29"/>
      <c r="I37" s="29">
        <v>0</v>
      </c>
      <c r="J37" s="74"/>
      <c r="K37" s="78">
        <f t="shared" si="0"/>
        <v>0</v>
      </c>
    </row>
    <row r="38" spans="1:11" s="16" customFormat="1" ht="17.25" customHeight="1">
      <c r="A38" s="9">
        <v>32</v>
      </c>
      <c r="B38" s="17" t="s">
        <v>57</v>
      </c>
      <c r="C38" s="18">
        <v>8900</v>
      </c>
      <c r="D38" s="18">
        <v>8900</v>
      </c>
      <c r="E38" s="18"/>
      <c r="F38" s="18">
        <v>8900</v>
      </c>
      <c r="G38" s="29"/>
      <c r="H38" s="29"/>
      <c r="I38" s="29">
        <v>0</v>
      </c>
      <c r="J38" s="73"/>
      <c r="K38" s="78">
        <f t="shared" si="0"/>
        <v>0</v>
      </c>
    </row>
    <row r="39" spans="1:11" s="16" customFormat="1" ht="17.25" customHeight="1">
      <c r="A39" s="9">
        <v>33</v>
      </c>
      <c r="B39" s="17" t="s">
        <v>58</v>
      </c>
      <c r="C39" s="18"/>
      <c r="D39" s="18"/>
      <c r="E39" s="18"/>
      <c r="F39" s="18"/>
      <c r="G39" s="25"/>
      <c r="H39" s="13"/>
      <c r="I39" s="13">
        <v>0</v>
      </c>
      <c r="J39" s="73"/>
      <c r="K39" s="78">
        <f t="shared" si="0"/>
        <v>0</v>
      </c>
    </row>
    <row r="40" spans="1:11" s="16" customFormat="1" ht="17.25" customHeight="1">
      <c r="A40" s="9">
        <v>34</v>
      </c>
      <c r="B40" s="17" t="s">
        <v>59</v>
      </c>
      <c r="C40" s="18">
        <v>35</v>
      </c>
      <c r="D40" s="18">
        <v>35</v>
      </c>
      <c r="E40" s="18"/>
      <c r="F40" s="18">
        <v>35</v>
      </c>
      <c r="G40" s="25"/>
      <c r="H40" s="13"/>
      <c r="I40" s="13">
        <v>0</v>
      </c>
      <c r="J40" s="73"/>
      <c r="K40" s="78">
        <f t="shared" si="0"/>
        <v>0</v>
      </c>
    </row>
    <row r="41" spans="1:11" s="32" customFormat="1" ht="17.25" customHeight="1">
      <c r="A41" s="9">
        <v>35</v>
      </c>
      <c r="B41" s="30" t="s">
        <v>60</v>
      </c>
      <c r="C41" s="31">
        <f>+C7+C27</f>
        <v>183500</v>
      </c>
      <c r="D41" s="31">
        <v>244809</v>
      </c>
      <c r="E41" s="31">
        <f>+E7+E27</f>
        <v>13000</v>
      </c>
      <c r="F41" s="31">
        <f>+F7+F27</f>
        <v>257809</v>
      </c>
      <c r="G41" s="30" t="s">
        <v>61</v>
      </c>
      <c r="H41" s="13">
        <f>+H7+H27</f>
        <v>183500</v>
      </c>
      <c r="I41" s="13">
        <f>+I7+I27</f>
        <v>264221</v>
      </c>
      <c r="J41" s="13">
        <f>+J7+J27</f>
        <v>0</v>
      </c>
      <c r="K41" s="13">
        <f>+K7+K27</f>
        <v>264221</v>
      </c>
    </row>
    <row r="42" spans="1:11" s="16" customFormat="1" ht="17.25" customHeight="1">
      <c r="A42" s="9">
        <v>36</v>
      </c>
      <c r="B42" s="33"/>
      <c r="C42" s="18"/>
      <c r="D42" s="18"/>
      <c r="E42" s="18"/>
      <c r="F42" s="18"/>
      <c r="G42" s="34" t="s">
        <v>62</v>
      </c>
      <c r="H42" s="20"/>
      <c r="I42" s="20"/>
      <c r="J42" s="73">
        <v>21309</v>
      </c>
      <c r="K42" s="78">
        <v>21309</v>
      </c>
    </row>
    <row r="43" spans="1:11" s="16" customFormat="1" ht="17.25" customHeight="1">
      <c r="A43" s="9">
        <v>37</v>
      </c>
      <c r="B43" s="29"/>
      <c r="C43" s="18"/>
      <c r="D43" s="18"/>
      <c r="E43" s="18"/>
      <c r="F43" s="18"/>
      <c r="G43" s="34" t="s">
        <v>63</v>
      </c>
      <c r="H43" s="20"/>
      <c r="I43" s="20"/>
      <c r="J43" s="73"/>
      <c r="K43" s="56"/>
    </row>
    <row r="44" spans="1:11" s="35" customFormat="1" ht="17.25" customHeight="1">
      <c r="A44" s="9">
        <v>38</v>
      </c>
      <c r="B44" s="29"/>
      <c r="C44" s="18"/>
      <c r="D44" s="18"/>
      <c r="E44" s="18"/>
      <c r="F44" s="18"/>
      <c r="G44" s="30" t="s">
        <v>64</v>
      </c>
      <c r="H44" s="27"/>
      <c r="I44" s="27"/>
      <c r="J44" s="318">
        <v>21309</v>
      </c>
      <c r="K44" s="56">
        <v>21309</v>
      </c>
    </row>
    <row r="45" spans="1:11" s="35" customFormat="1" ht="17.25" customHeight="1" thickBot="1">
      <c r="A45" s="9">
        <v>39</v>
      </c>
      <c r="B45" s="29"/>
      <c r="C45" s="18"/>
      <c r="D45" s="18"/>
      <c r="E45" s="18"/>
      <c r="F45" s="18"/>
      <c r="G45" s="30"/>
      <c r="H45" s="27"/>
      <c r="I45" s="27"/>
      <c r="J45" s="76"/>
      <c r="K45" s="56"/>
    </row>
    <row r="46" spans="1:15" s="35" customFormat="1" ht="30" customHeight="1" thickBot="1">
      <c r="A46" s="9">
        <v>40</v>
      </c>
      <c r="B46" s="36" t="s">
        <v>65</v>
      </c>
      <c r="C46" s="13">
        <f>+C47+C50</f>
        <v>0</v>
      </c>
      <c r="D46" s="13">
        <v>19412</v>
      </c>
      <c r="E46" s="13">
        <f>+E47+E50</f>
        <v>8309</v>
      </c>
      <c r="F46" s="13">
        <f>+F47+F50</f>
        <v>27721</v>
      </c>
      <c r="G46" s="36" t="s">
        <v>66</v>
      </c>
      <c r="H46" s="13"/>
      <c r="I46" s="13"/>
      <c r="J46" s="76"/>
      <c r="K46" s="56"/>
      <c r="O46" s="296"/>
    </row>
    <row r="47" spans="1:11" s="35" customFormat="1" ht="17.25" customHeight="1">
      <c r="A47" s="9">
        <v>41</v>
      </c>
      <c r="B47" s="10" t="s">
        <v>67</v>
      </c>
      <c r="C47" s="13">
        <f>+SUM(C48:C49)</f>
        <v>0</v>
      </c>
      <c r="D47" s="13">
        <v>19412</v>
      </c>
      <c r="E47" s="13">
        <f>E48+E49</f>
        <v>8309</v>
      </c>
      <c r="F47" s="13">
        <f>F48+F49</f>
        <v>27721</v>
      </c>
      <c r="G47" s="37" t="s">
        <v>68</v>
      </c>
      <c r="H47" s="18"/>
      <c r="I47" s="18"/>
      <c r="J47" s="76"/>
      <c r="K47" s="56"/>
    </row>
    <row r="48" spans="1:11" s="39" customFormat="1" ht="17.25" customHeight="1">
      <c r="A48" s="9">
        <v>42</v>
      </c>
      <c r="B48" s="38" t="s">
        <v>69</v>
      </c>
      <c r="C48" s="18"/>
      <c r="D48" s="18">
        <v>5688</v>
      </c>
      <c r="E48" s="18">
        <v>8309</v>
      </c>
      <c r="F48" s="18">
        <f>E48+D48</f>
        <v>13997</v>
      </c>
      <c r="G48" s="37" t="s">
        <v>70</v>
      </c>
      <c r="H48" s="20"/>
      <c r="I48" s="20"/>
      <c r="J48" s="72"/>
      <c r="K48" s="56"/>
    </row>
    <row r="49" spans="1:11" s="16" customFormat="1" ht="17.25" customHeight="1">
      <c r="A49" s="9">
        <v>43</v>
      </c>
      <c r="B49" s="38" t="s">
        <v>71</v>
      </c>
      <c r="C49" s="18">
        <v>0</v>
      </c>
      <c r="D49" s="18">
        <v>13724</v>
      </c>
      <c r="E49" s="18"/>
      <c r="F49" s="18">
        <v>13724</v>
      </c>
      <c r="G49" s="29"/>
      <c r="H49" s="29"/>
      <c r="I49" s="29"/>
      <c r="J49" s="73"/>
      <c r="K49" s="56"/>
    </row>
    <row r="50" spans="1:17" s="16" customFormat="1" ht="17.25" customHeight="1">
      <c r="A50" s="9">
        <v>44</v>
      </c>
      <c r="B50" s="10" t="s">
        <v>72</v>
      </c>
      <c r="C50" s="13">
        <f>+SUM(C51:C52)</f>
        <v>0</v>
      </c>
      <c r="D50" s="13"/>
      <c r="E50" s="13"/>
      <c r="F50" s="13"/>
      <c r="G50" s="29"/>
      <c r="H50" s="29"/>
      <c r="I50" s="29"/>
      <c r="J50" s="73"/>
      <c r="K50" s="56"/>
      <c r="O50" s="295"/>
      <c r="Q50" s="297"/>
    </row>
    <row r="51" spans="1:11" s="39" customFormat="1" ht="17.25" customHeight="1">
      <c r="A51" s="9">
        <v>45</v>
      </c>
      <c r="B51" s="38" t="s">
        <v>73</v>
      </c>
      <c r="C51" s="18">
        <f>+'[1]analitika'!D55</f>
        <v>0</v>
      </c>
      <c r="D51" s="18"/>
      <c r="E51" s="18"/>
      <c r="F51" s="18"/>
      <c r="G51" s="40"/>
      <c r="H51" s="13"/>
      <c r="I51" s="13"/>
      <c r="J51" s="72"/>
      <c r="K51" s="56"/>
    </row>
    <row r="52" spans="1:11" s="32" customFormat="1" ht="17.25" customHeight="1">
      <c r="A52" s="9">
        <v>46</v>
      </c>
      <c r="B52" s="38" t="s">
        <v>74</v>
      </c>
      <c r="C52" s="18">
        <v>0</v>
      </c>
      <c r="D52" s="18"/>
      <c r="E52" s="18"/>
      <c r="F52" s="18"/>
      <c r="G52" s="25"/>
      <c r="H52" s="13"/>
      <c r="I52" s="13"/>
      <c r="J52" s="75"/>
      <c r="K52" s="56"/>
    </row>
    <row r="53" spans="1:11" ht="26.25" customHeight="1">
      <c r="A53" s="9">
        <v>47</v>
      </c>
      <c r="B53" s="105" t="s">
        <v>75</v>
      </c>
      <c r="C53" s="106">
        <f>+C41+C46</f>
        <v>183500</v>
      </c>
      <c r="D53" s="106">
        <v>264221</v>
      </c>
      <c r="E53" s="106">
        <f>+E41+E46</f>
        <v>21309</v>
      </c>
      <c r="F53" s="106">
        <f>+F41+F46</f>
        <v>285530</v>
      </c>
      <c r="G53" s="105" t="s">
        <v>76</v>
      </c>
      <c r="H53" s="106">
        <f>+H41+H44</f>
        <v>183500</v>
      </c>
      <c r="I53" s="106">
        <f>+I41+I44</f>
        <v>264221</v>
      </c>
      <c r="J53" s="106">
        <f>+J41+J44</f>
        <v>21309</v>
      </c>
      <c r="K53" s="106">
        <f>+K41+K44</f>
        <v>285530</v>
      </c>
    </row>
    <row r="54" spans="1:11" ht="17.25" customHeight="1">
      <c r="A54" s="9">
        <v>48</v>
      </c>
      <c r="B54" s="25" t="s">
        <v>77</v>
      </c>
      <c r="C54" s="41">
        <f>+C7+C48+C51</f>
        <v>172415</v>
      </c>
      <c r="D54" s="41">
        <v>237669</v>
      </c>
      <c r="E54" s="41">
        <f>+E7+E48+E51</f>
        <v>21309</v>
      </c>
      <c r="F54" s="41">
        <f>+F7+F48+F51</f>
        <v>258978</v>
      </c>
      <c r="G54" s="25" t="s">
        <v>77</v>
      </c>
      <c r="H54" s="41">
        <f>+H7+H42</f>
        <v>172415</v>
      </c>
      <c r="I54" s="41">
        <f>+I7+I42</f>
        <v>233663</v>
      </c>
      <c r="J54" s="41">
        <f>+J7+J42</f>
        <v>21309</v>
      </c>
      <c r="K54" s="41">
        <f>+K7+K42</f>
        <v>254972</v>
      </c>
    </row>
    <row r="55" spans="1:11" ht="17.25" customHeight="1">
      <c r="A55" s="9">
        <v>49</v>
      </c>
      <c r="B55" s="25" t="s">
        <v>78</v>
      </c>
      <c r="C55" s="41">
        <f>+C27+C49+C52</f>
        <v>11085</v>
      </c>
      <c r="D55" s="41">
        <v>26552</v>
      </c>
      <c r="E55" s="41">
        <f>+E27+E49+E52</f>
        <v>0</v>
      </c>
      <c r="F55" s="41">
        <f>+F27+F49+F52</f>
        <v>26552</v>
      </c>
      <c r="G55" s="25" t="s">
        <v>78</v>
      </c>
      <c r="H55" s="41">
        <f>+H27+H43</f>
        <v>11085</v>
      </c>
      <c r="I55" s="41">
        <v>30558</v>
      </c>
      <c r="J55" s="41">
        <f>+J27+J43</f>
        <v>0</v>
      </c>
      <c r="K55" s="78">
        <f>J55+I55</f>
        <v>30558</v>
      </c>
    </row>
    <row r="56" ht="15.75" thickBot="1"/>
    <row r="57" spans="7:11" ht="17.25" customHeight="1">
      <c r="G57" s="43" t="s">
        <v>79</v>
      </c>
      <c r="H57" s="44">
        <f>+C7-H7-H42+C48+C51</f>
        <v>0</v>
      </c>
      <c r="I57" s="44">
        <v>4006</v>
      </c>
      <c r="J57" s="44">
        <f>+E7-J7-J42+E48+E51</f>
        <v>0</v>
      </c>
      <c r="K57" s="44">
        <f>+F7-K7-K42+F48+F51</f>
        <v>4006</v>
      </c>
    </row>
    <row r="58" spans="7:11" ht="17.25" customHeight="1" thickBot="1">
      <c r="G58" s="45" t="s">
        <v>80</v>
      </c>
      <c r="H58" s="46">
        <f>+C27-H27-H43+C49+C52</f>
        <v>0</v>
      </c>
      <c r="I58" s="46">
        <v>-4006</v>
      </c>
      <c r="J58" s="46">
        <f>+E27-J27-J43+E49+E52</f>
        <v>0</v>
      </c>
      <c r="K58" s="46">
        <f>+F27-K27-K43+F49+F52</f>
        <v>-4006</v>
      </c>
    </row>
    <row r="59" spans="3:9" ht="15">
      <c r="C59" s="47"/>
      <c r="D59" s="47"/>
      <c r="E59" s="47"/>
      <c r="F59" s="47"/>
      <c r="H59" s="47"/>
      <c r="I59" s="47"/>
    </row>
    <row r="60" spans="3:9" ht="15">
      <c r="C60" s="47"/>
      <c r="D60" s="47"/>
      <c r="E60" s="47"/>
      <c r="F60" s="47"/>
      <c r="H60" s="47"/>
      <c r="I60" s="47"/>
    </row>
  </sheetData>
  <sheetProtection/>
  <mergeCells count="6">
    <mergeCell ref="A1:K1"/>
    <mergeCell ref="A2:K2"/>
    <mergeCell ref="A4:A5"/>
    <mergeCell ref="B4:C4"/>
    <mergeCell ref="G4:H4"/>
    <mergeCell ref="A3:K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6" r:id="rId1"/>
  <rowBreaks count="1" manualBreakCount="1">
    <brk id="5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70">
      <selection activeCell="L11" sqref="L11"/>
    </sheetView>
  </sheetViews>
  <sheetFormatPr defaultColWidth="9.00390625" defaultRowHeight="12.75"/>
  <cols>
    <col min="1" max="1" width="4.75390625" style="0" customWidth="1"/>
    <col min="2" max="2" width="39.625" style="0" customWidth="1"/>
  </cols>
  <sheetData>
    <row r="1" spans="1:11" ht="12.75">
      <c r="A1" s="310" t="s">
        <v>276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</row>
    <row r="2" spans="1:11" ht="12.75">
      <c r="A2" s="309" t="s">
        <v>125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4" spans="7:12" ht="12.75">
      <c r="G4" s="308" t="s">
        <v>128</v>
      </c>
      <c r="H4" s="308"/>
      <c r="I4" s="308"/>
      <c r="J4" s="81"/>
      <c r="K4" s="81"/>
      <c r="L4" s="81"/>
    </row>
    <row r="5" spans="1:12" ht="19.5">
      <c r="A5" s="84" t="s">
        <v>126</v>
      </c>
      <c r="B5" s="85" t="s">
        <v>127</v>
      </c>
      <c r="C5" s="85" t="s">
        <v>197</v>
      </c>
      <c r="D5" s="87" t="s">
        <v>449</v>
      </c>
      <c r="E5" s="87" t="s">
        <v>124</v>
      </c>
      <c r="F5" s="87" t="s">
        <v>453</v>
      </c>
      <c r="G5" s="85" t="s">
        <v>198</v>
      </c>
      <c r="H5" s="85" t="s">
        <v>199</v>
      </c>
      <c r="I5" s="85" t="s">
        <v>200</v>
      </c>
      <c r="J5" s="86"/>
      <c r="K5" s="81"/>
      <c r="L5" s="81"/>
    </row>
    <row r="6" spans="1:9" ht="12.75">
      <c r="A6" s="82"/>
      <c r="B6" s="82"/>
      <c r="C6" s="82"/>
      <c r="D6" s="82"/>
      <c r="E6" s="82"/>
      <c r="F6" s="82"/>
      <c r="G6" s="82"/>
      <c r="H6" s="82"/>
      <c r="I6" s="82"/>
    </row>
    <row r="7" spans="1:10" ht="12.75">
      <c r="A7" s="82">
        <v>1</v>
      </c>
      <c r="B7" s="88" t="s">
        <v>129</v>
      </c>
      <c r="C7" s="89">
        <v>172415</v>
      </c>
      <c r="D7" s="89">
        <v>231981</v>
      </c>
      <c r="E7" s="89">
        <f>E8+E19+E30+E60</f>
        <v>13000</v>
      </c>
      <c r="F7" s="89">
        <f>F8+F19+F30+F60</f>
        <v>244981</v>
      </c>
      <c r="G7" s="89">
        <f>G8+G19+G30+G60</f>
        <v>222861</v>
      </c>
      <c r="H7" s="89">
        <f>F7-G7</f>
        <v>22120</v>
      </c>
      <c r="I7" s="89">
        <f>I8+I19+I30+I60</f>
        <v>0</v>
      </c>
      <c r="J7" s="93"/>
    </row>
    <row r="8" spans="1:10" ht="12.75">
      <c r="A8" s="82">
        <v>2</v>
      </c>
      <c r="B8" s="88" t="s">
        <v>130</v>
      </c>
      <c r="C8" s="89">
        <v>25910</v>
      </c>
      <c r="D8" s="89">
        <v>30733</v>
      </c>
      <c r="E8" s="89">
        <f>E9+E16+E17</f>
        <v>0</v>
      </c>
      <c r="F8" s="89">
        <f aca="true" t="shared" si="0" ref="F8:F54">D8+E8</f>
        <v>30733</v>
      </c>
      <c r="G8" s="89">
        <f>G9+G16+G17</f>
        <v>11645</v>
      </c>
      <c r="H8" s="89">
        <f aca="true" t="shared" si="1" ref="H8:H22">F8-G8</f>
        <v>19088</v>
      </c>
      <c r="I8" s="88">
        <v>0</v>
      </c>
      <c r="J8" s="93"/>
    </row>
    <row r="9" spans="1:10" ht="12.75">
      <c r="A9" s="82">
        <v>3</v>
      </c>
      <c r="B9" s="88" t="s">
        <v>131</v>
      </c>
      <c r="C9" s="89">
        <v>20295</v>
      </c>
      <c r="D9" s="89">
        <v>20752</v>
      </c>
      <c r="E9" s="89">
        <f>E11+E15</f>
        <v>0</v>
      </c>
      <c r="F9" s="89">
        <f t="shared" si="0"/>
        <v>20752</v>
      </c>
      <c r="G9" s="89">
        <f>G10+G11+G12+G13+G14+G15</f>
        <v>8915</v>
      </c>
      <c r="H9" s="89">
        <f t="shared" si="1"/>
        <v>11837</v>
      </c>
      <c r="I9" s="88">
        <v>0</v>
      </c>
      <c r="J9" s="93"/>
    </row>
    <row r="10" spans="1:10" ht="12.75">
      <c r="A10" s="82">
        <v>4</v>
      </c>
      <c r="B10" s="82" t="s">
        <v>132</v>
      </c>
      <c r="C10" s="82">
        <v>200</v>
      </c>
      <c r="D10" s="82">
        <v>200</v>
      </c>
      <c r="E10" s="82"/>
      <c r="F10" s="83">
        <f t="shared" si="0"/>
        <v>200</v>
      </c>
      <c r="G10" s="82">
        <v>200</v>
      </c>
      <c r="H10" s="89">
        <f t="shared" si="1"/>
        <v>0</v>
      </c>
      <c r="I10" s="82"/>
      <c r="J10" s="93"/>
    </row>
    <row r="11" spans="1:10" ht="12.75">
      <c r="A11" s="82">
        <v>5</v>
      </c>
      <c r="B11" s="82" t="s">
        <v>133</v>
      </c>
      <c r="C11" s="83">
        <v>4880</v>
      </c>
      <c r="D11" s="83">
        <v>4985</v>
      </c>
      <c r="E11" s="83"/>
      <c r="F11" s="83">
        <f t="shared" si="0"/>
        <v>4985</v>
      </c>
      <c r="G11" s="83">
        <v>1100</v>
      </c>
      <c r="H11" s="89">
        <f t="shared" si="1"/>
        <v>3885</v>
      </c>
      <c r="I11" s="82"/>
      <c r="J11" s="93"/>
    </row>
    <row r="12" spans="1:10" ht="12.75">
      <c r="A12" s="82">
        <v>6</v>
      </c>
      <c r="B12" s="82" t="s">
        <v>134</v>
      </c>
      <c r="C12" s="82">
        <v>170</v>
      </c>
      <c r="D12" s="82">
        <v>170</v>
      </c>
      <c r="E12" s="82"/>
      <c r="F12" s="83">
        <f t="shared" si="0"/>
        <v>170</v>
      </c>
      <c r="G12" s="82">
        <v>170</v>
      </c>
      <c r="H12" s="89">
        <f t="shared" si="1"/>
        <v>0</v>
      </c>
      <c r="I12" s="82"/>
      <c r="J12" s="93"/>
    </row>
    <row r="13" spans="1:10" ht="12.75">
      <c r="A13" s="82">
        <v>7</v>
      </c>
      <c r="B13" s="82" t="s">
        <v>135</v>
      </c>
      <c r="C13" s="83">
        <v>7040</v>
      </c>
      <c r="D13" s="83">
        <v>7040</v>
      </c>
      <c r="E13" s="83"/>
      <c r="F13" s="83">
        <f t="shared" si="0"/>
        <v>7040</v>
      </c>
      <c r="G13" s="83">
        <v>6700</v>
      </c>
      <c r="H13" s="89">
        <f t="shared" si="1"/>
        <v>340</v>
      </c>
      <c r="I13" s="82"/>
      <c r="J13" s="93"/>
    </row>
    <row r="14" spans="1:10" ht="12.75">
      <c r="A14" s="82">
        <v>8</v>
      </c>
      <c r="B14" s="82" t="s">
        <v>136</v>
      </c>
      <c r="C14" s="83">
        <v>1400</v>
      </c>
      <c r="D14" s="83">
        <v>1400</v>
      </c>
      <c r="E14" s="83"/>
      <c r="F14" s="83">
        <f t="shared" si="0"/>
        <v>1400</v>
      </c>
      <c r="G14" s="82">
        <v>650</v>
      </c>
      <c r="H14" s="89">
        <f t="shared" si="1"/>
        <v>750</v>
      </c>
      <c r="I14" s="82"/>
      <c r="J14" s="93"/>
    </row>
    <row r="15" spans="1:10" ht="12.75">
      <c r="A15" s="82">
        <v>9</v>
      </c>
      <c r="B15" s="82" t="s">
        <v>137</v>
      </c>
      <c r="C15" s="83">
        <v>6605</v>
      </c>
      <c r="D15" s="83">
        <v>6957</v>
      </c>
      <c r="E15" s="83"/>
      <c r="F15" s="83">
        <f t="shared" si="0"/>
        <v>6957</v>
      </c>
      <c r="G15" s="82">
        <v>95</v>
      </c>
      <c r="H15" s="89">
        <f t="shared" si="1"/>
        <v>6862</v>
      </c>
      <c r="I15" s="82">
        <v>0</v>
      </c>
      <c r="J15" s="93"/>
    </row>
    <row r="16" spans="1:10" ht="12.75">
      <c r="A16" s="82">
        <v>10</v>
      </c>
      <c r="B16" s="88" t="s">
        <v>138</v>
      </c>
      <c r="C16" s="88">
        <v>100</v>
      </c>
      <c r="D16" s="88">
        <v>616</v>
      </c>
      <c r="E16" s="88"/>
      <c r="F16" s="89">
        <f t="shared" si="0"/>
        <v>616</v>
      </c>
      <c r="G16" s="88">
        <v>385</v>
      </c>
      <c r="H16" s="89">
        <f t="shared" si="1"/>
        <v>231</v>
      </c>
      <c r="I16" s="88"/>
      <c r="J16" s="93"/>
    </row>
    <row r="17" spans="1:10" ht="12.75">
      <c r="A17" s="82">
        <v>11</v>
      </c>
      <c r="B17" s="88" t="s">
        <v>139</v>
      </c>
      <c r="C17" s="89">
        <v>5515</v>
      </c>
      <c r="D17" s="89">
        <v>9365</v>
      </c>
      <c r="E17" s="89"/>
      <c r="F17" s="89">
        <f t="shared" si="0"/>
        <v>9365</v>
      </c>
      <c r="G17" s="89">
        <v>2345</v>
      </c>
      <c r="H17" s="89">
        <f t="shared" si="1"/>
        <v>7020</v>
      </c>
      <c r="I17" s="88">
        <v>0</v>
      </c>
      <c r="J17" s="93"/>
    </row>
    <row r="18" spans="1:10" ht="12.75">
      <c r="A18" s="82">
        <v>12</v>
      </c>
      <c r="B18" s="82" t="s">
        <v>140</v>
      </c>
      <c r="C18" s="83">
        <v>5515</v>
      </c>
      <c r="D18" s="83">
        <v>5515</v>
      </c>
      <c r="E18" s="83"/>
      <c r="F18" s="83">
        <f t="shared" si="0"/>
        <v>5515</v>
      </c>
      <c r="G18" s="83">
        <v>2345</v>
      </c>
      <c r="H18" s="89">
        <f t="shared" si="1"/>
        <v>3170</v>
      </c>
      <c r="I18" s="82">
        <v>0</v>
      </c>
      <c r="J18" s="93"/>
    </row>
    <row r="19" spans="1:10" ht="12.75">
      <c r="A19" s="82">
        <v>13</v>
      </c>
      <c r="B19" s="88" t="s">
        <v>141</v>
      </c>
      <c r="C19" s="89">
        <v>77800</v>
      </c>
      <c r="D19" s="89">
        <v>64800</v>
      </c>
      <c r="E19" s="89">
        <v>13000</v>
      </c>
      <c r="F19" s="89">
        <f t="shared" si="0"/>
        <v>77800</v>
      </c>
      <c r="G19" s="89">
        <v>74950</v>
      </c>
      <c r="H19" s="89">
        <f t="shared" si="1"/>
        <v>2850</v>
      </c>
      <c r="I19" s="88">
        <v>0</v>
      </c>
      <c r="J19" s="93"/>
    </row>
    <row r="20" spans="1:10" ht="12.75">
      <c r="A20" s="82">
        <v>14</v>
      </c>
      <c r="B20" s="88" t="s">
        <v>142</v>
      </c>
      <c r="C20" s="89">
        <v>70850</v>
      </c>
      <c r="D20" s="89">
        <v>57850</v>
      </c>
      <c r="E20" s="89">
        <v>13000</v>
      </c>
      <c r="F20" s="89">
        <f t="shared" si="0"/>
        <v>70850</v>
      </c>
      <c r="G20" s="89">
        <v>68000</v>
      </c>
      <c r="H20" s="89">
        <f t="shared" si="1"/>
        <v>2850</v>
      </c>
      <c r="I20" s="88">
        <v>0</v>
      </c>
      <c r="J20" s="93"/>
    </row>
    <row r="21" spans="1:10" ht="12.75">
      <c r="A21" s="82">
        <v>15</v>
      </c>
      <c r="B21" s="82" t="s">
        <v>143</v>
      </c>
      <c r="C21" s="82">
        <v>450</v>
      </c>
      <c r="D21" s="82">
        <v>450</v>
      </c>
      <c r="E21" s="82"/>
      <c r="F21" s="83">
        <f t="shared" si="0"/>
        <v>450</v>
      </c>
      <c r="G21" s="82"/>
      <c r="H21" s="89">
        <f t="shared" si="1"/>
        <v>450</v>
      </c>
      <c r="I21" s="82"/>
      <c r="J21" s="93"/>
    </row>
    <row r="22" spans="1:10" ht="12.75">
      <c r="A22" s="82">
        <v>16</v>
      </c>
      <c r="B22" s="82" t="s">
        <v>144</v>
      </c>
      <c r="C22" s="83">
        <v>2400</v>
      </c>
      <c r="D22" s="83">
        <v>2400</v>
      </c>
      <c r="E22" s="83"/>
      <c r="F22" s="83">
        <f t="shared" si="0"/>
        <v>2400</v>
      </c>
      <c r="G22" s="82"/>
      <c r="H22" s="89">
        <f t="shared" si="1"/>
        <v>2400</v>
      </c>
      <c r="I22" s="82"/>
      <c r="J22" s="93"/>
    </row>
    <row r="23" spans="1:10" ht="12.75">
      <c r="A23" s="82">
        <v>17</v>
      </c>
      <c r="B23" s="82" t="s">
        <v>145</v>
      </c>
      <c r="C23" s="83">
        <v>68000</v>
      </c>
      <c r="D23" s="83">
        <v>55000</v>
      </c>
      <c r="E23" s="83">
        <v>13000</v>
      </c>
      <c r="F23" s="83">
        <f t="shared" si="0"/>
        <v>68000</v>
      </c>
      <c r="G23" s="83">
        <v>68000</v>
      </c>
      <c r="H23" s="82">
        <v>0</v>
      </c>
      <c r="I23" s="82"/>
      <c r="J23" s="93"/>
    </row>
    <row r="24" spans="1:10" ht="12.75">
      <c r="A24" s="82">
        <v>18</v>
      </c>
      <c r="B24" s="88" t="s">
        <v>146</v>
      </c>
      <c r="C24" s="89">
        <v>6800</v>
      </c>
      <c r="D24" s="89">
        <v>6800</v>
      </c>
      <c r="E24" s="89"/>
      <c r="F24" s="89">
        <f t="shared" si="0"/>
        <v>6800</v>
      </c>
      <c r="G24" s="89">
        <v>6800</v>
      </c>
      <c r="H24" s="88">
        <v>0</v>
      </c>
      <c r="I24" s="88">
        <v>0</v>
      </c>
      <c r="J24" s="93"/>
    </row>
    <row r="25" spans="1:10" ht="12.75">
      <c r="A25" s="82">
        <v>19</v>
      </c>
      <c r="B25" s="82" t="s">
        <v>147</v>
      </c>
      <c r="C25" s="82">
        <v>0</v>
      </c>
      <c r="D25" s="82">
        <v>0</v>
      </c>
      <c r="E25" s="82"/>
      <c r="F25" s="89">
        <f t="shared" si="0"/>
        <v>0</v>
      </c>
      <c r="G25" s="82">
        <v>0</v>
      </c>
      <c r="H25" s="82"/>
      <c r="I25" s="82"/>
      <c r="J25" s="93"/>
    </row>
    <row r="26" spans="1:10" ht="12.75">
      <c r="A26" s="82">
        <v>20</v>
      </c>
      <c r="B26" s="82" t="s">
        <v>148</v>
      </c>
      <c r="C26" s="83">
        <v>6800</v>
      </c>
      <c r="D26" s="83">
        <v>6800</v>
      </c>
      <c r="E26" s="83"/>
      <c r="F26" s="83">
        <f t="shared" si="0"/>
        <v>6800</v>
      </c>
      <c r="G26" s="83">
        <v>6800</v>
      </c>
      <c r="H26" s="82"/>
      <c r="I26" s="82"/>
      <c r="J26" s="93"/>
    </row>
    <row r="27" spans="1:10" ht="12.75">
      <c r="A27" s="82">
        <v>21</v>
      </c>
      <c r="B27" s="88" t="s">
        <v>149</v>
      </c>
      <c r="C27" s="88">
        <v>150</v>
      </c>
      <c r="D27" s="88">
        <v>150</v>
      </c>
      <c r="E27" s="88"/>
      <c r="F27" s="89">
        <f t="shared" si="0"/>
        <v>150</v>
      </c>
      <c r="G27" s="88">
        <v>150</v>
      </c>
      <c r="H27" s="88">
        <v>0</v>
      </c>
      <c r="I27" s="88">
        <v>0</v>
      </c>
      <c r="J27" s="93"/>
    </row>
    <row r="28" spans="1:10" ht="12.75">
      <c r="A28" s="82">
        <v>22</v>
      </c>
      <c r="B28" s="82" t="s">
        <v>150</v>
      </c>
      <c r="C28" s="82">
        <v>150</v>
      </c>
      <c r="D28" s="82">
        <v>150</v>
      </c>
      <c r="E28" s="82"/>
      <c r="F28" s="83">
        <f t="shared" si="0"/>
        <v>150</v>
      </c>
      <c r="G28" s="82">
        <v>150</v>
      </c>
      <c r="H28" s="82">
        <v>0</v>
      </c>
      <c r="I28" s="82"/>
      <c r="J28" s="93"/>
    </row>
    <row r="29" spans="1:10" ht="12.75">
      <c r="A29" s="82">
        <v>23</v>
      </c>
      <c r="B29" s="82" t="s">
        <v>151</v>
      </c>
      <c r="C29" s="82"/>
      <c r="D29" s="82">
        <v>0</v>
      </c>
      <c r="E29" s="82"/>
      <c r="F29" s="89">
        <f t="shared" si="0"/>
        <v>0</v>
      </c>
      <c r="G29" s="82"/>
      <c r="H29" s="82"/>
      <c r="I29" s="82"/>
      <c r="J29" s="93"/>
    </row>
    <row r="30" spans="1:11" ht="12.75">
      <c r="A30" s="82">
        <v>24</v>
      </c>
      <c r="B30" s="88" t="s">
        <v>152</v>
      </c>
      <c r="C30" s="89">
        <v>64285</v>
      </c>
      <c r="D30" s="89">
        <v>97604</v>
      </c>
      <c r="E30" s="89"/>
      <c r="F30" s="89">
        <f t="shared" si="0"/>
        <v>97604</v>
      </c>
      <c r="G30" s="89">
        <v>97604</v>
      </c>
      <c r="H30" s="89">
        <f>H31+H36+H40+H47+H49</f>
        <v>480</v>
      </c>
      <c r="I30" s="88">
        <v>0</v>
      </c>
      <c r="J30" s="93"/>
      <c r="K30" s="93"/>
    </row>
    <row r="31" spans="1:11" ht="12.75">
      <c r="A31" s="82">
        <v>25</v>
      </c>
      <c r="B31" s="88" t="s">
        <v>153</v>
      </c>
      <c r="C31" s="89">
        <v>12984</v>
      </c>
      <c r="D31" s="89">
        <v>13182</v>
      </c>
      <c r="E31" s="89"/>
      <c r="F31" s="89">
        <f t="shared" si="0"/>
        <v>13182</v>
      </c>
      <c r="G31" s="89">
        <v>13182</v>
      </c>
      <c r="H31" s="88">
        <v>0</v>
      </c>
      <c r="I31" s="88">
        <v>0</v>
      </c>
      <c r="J31" s="93"/>
      <c r="K31" s="93"/>
    </row>
    <row r="32" spans="1:10" ht="12.75">
      <c r="A32" s="82">
        <v>26</v>
      </c>
      <c r="B32" s="82" t="s">
        <v>154</v>
      </c>
      <c r="C32" s="83">
        <v>20702</v>
      </c>
      <c r="D32" s="83">
        <v>20900</v>
      </c>
      <c r="E32" s="83"/>
      <c r="F32" s="83">
        <f t="shared" si="0"/>
        <v>20900</v>
      </c>
      <c r="G32" s="83">
        <v>20900</v>
      </c>
      <c r="H32" s="82"/>
      <c r="I32" s="82"/>
      <c r="J32" s="93"/>
    </row>
    <row r="33" spans="1:10" ht="12.75">
      <c r="A33" s="82">
        <v>27</v>
      </c>
      <c r="B33" s="82" t="s">
        <v>155</v>
      </c>
      <c r="C33" s="83">
        <v>-21325</v>
      </c>
      <c r="D33" s="83">
        <v>-21325</v>
      </c>
      <c r="E33" s="83"/>
      <c r="F33" s="83">
        <f t="shared" si="0"/>
        <v>-21325</v>
      </c>
      <c r="G33" s="83">
        <v>-21325</v>
      </c>
      <c r="H33" s="82"/>
      <c r="I33" s="82"/>
      <c r="J33" s="93"/>
    </row>
    <row r="34" spans="1:10" ht="12.75">
      <c r="A34" s="82">
        <v>28</v>
      </c>
      <c r="B34" s="82" t="s">
        <v>156</v>
      </c>
      <c r="C34" s="83">
        <v>9028</v>
      </c>
      <c r="D34" s="83">
        <v>9028</v>
      </c>
      <c r="E34" s="83"/>
      <c r="F34" s="83">
        <f t="shared" si="0"/>
        <v>9028</v>
      </c>
      <c r="G34" s="83">
        <v>9028</v>
      </c>
      <c r="H34" s="82"/>
      <c r="I34" s="82"/>
      <c r="J34" s="93"/>
    </row>
    <row r="35" spans="1:10" ht="12.75">
      <c r="A35" s="82">
        <v>29</v>
      </c>
      <c r="B35" s="82" t="s">
        <v>157</v>
      </c>
      <c r="C35" s="83">
        <v>4579</v>
      </c>
      <c r="D35" s="83">
        <v>4579</v>
      </c>
      <c r="E35" s="83"/>
      <c r="F35" s="83">
        <f t="shared" si="0"/>
        <v>4579</v>
      </c>
      <c r="G35" s="83">
        <v>4579</v>
      </c>
      <c r="H35" s="82"/>
      <c r="I35" s="82"/>
      <c r="J35" s="93"/>
    </row>
    <row r="36" spans="1:10" ht="12.75">
      <c r="A36" s="82">
        <v>30</v>
      </c>
      <c r="B36" s="88" t="s">
        <v>158</v>
      </c>
      <c r="C36" s="89">
        <v>27726</v>
      </c>
      <c r="D36" s="89">
        <v>35158</v>
      </c>
      <c r="E36" s="89"/>
      <c r="F36" s="89">
        <f t="shared" si="0"/>
        <v>35158</v>
      </c>
      <c r="G36" s="89">
        <v>35158</v>
      </c>
      <c r="H36" s="88">
        <v>0</v>
      </c>
      <c r="I36" s="88">
        <v>0</v>
      </c>
      <c r="J36" s="93"/>
    </row>
    <row r="37" spans="1:10" ht="12.75">
      <c r="A37" s="82">
        <v>31</v>
      </c>
      <c r="B37" s="82" t="s">
        <v>159</v>
      </c>
      <c r="C37" s="83">
        <v>17424</v>
      </c>
      <c r="D37" s="83">
        <v>23294</v>
      </c>
      <c r="E37" s="83"/>
      <c r="F37" s="83">
        <f t="shared" si="0"/>
        <v>23294</v>
      </c>
      <c r="G37" s="83">
        <f>E37+F37</f>
        <v>23294</v>
      </c>
      <c r="H37" s="82"/>
      <c r="I37" s="82"/>
      <c r="J37" s="93"/>
    </row>
    <row r="38" spans="1:10" ht="12.75">
      <c r="A38" s="82">
        <v>32</v>
      </c>
      <c r="B38" s="82" t="s">
        <v>160</v>
      </c>
      <c r="C38" s="83">
        <v>3366</v>
      </c>
      <c r="D38" s="83">
        <v>4418</v>
      </c>
      <c r="E38" s="83"/>
      <c r="F38" s="83">
        <f t="shared" si="0"/>
        <v>4418</v>
      </c>
      <c r="G38" s="83">
        <f>E38+F38</f>
        <v>4418</v>
      </c>
      <c r="H38" s="82"/>
      <c r="I38" s="82"/>
      <c r="J38" s="93"/>
    </row>
    <row r="39" spans="1:10" ht="12.75">
      <c r="A39" s="82">
        <v>33</v>
      </c>
      <c r="B39" s="82" t="s">
        <v>161</v>
      </c>
      <c r="C39" s="83">
        <v>6936</v>
      </c>
      <c r="D39" s="83">
        <v>7446</v>
      </c>
      <c r="E39" s="83"/>
      <c r="F39" s="83">
        <f t="shared" si="0"/>
        <v>7446</v>
      </c>
      <c r="G39" s="83">
        <f>E39+F39</f>
        <v>7446</v>
      </c>
      <c r="H39" s="82"/>
      <c r="I39" s="82"/>
      <c r="J39" s="93"/>
    </row>
    <row r="40" spans="1:10" ht="12.75">
      <c r="A40" s="82">
        <v>34</v>
      </c>
      <c r="B40" s="88" t="s">
        <v>162</v>
      </c>
      <c r="C40" s="89">
        <v>12207</v>
      </c>
      <c r="D40" s="89">
        <v>8109</v>
      </c>
      <c r="E40" s="89"/>
      <c r="F40" s="89">
        <f t="shared" si="0"/>
        <v>8109</v>
      </c>
      <c r="G40" s="89">
        <v>8109</v>
      </c>
      <c r="H40" s="89">
        <v>0</v>
      </c>
      <c r="I40" s="88">
        <v>0</v>
      </c>
      <c r="J40" s="93"/>
    </row>
    <row r="41" spans="1:10" ht="12.75">
      <c r="A41" s="82">
        <v>35</v>
      </c>
      <c r="B41" s="82" t="s">
        <v>163</v>
      </c>
      <c r="C41" s="83">
        <v>4662</v>
      </c>
      <c r="D41" s="83">
        <v>4662</v>
      </c>
      <c r="E41" s="83"/>
      <c r="F41" s="83">
        <f t="shared" si="0"/>
        <v>4662</v>
      </c>
      <c r="G41" s="83">
        <v>4662</v>
      </c>
      <c r="H41" s="82"/>
      <c r="I41" s="82"/>
      <c r="J41" s="93"/>
    </row>
    <row r="42" spans="1:10" ht="12.75">
      <c r="A42" s="82">
        <v>36</v>
      </c>
      <c r="B42" s="82" t="s">
        <v>164</v>
      </c>
      <c r="C42" s="82">
        <v>670</v>
      </c>
      <c r="D42" s="82">
        <v>670</v>
      </c>
      <c r="E42" s="82"/>
      <c r="F42" s="83">
        <f t="shared" si="0"/>
        <v>670</v>
      </c>
      <c r="G42" s="82">
        <v>670</v>
      </c>
      <c r="H42" s="82"/>
      <c r="I42" s="82"/>
      <c r="J42" s="93"/>
    </row>
    <row r="43" spans="1:10" ht="12.75">
      <c r="A43" s="82">
        <v>37</v>
      </c>
      <c r="B43" s="82" t="s">
        <v>165</v>
      </c>
      <c r="C43" s="82">
        <v>55</v>
      </c>
      <c r="D43" s="82">
        <v>55</v>
      </c>
      <c r="E43" s="82"/>
      <c r="F43" s="83">
        <f t="shared" si="0"/>
        <v>55</v>
      </c>
      <c r="G43" s="82">
        <v>55</v>
      </c>
      <c r="H43" s="82"/>
      <c r="I43" s="82"/>
      <c r="J43" s="93"/>
    </row>
    <row r="44" spans="1:10" ht="12.75">
      <c r="A44" s="82">
        <v>38</v>
      </c>
      <c r="B44" s="82" t="s">
        <v>166</v>
      </c>
      <c r="C44" s="82">
        <v>870</v>
      </c>
      <c r="D44" s="82">
        <v>725</v>
      </c>
      <c r="E44" s="82"/>
      <c r="F44" s="83">
        <f t="shared" si="0"/>
        <v>725</v>
      </c>
      <c r="G44" s="82">
        <v>725</v>
      </c>
      <c r="H44" s="82"/>
      <c r="I44" s="82"/>
      <c r="J44" s="93"/>
    </row>
    <row r="45" spans="1:10" ht="12.75">
      <c r="A45" s="82">
        <v>39</v>
      </c>
      <c r="B45" s="82" t="s">
        <v>167</v>
      </c>
      <c r="C45" s="83">
        <v>1997</v>
      </c>
      <c r="D45" s="83">
        <v>1997</v>
      </c>
      <c r="E45" s="83"/>
      <c r="F45" s="83">
        <f t="shared" si="0"/>
        <v>1997</v>
      </c>
      <c r="G45" s="83">
        <v>1997</v>
      </c>
      <c r="H45" s="82"/>
      <c r="I45" s="82"/>
      <c r="J45" s="93"/>
    </row>
    <row r="46" spans="1:10" ht="12.75">
      <c r="A46" s="82">
        <v>40</v>
      </c>
      <c r="B46" s="82" t="s">
        <v>168</v>
      </c>
      <c r="C46" s="83">
        <v>3953</v>
      </c>
      <c r="D46" s="83">
        <v>0</v>
      </c>
      <c r="E46" s="83"/>
      <c r="F46" s="83">
        <f t="shared" si="0"/>
        <v>0</v>
      </c>
      <c r="G46" s="82"/>
      <c r="H46" s="83">
        <v>0</v>
      </c>
      <c r="I46" s="82"/>
      <c r="J46" s="93"/>
    </row>
    <row r="47" spans="1:10" ht="12.75">
      <c r="A47" s="82">
        <v>41</v>
      </c>
      <c r="B47" s="88" t="s">
        <v>169</v>
      </c>
      <c r="C47" s="89">
        <v>1934</v>
      </c>
      <c r="D47" s="89">
        <v>1934</v>
      </c>
      <c r="E47" s="89"/>
      <c r="F47" s="89">
        <f t="shared" si="0"/>
        <v>1934</v>
      </c>
      <c r="G47" s="89">
        <v>1934</v>
      </c>
      <c r="H47" s="88"/>
      <c r="I47" s="88"/>
      <c r="J47" s="93"/>
    </row>
    <row r="48" spans="1:10" ht="12.75">
      <c r="A48" s="82">
        <v>42</v>
      </c>
      <c r="B48" s="82" t="s">
        <v>170</v>
      </c>
      <c r="C48" s="83">
        <v>1934</v>
      </c>
      <c r="D48" s="83">
        <v>1934</v>
      </c>
      <c r="E48" s="83"/>
      <c r="F48" s="83">
        <f t="shared" si="0"/>
        <v>1934</v>
      </c>
      <c r="G48" s="83">
        <v>1934</v>
      </c>
      <c r="H48" s="82"/>
      <c r="I48" s="82"/>
      <c r="J48" s="93"/>
    </row>
    <row r="49" spans="1:10" ht="12.75">
      <c r="A49" s="82">
        <v>43</v>
      </c>
      <c r="B49" s="88" t="s">
        <v>171</v>
      </c>
      <c r="C49" s="89">
        <v>9434</v>
      </c>
      <c r="D49" s="89">
        <v>39221</v>
      </c>
      <c r="E49" s="89"/>
      <c r="F49" s="89">
        <f t="shared" si="0"/>
        <v>39221</v>
      </c>
      <c r="G49" s="89">
        <f>G50+G51+G52+G53+G54+G57+G58+G59+G55+G56</f>
        <v>36574</v>
      </c>
      <c r="H49" s="88">
        <v>480</v>
      </c>
      <c r="I49" s="88">
        <v>0</v>
      </c>
      <c r="J49" s="93"/>
    </row>
    <row r="50" spans="1:10" ht="12.75">
      <c r="A50" s="82">
        <v>44</v>
      </c>
      <c r="B50" s="82" t="s">
        <v>172</v>
      </c>
      <c r="C50" s="83">
        <v>8435</v>
      </c>
      <c r="D50" s="83">
        <v>9719</v>
      </c>
      <c r="E50" s="83"/>
      <c r="F50" s="83">
        <f t="shared" si="0"/>
        <v>9719</v>
      </c>
      <c r="G50" s="83">
        <v>9719</v>
      </c>
      <c r="H50" s="82"/>
      <c r="I50" s="82"/>
      <c r="J50" s="93"/>
    </row>
    <row r="51" spans="1:10" ht="12.75">
      <c r="A51" s="82"/>
      <c r="B51" s="82" t="s">
        <v>279</v>
      </c>
      <c r="C51" s="83"/>
      <c r="D51" s="83">
        <v>2056</v>
      </c>
      <c r="E51" s="83"/>
      <c r="F51" s="83">
        <f t="shared" si="0"/>
        <v>2056</v>
      </c>
      <c r="G51" s="83">
        <f>E51+F51</f>
        <v>2056</v>
      </c>
      <c r="H51" s="82"/>
      <c r="I51" s="82"/>
      <c r="J51" s="93"/>
    </row>
    <row r="52" spans="1:10" ht="12.75">
      <c r="A52" s="82"/>
      <c r="B52" s="82" t="s">
        <v>444</v>
      </c>
      <c r="C52" s="83"/>
      <c r="D52" s="83">
        <v>230</v>
      </c>
      <c r="E52" s="83"/>
      <c r="F52" s="83">
        <f t="shared" si="0"/>
        <v>230</v>
      </c>
      <c r="G52" s="83"/>
      <c r="H52" s="82">
        <v>230</v>
      </c>
      <c r="I52" s="82"/>
      <c r="J52" s="93"/>
    </row>
    <row r="53" spans="1:10" ht="12.75">
      <c r="A53" s="82"/>
      <c r="B53" s="82" t="s">
        <v>445</v>
      </c>
      <c r="C53" s="83"/>
      <c r="D53" s="83">
        <v>5102</v>
      </c>
      <c r="E53" s="83"/>
      <c r="F53" s="83">
        <f t="shared" si="0"/>
        <v>5102</v>
      </c>
      <c r="G53" s="83">
        <v>5102</v>
      </c>
      <c r="H53" s="82"/>
      <c r="I53" s="82"/>
      <c r="J53" s="93"/>
    </row>
    <row r="54" spans="1:10" ht="12.75">
      <c r="A54" s="82"/>
      <c r="B54" s="82" t="s">
        <v>446</v>
      </c>
      <c r="C54" s="83"/>
      <c r="D54" s="83">
        <v>250</v>
      </c>
      <c r="E54" s="83"/>
      <c r="F54" s="83">
        <f t="shared" si="0"/>
        <v>250</v>
      </c>
      <c r="G54" s="83"/>
      <c r="H54" s="82">
        <v>250</v>
      </c>
      <c r="I54" s="82"/>
      <c r="J54" s="93"/>
    </row>
    <row r="55" spans="1:10" ht="12.75">
      <c r="A55" s="82"/>
      <c r="B55" s="82" t="s">
        <v>452</v>
      </c>
      <c r="C55" s="83"/>
      <c r="D55" s="83"/>
      <c r="E55" s="83"/>
      <c r="F55" s="83"/>
      <c r="G55" s="83">
        <v>13000</v>
      </c>
      <c r="H55" s="82"/>
      <c r="I55" s="82"/>
      <c r="J55" s="93"/>
    </row>
    <row r="56" spans="1:10" ht="12.75">
      <c r="A56" s="82"/>
      <c r="B56" s="82" t="s">
        <v>183</v>
      </c>
      <c r="C56" s="83"/>
      <c r="D56" s="83"/>
      <c r="E56" s="83"/>
      <c r="F56" s="83"/>
      <c r="G56" s="83">
        <v>2389</v>
      </c>
      <c r="H56" s="82"/>
      <c r="I56" s="82"/>
      <c r="J56" s="93"/>
    </row>
    <row r="57" spans="1:10" ht="12.75">
      <c r="A57" s="82"/>
      <c r="B57" s="82" t="s">
        <v>447</v>
      </c>
      <c r="C57" s="83"/>
      <c r="D57" s="83">
        <v>1278</v>
      </c>
      <c r="E57" s="83"/>
      <c r="F57" s="83">
        <f aca="true" t="shared" si="2" ref="F57:F82">D57+E57</f>
        <v>1278</v>
      </c>
      <c r="G57" s="83">
        <v>1278</v>
      </c>
      <c r="H57" s="82"/>
      <c r="I57" s="82"/>
      <c r="J57" s="93"/>
    </row>
    <row r="58" spans="1:10" ht="12.75">
      <c r="A58" s="82"/>
      <c r="B58" s="82" t="s">
        <v>281</v>
      </c>
      <c r="C58" s="83"/>
      <c r="D58" s="83">
        <v>4198</v>
      </c>
      <c r="E58" s="83"/>
      <c r="F58" s="83">
        <f t="shared" si="2"/>
        <v>4198</v>
      </c>
      <c r="G58" s="83">
        <v>2031</v>
      </c>
      <c r="H58" s="82"/>
      <c r="I58" s="82"/>
      <c r="J58" s="93"/>
    </row>
    <row r="59" spans="1:10" ht="12.75">
      <c r="A59" s="82">
        <v>45</v>
      </c>
      <c r="B59" s="82" t="s">
        <v>173</v>
      </c>
      <c r="C59" s="82">
        <v>999</v>
      </c>
      <c r="D59" s="82">
        <v>999</v>
      </c>
      <c r="E59" s="82"/>
      <c r="F59" s="83">
        <f t="shared" si="2"/>
        <v>999</v>
      </c>
      <c r="G59" s="82">
        <v>999</v>
      </c>
      <c r="H59" s="82"/>
      <c r="I59" s="82"/>
      <c r="J59" s="93"/>
    </row>
    <row r="60" spans="1:10" ht="12.75">
      <c r="A60" s="82">
        <v>46</v>
      </c>
      <c r="B60" s="88" t="s">
        <v>174</v>
      </c>
      <c r="C60" s="89">
        <v>4420</v>
      </c>
      <c r="D60" s="89">
        <v>38844</v>
      </c>
      <c r="E60" s="89"/>
      <c r="F60" s="89">
        <f t="shared" si="2"/>
        <v>38844</v>
      </c>
      <c r="G60" s="89">
        <v>38662</v>
      </c>
      <c r="H60" s="88"/>
      <c r="I60" s="88"/>
      <c r="J60" s="93"/>
    </row>
    <row r="61" spans="1:10" ht="12.75">
      <c r="A61" s="82">
        <v>47</v>
      </c>
      <c r="B61" s="88" t="s">
        <v>175</v>
      </c>
      <c r="C61" s="89">
        <v>4420</v>
      </c>
      <c r="D61" s="89">
        <v>35599</v>
      </c>
      <c r="E61" s="89"/>
      <c r="F61" s="89">
        <f t="shared" si="2"/>
        <v>35599</v>
      </c>
      <c r="G61" s="89">
        <v>35417</v>
      </c>
      <c r="H61" s="88"/>
      <c r="I61" s="88"/>
      <c r="J61" s="93"/>
    </row>
    <row r="62" spans="1:10" ht="12.75">
      <c r="A62" s="82"/>
      <c r="B62" s="82" t="s">
        <v>280</v>
      </c>
      <c r="C62" s="89"/>
      <c r="D62" s="89">
        <v>3245</v>
      </c>
      <c r="E62" s="83"/>
      <c r="F62" s="83">
        <f t="shared" si="2"/>
        <v>3245</v>
      </c>
      <c r="G62" s="83"/>
      <c r="H62" s="82">
        <v>3245</v>
      </c>
      <c r="I62" s="88"/>
      <c r="J62" s="93"/>
    </row>
    <row r="63" spans="1:10" ht="12.75">
      <c r="A63" s="82">
        <v>48</v>
      </c>
      <c r="B63" s="88" t="s">
        <v>176</v>
      </c>
      <c r="C63" s="89">
        <v>11085</v>
      </c>
      <c r="D63" s="89">
        <v>12828</v>
      </c>
      <c r="E63" s="89"/>
      <c r="F63" s="89">
        <f t="shared" si="2"/>
        <v>12828</v>
      </c>
      <c r="G63" s="89">
        <f>F63-H63</f>
        <v>3093</v>
      </c>
      <c r="H63" s="89">
        <v>9735</v>
      </c>
      <c r="I63" s="88">
        <v>0</v>
      </c>
      <c r="J63" s="93"/>
    </row>
    <row r="64" spans="1:10" ht="12.75">
      <c r="A64" s="82">
        <v>49</v>
      </c>
      <c r="B64" s="88" t="s">
        <v>177</v>
      </c>
      <c r="C64" s="89">
        <v>2150</v>
      </c>
      <c r="D64" s="89">
        <v>2150</v>
      </c>
      <c r="E64" s="89"/>
      <c r="F64" s="89">
        <f t="shared" si="2"/>
        <v>2150</v>
      </c>
      <c r="G64" s="89">
        <f>F64-H64</f>
        <v>1350</v>
      </c>
      <c r="H64" s="88">
        <v>800</v>
      </c>
      <c r="I64" s="88">
        <v>0</v>
      </c>
      <c r="J64" s="93"/>
    </row>
    <row r="65" spans="1:10" ht="12.75">
      <c r="A65" s="82">
        <v>50</v>
      </c>
      <c r="B65" s="82" t="s">
        <v>41</v>
      </c>
      <c r="C65" s="83">
        <v>2150</v>
      </c>
      <c r="D65" s="83">
        <v>2150</v>
      </c>
      <c r="E65" s="83"/>
      <c r="F65" s="83">
        <f t="shared" si="2"/>
        <v>2150</v>
      </c>
      <c r="G65" s="89">
        <f>F65-H65</f>
        <v>1350</v>
      </c>
      <c r="H65" s="82">
        <v>800</v>
      </c>
      <c r="I65" s="82">
        <v>0</v>
      </c>
      <c r="J65" s="93"/>
    </row>
    <row r="66" spans="1:10" ht="12.75">
      <c r="A66" s="82">
        <v>51</v>
      </c>
      <c r="B66" s="82" t="s">
        <v>178</v>
      </c>
      <c r="C66" s="83">
        <v>2150</v>
      </c>
      <c r="D66" s="83">
        <v>2150</v>
      </c>
      <c r="E66" s="83"/>
      <c r="F66" s="83">
        <f t="shared" si="2"/>
        <v>2150</v>
      </c>
      <c r="G66" s="89">
        <f>F66-H66</f>
        <v>1350</v>
      </c>
      <c r="H66" s="82">
        <v>800</v>
      </c>
      <c r="I66" s="82">
        <v>0</v>
      </c>
      <c r="J66" s="93"/>
    </row>
    <row r="67" spans="1:10" ht="12.75">
      <c r="A67" s="82">
        <v>52</v>
      </c>
      <c r="B67" s="88" t="s">
        <v>179</v>
      </c>
      <c r="C67" s="88">
        <v>0</v>
      </c>
      <c r="D67" s="88">
        <v>0</v>
      </c>
      <c r="E67" s="88"/>
      <c r="F67" s="89">
        <f t="shared" si="2"/>
        <v>0</v>
      </c>
      <c r="G67" s="88">
        <v>0</v>
      </c>
      <c r="H67" s="88">
        <v>0</v>
      </c>
      <c r="I67" s="88">
        <v>0</v>
      </c>
      <c r="J67" s="93"/>
    </row>
    <row r="68" spans="1:10" ht="12.75">
      <c r="A68" s="82">
        <v>53</v>
      </c>
      <c r="B68" s="82" t="s">
        <v>180</v>
      </c>
      <c r="C68" s="82">
        <v>0</v>
      </c>
      <c r="D68" s="82">
        <v>0</v>
      </c>
      <c r="E68" s="82"/>
      <c r="F68" s="89">
        <f t="shared" si="2"/>
        <v>0</v>
      </c>
      <c r="G68" s="82">
        <v>0</v>
      </c>
      <c r="H68" s="82">
        <v>0</v>
      </c>
      <c r="I68" s="82">
        <v>0</v>
      </c>
      <c r="J68" s="93"/>
    </row>
    <row r="69" spans="1:10" ht="12.75">
      <c r="A69" s="82">
        <v>54</v>
      </c>
      <c r="B69" s="82" t="s">
        <v>51</v>
      </c>
      <c r="C69" s="82">
        <v>0</v>
      </c>
      <c r="D69" s="82">
        <v>0</v>
      </c>
      <c r="E69" s="82"/>
      <c r="F69" s="89">
        <f t="shared" si="2"/>
        <v>0</v>
      </c>
      <c r="G69" s="82">
        <v>0</v>
      </c>
      <c r="H69" s="82">
        <v>0</v>
      </c>
      <c r="I69" s="82">
        <v>0</v>
      </c>
      <c r="J69" s="93"/>
    </row>
    <row r="70" spans="1:10" ht="12.75">
      <c r="A70" s="82">
        <v>55</v>
      </c>
      <c r="B70" s="88" t="s">
        <v>181</v>
      </c>
      <c r="C70" s="89">
        <v>8935</v>
      </c>
      <c r="D70" s="89">
        <v>8935</v>
      </c>
      <c r="E70" s="89"/>
      <c r="F70" s="89">
        <f t="shared" si="2"/>
        <v>8935</v>
      </c>
      <c r="G70" s="88">
        <v>0</v>
      </c>
      <c r="H70" s="89">
        <v>8935</v>
      </c>
      <c r="I70" s="88"/>
      <c r="J70" s="93"/>
    </row>
    <row r="71" spans="1:10" ht="12.75">
      <c r="A71" s="82">
        <v>56</v>
      </c>
      <c r="B71" s="82" t="s">
        <v>182</v>
      </c>
      <c r="C71" s="83">
        <v>8900</v>
      </c>
      <c r="D71" s="83">
        <v>8900</v>
      </c>
      <c r="E71" s="83"/>
      <c r="F71" s="83">
        <f t="shared" si="2"/>
        <v>8900</v>
      </c>
      <c r="G71" s="82">
        <v>0</v>
      </c>
      <c r="H71" s="83">
        <v>8900</v>
      </c>
      <c r="I71" s="82">
        <v>0</v>
      </c>
      <c r="J71" s="93"/>
    </row>
    <row r="72" spans="1:10" ht="12.75">
      <c r="A72" s="82">
        <v>57</v>
      </c>
      <c r="B72" s="82" t="s">
        <v>183</v>
      </c>
      <c r="C72" s="83">
        <v>8900</v>
      </c>
      <c r="D72" s="83">
        <v>8900</v>
      </c>
      <c r="E72" s="83"/>
      <c r="F72" s="83">
        <f t="shared" si="2"/>
        <v>8900</v>
      </c>
      <c r="G72" s="82"/>
      <c r="H72" s="83">
        <v>8900</v>
      </c>
      <c r="I72" s="82"/>
      <c r="J72" s="93"/>
    </row>
    <row r="73" spans="1:10" ht="12.75">
      <c r="A73" s="82">
        <v>58</v>
      </c>
      <c r="B73" s="82" t="s">
        <v>184</v>
      </c>
      <c r="C73" s="82"/>
      <c r="D73" s="82">
        <v>1743</v>
      </c>
      <c r="E73" s="82"/>
      <c r="F73" s="83">
        <f t="shared" si="2"/>
        <v>1743</v>
      </c>
      <c r="G73" s="82"/>
      <c r="H73" s="82">
        <v>1743</v>
      </c>
      <c r="I73" s="82"/>
      <c r="J73" s="93"/>
    </row>
    <row r="74" spans="1:10" ht="12.75">
      <c r="A74" s="82">
        <v>59</v>
      </c>
      <c r="B74" s="82" t="s">
        <v>185</v>
      </c>
      <c r="C74" s="82"/>
      <c r="D74" s="82">
        <v>0</v>
      </c>
      <c r="E74" s="82"/>
      <c r="F74" s="83">
        <f t="shared" si="2"/>
        <v>0</v>
      </c>
      <c r="G74" s="82"/>
      <c r="H74" s="82"/>
      <c r="I74" s="82"/>
      <c r="J74" s="93"/>
    </row>
    <row r="75" spans="1:10" ht="12.75">
      <c r="A75" s="82">
        <v>60</v>
      </c>
      <c r="B75" s="82" t="s">
        <v>59</v>
      </c>
      <c r="C75" s="82">
        <v>35</v>
      </c>
      <c r="D75" s="82">
        <v>35</v>
      </c>
      <c r="E75" s="82"/>
      <c r="F75" s="83">
        <f t="shared" si="2"/>
        <v>35</v>
      </c>
      <c r="G75" s="82">
        <v>0</v>
      </c>
      <c r="H75" s="82">
        <v>35</v>
      </c>
      <c r="I75" s="82">
        <v>0</v>
      </c>
      <c r="J75" s="93"/>
    </row>
    <row r="76" spans="1:10" ht="12.75">
      <c r="A76" s="82">
        <v>61</v>
      </c>
      <c r="B76" s="82" t="s">
        <v>186</v>
      </c>
      <c r="C76" s="82">
        <v>35</v>
      </c>
      <c r="D76" s="82">
        <v>35</v>
      </c>
      <c r="E76" s="82"/>
      <c r="F76" s="83">
        <f t="shared" si="2"/>
        <v>35</v>
      </c>
      <c r="G76" s="82"/>
      <c r="H76" s="82">
        <v>35</v>
      </c>
      <c r="I76" s="82"/>
      <c r="J76" s="93"/>
    </row>
    <row r="77" spans="1:10" ht="12.75">
      <c r="A77" s="82">
        <v>62</v>
      </c>
      <c r="B77" s="88" t="s">
        <v>187</v>
      </c>
      <c r="C77" s="89">
        <v>183500</v>
      </c>
      <c r="D77" s="89">
        <v>244809</v>
      </c>
      <c r="E77" s="89">
        <f>E63+E7</f>
        <v>13000</v>
      </c>
      <c r="F77" s="89">
        <f t="shared" si="2"/>
        <v>257809</v>
      </c>
      <c r="G77" s="89">
        <f>G63+G7</f>
        <v>225954</v>
      </c>
      <c r="H77" s="89">
        <f>H63+H7</f>
        <v>31855</v>
      </c>
      <c r="I77" s="88">
        <v>0</v>
      </c>
      <c r="J77" s="93"/>
    </row>
    <row r="78" spans="1:10" ht="12.75">
      <c r="A78" s="82">
        <v>63</v>
      </c>
      <c r="B78" s="88" t="s">
        <v>188</v>
      </c>
      <c r="C78" s="88">
        <v>0</v>
      </c>
      <c r="D78" s="88">
        <v>19412</v>
      </c>
      <c r="E78" s="88">
        <v>8309</v>
      </c>
      <c r="F78" s="89">
        <f t="shared" si="2"/>
        <v>27721</v>
      </c>
      <c r="G78" s="88">
        <v>5688</v>
      </c>
      <c r="H78" s="88">
        <v>22033</v>
      </c>
      <c r="I78" s="88"/>
      <c r="J78" s="93"/>
    </row>
    <row r="79" spans="1:10" ht="12.75">
      <c r="A79" s="82">
        <v>64</v>
      </c>
      <c r="B79" s="88" t="s">
        <v>189</v>
      </c>
      <c r="C79" s="88">
        <v>0</v>
      </c>
      <c r="D79" s="88">
        <v>0</v>
      </c>
      <c r="E79" s="88"/>
      <c r="F79" s="89">
        <f t="shared" si="2"/>
        <v>0</v>
      </c>
      <c r="G79" s="88">
        <v>0</v>
      </c>
      <c r="H79" s="88">
        <v>0</v>
      </c>
      <c r="I79" s="88">
        <v>0</v>
      </c>
      <c r="J79" s="93"/>
    </row>
    <row r="80" spans="1:10" ht="12.75">
      <c r="A80" s="82">
        <v>65</v>
      </c>
      <c r="B80" s="82" t="s">
        <v>190</v>
      </c>
      <c r="C80" s="82">
        <v>0</v>
      </c>
      <c r="D80" s="82">
        <v>5688</v>
      </c>
      <c r="E80" s="82">
        <v>8309</v>
      </c>
      <c r="F80" s="89">
        <f t="shared" si="2"/>
        <v>13997</v>
      </c>
      <c r="G80" s="82">
        <v>5688</v>
      </c>
      <c r="H80" s="82">
        <v>8309</v>
      </c>
      <c r="I80" s="82">
        <v>0</v>
      </c>
      <c r="J80" s="93"/>
    </row>
    <row r="81" spans="1:10" ht="12.75">
      <c r="A81" s="82">
        <v>66</v>
      </c>
      <c r="B81" s="82" t="s">
        <v>191</v>
      </c>
      <c r="C81" s="82">
        <v>0</v>
      </c>
      <c r="D81" s="82">
        <v>0</v>
      </c>
      <c r="E81" s="54"/>
      <c r="F81" s="89">
        <f t="shared" si="2"/>
        <v>0</v>
      </c>
      <c r="G81" s="54"/>
      <c r="H81" s="54"/>
      <c r="I81" s="82"/>
      <c r="J81" s="93"/>
    </row>
    <row r="82" spans="1:10" ht="12.75">
      <c r="A82" s="82">
        <v>67</v>
      </c>
      <c r="B82" s="82" t="s">
        <v>192</v>
      </c>
      <c r="C82" s="82">
        <v>0</v>
      </c>
      <c r="D82" s="82">
        <v>13724</v>
      </c>
      <c r="E82" s="82"/>
      <c r="F82" s="89">
        <f t="shared" si="2"/>
        <v>13724</v>
      </c>
      <c r="G82" s="82"/>
      <c r="H82" s="82">
        <v>13724</v>
      </c>
      <c r="I82" s="82">
        <v>0</v>
      </c>
      <c r="J82" s="93"/>
    </row>
    <row r="83" spans="1:10" ht="12.75">
      <c r="A83" s="82">
        <v>68</v>
      </c>
      <c r="B83" s="82" t="s">
        <v>191</v>
      </c>
      <c r="C83" s="82">
        <v>0</v>
      </c>
      <c r="D83" s="82"/>
      <c r="E83" s="82"/>
      <c r="F83" s="89"/>
      <c r="G83" s="82"/>
      <c r="H83" s="82"/>
      <c r="I83" s="82"/>
      <c r="J83" s="93"/>
    </row>
    <row r="84" spans="1:10" ht="12.75">
      <c r="A84" s="82">
        <v>69</v>
      </c>
      <c r="B84" s="88" t="s">
        <v>193</v>
      </c>
      <c r="C84" s="88">
        <v>0</v>
      </c>
      <c r="D84" s="88"/>
      <c r="E84" s="88"/>
      <c r="F84" s="89"/>
      <c r="G84" s="88">
        <v>0</v>
      </c>
      <c r="H84" s="88">
        <v>0</v>
      </c>
      <c r="I84" s="88">
        <v>0</v>
      </c>
      <c r="J84" s="93"/>
    </row>
    <row r="85" spans="1:10" ht="12.75">
      <c r="A85" s="82">
        <v>70</v>
      </c>
      <c r="B85" s="82" t="s">
        <v>194</v>
      </c>
      <c r="C85" s="82">
        <v>0</v>
      </c>
      <c r="D85" s="82"/>
      <c r="E85" s="82"/>
      <c r="F85" s="89"/>
      <c r="G85" s="82">
        <v>0</v>
      </c>
      <c r="H85" s="82">
        <v>0</v>
      </c>
      <c r="I85" s="82">
        <v>0</v>
      </c>
      <c r="J85" s="93"/>
    </row>
    <row r="86" spans="1:10" ht="12.75">
      <c r="A86" s="82">
        <v>73</v>
      </c>
      <c r="B86" s="82" t="s">
        <v>195</v>
      </c>
      <c r="C86" s="82">
        <v>0</v>
      </c>
      <c r="D86" s="82"/>
      <c r="E86" s="82"/>
      <c r="F86" s="89"/>
      <c r="G86" s="82">
        <v>0</v>
      </c>
      <c r="H86" s="82">
        <v>0</v>
      </c>
      <c r="I86" s="82">
        <v>0</v>
      </c>
      <c r="J86" s="93"/>
    </row>
    <row r="87" spans="1:12" ht="12.75">
      <c r="A87" s="82">
        <v>76</v>
      </c>
      <c r="B87" s="88" t="s">
        <v>196</v>
      </c>
      <c r="C87" s="89">
        <v>183500</v>
      </c>
      <c r="D87" s="89">
        <v>264221</v>
      </c>
      <c r="E87" s="89">
        <f>E77+E78</f>
        <v>21309</v>
      </c>
      <c r="F87" s="89">
        <f>D87+E87</f>
        <v>285530</v>
      </c>
      <c r="G87" s="89">
        <f>G77+G78</f>
        <v>231642</v>
      </c>
      <c r="H87" s="89">
        <f>H77+H78</f>
        <v>53888</v>
      </c>
      <c r="I87" s="88">
        <v>0</v>
      </c>
      <c r="J87" s="93">
        <f>H87+G87</f>
        <v>285530</v>
      </c>
      <c r="L87" s="93"/>
    </row>
    <row r="88" spans="1:9" ht="12.75">
      <c r="A88" s="79"/>
      <c r="B88" s="79"/>
      <c r="C88" s="79"/>
      <c r="D88" s="79"/>
      <c r="E88" s="79"/>
      <c r="F88" s="79"/>
      <c r="G88" s="79"/>
      <c r="H88" s="79"/>
      <c r="I88" s="80"/>
    </row>
    <row r="89" spans="1:9" ht="12.75">
      <c r="A89" s="79"/>
      <c r="B89" s="79"/>
      <c r="C89" s="79"/>
      <c r="D89" s="79"/>
      <c r="E89" s="79"/>
      <c r="F89" s="79"/>
      <c r="G89" s="79"/>
      <c r="H89" s="79"/>
      <c r="I89" s="79"/>
    </row>
    <row r="90" spans="1:9" ht="12.75">
      <c r="A90" s="79"/>
      <c r="B90" s="79"/>
      <c r="C90" s="79"/>
      <c r="D90" s="79"/>
      <c r="E90" s="79"/>
      <c r="F90" s="79"/>
      <c r="G90" s="79"/>
      <c r="H90" s="79"/>
      <c r="I90" s="79"/>
    </row>
    <row r="91" spans="1:9" ht="12.75">
      <c r="A91" s="79"/>
      <c r="B91" s="79"/>
      <c r="C91" s="79"/>
      <c r="D91" s="79"/>
      <c r="E91" s="79"/>
      <c r="F91" s="79"/>
      <c r="G91" s="80"/>
      <c r="H91" s="80"/>
      <c r="I91" s="79"/>
    </row>
    <row r="92" spans="1:9" ht="12.75">
      <c r="A92" s="79"/>
      <c r="B92" s="79"/>
      <c r="C92" s="79"/>
      <c r="D92" s="79"/>
      <c r="E92" s="79"/>
      <c r="F92" s="79"/>
      <c r="G92" s="80"/>
      <c r="H92" s="80"/>
      <c r="I92" s="79"/>
    </row>
    <row r="93" spans="1:9" ht="12.75">
      <c r="A93" s="79"/>
      <c r="B93" s="79"/>
      <c r="C93" s="79"/>
      <c r="D93" s="79"/>
      <c r="E93" s="79"/>
      <c r="F93" s="79"/>
      <c r="G93" s="80"/>
      <c r="H93" s="80"/>
      <c r="I93" s="79"/>
    </row>
  </sheetData>
  <sheetProtection/>
  <mergeCells count="3">
    <mergeCell ref="G4:I4"/>
    <mergeCell ref="A2:K2"/>
    <mergeCell ref="A1:K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2"/>
  <sheetViews>
    <sheetView zoomScalePageLayoutView="0" workbookViewId="0" topLeftCell="A146">
      <selection activeCell="J166" sqref="J166"/>
    </sheetView>
  </sheetViews>
  <sheetFormatPr defaultColWidth="9.00390625" defaultRowHeight="12.75"/>
  <cols>
    <col min="1" max="1" width="4.625" style="266" customWidth="1"/>
    <col min="2" max="2" width="35.625" style="267" customWidth="1"/>
    <col min="3" max="16384" width="9.125" style="266" customWidth="1"/>
  </cols>
  <sheetData>
    <row r="1" spans="1:11" ht="12.75">
      <c r="A1" s="311" t="s">
        <v>278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2.75">
      <c r="A2" s="312" t="s">
        <v>272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</row>
    <row r="4" spans="7:11" ht="12.75">
      <c r="G4" s="313" t="s">
        <v>128</v>
      </c>
      <c r="H4" s="313"/>
      <c r="I4" s="313"/>
      <c r="J4" s="268"/>
      <c r="K4" s="268"/>
    </row>
    <row r="5" spans="1:11" ht="19.5">
      <c r="A5" s="269" t="s">
        <v>126</v>
      </c>
      <c r="B5" s="99" t="s">
        <v>127</v>
      </c>
      <c r="C5" s="270" t="s">
        <v>197</v>
      </c>
      <c r="D5" s="270" t="s">
        <v>449</v>
      </c>
      <c r="E5" s="271" t="s">
        <v>124</v>
      </c>
      <c r="F5" s="271" t="s">
        <v>453</v>
      </c>
      <c r="G5" s="270" t="s">
        <v>198</v>
      </c>
      <c r="H5" s="270" t="s">
        <v>199</v>
      </c>
      <c r="I5" s="270" t="s">
        <v>200</v>
      </c>
      <c r="J5" s="272"/>
      <c r="K5" s="268"/>
    </row>
    <row r="6" spans="1:10" ht="12.75">
      <c r="A6" s="99"/>
      <c r="B6" s="99"/>
      <c r="C6" s="99"/>
      <c r="D6" s="99"/>
      <c r="E6" s="99"/>
      <c r="F6" s="99"/>
      <c r="G6" s="99"/>
      <c r="H6" s="99"/>
      <c r="I6" s="99"/>
      <c r="J6" s="273"/>
    </row>
    <row r="7" spans="1:10" ht="12.75">
      <c r="A7" s="274">
        <v>1</v>
      </c>
      <c r="B7" s="96" t="s">
        <v>201</v>
      </c>
      <c r="C7" s="91">
        <v>1058</v>
      </c>
      <c r="D7" s="91">
        <v>5391</v>
      </c>
      <c r="E7" s="91"/>
      <c r="F7" s="91">
        <f aca="true" t="shared" si="0" ref="F7:F44">E7+D7</f>
        <v>5391</v>
      </c>
      <c r="G7" s="275">
        <v>0</v>
      </c>
      <c r="H7" s="91">
        <f>F7-G7</f>
        <v>5391</v>
      </c>
      <c r="I7" s="275">
        <v>0</v>
      </c>
      <c r="J7" s="276"/>
    </row>
    <row r="8" spans="1:10" ht="12.75">
      <c r="A8" s="274">
        <v>2</v>
      </c>
      <c r="B8" s="94" t="s">
        <v>202</v>
      </c>
      <c r="C8" s="90">
        <v>1058</v>
      </c>
      <c r="D8" s="90">
        <v>5391</v>
      </c>
      <c r="E8" s="90">
        <f>E10+E11</f>
        <v>0</v>
      </c>
      <c r="F8" s="91">
        <f t="shared" si="0"/>
        <v>5391</v>
      </c>
      <c r="G8" s="274">
        <v>0</v>
      </c>
      <c r="H8" s="91">
        <f aca="true" t="shared" si="1" ref="H8:H71">F8-G8</f>
        <v>5391</v>
      </c>
      <c r="I8" s="274">
        <v>0</v>
      </c>
      <c r="J8" s="276"/>
    </row>
    <row r="9" spans="1:10" ht="12.75">
      <c r="A9" s="274">
        <v>3</v>
      </c>
      <c r="B9" s="99" t="s">
        <v>77</v>
      </c>
      <c r="C9" s="90">
        <v>1058</v>
      </c>
      <c r="D9" s="90">
        <v>3224</v>
      </c>
      <c r="E9" s="90"/>
      <c r="F9" s="91">
        <f t="shared" si="0"/>
        <v>3224</v>
      </c>
      <c r="G9" s="274">
        <v>0</v>
      </c>
      <c r="H9" s="91">
        <f t="shared" si="1"/>
        <v>3224</v>
      </c>
      <c r="I9" s="274">
        <v>0</v>
      </c>
      <c r="J9" s="276"/>
    </row>
    <row r="10" spans="1:10" ht="12.75">
      <c r="A10" s="274">
        <v>4</v>
      </c>
      <c r="B10" s="99" t="s">
        <v>203</v>
      </c>
      <c r="C10" s="274">
        <v>833</v>
      </c>
      <c r="D10" s="274">
        <v>4660</v>
      </c>
      <c r="E10" s="274"/>
      <c r="F10" s="91">
        <f t="shared" si="0"/>
        <v>4660</v>
      </c>
      <c r="G10" s="274"/>
      <c r="H10" s="91">
        <f t="shared" si="1"/>
        <v>4660</v>
      </c>
      <c r="I10" s="274"/>
      <c r="J10" s="276"/>
    </row>
    <row r="11" spans="1:10" ht="12.75">
      <c r="A11" s="274">
        <v>5</v>
      </c>
      <c r="B11" s="99" t="s">
        <v>204</v>
      </c>
      <c r="C11" s="274">
        <v>225</v>
      </c>
      <c r="D11" s="274">
        <v>731</v>
      </c>
      <c r="E11" s="274"/>
      <c r="F11" s="91">
        <f t="shared" si="0"/>
        <v>731</v>
      </c>
      <c r="G11" s="274"/>
      <c r="H11" s="91">
        <f t="shared" si="1"/>
        <v>731</v>
      </c>
      <c r="I11" s="274"/>
      <c r="J11" s="276"/>
    </row>
    <row r="12" spans="1:10" ht="12.75">
      <c r="A12" s="274">
        <v>6</v>
      </c>
      <c r="B12" s="96" t="s">
        <v>205</v>
      </c>
      <c r="C12" s="275">
        <v>0</v>
      </c>
      <c r="D12" s="275">
        <v>0</v>
      </c>
      <c r="E12" s="275"/>
      <c r="F12" s="91">
        <f t="shared" si="0"/>
        <v>0</v>
      </c>
      <c r="G12" s="275"/>
      <c r="H12" s="91">
        <f t="shared" si="1"/>
        <v>0</v>
      </c>
      <c r="I12" s="275"/>
      <c r="J12" s="276"/>
    </row>
    <row r="13" spans="1:10" ht="12.75">
      <c r="A13" s="274">
        <v>7</v>
      </c>
      <c r="B13" s="96" t="s">
        <v>206</v>
      </c>
      <c r="C13" s="91">
        <v>2204</v>
      </c>
      <c r="D13" s="91">
        <v>2204</v>
      </c>
      <c r="E13" s="91"/>
      <c r="F13" s="91">
        <f t="shared" si="0"/>
        <v>2204</v>
      </c>
      <c r="G13" s="91">
        <v>2204</v>
      </c>
      <c r="H13" s="91">
        <f t="shared" si="1"/>
        <v>0</v>
      </c>
      <c r="I13" s="275"/>
      <c r="J13" s="276"/>
    </row>
    <row r="14" spans="1:10" ht="12.75">
      <c r="A14" s="274">
        <v>8</v>
      </c>
      <c r="B14" s="96" t="s">
        <v>207</v>
      </c>
      <c r="C14" s="275">
        <v>0</v>
      </c>
      <c r="D14" s="275">
        <v>0</v>
      </c>
      <c r="E14" s="275"/>
      <c r="F14" s="91">
        <f t="shared" si="0"/>
        <v>0</v>
      </c>
      <c r="G14" s="275"/>
      <c r="H14" s="91">
        <f t="shared" si="1"/>
        <v>0</v>
      </c>
      <c r="I14" s="275"/>
      <c r="J14" s="276"/>
    </row>
    <row r="15" spans="1:10" ht="12.75">
      <c r="A15" s="274">
        <v>9</v>
      </c>
      <c r="B15" s="96" t="s">
        <v>208</v>
      </c>
      <c r="C15" s="91">
        <v>20523</v>
      </c>
      <c r="D15" s="91">
        <v>20523</v>
      </c>
      <c r="E15" s="91"/>
      <c r="F15" s="91">
        <f t="shared" si="0"/>
        <v>20523</v>
      </c>
      <c r="G15" s="91">
        <v>17523</v>
      </c>
      <c r="H15" s="91">
        <f t="shared" si="1"/>
        <v>3000</v>
      </c>
      <c r="I15" s="275">
        <v>0</v>
      </c>
      <c r="J15" s="276"/>
    </row>
    <row r="16" spans="1:10" ht="12.75">
      <c r="A16" s="274">
        <v>10</v>
      </c>
      <c r="B16" s="94" t="s">
        <v>209</v>
      </c>
      <c r="C16" s="90">
        <v>1000</v>
      </c>
      <c r="D16" s="90">
        <v>1000</v>
      </c>
      <c r="E16" s="90"/>
      <c r="F16" s="91">
        <f t="shared" si="0"/>
        <v>1000</v>
      </c>
      <c r="G16" s="90">
        <v>1000</v>
      </c>
      <c r="H16" s="91">
        <f t="shared" si="1"/>
        <v>0</v>
      </c>
      <c r="I16" s="274"/>
      <c r="J16" s="276"/>
    </row>
    <row r="17" spans="1:10" ht="12.75">
      <c r="A17" s="274">
        <v>11</v>
      </c>
      <c r="B17" s="99" t="s">
        <v>77</v>
      </c>
      <c r="C17" s="90">
        <v>1000</v>
      </c>
      <c r="D17" s="90">
        <v>1000</v>
      </c>
      <c r="E17" s="90"/>
      <c r="F17" s="91">
        <f t="shared" si="0"/>
        <v>1000</v>
      </c>
      <c r="G17" s="90">
        <v>1000</v>
      </c>
      <c r="H17" s="91">
        <f t="shared" si="1"/>
        <v>0</v>
      </c>
      <c r="I17" s="274">
        <v>0</v>
      </c>
      <c r="J17" s="276"/>
    </row>
    <row r="18" spans="1:10" ht="12.75">
      <c r="A18" s="274">
        <v>12</v>
      </c>
      <c r="B18" s="99" t="s">
        <v>210</v>
      </c>
      <c r="C18" s="90">
        <v>1000</v>
      </c>
      <c r="D18" s="90">
        <v>1000</v>
      </c>
      <c r="E18" s="90"/>
      <c r="F18" s="91">
        <f t="shared" si="0"/>
        <v>1000</v>
      </c>
      <c r="G18" s="90">
        <v>1000</v>
      </c>
      <c r="H18" s="91">
        <f t="shared" si="1"/>
        <v>0</v>
      </c>
      <c r="I18" s="274"/>
      <c r="J18" s="276"/>
    </row>
    <row r="19" spans="1:10" ht="12.75">
      <c r="A19" s="274">
        <v>13</v>
      </c>
      <c r="B19" s="94" t="s">
        <v>211</v>
      </c>
      <c r="C19" s="274">
        <v>340</v>
      </c>
      <c r="D19" s="274">
        <v>340</v>
      </c>
      <c r="E19" s="274"/>
      <c r="F19" s="91">
        <f t="shared" si="0"/>
        <v>340</v>
      </c>
      <c r="G19" s="274">
        <v>340</v>
      </c>
      <c r="H19" s="91">
        <f t="shared" si="1"/>
        <v>0</v>
      </c>
      <c r="I19" s="274">
        <v>0</v>
      </c>
      <c r="J19" s="276"/>
    </row>
    <row r="20" spans="1:10" ht="12.75">
      <c r="A20" s="274">
        <v>14</v>
      </c>
      <c r="B20" s="99" t="s">
        <v>77</v>
      </c>
      <c r="C20" s="274">
        <v>340</v>
      </c>
      <c r="D20" s="274">
        <v>340</v>
      </c>
      <c r="E20" s="274"/>
      <c r="F20" s="91">
        <f t="shared" si="0"/>
        <v>340</v>
      </c>
      <c r="G20" s="274">
        <v>340</v>
      </c>
      <c r="H20" s="91">
        <f t="shared" si="1"/>
        <v>0</v>
      </c>
      <c r="I20" s="274">
        <v>0</v>
      </c>
      <c r="J20" s="276"/>
    </row>
    <row r="21" spans="1:10" ht="12.75">
      <c r="A21" s="274">
        <v>15</v>
      </c>
      <c r="B21" s="99" t="s">
        <v>210</v>
      </c>
      <c r="C21" s="274">
        <v>340</v>
      </c>
      <c r="D21" s="274">
        <v>340</v>
      </c>
      <c r="E21" s="274"/>
      <c r="F21" s="91">
        <f t="shared" si="0"/>
        <v>340</v>
      </c>
      <c r="G21" s="274">
        <v>340</v>
      </c>
      <c r="H21" s="91">
        <f t="shared" si="1"/>
        <v>0</v>
      </c>
      <c r="I21" s="274"/>
      <c r="J21" s="276"/>
    </row>
    <row r="22" spans="1:10" ht="12.75">
      <c r="A22" s="274">
        <v>16</v>
      </c>
      <c r="B22" s="94" t="s">
        <v>212</v>
      </c>
      <c r="C22" s="90">
        <v>1300</v>
      </c>
      <c r="D22" s="90">
        <v>1300</v>
      </c>
      <c r="E22" s="90"/>
      <c r="F22" s="91">
        <f t="shared" si="0"/>
        <v>1300</v>
      </c>
      <c r="G22" s="90">
        <v>1300</v>
      </c>
      <c r="H22" s="91">
        <f t="shared" si="1"/>
        <v>0</v>
      </c>
      <c r="I22" s="274">
        <v>0</v>
      </c>
      <c r="J22" s="276"/>
    </row>
    <row r="23" spans="1:10" ht="12.75">
      <c r="A23" s="274">
        <v>17</v>
      </c>
      <c r="B23" s="99" t="s">
        <v>77</v>
      </c>
      <c r="C23" s="90">
        <v>1300</v>
      </c>
      <c r="D23" s="90">
        <v>1300</v>
      </c>
      <c r="E23" s="90"/>
      <c r="F23" s="91">
        <f t="shared" si="0"/>
        <v>1300</v>
      </c>
      <c r="G23" s="90">
        <v>1300</v>
      </c>
      <c r="H23" s="91">
        <f t="shared" si="1"/>
        <v>0</v>
      </c>
      <c r="I23" s="274">
        <v>0</v>
      </c>
      <c r="J23" s="276"/>
    </row>
    <row r="24" spans="1:10" ht="12.75">
      <c r="A24" s="274">
        <v>18</v>
      </c>
      <c r="B24" s="99" t="s">
        <v>210</v>
      </c>
      <c r="C24" s="90">
        <v>1300</v>
      </c>
      <c r="D24" s="90">
        <v>1300</v>
      </c>
      <c r="E24" s="90"/>
      <c r="F24" s="91">
        <f t="shared" si="0"/>
        <v>1300</v>
      </c>
      <c r="G24" s="90">
        <v>1300</v>
      </c>
      <c r="H24" s="91">
        <f t="shared" si="1"/>
        <v>0</v>
      </c>
      <c r="I24" s="274"/>
      <c r="J24" s="276"/>
    </row>
    <row r="25" spans="1:10" ht="12.75">
      <c r="A25" s="274">
        <v>19</v>
      </c>
      <c r="B25" s="94" t="s">
        <v>213</v>
      </c>
      <c r="C25" s="90">
        <v>8900</v>
      </c>
      <c r="D25" s="90">
        <v>8900</v>
      </c>
      <c r="E25" s="90"/>
      <c r="F25" s="91">
        <f t="shared" si="0"/>
        <v>8900</v>
      </c>
      <c r="G25" s="90">
        <v>5900</v>
      </c>
      <c r="H25" s="91">
        <f t="shared" si="1"/>
        <v>3000</v>
      </c>
      <c r="I25" s="274">
        <v>0</v>
      </c>
      <c r="J25" s="276"/>
    </row>
    <row r="26" spans="1:10" ht="12.75">
      <c r="A26" s="274">
        <v>20</v>
      </c>
      <c r="B26" s="99" t="s">
        <v>77</v>
      </c>
      <c r="C26" s="90">
        <v>8900</v>
      </c>
      <c r="D26" s="90">
        <v>8900</v>
      </c>
      <c r="E26" s="90"/>
      <c r="F26" s="91">
        <f t="shared" si="0"/>
        <v>8900</v>
      </c>
      <c r="G26" s="90">
        <v>5900</v>
      </c>
      <c r="H26" s="91">
        <f t="shared" si="1"/>
        <v>3000</v>
      </c>
      <c r="I26" s="274">
        <v>0</v>
      </c>
      <c r="J26" s="276"/>
    </row>
    <row r="27" spans="1:10" ht="12.75">
      <c r="A27" s="274">
        <v>21</v>
      </c>
      <c r="B27" s="99" t="s">
        <v>210</v>
      </c>
      <c r="C27" s="90">
        <v>8900</v>
      </c>
      <c r="D27" s="90">
        <v>8900</v>
      </c>
      <c r="E27" s="90"/>
      <c r="F27" s="91">
        <f t="shared" si="0"/>
        <v>8900</v>
      </c>
      <c r="G27" s="90">
        <v>5900</v>
      </c>
      <c r="H27" s="91">
        <f t="shared" si="1"/>
        <v>3000</v>
      </c>
      <c r="I27" s="274"/>
      <c r="J27" s="276"/>
    </row>
    <row r="28" spans="1:10" ht="12.75">
      <c r="A28" s="274">
        <v>22</v>
      </c>
      <c r="B28" s="99" t="s">
        <v>214</v>
      </c>
      <c r="C28" s="90">
        <v>4866</v>
      </c>
      <c r="D28" s="90">
        <v>4866</v>
      </c>
      <c r="E28" s="90"/>
      <c r="F28" s="91">
        <f t="shared" si="0"/>
        <v>4866</v>
      </c>
      <c r="G28" s="90">
        <v>4866</v>
      </c>
      <c r="H28" s="91">
        <f t="shared" si="1"/>
        <v>0</v>
      </c>
      <c r="I28" s="274"/>
      <c r="J28" s="276"/>
    </row>
    <row r="29" spans="1:10" ht="12.75">
      <c r="A29" s="274">
        <v>23</v>
      </c>
      <c r="B29" s="99" t="s">
        <v>77</v>
      </c>
      <c r="C29" s="90">
        <v>4866</v>
      </c>
      <c r="D29" s="90">
        <v>4866</v>
      </c>
      <c r="E29" s="90"/>
      <c r="F29" s="91">
        <f t="shared" si="0"/>
        <v>4866</v>
      </c>
      <c r="G29" s="90">
        <v>4866</v>
      </c>
      <c r="H29" s="91">
        <f t="shared" si="1"/>
        <v>0</v>
      </c>
      <c r="I29" s="274">
        <v>0</v>
      </c>
      <c r="J29" s="276"/>
    </row>
    <row r="30" spans="1:10" ht="12.75">
      <c r="A30" s="274">
        <v>24</v>
      </c>
      <c r="B30" s="99" t="s">
        <v>210</v>
      </c>
      <c r="C30" s="90">
        <v>4866</v>
      </c>
      <c r="D30" s="90">
        <v>4866</v>
      </c>
      <c r="E30" s="90"/>
      <c r="F30" s="91">
        <f t="shared" si="0"/>
        <v>4866</v>
      </c>
      <c r="G30" s="90">
        <v>4866</v>
      </c>
      <c r="H30" s="91">
        <f t="shared" si="1"/>
        <v>0</v>
      </c>
      <c r="I30" s="274"/>
      <c r="J30" s="276"/>
    </row>
    <row r="31" spans="1:10" ht="12.75">
      <c r="A31" s="274">
        <v>25</v>
      </c>
      <c r="B31" s="94" t="s">
        <v>215</v>
      </c>
      <c r="C31" s="274">
        <v>105</v>
      </c>
      <c r="D31" s="274">
        <v>105</v>
      </c>
      <c r="E31" s="274"/>
      <c r="F31" s="91">
        <f t="shared" si="0"/>
        <v>105</v>
      </c>
      <c r="G31" s="274">
        <v>105</v>
      </c>
      <c r="H31" s="91">
        <f t="shared" si="1"/>
        <v>0</v>
      </c>
      <c r="I31" s="274"/>
      <c r="J31" s="276"/>
    </row>
    <row r="32" spans="1:10" ht="12.75">
      <c r="A32" s="274">
        <v>26</v>
      </c>
      <c r="B32" s="99" t="s">
        <v>77</v>
      </c>
      <c r="C32" s="274">
        <v>105</v>
      </c>
      <c r="D32" s="274">
        <v>105</v>
      </c>
      <c r="E32" s="274"/>
      <c r="F32" s="91">
        <f t="shared" si="0"/>
        <v>105</v>
      </c>
      <c r="G32" s="274">
        <v>105</v>
      </c>
      <c r="H32" s="91">
        <f t="shared" si="1"/>
        <v>0</v>
      </c>
      <c r="I32" s="274">
        <v>0</v>
      </c>
      <c r="J32" s="276"/>
    </row>
    <row r="33" spans="1:10" ht="12.75">
      <c r="A33" s="274">
        <v>27</v>
      </c>
      <c r="B33" s="99" t="s">
        <v>210</v>
      </c>
      <c r="C33" s="274">
        <v>105</v>
      </c>
      <c r="D33" s="274">
        <v>105</v>
      </c>
      <c r="E33" s="274"/>
      <c r="F33" s="91">
        <f t="shared" si="0"/>
        <v>105</v>
      </c>
      <c r="G33" s="274">
        <v>105</v>
      </c>
      <c r="H33" s="91">
        <f t="shared" si="1"/>
        <v>0</v>
      </c>
      <c r="I33" s="274"/>
      <c r="J33" s="276"/>
    </row>
    <row r="34" spans="1:10" ht="12.75">
      <c r="A34" s="274">
        <v>28</v>
      </c>
      <c r="B34" s="94" t="s">
        <v>216</v>
      </c>
      <c r="C34" s="90">
        <v>4012</v>
      </c>
      <c r="D34" s="90">
        <v>4012</v>
      </c>
      <c r="E34" s="90"/>
      <c r="F34" s="91">
        <f t="shared" si="0"/>
        <v>4012</v>
      </c>
      <c r="G34" s="90">
        <v>4012</v>
      </c>
      <c r="H34" s="91">
        <f t="shared" si="1"/>
        <v>0</v>
      </c>
      <c r="I34" s="274"/>
      <c r="J34" s="276"/>
    </row>
    <row r="35" spans="1:10" ht="12.75">
      <c r="A35" s="274">
        <v>29</v>
      </c>
      <c r="B35" s="99" t="s">
        <v>77</v>
      </c>
      <c r="C35" s="90">
        <v>4012</v>
      </c>
      <c r="D35" s="90">
        <v>4012</v>
      </c>
      <c r="E35" s="90"/>
      <c r="F35" s="91">
        <f t="shared" si="0"/>
        <v>4012</v>
      </c>
      <c r="G35" s="90">
        <v>4012</v>
      </c>
      <c r="H35" s="91">
        <f t="shared" si="1"/>
        <v>0</v>
      </c>
      <c r="I35" s="274"/>
      <c r="J35" s="276"/>
    </row>
    <row r="36" spans="1:10" ht="12.75">
      <c r="A36" s="274">
        <v>30</v>
      </c>
      <c r="B36" s="99" t="s">
        <v>210</v>
      </c>
      <c r="C36" s="90">
        <v>4012</v>
      </c>
      <c r="D36" s="90">
        <v>4012</v>
      </c>
      <c r="E36" s="90"/>
      <c r="F36" s="91">
        <f t="shared" si="0"/>
        <v>4012</v>
      </c>
      <c r="G36" s="90">
        <v>4012</v>
      </c>
      <c r="H36" s="91">
        <f t="shared" si="1"/>
        <v>0</v>
      </c>
      <c r="I36" s="274"/>
      <c r="J36" s="276"/>
    </row>
    <row r="37" spans="1:10" ht="12.75">
      <c r="A37" s="274">
        <v>31</v>
      </c>
      <c r="B37" s="96" t="s">
        <v>217</v>
      </c>
      <c r="C37" s="91">
        <v>11550</v>
      </c>
      <c r="D37" s="91">
        <v>16876</v>
      </c>
      <c r="E37" s="91"/>
      <c r="F37" s="91">
        <f t="shared" si="0"/>
        <v>16876</v>
      </c>
      <c r="G37" s="275">
        <v>0</v>
      </c>
      <c r="H37" s="91">
        <f t="shared" si="1"/>
        <v>16876</v>
      </c>
      <c r="I37" s="275"/>
      <c r="J37" s="276"/>
    </row>
    <row r="38" spans="1:10" ht="12.75">
      <c r="A38" s="274">
        <v>32</v>
      </c>
      <c r="B38" s="94" t="s">
        <v>218</v>
      </c>
      <c r="C38" s="90">
        <v>11550</v>
      </c>
      <c r="D38" s="90">
        <v>16876</v>
      </c>
      <c r="E38" s="90">
        <f>E39+E41</f>
        <v>0</v>
      </c>
      <c r="F38" s="90">
        <f>F39+F41</f>
        <v>16876</v>
      </c>
      <c r="G38" s="274">
        <v>0</v>
      </c>
      <c r="H38" s="91">
        <f t="shared" si="1"/>
        <v>16876</v>
      </c>
      <c r="I38" s="274"/>
      <c r="J38" s="276"/>
    </row>
    <row r="39" spans="1:10" ht="12.75">
      <c r="A39" s="274">
        <v>33</v>
      </c>
      <c r="B39" s="99" t="s">
        <v>77</v>
      </c>
      <c r="C39" s="90">
        <v>6805</v>
      </c>
      <c r="D39" s="90">
        <v>8483</v>
      </c>
      <c r="E39" s="90"/>
      <c r="F39" s="91">
        <f t="shared" si="0"/>
        <v>8483</v>
      </c>
      <c r="G39" s="274">
        <v>0</v>
      </c>
      <c r="H39" s="91">
        <f t="shared" si="1"/>
        <v>8483</v>
      </c>
      <c r="I39" s="274"/>
      <c r="J39" s="276"/>
    </row>
    <row r="40" spans="1:10" ht="12.75">
      <c r="A40" s="274">
        <v>34</v>
      </c>
      <c r="B40" s="99" t="s">
        <v>210</v>
      </c>
      <c r="C40" s="90">
        <v>6805</v>
      </c>
      <c r="D40" s="90">
        <v>8483</v>
      </c>
      <c r="E40" s="90"/>
      <c r="F40" s="91">
        <f t="shared" si="0"/>
        <v>8483</v>
      </c>
      <c r="G40" s="274">
        <v>0</v>
      </c>
      <c r="H40" s="91">
        <f t="shared" si="1"/>
        <v>8483</v>
      </c>
      <c r="I40" s="274"/>
      <c r="J40" s="276"/>
    </row>
    <row r="41" spans="1:10" ht="12.75">
      <c r="A41" s="274">
        <v>35</v>
      </c>
      <c r="B41" s="99" t="s">
        <v>78</v>
      </c>
      <c r="C41" s="90">
        <v>4745</v>
      </c>
      <c r="D41" s="90">
        <v>8393</v>
      </c>
      <c r="E41" s="90">
        <f>E42+E43</f>
        <v>0</v>
      </c>
      <c r="F41" s="90">
        <f>F42+F43</f>
        <v>8393</v>
      </c>
      <c r="G41" s="274">
        <v>0</v>
      </c>
      <c r="H41" s="91">
        <f t="shared" si="1"/>
        <v>8393</v>
      </c>
      <c r="I41" s="274"/>
      <c r="J41" s="276"/>
    </row>
    <row r="42" spans="1:10" ht="12.75">
      <c r="A42" s="274">
        <v>36</v>
      </c>
      <c r="B42" s="99" t="s">
        <v>219</v>
      </c>
      <c r="C42" s="274">
        <v>250</v>
      </c>
      <c r="D42" s="274">
        <v>3510</v>
      </c>
      <c r="E42" s="274"/>
      <c r="F42" s="91">
        <f t="shared" si="0"/>
        <v>3510</v>
      </c>
      <c r="G42" s="274"/>
      <c r="H42" s="91">
        <f t="shared" si="1"/>
        <v>3510</v>
      </c>
      <c r="I42" s="274"/>
      <c r="J42" s="276"/>
    </row>
    <row r="43" spans="1:10" ht="12.75">
      <c r="A43" s="274">
        <v>37</v>
      </c>
      <c r="B43" s="99" t="s">
        <v>81</v>
      </c>
      <c r="C43" s="90">
        <v>4495</v>
      </c>
      <c r="D43" s="90">
        <v>4883</v>
      </c>
      <c r="E43" s="90"/>
      <c r="F43" s="91">
        <f t="shared" si="0"/>
        <v>4883</v>
      </c>
      <c r="G43" s="274">
        <v>0</v>
      </c>
      <c r="H43" s="91">
        <f t="shared" si="1"/>
        <v>4883</v>
      </c>
      <c r="I43" s="274"/>
      <c r="J43" s="276"/>
    </row>
    <row r="44" spans="1:10" ht="12.75">
      <c r="A44" s="274">
        <v>38</v>
      </c>
      <c r="B44" s="96" t="s">
        <v>220</v>
      </c>
      <c r="C44" s="275">
        <v>0</v>
      </c>
      <c r="D44" s="275">
        <v>0</v>
      </c>
      <c r="E44" s="275"/>
      <c r="F44" s="91">
        <f t="shared" si="0"/>
        <v>0</v>
      </c>
      <c r="G44" s="275"/>
      <c r="H44" s="91">
        <f t="shared" si="1"/>
        <v>0</v>
      </c>
      <c r="I44" s="275"/>
      <c r="J44" s="276"/>
    </row>
    <row r="45" spans="1:10" ht="12.75">
      <c r="A45" s="274">
        <v>39</v>
      </c>
      <c r="B45" s="96" t="s">
        <v>221</v>
      </c>
      <c r="C45" s="91">
        <f aca="true" t="shared" si="2" ref="C45:I45">C54+C51+C46</f>
        <v>6275</v>
      </c>
      <c r="D45" s="91">
        <v>12899</v>
      </c>
      <c r="E45" s="91">
        <f t="shared" si="2"/>
        <v>0</v>
      </c>
      <c r="F45" s="91">
        <f t="shared" si="2"/>
        <v>12899</v>
      </c>
      <c r="G45" s="91">
        <f t="shared" si="2"/>
        <v>6395</v>
      </c>
      <c r="H45" s="91">
        <f t="shared" si="1"/>
        <v>6504</v>
      </c>
      <c r="I45" s="91">
        <f t="shared" si="2"/>
        <v>0</v>
      </c>
      <c r="J45" s="276"/>
    </row>
    <row r="46" spans="1:10" ht="12.75">
      <c r="A46" s="274">
        <v>40</v>
      </c>
      <c r="B46" s="94" t="s">
        <v>222</v>
      </c>
      <c r="C46" s="90">
        <v>1525</v>
      </c>
      <c r="D46" s="90">
        <v>7802</v>
      </c>
      <c r="E46" s="90">
        <f>E49+E50+E48</f>
        <v>0</v>
      </c>
      <c r="F46" s="91">
        <f>E46+D46</f>
        <v>7802</v>
      </c>
      <c r="G46" s="90">
        <v>1525</v>
      </c>
      <c r="H46" s="91">
        <f t="shared" si="1"/>
        <v>6277</v>
      </c>
      <c r="I46" s="274">
        <v>0</v>
      </c>
      <c r="J46" s="276"/>
    </row>
    <row r="47" spans="1:10" ht="12.75">
      <c r="A47" s="274">
        <v>41</v>
      </c>
      <c r="B47" s="99" t="s">
        <v>77</v>
      </c>
      <c r="C47" s="90">
        <v>1525</v>
      </c>
      <c r="D47" s="90">
        <v>1525</v>
      </c>
      <c r="E47" s="90"/>
      <c r="F47" s="91">
        <f>E47+D47</f>
        <v>1525</v>
      </c>
      <c r="G47" s="90">
        <v>1525</v>
      </c>
      <c r="H47" s="91">
        <f t="shared" si="1"/>
        <v>0</v>
      </c>
      <c r="I47" s="274">
        <v>0</v>
      </c>
      <c r="J47" s="276"/>
    </row>
    <row r="48" spans="1:10" ht="12.75">
      <c r="A48" s="274">
        <v>42</v>
      </c>
      <c r="B48" s="99" t="s">
        <v>210</v>
      </c>
      <c r="C48" s="90">
        <v>1525</v>
      </c>
      <c r="D48" s="90">
        <v>3818</v>
      </c>
      <c r="E48" s="90"/>
      <c r="F48" s="91">
        <f>E48+D48</f>
        <v>3818</v>
      </c>
      <c r="G48" s="90">
        <v>1525</v>
      </c>
      <c r="H48" s="91">
        <f t="shared" si="1"/>
        <v>2293</v>
      </c>
      <c r="I48" s="274"/>
      <c r="J48" s="276"/>
    </row>
    <row r="49" spans="1:10" ht="12.75">
      <c r="A49" s="274"/>
      <c r="B49" s="99" t="s">
        <v>81</v>
      </c>
      <c r="C49" s="90"/>
      <c r="D49" s="90">
        <v>2497</v>
      </c>
      <c r="E49" s="90"/>
      <c r="F49" s="91">
        <v>2497</v>
      </c>
      <c r="G49" s="90"/>
      <c r="H49" s="91">
        <f t="shared" si="1"/>
        <v>2497</v>
      </c>
      <c r="I49" s="274"/>
      <c r="J49" s="276"/>
    </row>
    <row r="50" spans="1:10" ht="12.75">
      <c r="A50" s="274"/>
      <c r="B50" s="99" t="s">
        <v>219</v>
      </c>
      <c r="C50" s="90"/>
      <c r="D50" s="90">
        <v>1487</v>
      </c>
      <c r="E50" s="90"/>
      <c r="F50" s="91">
        <v>1487</v>
      </c>
      <c r="G50" s="90"/>
      <c r="H50" s="91">
        <f t="shared" si="1"/>
        <v>1487</v>
      </c>
      <c r="I50" s="274"/>
      <c r="J50" s="276"/>
    </row>
    <row r="51" spans="1:10" ht="12.75">
      <c r="A51" s="274">
        <v>43</v>
      </c>
      <c r="B51" s="94" t="s">
        <v>223</v>
      </c>
      <c r="C51" s="274">
        <v>330</v>
      </c>
      <c r="D51" s="274">
        <v>330</v>
      </c>
      <c r="E51" s="274"/>
      <c r="F51" s="91">
        <f aca="true" t="shared" si="3" ref="F51:F58">E51+D51</f>
        <v>330</v>
      </c>
      <c r="G51" s="274">
        <v>330</v>
      </c>
      <c r="H51" s="91">
        <f t="shared" si="1"/>
        <v>0</v>
      </c>
      <c r="I51" s="274"/>
      <c r="J51" s="276"/>
    </row>
    <row r="52" spans="1:10" ht="12.75">
      <c r="A52" s="274">
        <v>44</v>
      </c>
      <c r="B52" s="99" t="s">
        <v>77</v>
      </c>
      <c r="C52" s="274">
        <v>330</v>
      </c>
      <c r="D52" s="274">
        <v>330</v>
      </c>
      <c r="E52" s="274"/>
      <c r="F52" s="91">
        <f t="shared" si="3"/>
        <v>330</v>
      </c>
      <c r="G52" s="274">
        <v>330</v>
      </c>
      <c r="H52" s="91">
        <f t="shared" si="1"/>
        <v>0</v>
      </c>
      <c r="I52" s="274"/>
      <c r="J52" s="276"/>
    </row>
    <row r="53" spans="1:10" ht="12.75">
      <c r="A53" s="274">
        <v>45</v>
      </c>
      <c r="B53" s="99" t="s">
        <v>210</v>
      </c>
      <c r="C53" s="274">
        <v>330</v>
      </c>
      <c r="D53" s="274">
        <v>330</v>
      </c>
      <c r="E53" s="274"/>
      <c r="F53" s="91">
        <f t="shared" si="3"/>
        <v>330</v>
      </c>
      <c r="G53" s="274">
        <v>330</v>
      </c>
      <c r="H53" s="91">
        <f t="shared" si="1"/>
        <v>0</v>
      </c>
      <c r="I53" s="274"/>
      <c r="J53" s="276"/>
    </row>
    <row r="54" spans="1:10" ht="12.75">
      <c r="A54" s="274">
        <v>46</v>
      </c>
      <c r="B54" s="94" t="s">
        <v>224</v>
      </c>
      <c r="C54" s="90">
        <v>4420</v>
      </c>
      <c r="D54" s="90">
        <v>4767</v>
      </c>
      <c r="E54" s="90"/>
      <c r="F54" s="91">
        <f t="shared" si="3"/>
        <v>4767</v>
      </c>
      <c r="G54" s="90">
        <v>4540</v>
      </c>
      <c r="H54" s="91">
        <f t="shared" si="1"/>
        <v>227</v>
      </c>
      <c r="I54" s="274"/>
      <c r="J54" s="276"/>
    </row>
    <row r="55" spans="1:10" ht="12.75">
      <c r="A55" s="274">
        <v>47</v>
      </c>
      <c r="B55" s="99" t="s">
        <v>77</v>
      </c>
      <c r="C55" s="90">
        <v>4420</v>
      </c>
      <c r="D55" s="90">
        <v>4767</v>
      </c>
      <c r="E55" s="90"/>
      <c r="F55" s="91">
        <f t="shared" si="3"/>
        <v>4767</v>
      </c>
      <c r="G55" s="90">
        <v>4540</v>
      </c>
      <c r="H55" s="91">
        <f t="shared" si="1"/>
        <v>227</v>
      </c>
      <c r="I55" s="274"/>
      <c r="J55" s="276"/>
    </row>
    <row r="56" spans="1:10" ht="12.75">
      <c r="A56" s="274">
        <v>48</v>
      </c>
      <c r="B56" s="99" t="s">
        <v>203</v>
      </c>
      <c r="C56" s="90">
        <v>3037</v>
      </c>
      <c r="D56" s="90">
        <v>3349</v>
      </c>
      <c r="E56" s="90"/>
      <c r="F56" s="91">
        <f t="shared" si="3"/>
        <v>3349</v>
      </c>
      <c r="G56" s="90">
        <v>3132</v>
      </c>
      <c r="H56" s="91">
        <f t="shared" si="1"/>
        <v>217</v>
      </c>
      <c r="I56" s="274"/>
      <c r="J56" s="276"/>
    </row>
    <row r="57" spans="1:10" ht="12.75">
      <c r="A57" s="274">
        <v>49</v>
      </c>
      <c r="B57" s="99" t="s">
        <v>204</v>
      </c>
      <c r="C57" s="274">
        <v>820</v>
      </c>
      <c r="D57" s="274">
        <v>855</v>
      </c>
      <c r="E57" s="274"/>
      <c r="F57" s="91">
        <f t="shared" si="3"/>
        <v>855</v>
      </c>
      <c r="G57" s="274">
        <v>845</v>
      </c>
      <c r="H57" s="91">
        <f t="shared" si="1"/>
        <v>10</v>
      </c>
      <c r="I57" s="274"/>
      <c r="J57" s="276"/>
    </row>
    <row r="58" spans="1:10" ht="12.75">
      <c r="A58" s="274">
        <v>50</v>
      </c>
      <c r="B58" s="99" t="s">
        <v>210</v>
      </c>
      <c r="C58" s="274">
        <v>563</v>
      </c>
      <c r="D58" s="274">
        <v>563</v>
      </c>
      <c r="E58" s="274"/>
      <c r="F58" s="91">
        <f t="shared" si="3"/>
        <v>563</v>
      </c>
      <c r="G58" s="274">
        <v>563</v>
      </c>
      <c r="H58" s="91">
        <f t="shared" si="1"/>
        <v>0</v>
      </c>
      <c r="I58" s="274"/>
      <c r="J58" s="276"/>
    </row>
    <row r="59" spans="1:10" ht="12.75">
      <c r="A59" s="274">
        <v>51</v>
      </c>
      <c r="B59" s="96" t="s">
        <v>225</v>
      </c>
      <c r="C59" s="91">
        <f aca="true" t="shared" si="4" ref="C59:I59">C79+C74+C70+C65+C60</f>
        <v>44872</v>
      </c>
      <c r="D59" s="91">
        <v>39008</v>
      </c>
      <c r="E59" s="91">
        <f t="shared" si="4"/>
        <v>0</v>
      </c>
      <c r="F59" s="91">
        <f>F79+F74+F70+F65+F60</f>
        <v>39008</v>
      </c>
      <c r="G59" s="91">
        <f t="shared" si="4"/>
        <v>14025</v>
      </c>
      <c r="H59" s="91">
        <f t="shared" si="1"/>
        <v>24983</v>
      </c>
      <c r="I59" s="91">
        <f t="shared" si="4"/>
        <v>0</v>
      </c>
      <c r="J59" s="276"/>
    </row>
    <row r="60" spans="1:10" ht="12.75">
      <c r="A60" s="274">
        <v>52</v>
      </c>
      <c r="B60" s="94" t="s">
        <v>226</v>
      </c>
      <c r="C60" s="90">
        <v>2240</v>
      </c>
      <c r="D60" s="90">
        <v>2405</v>
      </c>
      <c r="E60" s="90"/>
      <c r="F60" s="91">
        <f aca="true" t="shared" si="5" ref="F60:F83">E60+D60</f>
        <v>2405</v>
      </c>
      <c r="G60" s="90">
        <v>2390</v>
      </c>
      <c r="H60" s="91">
        <f t="shared" si="1"/>
        <v>15</v>
      </c>
      <c r="I60" s="274">
        <v>0</v>
      </c>
      <c r="J60" s="276"/>
    </row>
    <row r="61" spans="1:10" ht="12.75">
      <c r="A61" s="274">
        <v>53</v>
      </c>
      <c r="B61" s="99" t="s">
        <v>77</v>
      </c>
      <c r="C61" s="90">
        <v>1766</v>
      </c>
      <c r="D61" s="90">
        <v>1931</v>
      </c>
      <c r="E61" s="90"/>
      <c r="F61" s="91">
        <f t="shared" si="5"/>
        <v>1931</v>
      </c>
      <c r="G61" s="90">
        <v>1916</v>
      </c>
      <c r="H61" s="91">
        <f t="shared" si="1"/>
        <v>15</v>
      </c>
      <c r="I61" s="274">
        <v>0</v>
      </c>
      <c r="J61" s="276"/>
    </row>
    <row r="62" spans="1:10" ht="12.75">
      <c r="A62" s="274">
        <v>54</v>
      </c>
      <c r="B62" s="99" t="s">
        <v>203</v>
      </c>
      <c r="C62" s="90">
        <v>1756</v>
      </c>
      <c r="D62" s="90">
        <v>1886</v>
      </c>
      <c r="E62" s="90"/>
      <c r="F62" s="91">
        <f t="shared" si="5"/>
        <v>1886</v>
      </c>
      <c r="G62" s="90">
        <v>1876</v>
      </c>
      <c r="H62" s="91">
        <f t="shared" si="1"/>
        <v>10</v>
      </c>
      <c r="I62" s="274"/>
      <c r="J62" s="276"/>
    </row>
    <row r="63" spans="1:10" ht="12.75">
      <c r="A63" s="274">
        <v>55</v>
      </c>
      <c r="B63" s="99" t="s">
        <v>204</v>
      </c>
      <c r="C63" s="274">
        <v>474</v>
      </c>
      <c r="D63" s="274">
        <v>509</v>
      </c>
      <c r="E63" s="274"/>
      <c r="F63" s="91">
        <f t="shared" si="5"/>
        <v>509</v>
      </c>
      <c r="G63" s="274">
        <v>504</v>
      </c>
      <c r="H63" s="91">
        <f t="shared" si="1"/>
        <v>5</v>
      </c>
      <c r="I63" s="274"/>
      <c r="J63" s="276"/>
    </row>
    <row r="64" spans="1:10" ht="12.75">
      <c r="A64" s="274">
        <v>56</v>
      </c>
      <c r="B64" s="99" t="s">
        <v>210</v>
      </c>
      <c r="C64" s="274">
        <v>10</v>
      </c>
      <c r="D64" s="274">
        <v>10</v>
      </c>
      <c r="E64" s="274"/>
      <c r="F64" s="91">
        <f t="shared" si="5"/>
        <v>10</v>
      </c>
      <c r="G64" s="274">
        <v>10</v>
      </c>
      <c r="H64" s="91">
        <f t="shared" si="1"/>
        <v>0</v>
      </c>
      <c r="I64" s="274"/>
      <c r="J64" s="276"/>
    </row>
    <row r="65" spans="1:10" ht="12.75">
      <c r="A65" s="274">
        <v>57</v>
      </c>
      <c r="B65" s="94" t="s">
        <v>227</v>
      </c>
      <c r="C65" s="90">
        <v>23342</v>
      </c>
      <c r="D65" s="90">
        <v>23405</v>
      </c>
      <c r="E65" s="90"/>
      <c r="F65" s="91">
        <f t="shared" si="5"/>
        <v>23405</v>
      </c>
      <c r="G65" s="90">
        <v>7404</v>
      </c>
      <c r="H65" s="91">
        <f t="shared" si="1"/>
        <v>16001</v>
      </c>
      <c r="I65" s="274"/>
      <c r="J65" s="276"/>
    </row>
    <row r="66" spans="1:10" ht="12.75">
      <c r="A66" s="274">
        <v>58</v>
      </c>
      <c r="B66" s="99" t="s">
        <v>77</v>
      </c>
      <c r="C66" s="90">
        <v>23342</v>
      </c>
      <c r="D66" s="90">
        <v>23405</v>
      </c>
      <c r="E66" s="90"/>
      <c r="F66" s="91">
        <f t="shared" si="5"/>
        <v>23405</v>
      </c>
      <c r="G66" s="90">
        <f>G69+G68+G67</f>
        <v>7404</v>
      </c>
      <c r="H66" s="91">
        <f t="shared" si="1"/>
        <v>16001</v>
      </c>
      <c r="I66" s="274"/>
      <c r="J66" s="276"/>
    </row>
    <row r="67" spans="1:10" ht="12.75">
      <c r="A67" s="274">
        <v>59</v>
      </c>
      <c r="B67" s="99" t="s">
        <v>203</v>
      </c>
      <c r="C67" s="90">
        <v>5796</v>
      </c>
      <c r="D67" s="90">
        <v>5832</v>
      </c>
      <c r="E67" s="90"/>
      <c r="F67" s="91">
        <f t="shared" si="5"/>
        <v>5832</v>
      </c>
      <c r="G67" s="90">
        <v>3092</v>
      </c>
      <c r="H67" s="91">
        <f t="shared" si="1"/>
        <v>2740</v>
      </c>
      <c r="I67" s="274"/>
      <c r="J67" s="276"/>
    </row>
    <row r="68" spans="1:10" ht="12.75">
      <c r="A68" s="274">
        <v>60</v>
      </c>
      <c r="B68" s="99" t="s">
        <v>204</v>
      </c>
      <c r="C68" s="90">
        <v>1565</v>
      </c>
      <c r="D68" s="90">
        <v>1574</v>
      </c>
      <c r="E68" s="90"/>
      <c r="F68" s="91">
        <f t="shared" si="5"/>
        <v>1574</v>
      </c>
      <c r="G68" s="274">
        <v>836</v>
      </c>
      <c r="H68" s="91">
        <f t="shared" si="1"/>
        <v>738</v>
      </c>
      <c r="I68" s="274"/>
      <c r="J68" s="276"/>
    </row>
    <row r="69" spans="1:11" ht="12.75">
      <c r="A69" s="274">
        <v>61</v>
      </c>
      <c r="B69" s="99" t="s">
        <v>210</v>
      </c>
      <c r="C69" s="90">
        <v>15981</v>
      </c>
      <c r="D69" s="90">
        <v>15999</v>
      </c>
      <c r="E69" s="90"/>
      <c r="F69" s="91">
        <f>E69+D69</f>
        <v>15999</v>
      </c>
      <c r="G69" s="90">
        <v>3476</v>
      </c>
      <c r="H69" s="91">
        <f t="shared" si="1"/>
        <v>12523</v>
      </c>
      <c r="I69" s="274"/>
      <c r="J69" s="276"/>
      <c r="K69" s="277">
        <f>G69-K70</f>
        <v>-6082</v>
      </c>
    </row>
    <row r="70" spans="1:11" ht="12.75">
      <c r="A70" s="274">
        <v>62</v>
      </c>
      <c r="B70" s="94" t="s">
        <v>228</v>
      </c>
      <c r="C70" s="92">
        <v>15300</v>
      </c>
      <c r="D70" s="92">
        <v>8866</v>
      </c>
      <c r="E70" s="92"/>
      <c r="F70" s="91">
        <f t="shared" si="5"/>
        <v>8866</v>
      </c>
      <c r="G70" s="92"/>
      <c r="H70" s="91">
        <f t="shared" si="1"/>
        <v>8866</v>
      </c>
      <c r="I70" s="95">
        <v>0</v>
      </c>
      <c r="J70" s="276"/>
      <c r="K70" s="266">
        <v>9558</v>
      </c>
    </row>
    <row r="71" spans="1:10" ht="12.75">
      <c r="A71" s="274">
        <v>63</v>
      </c>
      <c r="B71" s="99" t="s">
        <v>77</v>
      </c>
      <c r="C71" s="90">
        <v>15300</v>
      </c>
      <c r="D71" s="90">
        <v>8866</v>
      </c>
      <c r="E71" s="90"/>
      <c r="F71" s="91">
        <f t="shared" si="5"/>
        <v>8866</v>
      </c>
      <c r="G71" s="90"/>
      <c r="H71" s="91">
        <f t="shared" si="1"/>
        <v>8866</v>
      </c>
      <c r="I71" s="274">
        <v>0</v>
      </c>
      <c r="J71" s="276"/>
    </row>
    <row r="72" spans="1:10" ht="12.75">
      <c r="A72" s="274">
        <v>64</v>
      </c>
      <c r="B72" s="99" t="s">
        <v>210</v>
      </c>
      <c r="C72" s="274">
        <v>0</v>
      </c>
      <c r="D72" s="274">
        <v>31</v>
      </c>
      <c r="E72" s="274"/>
      <c r="F72" s="91">
        <f t="shared" si="5"/>
        <v>31</v>
      </c>
      <c r="G72" s="274">
        <v>0</v>
      </c>
      <c r="H72" s="91">
        <f aca="true" t="shared" si="6" ref="H72:H135">F72-G72</f>
        <v>31</v>
      </c>
      <c r="I72" s="274"/>
      <c r="J72" s="276"/>
    </row>
    <row r="73" spans="1:10" ht="12.75">
      <c r="A73" s="274">
        <v>65</v>
      </c>
      <c r="B73" s="99" t="s">
        <v>229</v>
      </c>
      <c r="C73" s="90">
        <v>15300</v>
      </c>
      <c r="D73" s="90">
        <v>8835</v>
      </c>
      <c r="E73" s="90"/>
      <c r="F73" s="91">
        <f t="shared" si="5"/>
        <v>8835</v>
      </c>
      <c r="G73" s="90"/>
      <c r="H73" s="91">
        <f t="shared" si="6"/>
        <v>8835</v>
      </c>
      <c r="I73" s="274"/>
      <c r="J73" s="276"/>
    </row>
    <row r="74" spans="1:10" ht="12.75">
      <c r="A74" s="274">
        <v>66</v>
      </c>
      <c r="B74" s="94" t="s">
        <v>230</v>
      </c>
      <c r="C74" s="90">
        <v>1487</v>
      </c>
      <c r="D74" s="90">
        <v>1654</v>
      </c>
      <c r="E74" s="90"/>
      <c r="F74" s="91">
        <f t="shared" si="5"/>
        <v>1654</v>
      </c>
      <c r="G74" s="90">
        <v>1604</v>
      </c>
      <c r="H74" s="91">
        <f t="shared" si="6"/>
        <v>50</v>
      </c>
      <c r="I74" s="274"/>
      <c r="J74" s="276"/>
    </row>
    <row r="75" spans="1:10" ht="12.75">
      <c r="A75" s="274">
        <v>67</v>
      </c>
      <c r="B75" s="99" t="s">
        <v>77</v>
      </c>
      <c r="C75" s="90">
        <v>1177</v>
      </c>
      <c r="D75" s="90">
        <v>1344</v>
      </c>
      <c r="E75" s="90"/>
      <c r="F75" s="91">
        <f t="shared" si="5"/>
        <v>1344</v>
      </c>
      <c r="G75" s="90">
        <v>1294</v>
      </c>
      <c r="H75" s="91">
        <f t="shared" si="6"/>
        <v>50</v>
      </c>
      <c r="I75" s="274"/>
      <c r="J75" s="276"/>
    </row>
    <row r="76" spans="1:10" ht="12.75">
      <c r="A76" s="274">
        <v>68</v>
      </c>
      <c r="B76" s="99" t="s">
        <v>203</v>
      </c>
      <c r="C76" s="90">
        <v>1147</v>
      </c>
      <c r="D76" s="90">
        <v>1278</v>
      </c>
      <c r="E76" s="90"/>
      <c r="F76" s="91">
        <f t="shared" si="5"/>
        <v>1278</v>
      </c>
      <c r="G76" s="90">
        <v>1239</v>
      </c>
      <c r="H76" s="91">
        <f t="shared" si="6"/>
        <v>39</v>
      </c>
      <c r="I76" s="274"/>
      <c r="J76" s="276"/>
    </row>
    <row r="77" spans="1:10" ht="12.75">
      <c r="A77" s="274">
        <v>69</v>
      </c>
      <c r="B77" s="99" t="s">
        <v>204</v>
      </c>
      <c r="C77" s="274">
        <v>310</v>
      </c>
      <c r="D77" s="274">
        <v>346</v>
      </c>
      <c r="E77" s="274"/>
      <c r="F77" s="91">
        <f t="shared" si="5"/>
        <v>346</v>
      </c>
      <c r="G77" s="274">
        <v>335</v>
      </c>
      <c r="H77" s="91">
        <f t="shared" si="6"/>
        <v>11</v>
      </c>
      <c r="I77" s="274"/>
      <c r="J77" s="276"/>
    </row>
    <row r="78" spans="1:10" ht="12.75">
      <c r="A78" s="274">
        <v>70</v>
      </c>
      <c r="B78" s="99" t="s">
        <v>210</v>
      </c>
      <c r="C78" s="274">
        <v>30</v>
      </c>
      <c r="D78" s="274">
        <v>30</v>
      </c>
      <c r="E78" s="274"/>
      <c r="F78" s="91">
        <f t="shared" si="5"/>
        <v>30</v>
      </c>
      <c r="G78" s="274">
        <v>30</v>
      </c>
      <c r="H78" s="91">
        <f t="shared" si="6"/>
        <v>0</v>
      </c>
      <c r="I78" s="274"/>
      <c r="J78" s="276"/>
    </row>
    <row r="79" spans="1:10" ht="12.75">
      <c r="A79" s="274">
        <v>71</v>
      </c>
      <c r="B79" s="94" t="s">
        <v>231</v>
      </c>
      <c r="C79" s="90">
        <v>2503</v>
      </c>
      <c r="D79" s="90">
        <v>2678</v>
      </c>
      <c r="E79" s="90"/>
      <c r="F79" s="91">
        <f t="shared" si="5"/>
        <v>2678</v>
      </c>
      <c r="G79" s="90">
        <v>2627</v>
      </c>
      <c r="H79" s="91">
        <f t="shared" si="6"/>
        <v>51</v>
      </c>
      <c r="I79" s="274"/>
      <c r="J79" s="276"/>
    </row>
    <row r="80" spans="1:10" ht="12.75">
      <c r="A80" s="274">
        <v>72</v>
      </c>
      <c r="B80" s="99" t="s">
        <v>77</v>
      </c>
      <c r="C80" s="90">
        <v>2503</v>
      </c>
      <c r="D80" s="90">
        <v>2678</v>
      </c>
      <c r="E80" s="90"/>
      <c r="F80" s="91">
        <f t="shared" si="5"/>
        <v>2678</v>
      </c>
      <c r="G80" s="90">
        <v>2627</v>
      </c>
      <c r="H80" s="91">
        <f t="shared" si="6"/>
        <v>51</v>
      </c>
      <c r="I80" s="274"/>
      <c r="J80" s="276"/>
    </row>
    <row r="81" spans="1:10" ht="12.75">
      <c r="A81" s="274">
        <v>73</v>
      </c>
      <c r="B81" s="99" t="s">
        <v>203</v>
      </c>
      <c r="C81" s="90">
        <v>1530</v>
      </c>
      <c r="D81" s="90">
        <v>1667</v>
      </c>
      <c r="E81" s="90"/>
      <c r="F81" s="91">
        <f t="shared" si="5"/>
        <v>1667</v>
      </c>
      <c r="G81" s="90">
        <v>1627</v>
      </c>
      <c r="H81" s="91">
        <f t="shared" si="6"/>
        <v>40</v>
      </c>
      <c r="I81" s="274"/>
      <c r="J81" s="276"/>
    </row>
    <row r="82" spans="1:10" ht="12.75">
      <c r="A82" s="274">
        <v>74</v>
      </c>
      <c r="B82" s="99" t="s">
        <v>204</v>
      </c>
      <c r="C82" s="274">
        <v>413</v>
      </c>
      <c r="D82" s="274">
        <v>451</v>
      </c>
      <c r="E82" s="274"/>
      <c r="F82" s="91">
        <f t="shared" si="5"/>
        <v>451</v>
      </c>
      <c r="G82" s="274">
        <v>440</v>
      </c>
      <c r="H82" s="91">
        <f t="shared" si="6"/>
        <v>11</v>
      </c>
      <c r="I82" s="274"/>
      <c r="J82" s="276"/>
    </row>
    <row r="83" spans="1:10" ht="12.75">
      <c r="A83" s="274">
        <v>75</v>
      </c>
      <c r="B83" s="99" t="s">
        <v>210</v>
      </c>
      <c r="C83" s="274">
        <v>560</v>
      </c>
      <c r="D83" s="274">
        <v>560</v>
      </c>
      <c r="E83" s="274"/>
      <c r="F83" s="91">
        <f t="shared" si="5"/>
        <v>560</v>
      </c>
      <c r="G83" s="274">
        <v>560</v>
      </c>
      <c r="H83" s="91">
        <f t="shared" si="6"/>
        <v>0</v>
      </c>
      <c r="I83" s="274"/>
      <c r="J83" s="276"/>
    </row>
    <row r="84" spans="1:11" ht="12.75">
      <c r="A84" s="274">
        <v>76</v>
      </c>
      <c r="B84" s="96" t="s">
        <v>232</v>
      </c>
      <c r="C84" s="90">
        <f>C85+C92</f>
        <v>28185</v>
      </c>
      <c r="D84" s="90">
        <v>38690</v>
      </c>
      <c r="E84" s="90">
        <f>E85+E92</f>
        <v>0</v>
      </c>
      <c r="F84" s="91">
        <f>F85+F92</f>
        <v>38690</v>
      </c>
      <c r="G84" s="90">
        <v>32496</v>
      </c>
      <c r="H84" s="91">
        <f t="shared" si="6"/>
        <v>6194</v>
      </c>
      <c r="I84" s="274">
        <v>0</v>
      </c>
      <c r="J84" s="276"/>
      <c r="K84" s="277"/>
    </row>
    <row r="85" spans="1:10" ht="12.75">
      <c r="A85" s="274">
        <v>77</v>
      </c>
      <c r="B85" s="94" t="s">
        <v>233</v>
      </c>
      <c r="C85" s="90">
        <v>22420</v>
      </c>
      <c r="D85" s="90">
        <v>32847</v>
      </c>
      <c r="E85" s="90"/>
      <c r="F85" s="91">
        <f>E85+D85</f>
        <v>32847</v>
      </c>
      <c r="G85" s="90">
        <v>26653</v>
      </c>
      <c r="H85" s="91">
        <f t="shared" si="6"/>
        <v>6194</v>
      </c>
      <c r="I85" s="274">
        <v>0</v>
      </c>
      <c r="J85" s="276"/>
    </row>
    <row r="86" spans="1:10" ht="12.75">
      <c r="A86" s="274">
        <v>78</v>
      </c>
      <c r="B86" s="99" t="s">
        <v>77</v>
      </c>
      <c r="C86" s="90">
        <v>22420</v>
      </c>
      <c r="D86" s="90">
        <v>29132</v>
      </c>
      <c r="E86" s="90">
        <f>E87+E88+E89</f>
        <v>0</v>
      </c>
      <c r="F86" s="91">
        <f>E86+D86</f>
        <v>29132</v>
      </c>
      <c r="G86" s="90">
        <v>22938</v>
      </c>
      <c r="H86" s="91">
        <f t="shared" si="6"/>
        <v>6194</v>
      </c>
      <c r="I86" s="274"/>
      <c r="J86" s="276"/>
    </row>
    <row r="87" spans="1:10" ht="12.75">
      <c r="A87" s="274">
        <v>79</v>
      </c>
      <c r="B87" s="99" t="s">
        <v>203</v>
      </c>
      <c r="C87" s="90">
        <v>13638</v>
      </c>
      <c r="D87" s="90">
        <v>15390</v>
      </c>
      <c r="E87" s="90"/>
      <c r="F87" s="91">
        <f>E87+D87</f>
        <v>15390</v>
      </c>
      <c r="G87" s="90">
        <v>13814</v>
      </c>
      <c r="H87" s="91">
        <f t="shared" si="6"/>
        <v>1576</v>
      </c>
      <c r="I87" s="274"/>
      <c r="J87" s="276"/>
    </row>
    <row r="88" spans="1:10" ht="12.75">
      <c r="A88" s="274">
        <v>80</v>
      </c>
      <c r="B88" s="99" t="s">
        <v>204</v>
      </c>
      <c r="C88" s="90">
        <v>3682</v>
      </c>
      <c r="D88" s="90">
        <v>4146</v>
      </c>
      <c r="E88" s="90"/>
      <c r="F88" s="91">
        <f>E88+D88</f>
        <v>4146</v>
      </c>
      <c r="G88" s="90">
        <v>3730</v>
      </c>
      <c r="H88" s="91">
        <f t="shared" si="6"/>
        <v>416</v>
      </c>
      <c r="I88" s="274">
        <v>0</v>
      </c>
      <c r="J88" s="276"/>
    </row>
    <row r="89" spans="1:10" ht="12.75">
      <c r="A89" s="274">
        <v>81</v>
      </c>
      <c r="B89" s="99" t="s">
        <v>210</v>
      </c>
      <c r="C89" s="90">
        <v>5100</v>
      </c>
      <c r="D89" s="90">
        <v>9596</v>
      </c>
      <c r="E89" s="90"/>
      <c r="F89" s="91">
        <f>E89+D89</f>
        <v>9596</v>
      </c>
      <c r="G89" s="90">
        <v>5394</v>
      </c>
      <c r="H89" s="91">
        <f t="shared" si="6"/>
        <v>4202</v>
      </c>
      <c r="I89" s="274"/>
      <c r="J89" s="276"/>
    </row>
    <row r="90" spans="1:10" ht="12.75">
      <c r="A90" s="274"/>
      <c r="B90" s="99" t="s">
        <v>81</v>
      </c>
      <c r="C90" s="90"/>
      <c r="D90" s="90">
        <v>1387</v>
      </c>
      <c r="E90" s="90"/>
      <c r="F90" s="91">
        <v>1387</v>
      </c>
      <c r="G90" s="90">
        <v>1387</v>
      </c>
      <c r="H90" s="91">
        <f t="shared" si="6"/>
        <v>0</v>
      </c>
      <c r="I90" s="274"/>
      <c r="J90" s="276"/>
    </row>
    <row r="91" spans="1:10" ht="12.75">
      <c r="A91" s="274"/>
      <c r="B91" s="99" t="s">
        <v>219</v>
      </c>
      <c r="C91" s="90"/>
      <c r="D91" s="90">
        <v>2328</v>
      </c>
      <c r="E91" s="90"/>
      <c r="F91" s="91">
        <v>2328</v>
      </c>
      <c r="G91" s="90">
        <v>2328</v>
      </c>
      <c r="H91" s="91">
        <f t="shared" si="6"/>
        <v>0</v>
      </c>
      <c r="I91" s="274"/>
      <c r="J91" s="276"/>
    </row>
    <row r="92" spans="1:10" ht="12.75">
      <c r="A92" s="274">
        <v>82</v>
      </c>
      <c r="B92" s="94" t="s">
        <v>234</v>
      </c>
      <c r="C92" s="90">
        <v>5765</v>
      </c>
      <c r="D92" s="90">
        <v>5843</v>
      </c>
      <c r="E92" s="90"/>
      <c r="F92" s="91">
        <f aca="true" t="shared" si="7" ref="F92:F112">E92+D92</f>
        <v>5843</v>
      </c>
      <c r="G92" s="274">
        <v>0</v>
      </c>
      <c r="H92" s="91">
        <f t="shared" si="6"/>
        <v>5843</v>
      </c>
      <c r="I92" s="274">
        <v>0</v>
      </c>
      <c r="J92" s="276"/>
    </row>
    <row r="93" spans="1:10" ht="12.75">
      <c r="A93" s="274">
        <v>83</v>
      </c>
      <c r="B93" s="99" t="s">
        <v>77</v>
      </c>
      <c r="C93" s="90">
        <v>5765</v>
      </c>
      <c r="D93" s="90">
        <v>5843</v>
      </c>
      <c r="E93" s="90"/>
      <c r="F93" s="91">
        <f t="shared" si="7"/>
        <v>5843</v>
      </c>
      <c r="G93" s="274">
        <v>0</v>
      </c>
      <c r="H93" s="91">
        <f t="shared" si="6"/>
        <v>5843</v>
      </c>
      <c r="I93" s="274">
        <v>0</v>
      </c>
      <c r="J93" s="276"/>
    </row>
    <row r="94" spans="1:10" ht="12.75">
      <c r="A94" s="274">
        <v>84</v>
      </c>
      <c r="B94" s="99" t="s">
        <v>203</v>
      </c>
      <c r="C94" s="90">
        <v>3953</v>
      </c>
      <c r="D94" s="90">
        <v>4015</v>
      </c>
      <c r="E94" s="90"/>
      <c r="F94" s="91">
        <f t="shared" si="7"/>
        <v>4015</v>
      </c>
      <c r="G94" s="274"/>
      <c r="H94" s="91">
        <f t="shared" si="6"/>
        <v>4015</v>
      </c>
      <c r="I94" s="274"/>
      <c r="J94" s="276"/>
    </row>
    <row r="95" spans="1:10" ht="12.75">
      <c r="A95" s="274">
        <v>85</v>
      </c>
      <c r="B95" s="99" t="s">
        <v>204</v>
      </c>
      <c r="C95" s="90">
        <v>1067</v>
      </c>
      <c r="D95" s="90">
        <v>1083</v>
      </c>
      <c r="E95" s="90"/>
      <c r="F95" s="91">
        <f t="shared" si="7"/>
        <v>1083</v>
      </c>
      <c r="G95" s="274"/>
      <c r="H95" s="91">
        <f t="shared" si="6"/>
        <v>1083</v>
      </c>
      <c r="I95" s="274"/>
      <c r="J95" s="276"/>
    </row>
    <row r="96" spans="1:10" ht="12.75">
      <c r="A96" s="274">
        <v>86</v>
      </c>
      <c r="B96" s="99" t="s">
        <v>210</v>
      </c>
      <c r="C96" s="274">
        <v>745</v>
      </c>
      <c r="D96" s="274">
        <v>745</v>
      </c>
      <c r="E96" s="274"/>
      <c r="F96" s="91">
        <f t="shared" si="7"/>
        <v>745</v>
      </c>
      <c r="G96" s="274"/>
      <c r="H96" s="91">
        <f t="shared" si="6"/>
        <v>745</v>
      </c>
      <c r="I96" s="274"/>
      <c r="J96" s="276"/>
    </row>
    <row r="97" spans="1:10" ht="12.75">
      <c r="A97" s="274">
        <v>87</v>
      </c>
      <c r="B97" s="96" t="s">
        <v>235</v>
      </c>
      <c r="C97" s="90">
        <v>7485</v>
      </c>
      <c r="D97" s="90">
        <v>7485</v>
      </c>
      <c r="E97" s="90"/>
      <c r="F97" s="91">
        <f t="shared" si="7"/>
        <v>7485</v>
      </c>
      <c r="G97" s="90">
        <v>1530</v>
      </c>
      <c r="H97" s="91">
        <f t="shared" si="6"/>
        <v>5955</v>
      </c>
      <c r="I97" s="274">
        <v>0</v>
      </c>
      <c r="J97" s="276"/>
    </row>
    <row r="98" spans="1:10" ht="12.75">
      <c r="A98" s="274">
        <v>88</v>
      </c>
      <c r="B98" s="94" t="s">
        <v>236</v>
      </c>
      <c r="C98" s="90">
        <v>7485</v>
      </c>
      <c r="D98" s="90">
        <v>7485</v>
      </c>
      <c r="E98" s="90"/>
      <c r="F98" s="91">
        <f t="shared" si="7"/>
        <v>7485</v>
      </c>
      <c r="G98" s="90">
        <v>1530</v>
      </c>
      <c r="H98" s="91">
        <f t="shared" si="6"/>
        <v>5955</v>
      </c>
      <c r="I98" s="274">
        <v>0</v>
      </c>
      <c r="J98" s="276"/>
    </row>
    <row r="99" spans="1:10" ht="12.75">
      <c r="A99" s="274">
        <v>89</v>
      </c>
      <c r="B99" s="99" t="s">
        <v>77</v>
      </c>
      <c r="C99" s="90">
        <v>1530</v>
      </c>
      <c r="D99" s="90">
        <v>1530</v>
      </c>
      <c r="E99" s="90"/>
      <c r="F99" s="91">
        <f t="shared" si="7"/>
        <v>1530</v>
      </c>
      <c r="G99" s="90">
        <v>1530</v>
      </c>
      <c r="H99" s="91">
        <f t="shared" si="6"/>
        <v>0</v>
      </c>
      <c r="I99" s="274">
        <v>0</v>
      </c>
      <c r="J99" s="276"/>
    </row>
    <row r="100" spans="1:10" ht="12.75">
      <c r="A100" s="274">
        <v>90</v>
      </c>
      <c r="B100" s="99" t="s">
        <v>210</v>
      </c>
      <c r="C100" s="90">
        <v>1530</v>
      </c>
      <c r="D100" s="90">
        <v>1530</v>
      </c>
      <c r="E100" s="90"/>
      <c r="F100" s="91">
        <f t="shared" si="7"/>
        <v>1530</v>
      </c>
      <c r="G100" s="90">
        <v>1530</v>
      </c>
      <c r="H100" s="91">
        <f t="shared" si="6"/>
        <v>0</v>
      </c>
      <c r="I100" s="274"/>
      <c r="J100" s="276"/>
    </row>
    <row r="101" spans="1:10" ht="12.75">
      <c r="A101" s="274">
        <v>91</v>
      </c>
      <c r="B101" s="99" t="s">
        <v>81</v>
      </c>
      <c r="C101" s="90">
        <v>5955</v>
      </c>
      <c r="D101" s="90">
        <v>5955</v>
      </c>
      <c r="E101" s="90"/>
      <c r="F101" s="91">
        <f t="shared" si="7"/>
        <v>5955</v>
      </c>
      <c r="G101" s="274"/>
      <c r="H101" s="91">
        <f t="shared" si="6"/>
        <v>5955</v>
      </c>
      <c r="I101" s="274"/>
      <c r="J101" s="276"/>
    </row>
    <row r="102" spans="1:10" ht="12.75">
      <c r="A102" s="274">
        <v>92</v>
      </c>
      <c r="B102" s="96" t="s">
        <v>237</v>
      </c>
      <c r="C102" s="90">
        <v>11915</v>
      </c>
      <c r="D102" s="90">
        <v>16415</v>
      </c>
      <c r="E102" s="90">
        <f>E103+E108</f>
        <v>0</v>
      </c>
      <c r="F102" s="91">
        <f t="shared" si="7"/>
        <v>16415</v>
      </c>
      <c r="G102" s="274">
        <v>0</v>
      </c>
      <c r="H102" s="91">
        <f t="shared" si="6"/>
        <v>16415</v>
      </c>
      <c r="I102" s="274"/>
      <c r="J102" s="276"/>
    </row>
    <row r="103" spans="1:10" ht="12.75">
      <c r="A103" s="274">
        <v>93</v>
      </c>
      <c r="B103" s="94" t="s">
        <v>238</v>
      </c>
      <c r="C103" s="90">
        <v>3117</v>
      </c>
      <c r="D103" s="90">
        <v>4627</v>
      </c>
      <c r="E103" s="90"/>
      <c r="F103" s="91">
        <f t="shared" si="7"/>
        <v>4627</v>
      </c>
      <c r="G103" s="274"/>
      <c r="H103" s="91">
        <f t="shared" si="6"/>
        <v>4627</v>
      </c>
      <c r="I103" s="274"/>
      <c r="J103" s="276"/>
    </row>
    <row r="104" spans="1:10" ht="12.75">
      <c r="A104" s="274">
        <v>94</v>
      </c>
      <c r="B104" s="99" t="s">
        <v>77</v>
      </c>
      <c r="C104" s="90">
        <v>3117</v>
      </c>
      <c r="D104" s="90">
        <v>4627</v>
      </c>
      <c r="E104" s="90"/>
      <c r="F104" s="91">
        <f t="shared" si="7"/>
        <v>4627</v>
      </c>
      <c r="G104" s="274"/>
      <c r="H104" s="91">
        <f t="shared" si="6"/>
        <v>4627</v>
      </c>
      <c r="I104" s="274"/>
      <c r="J104" s="276"/>
    </row>
    <row r="105" spans="1:10" ht="12.75">
      <c r="A105" s="274">
        <v>95</v>
      </c>
      <c r="B105" s="99" t="s">
        <v>203</v>
      </c>
      <c r="C105" s="90">
        <v>1769</v>
      </c>
      <c r="D105" s="90">
        <v>2883</v>
      </c>
      <c r="E105" s="90"/>
      <c r="F105" s="91">
        <f t="shared" si="7"/>
        <v>2883</v>
      </c>
      <c r="G105" s="274"/>
      <c r="H105" s="91">
        <f t="shared" si="6"/>
        <v>2883</v>
      </c>
      <c r="I105" s="274"/>
      <c r="J105" s="276"/>
    </row>
    <row r="106" spans="1:10" ht="12.75">
      <c r="A106" s="274">
        <v>96</v>
      </c>
      <c r="B106" s="99" t="s">
        <v>204</v>
      </c>
      <c r="C106" s="274">
        <v>478</v>
      </c>
      <c r="D106" s="274">
        <v>874</v>
      </c>
      <c r="E106" s="274"/>
      <c r="F106" s="91">
        <f t="shared" si="7"/>
        <v>874</v>
      </c>
      <c r="G106" s="274"/>
      <c r="H106" s="91">
        <f t="shared" si="6"/>
        <v>874</v>
      </c>
      <c r="I106" s="274"/>
      <c r="J106" s="276"/>
    </row>
    <row r="107" spans="1:10" ht="12.75">
      <c r="A107" s="274">
        <v>97</v>
      </c>
      <c r="B107" s="99" t="s">
        <v>210</v>
      </c>
      <c r="C107" s="274">
        <v>870</v>
      </c>
      <c r="D107" s="274">
        <v>870</v>
      </c>
      <c r="E107" s="274"/>
      <c r="F107" s="91">
        <f t="shared" si="7"/>
        <v>870</v>
      </c>
      <c r="G107" s="274"/>
      <c r="H107" s="91">
        <f t="shared" si="6"/>
        <v>870</v>
      </c>
      <c r="I107" s="274"/>
      <c r="J107" s="276"/>
    </row>
    <row r="108" spans="1:10" ht="12.75">
      <c r="A108" s="274">
        <v>98</v>
      </c>
      <c r="B108" s="94" t="s">
        <v>239</v>
      </c>
      <c r="C108" s="90">
        <v>7879</v>
      </c>
      <c r="D108" s="90">
        <v>10869</v>
      </c>
      <c r="E108" s="90">
        <f>E109+E113</f>
        <v>0</v>
      </c>
      <c r="F108" s="91">
        <f t="shared" si="7"/>
        <v>10869</v>
      </c>
      <c r="G108" s="274"/>
      <c r="H108" s="91">
        <f t="shared" si="6"/>
        <v>10869</v>
      </c>
      <c r="I108" s="274"/>
      <c r="J108" s="276"/>
    </row>
    <row r="109" spans="1:10" ht="12.75">
      <c r="A109" s="274">
        <v>99</v>
      </c>
      <c r="B109" s="99" t="s">
        <v>77</v>
      </c>
      <c r="C109" s="90">
        <v>7879</v>
      </c>
      <c r="D109" s="90">
        <v>8981</v>
      </c>
      <c r="E109" s="90">
        <f>E111+E110</f>
        <v>0</v>
      </c>
      <c r="F109" s="91">
        <f t="shared" si="7"/>
        <v>8981</v>
      </c>
      <c r="G109" s="274"/>
      <c r="H109" s="91">
        <f t="shared" si="6"/>
        <v>8981</v>
      </c>
      <c r="I109" s="274"/>
      <c r="J109" s="276"/>
    </row>
    <row r="110" spans="1:10" ht="12.75">
      <c r="A110" s="274">
        <v>100</v>
      </c>
      <c r="B110" s="99" t="s">
        <v>203</v>
      </c>
      <c r="C110" s="90">
        <v>2613</v>
      </c>
      <c r="D110" s="90">
        <v>3554</v>
      </c>
      <c r="E110" s="90"/>
      <c r="F110" s="91">
        <f t="shared" si="7"/>
        <v>3554</v>
      </c>
      <c r="G110" s="274"/>
      <c r="H110" s="91">
        <f t="shared" si="6"/>
        <v>3554</v>
      </c>
      <c r="I110" s="274"/>
      <c r="J110" s="276"/>
    </row>
    <row r="111" spans="1:10" ht="12.75">
      <c r="A111" s="274">
        <v>101</v>
      </c>
      <c r="B111" s="99" t="s">
        <v>204</v>
      </c>
      <c r="C111" s="274">
        <v>706</v>
      </c>
      <c r="D111" s="274">
        <v>867</v>
      </c>
      <c r="E111" s="274"/>
      <c r="F111" s="91">
        <f t="shared" si="7"/>
        <v>867</v>
      </c>
      <c r="G111" s="274"/>
      <c r="H111" s="91">
        <f t="shared" si="6"/>
        <v>867</v>
      </c>
      <c r="I111" s="274"/>
      <c r="J111" s="276"/>
    </row>
    <row r="112" spans="1:10" ht="12.75">
      <c r="A112" s="274">
        <v>102</v>
      </c>
      <c r="B112" s="99" t="s">
        <v>210</v>
      </c>
      <c r="C112" s="90">
        <v>4560</v>
      </c>
      <c r="D112" s="90">
        <v>4560</v>
      </c>
      <c r="E112" s="90"/>
      <c r="F112" s="91">
        <f t="shared" si="7"/>
        <v>4560</v>
      </c>
      <c r="G112" s="274"/>
      <c r="H112" s="91">
        <f t="shared" si="6"/>
        <v>4560</v>
      </c>
      <c r="I112" s="274"/>
      <c r="J112" s="276"/>
    </row>
    <row r="113" spans="1:10" ht="12.75">
      <c r="A113" s="274"/>
      <c r="B113" s="99" t="s">
        <v>451</v>
      </c>
      <c r="C113" s="90"/>
      <c r="D113" s="90">
        <v>1888</v>
      </c>
      <c r="E113" s="90"/>
      <c r="F113" s="91">
        <f>SUM(D113:E113)</f>
        <v>1888</v>
      </c>
      <c r="G113" s="274"/>
      <c r="H113" s="91">
        <f t="shared" si="6"/>
        <v>1888</v>
      </c>
      <c r="I113" s="274"/>
      <c r="J113" s="276"/>
    </row>
    <row r="114" spans="1:10" ht="12.75">
      <c r="A114" s="274">
        <v>103</v>
      </c>
      <c r="B114" s="94" t="s">
        <v>240</v>
      </c>
      <c r="C114" s="274">
        <v>919</v>
      </c>
      <c r="D114" s="274">
        <v>919</v>
      </c>
      <c r="E114" s="274"/>
      <c r="F114" s="91">
        <f aca="true" t="shared" si="8" ref="F114:F140">E114+D114</f>
        <v>919</v>
      </c>
      <c r="G114" s="274"/>
      <c r="H114" s="91">
        <f t="shared" si="6"/>
        <v>919</v>
      </c>
      <c r="I114" s="274"/>
      <c r="J114" s="276"/>
    </row>
    <row r="115" spans="1:10" ht="12.75">
      <c r="A115" s="274">
        <v>104</v>
      </c>
      <c r="B115" s="99" t="s">
        <v>77</v>
      </c>
      <c r="C115" s="274">
        <v>919</v>
      </c>
      <c r="D115" s="274">
        <v>919</v>
      </c>
      <c r="E115" s="274"/>
      <c r="F115" s="91">
        <f t="shared" si="8"/>
        <v>919</v>
      </c>
      <c r="G115" s="274"/>
      <c r="H115" s="91">
        <f t="shared" si="6"/>
        <v>919</v>
      </c>
      <c r="I115" s="274"/>
      <c r="J115" s="276"/>
    </row>
    <row r="116" spans="1:10" ht="12.75">
      <c r="A116" s="274">
        <v>105</v>
      </c>
      <c r="B116" s="99" t="s">
        <v>210</v>
      </c>
      <c r="C116" s="274">
        <v>919</v>
      </c>
      <c r="D116" s="274">
        <v>919</v>
      </c>
      <c r="E116" s="274"/>
      <c r="F116" s="91">
        <f t="shared" si="8"/>
        <v>919</v>
      </c>
      <c r="G116" s="274"/>
      <c r="H116" s="91">
        <f t="shared" si="6"/>
        <v>919</v>
      </c>
      <c r="I116" s="274"/>
      <c r="J116" s="276"/>
    </row>
    <row r="117" spans="1:10" ht="12.75">
      <c r="A117" s="274">
        <v>106</v>
      </c>
      <c r="B117" s="96" t="s">
        <v>241</v>
      </c>
      <c r="C117" s="90">
        <v>4295</v>
      </c>
      <c r="D117" s="90">
        <v>4841</v>
      </c>
      <c r="E117" s="90"/>
      <c r="F117" s="91">
        <f t="shared" si="8"/>
        <v>4841</v>
      </c>
      <c r="G117" s="274">
        <v>0</v>
      </c>
      <c r="H117" s="91">
        <f t="shared" si="6"/>
        <v>4841</v>
      </c>
      <c r="I117" s="274"/>
      <c r="J117" s="276"/>
    </row>
    <row r="118" spans="1:10" ht="12.75">
      <c r="A118" s="274">
        <v>107</v>
      </c>
      <c r="B118" s="99" t="s">
        <v>77</v>
      </c>
      <c r="C118" s="90">
        <v>4295</v>
      </c>
      <c r="D118" s="90">
        <v>4841</v>
      </c>
      <c r="E118" s="90"/>
      <c r="F118" s="91">
        <f t="shared" si="8"/>
        <v>4841</v>
      </c>
      <c r="G118" s="274"/>
      <c r="H118" s="91">
        <f t="shared" si="6"/>
        <v>4841</v>
      </c>
      <c r="I118" s="274"/>
      <c r="J118" s="276"/>
    </row>
    <row r="119" spans="1:10" ht="12.75">
      <c r="A119" s="274">
        <v>108</v>
      </c>
      <c r="B119" s="99" t="s">
        <v>210</v>
      </c>
      <c r="C119" s="90">
        <v>4295</v>
      </c>
      <c r="D119" s="90">
        <v>4841</v>
      </c>
      <c r="E119" s="90"/>
      <c r="F119" s="91">
        <f t="shared" si="8"/>
        <v>4841</v>
      </c>
      <c r="G119" s="274"/>
      <c r="H119" s="91">
        <f t="shared" si="6"/>
        <v>4841</v>
      </c>
      <c r="I119" s="274"/>
      <c r="J119" s="276"/>
    </row>
    <row r="120" spans="1:10" ht="12.75">
      <c r="A120" s="274">
        <v>109</v>
      </c>
      <c r="B120" s="96" t="s">
        <v>274</v>
      </c>
      <c r="C120" s="91">
        <v>33557</v>
      </c>
      <c r="D120" s="91">
        <v>9013</v>
      </c>
      <c r="E120" s="91"/>
      <c r="F120" s="91">
        <f t="shared" si="8"/>
        <v>9013</v>
      </c>
      <c r="G120" s="91">
        <v>9013</v>
      </c>
      <c r="H120" s="91">
        <f t="shared" si="6"/>
        <v>0</v>
      </c>
      <c r="I120" s="274">
        <v>0</v>
      </c>
      <c r="J120" s="276"/>
    </row>
    <row r="121" spans="1:10" ht="12.75">
      <c r="A121" s="274">
        <v>110</v>
      </c>
      <c r="B121" s="97" t="s">
        <v>77</v>
      </c>
      <c r="C121" s="98">
        <v>33557</v>
      </c>
      <c r="D121" s="98">
        <v>9013</v>
      </c>
      <c r="E121" s="98"/>
      <c r="F121" s="91">
        <f t="shared" si="8"/>
        <v>9013</v>
      </c>
      <c r="G121" s="98">
        <v>9013</v>
      </c>
      <c r="H121" s="91">
        <f t="shared" si="6"/>
        <v>0</v>
      </c>
      <c r="I121" s="274">
        <v>0</v>
      </c>
      <c r="J121" s="276"/>
    </row>
    <row r="122" spans="1:10" ht="12.75">
      <c r="A122" s="274">
        <v>111</v>
      </c>
      <c r="B122" s="99" t="s">
        <v>203</v>
      </c>
      <c r="C122" s="90">
        <v>17935</v>
      </c>
      <c r="D122" s="90">
        <v>6324</v>
      </c>
      <c r="E122" s="90"/>
      <c r="F122" s="91">
        <f t="shared" si="8"/>
        <v>6324</v>
      </c>
      <c r="G122" s="90">
        <v>6324</v>
      </c>
      <c r="H122" s="91">
        <f t="shared" si="6"/>
        <v>0</v>
      </c>
      <c r="I122" s="274">
        <v>0</v>
      </c>
      <c r="J122" s="276"/>
    </row>
    <row r="123" spans="1:10" ht="12.75">
      <c r="A123" s="274">
        <v>112</v>
      </c>
      <c r="B123" s="99" t="s">
        <v>204</v>
      </c>
      <c r="C123" s="90">
        <v>4842</v>
      </c>
      <c r="D123" s="90">
        <v>1654</v>
      </c>
      <c r="E123" s="90"/>
      <c r="F123" s="91">
        <f t="shared" si="8"/>
        <v>1654</v>
      </c>
      <c r="G123" s="90">
        <v>1654</v>
      </c>
      <c r="H123" s="91">
        <f t="shared" si="6"/>
        <v>0</v>
      </c>
      <c r="I123" s="274"/>
      <c r="J123" s="276"/>
    </row>
    <row r="124" spans="1:10" ht="12.75">
      <c r="A124" s="274">
        <v>113</v>
      </c>
      <c r="B124" s="99" t="s">
        <v>210</v>
      </c>
      <c r="C124" s="90">
        <v>10780</v>
      </c>
      <c r="D124" s="90">
        <v>1035</v>
      </c>
      <c r="E124" s="90"/>
      <c r="F124" s="91">
        <f t="shared" si="8"/>
        <v>1035</v>
      </c>
      <c r="G124" s="90">
        <v>1035</v>
      </c>
      <c r="H124" s="91">
        <f t="shared" si="6"/>
        <v>0</v>
      </c>
      <c r="I124" s="274"/>
      <c r="J124" s="276"/>
    </row>
    <row r="125" spans="1:10" ht="12.75">
      <c r="A125" s="274">
        <v>114</v>
      </c>
      <c r="B125" s="96" t="s">
        <v>273</v>
      </c>
      <c r="C125" s="91"/>
      <c r="D125" s="91">
        <v>64617</v>
      </c>
      <c r="E125" s="91"/>
      <c r="F125" s="91">
        <f t="shared" si="8"/>
        <v>64617</v>
      </c>
      <c r="G125" s="91">
        <v>64189</v>
      </c>
      <c r="H125" s="91">
        <f t="shared" si="6"/>
        <v>428</v>
      </c>
      <c r="I125" s="274"/>
      <c r="J125" s="276"/>
    </row>
    <row r="126" spans="1:10" ht="12.75">
      <c r="A126" s="274">
        <v>115</v>
      </c>
      <c r="B126" s="97" t="s">
        <v>77</v>
      </c>
      <c r="C126" s="98"/>
      <c r="D126" s="98">
        <v>64617</v>
      </c>
      <c r="E126" s="98"/>
      <c r="F126" s="91">
        <f t="shared" si="8"/>
        <v>64617</v>
      </c>
      <c r="G126" s="98">
        <v>64189</v>
      </c>
      <c r="H126" s="91">
        <f t="shared" si="6"/>
        <v>428</v>
      </c>
      <c r="I126" s="274"/>
      <c r="J126" s="276"/>
    </row>
    <row r="127" spans="1:10" ht="12.75">
      <c r="A127" s="274">
        <v>116</v>
      </c>
      <c r="B127" s="99" t="s">
        <v>203</v>
      </c>
      <c r="C127" s="90"/>
      <c r="D127" s="90">
        <v>19921</v>
      </c>
      <c r="E127" s="90"/>
      <c r="F127" s="91">
        <f t="shared" si="8"/>
        <v>19921</v>
      </c>
      <c r="G127" s="90">
        <v>19738</v>
      </c>
      <c r="H127" s="91">
        <f t="shared" si="6"/>
        <v>183</v>
      </c>
      <c r="I127" s="274"/>
      <c r="J127" s="276"/>
    </row>
    <row r="128" spans="1:10" ht="12.75">
      <c r="A128" s="274">
        <v>117</v>
      </c>
      <c r="B128" s="99" t="s">
        <v>204</v>
      </c>
      <c r="C128" s="90"/>
      <c r="D128" s="90">
        <v>5680</v>
      </c>
      <c r="E128" s="90"/>
      <c r="F128" s="91">
        <f t="shared" si="8"/>
        <v>5680</v>
      </c>
      <c r="G128" s="90">
        <v>5576</v>
      </c>
      <c r="H128" s="91">
        <f t="shared" si="6"/>
        <v>104</v>
      </c>
      <c r="I128" s="274"/>
      <c r="J128" s="276"/>
    </row>
    <row r="129" spans="1:10" ht="12.75">
      <c r="A129" s="274">
        <v>118</v>
      </c>
      <c r="B129" s="99" t="s">
        <v>210</v>
      </c>
      <c r="C129" s="90"/>
      <c r="D129" s="90">
        <v>13159</v>
      </c>
      <c r="E129" s="90"/>
      <c r="F129" s="91">
        <f t="shared" si="8"/>
        <v>13159</v>
      </c>
      <c r="G129" s="90">
        <v>13159</v>
      </c>
      <c r="H129" s="91">
        <f t="shared" si="6"/>
        <v>0</v>
      </c>
      <c r="I129" s="274"/>
      <c r="J129" s="276"/>
    </row>
    <row r="130" spans="1:10" ht="12.75">
      <c r="A130" s="274">
        <v>119</v>
      </c>
      <c r="B130" s="99" t="s">
        <v>275</v>
      </c>
      <c r="C130" s="90"/>
      <c r="D130" s="90">
        <v>25857</v>
      </c>
      <c r="E130" s="90"/>
      <c r="F130" s="91">
        <f t="shared" si="8"/>
        <v>25857</v>
      </c>
      <c r="G130" s="90">
        <v>25716</v>
      </c>
      <c r="H130" s="91">
        <f t="shared" si="6"/>
        <v>141</v>
      </c>
      <c r="I130" s="274"/>
      <c r="J130" s="276"/>
    </row>
    <row r="131" spans="1:10" ht="12.75">
      <c r="A131" s="274">
        <v>120</v>
      </c>
      <c r="B131" s="96" t="s">
        <v>242</v>
      </c>
      <c r="C131" s="274">
        <v>385</v>
      </c>
      <c r="D131" s="274">
        <v>0</v>
      </c>
      <c r="E131" s="274"/>
      <c r="F131" s="91">
        <f t="shared" si="8"/>
        <v>0</v>
      </c>
      <c r="G131" s="274"/>
      <c r="H131" s="91">
        <f t="shared" si="6"/>
        <v>0</v>
      </c>
      <c r="I131" s="274">
        <v>0</v>
      </c>
      <c r="J131" s="276"/>
    </row>
    <row r="132" spans="1:10" ht="12.75">
      <c r="A132" s="274">
        <v>121</v>
      </c>
      <c r="B132" s="99" t="s">
        <v>243</v>
      </c>
      <c r="C132" s="274">
        <v>385</v>
      </c>
      <c r="D132" s="274">
        <v>0</v>
      </c>
      <c r="E132" s="274"/>
      <c r="F132" s="91">
        <f t="shared" si="8"/>
        <v>0</v>
      </c>
      <c r="G132" s="274"/>
      <c r="H132" s="91">
        <f t="shared" si="6"/>
        <v>0</v>
      </c>
      <c r="I132" s="274"/>
      <c r="J132" s="276"/>
    </row>
    <row r="133" spans="1:10" ht="12.75">
      <c r="A133" s="274">
        <v>122</v>
      </c>
      <c r="B133" s="96" t="s">
        <v>448</v>
      </c>
      <c r="C133" s="274">
        <v>0</v>
      </c>
      <c r="D133" s="274">
        <v>4700</v>
      </c>
      <c r="E133" s="274"/>
      <c r="F133" s="91">
        <f t="shared" si="8"/>
        <v>4700</v>
      </c>
      <c r="G133" s="274"/>
      <c r="H133" s="91">
        <f t="shared" si="6"/>
        <v>4700</v>
      </c>
      <c r="I133" s="274"/>
      <c r="J133" s="276"/>
    </row>
    <row r="134" spans="1:10" ht="12.75">
      <c r="A134" s="274">
        <v>123</v>
      </c>
      <c r="B134" s="96" t="s">
        <v>244</v>
      </c>
      <c r="C134" s="90">
        <f>C136+C142</f>
        <v>11196</v>
      </c>
      <c r="D134" s="90">
        <v>21559</v>
      </c>
      <c r="E134" s="90">
        <v>21309</v>
      </c>
      <c r="F134" s="91">
        <f>E134+D134</f>
        <v>42868</v>
      </c>
      <c r="G134" s="90">
        <v>10431</v>
      </c>
      <c r="H134" s="91">
        <f>F134-G134</f>
        <v>32437</v>
      </c>
      <c r="I134" s="274">
        <v>0</v>
      </c>
      <c r="J134" s="276"/>
    </row>
    <row r="135" spans="1:10" ht="12.75">
      <c r="A135" s="274">
        <v>124</v>
      </c>
      <c r="B135" s="99" t="s">
        <v>282</v>
      </c>
      <c r="C135" s="90">
        <v>11196</v>
      </c>
      <c r="D135" s="90">
        <v>14476</v>
      </c>
      <c r="E135" s="90">
        <v>21309</v>
      </c>
      <c r="F135" s="91">
        <f t="shared" si="8"/>
        <v>35785</v>
      </c>
      <c r="G135" s="90">
        <v>10431</v>
      </c>
      <c r="H135" s="91">
        <f t="shared" si="6"/>
        <v>25354</v>
      </c>
      <c r="I135" s="274">
        <v>0</v>
      </c>
      <c r="J135" s="276"/>
    </row>
    <row r="136" spans="1:11" ht="12.75">
      <c r="A136" s="274">
        <v>125</v>
      </c>
      <c r="B136" s="99" t="s">
        <v>77</v>
      </c>
      <c r="C136" s="90">
        <f>C137+C138+C139+C140</f>
        <v>11196</v>
      </c>
      <c r="D136" s="90">
        <v>14936</v>
      </c>
      <c r="E136" s="90">
        <v>21309</v>
      </c>
      <c r="F136" s="91">
        <f t="shared" si="8"/>
        <v>36245</v>
      </c>
      <c r="G136" s="90">
        <f>G137+G138+G139</f>
        <v>10431</v>
      </c>
      <c r="H136" s="91">
        <f aca="true" t="shared" si="9" ref="H136:H142">F136-G136</f>
        <v>25814</v>
      </c>
      <c r="I136" s="274">
        <v>0</v>
      </c>
      <c r="J136" s="276"/>
      <c r="K136" s="277"/>
    </row>
    <row r="137" spans="1:10" ht="12.75">
      <c r="A137" s="274">
        <v>126</v>
      </c>
      <c r="B137" s="99" t="s">
        <v>203</v>
      </c>
      <c r="C137" s="90">
        <v>5678</v>
      </c>
      <c r="D137" s="90">
        <v>7046</v>
      </c>
      <c r="E137" s="90"/>
      <c r="F137" s="91">
        <f t="shared" si="8"/>
        <v>7046</v>
      </c>
      <c r="G137" s="90">
        <v>7046</v>
      </c>
      <c r="H137" s="91">
        <f t="shared" si="9"/>
        <v>0</v>
      </c>
      <c r="I137" s="274"/>
      <c r="J137" s="276"/>
    </row>
    <row r="138" spans="1:11" ht="12.75">
      <c r="A138" s="274">
        <v>127</v>
      </c>
      <c r="B138" s="99" t="s">
        <v>204</v>
      </c>
      <c r="C138" s="90">
        <v>1533</v>
      </c>
      <c r="D138" s="90">
        <v>1533</v>
      </c>
      <c r="E138" s="90"/>
      <c r="F138" s="91">
        <f t="shared" si="8"/>
        <v>1533</v>
      </c>
      <c r="G138" s="90">
        <v>1533</v>
      </c>
      <c r="H138" s="91">
        <f t="shared" si="9"/>
        <v>0</v>
      </c>
      <c r="I138" s="274"/>
      <c r="J138" s="276"/>
      <c r="K138" s="278"/>
    </row>
    <row r="139" spans="1:11" ht="12.75">
      <c r="A139" s="274">
        <v>128</v>
      </c>
      <c r="B139" s="99" t="s">
        <v>210</v>
      </c>
      <c r="C139" s="90">
        <v>2985</v>
      </c>
      <c r="D139" s="90">
        <v>4837</v>
      </c>
      <c r="E139" s="90"/>
      <c r="F139" s="91">
        <f t="shared" si="8"/>
        <v>4837</v>
      </c>
      <c r="G139" s="274">
        <v>1852</v>
      </c>
      <c r="H139" s="91">
        <f t="shared" si="9"/>
        <v>2985</v>
      </c>
      <c r="I139" s="274"/>
      <c r="J139" s="276"/>
      <c r="K139" s="278"/>
    </row>
    <row r="140" spans="1:11" ht="12.75">
      <c r="A140" s="279">
        <v>129</v>
      </c>
      <c r="B140" s="280" t="s">
        <v>245</v>
      </c>
      <c r="C140" s="265">
        <v>1000</v>
      </c>
      <c r="D140" s="265">
        <v>1520</v>
      </c>
      <c r="E140" s="265"/>
      <c r="F140" s="281">
        <f t="shared" si="8"/>
        <v>1520</v>
      </c>
      <c r="G140" s="279"/>
      <c r="H140" s="91">
        <f t="shared" si="9"/>
        <v>1520</v>
      </c>
      <c r="I140" s="274"/>
      <c r="J140" s="276"/>
      <c r="K140" s="278"/>
    </row>
    <row r="141" spans="1:11" ht="12.75">
      <c r="A141" s="274">
        <v>130</v>
      </c>
      <c r="B141" s="280" t="s">
        <v>454</v>
      </c>
      <c r="C141" s="265"/>
      <c r="D141" s="265"/>
      <c r="E141" s="265">
        <v>21309</v>
      </c>
      <c r="F141" s="281">
        <v>21309</v>
      </c>
      <c r="G141" s="279"/>
      <c r="H141" s="91">
        <v>21309</v>
      </c>
      <c r="I141" s="274"/>
      <c r="J141" s="276"/>
      <c r="K141" s="278"/>
    </row>
    <row r="142" spans="1:11" ht="13.5" thickBot="1">
      <c r="A142" s="274">
        <v>131</v>
      </c>
      <c r="B142" s="283" t="s">
        <v>450</v>
      </c>
      <c r="C142" s="100"/>
      <c r="D142" s="100">
        <v>6423</v>
      </c>
      <c r="E142" s="100"/>
      <c r="F142" s="284">
        <v>6423</v>
      </c>
      <c r="G142" s="282"/>
      <c r="H142" s="284">
        <f t="shared" si="9"/>
        <v>6423</v>
      </c>
      <c r="I142" s="274"/>
      <c r="J142" s="276"/>
      <c r="K142" s="278"/>
    </row>
    <row r="143" spans="1:11" ht="14.25" thickBot="1" thickTop="1">
      <c r="A143" s="279">
        <v>132</v>
      </c>
      <c r="B143" s="285" t="s">
        <v>246</v>
      </c>
      <c r="C143" s="286">
        <f aca="true" t="shared" si="10" ref="C143:I143">C7+C12+C13+C14+C15+C37+C44+C45+C59+C84+C97+C117+C120+C125+C131+C133+C134+C102</f>
        <v>183500</v>
      </c>
      <c r="D143" s="286">
        <v>264221</v>
      </c>
      <c r="E143" s="286">
        <f t="shared" si="10"/>
        <v>21309</v>
      </c>
      <c r="F143" s="286">
        <f>F7+F12+F13+F14+F15+F37+F44+F45+F59+F84+F97+F117+F120+F125+F131+F133+F134+F102</f>
        <v>285530</v>
      </c>
      <c r="G143" s="286">
        <f>G7+G12+G13+G14+G15+G37+G44+G45+G59+G84+G97+G117+G120+G125+G131+G133+G134+G102</f>
        <v>157806</v>
      </c>
      <c r="H143" s="286">
        <f>H7+H12+H13+H14+H15+H37+H44+H45+H59+H84+H97+H117+H120+H125+H131+H133+H134+H102</f>
        <v>127724</v>
      </c>
      <c r="I143" s="91">
        <f t="shared" si="10"/>
        <v>0</v>
      </c>
      <c r="J143" s="276"/>
      <c r="K143" s="101"/>
    </row>
    <row r="144" spans="1:10" ht="13.5" thickTop="1">
      <c r="A144" s="274">
        <v>133</v>
      </c>
      <c r="B144" s="287" t="s">
        <v>247</v>
      </c>
      <c r="C144" s="288">
        <f>C145+C146+C147+C149</f>
        <v>172415</v>
      </c>
      <c r="D144" s="288">
        <v>233663</v>
      </c>
      <c r="E144" s="288">
        <f>E145+E146+E147+E149+E155</f>
        <v>21309</v>
      </c>
      <c r="F144" s="288">
        <f>F145+F146+F147+F149+F155</f>
        <v>254972</v>
      </c>
      <c r="G144" s="288">
        <f>G145+G146+G147+G149+G155</f>
        <v>148248</v>
      </c>
      <c r="H144" s="288">
        <f>H145+H146+H147+H149+H155</f>
        <v>106724</v>
      </c>
      <c r="I144" s="274"/>
      <c r="J144" s="276"/>
    </row>
    <row r="145" spans="1:10" ht="12.75">
      <c r="A145" s="274">
        <v>134</v>
      </c>
      <c r="B145" s="94" t="s">
        <v>248</v>
      </c>
      <c r="C145" s="92">
        <f>C10+C56+C62+C67+C76+C81+C87+C94+C110+C105+C122+C127+C137</f>
        <v>59685</v>
      </c>
      <c r="D145" s="92">
        <v>77805</v>
      </c>
      <c r="E145" s="92">
        <f>E10+E56+E62+E67+E76+E81+E87+E94+E110+E105+E122+E127+E137</f>
        <v>0</v>
      </c>
      <c r="F145" s="92">
        <f>F10+F56+F62+F67+F76+F81+F87+F94+F110+F105+F122+F127+F137</f>
        <v>77805</v>
      </c>
      <c r="G145" s="92">
        <f>G10+G56+G62+G67+G76+G81+G87+G94+G110+G105+G122+G127+G137</f>
        <v>57888</v>
      </c>
      <c r="H145" s="92">
        <f>F145-G145</f>
        <v>19917</v>
      </c>
      <c r="I145" s="95"/>
      <c r="J145" s="276"/>
    </row>
    <row r="146" spans="1:13" ht="12.75">
      <c r="A146" s="274">
        <v>135</v>
      </c>
      <c r="B146" s="94" t="s">
        <v>249</v>
      </c>
      <c r="C146" s="92">
        <f>C11+C57+C63+C68+C77+C82+C88+C95+C111+C106+C123+C128+C138</f>
        <v>16115</v>
      </c>
      <c r="D146" s="92">
        <v>20303</v>
      </c>
      <c r="E146" s="92">
        <f>E11+E57+E63+E68+E77+E82+E88+E95+E111+E106+E123+E128+E138</f>
        <v>0</v>
      </c>
      <c r="F146" s="92">
        <f>F11+F57+F63+F68+F77+F82+F88+F95+F111+F106+F123+F128+F138</f>
        <v>20303</v>
      </c>
      <c r="G146" s="92">
        <f>G11+G57+G63+G68+G77+G82+G88+G95+G111+G106+G123+G128+G138</f>
        <v>15453</v>
      </c>
      <c r="H146" s="92">
        <f>F146-G146</f>
        <v>4850</v>
      </c>
      <c r="I146" s="92">
        <f>I11+I57+I63+I68+I77+I82+I88+I95+I111+I106+I123+I128+I138</f>
        <v>0</v>
      </c>
      <c r="J146" s="276"/>
      <c r="K146" s="277"/>
      <c r="M146" s="277"/>
    </row>
    <row r="147" spans="1:13" ht="12.75">
      <c r="A147" s="279">
        <v>136</v>
      </c>
      <c r="B147" s="94" t="s">
        <v>250</v>
      </c>
      <c r="C147" s="92">
        <f aca="true" t="shared" si="11" ref="C147:H147">C13+C18+C21+C24+C27+C30+C33+C36+C40+C48+C53+C72+C100+C116+C119+C58+C64+C69+C78+C83+C89+C96+C112+C107+C124+C129+C139</f>
        <v>80315</v>
      </c>
      <c r="D147" s="92">
        <v>94643</v>
      </c>
      <c r="E147" s="92">
        <f t="shared" si="11"/>
        <v>0</v>
      </c>
      <c r="F147" s="92">
        <f t="shared" si="11"/>
        <v>94643</v>
      </c>
      <c r="G147" s="92">
        <f t="shared" si="11"/>
        <v>49191</v>
      </c>
      <c r="H147" s="92">
        <f t="shared" si="11"/>
        <v>45452</v>
      </c>
      <c r="I147" s="95"/>
      <c r="J147" s="276"/>
      <c r="L147" s="277"/>
      <c r="M147" s="277"/>
    </row>
    <row r="148" spans="1:10" ht="12.75">
      <c r="A148" s="274">
        <v>137</v>
      </c>
      <c r="B148" s="94" t="s">
        <v>251</v>
      </c>
      <c r="C148" s="95">
        <v>0</v>
      </c>
      <c r="D148" s="95">
        <v>0</v>
      </c>
      <c r="E148" s="95"/>
      <c r="F148" s="91">
        <f aca="true" t="shared" si="12" ref="F148:F169">E148+D148</f>
        <v>0</v>
      </c>
      <c r="G148" s="95"/>
      <c r="H148" s="95"/>
      <c r="I148" s="95"/>
      <c r="J148" s="276"/>
    </row>
    <row r="149" spans="1:10" ht="12.75">
      <c r="A149" s="274">
        <v>138</v>
      </c>
      <c r="B149" s="94" t="s">
        <v>252</v>
      </c>
      <c r="C149" s="92">
        <f>C73+C130+C140</f>
        <v>16300</v>
      </c>
      <c r="D149" s="92">
        <v>36212</v>
      </c>
      <c r="E149" s="92">
        <v>21309</v>
      </c>
      <c r="F149" s="92">
        <f>F73+F130+F140+F141</f>
        <v>57521</v>
      </c>
      <c r="G149" s="92">
        <f>G141+G130+G140</f>
        <v>25716</v>
      </c>
      <c r="H149" s="92">
        <f>H73+H130+H140+H141</f>
        <v>31805</v>
      </c>
      <c r="I149" s="95"/>
      <c r="J149" s="276"/>
    </row>
    <row r="150" spans="1:10" ht="12.75">
      <c r="A150" s="274">
        <v>139</v>
      </c>
      <c r="B150" s="99" t="s">
        <v>253</v>
      </c>
      <c r="C150" s="274">
        <v>0</v>
      </c>
      <c r="D150" s="274">
        <v>0</v>
      </c>
      <c r="E150" s="274"/>
      <c r="F150" s="91">
        <f t="shared" si="12"/>
        <v>0</v>
      </c>
      <c r="G150" s="274">
        <v>0</v>
      </c>
      <c r="H150" s="274">
        <v>0</v>
      </c>
      <c r="I150" s="274"/>
      <c r="J150" s="276"/>
    </row>
    <row r="151" spans="1:10" ht="12.75">
      <c r="A151" s="279">
        <v>140</v>
      </c>
      <c r="B151" s="99" t="s">
        <v>254</v>
      </c>
      <c r="C151" s="90">
        <v>1000</v>
      </c>
      <c r="D151" s="90">
        <v>1520</v>
      </c>
      <c r="E151" s="90"/>
      <c r="F151" s="91">
        <f t="shared" si="12"/>
        <v>1520</v>
      </c>
      <c r="G151" s="274">
        <v>0</v>
      </c>
      <c r="H151" s="90">
        <v>1520</v>
      </c>
      <c r="I151" s="274"/>
      <c r="J151" s="276"/>
    </row>
    <row r="152" spans="1:10" ht="12.75">
      <c r="A152" s="274">
        <v>141</v>
      </c>
      <c r="B152" s="99" t="s">
        <v>255</v>
      </c>
      <c r="C152" s="90">
        <v>15300</v>
      </c>
      <c r="D152" s="90">
        <v>34479</v>
      </c>
      <c r="E152" s="90"/>
      <c r="F152" s="91">
        <f t="shared" si="12"/>
        <v>34479</v>
      </c>
      <c r="G152" s="90">
        <v>31961</v>
      </c>
      <c r="H152" s="90">
        <v>2518</v>
      </c>
      <c r="I152" s="274"/>
      <c r="J152" s="276"/>
    </row>
    <row r="153" spans="1:10" ht="12.75">
      <c r="A153" s="274">
        <v>142</v>
      </c>
      <c r="B153" s="99" t="s">
        <v>256</v>
      </c>
      <c r="C153" s="274">
        <v>0</v>
      </c>
      <c r="D153" s="274">
        <v>0</v>
      </c>
      <c r="E153" s="274"/>
      <c r="F153" s="91">
        <f t="shared" si="12"/>
        <v>0</v>
      </c>
      <c r="G153" s="274">
        <v>0</v>
      </c>
      <c r="H153" s="274">
        <v>0</v>
      </c>
      <c r="I153" s="274"/>
      <c r="J153" s="276"/>
    </row>
    <row r="154" spans="1:10" ht="12.75">
      <c r="A154" s="274">
        <v>143</v>
      </c>
      <c r="B154" s="99" t="s">
        <v>455</v>
      </c>
      <c r="C154" s="274">
        <v>0</v>
      </c>
      <c r="D154" s="274">
        <v>0</v>
      </c>
      <c r="E154" s="274">
        <v>21309</v>
      </c>
      <c r="F154" s="91">
        <f t="shared" si="12"/>
        <v>21309</v>
      </c>
      <c r="G154" s="274"/>
      <c r="H154" s="274">
        <v>21309</v>
      </c>
      <c r="I154" s="274"/>
      <c r="J154" s="276"/>
    </row>
    <row r="155" spans="1:10" ht="12.75">
      <c r="A155" s="279">
        <v>144</v>
      </c>
      <c r="B155" s="94" t="s">
        <v>257</v>
      </c>
      <c r="C155" s="274">
        <v>0</v>
      </c>
      <c r="D155" s="275">
        <v>4700</v>
      </c>
      <c r="E155" s="275"/>
      <c r="F155" s="275">
        <f>E155+D155</f>
        <v>4700</v>
      </c>
      <c r="G155" s="275"/>
      <c r="H155" s="275">
        <v>4700</v>
      </c>
      <c r="I155" s="274"/>
      <c r="J155" s="276"/>
    </row>
    <row r="156" spans="1:10" ht="12.75">
      <c r="A156" s="274">
        <v>145</v>
      </c>
      <c r="B156" s="99" t="s">
        <v>258</v>
      </c>
      <c r="C156" s="274">
        <v>0</v>
      </c>
      <c r="D156" s="274">
        <v>0</v>
      </c>
      <c r="E156" s="274"/>
      <c r="F156" s="91">
        <f t="shared" si="12"/>
        <v>0</v>
      </c>
      <c r="G156" s="274">
        <v>0</v>
      </c>
      <c r="H156" s="274">
        <v>0</v>
      </c>
      <c r="I156" s="274"/>
      <c r="J156" s="276"/>
    </row>
    <row r="157" spans="1:10" ht="12.75">
      <c r="A157" s="274">
        <v>146</v>
      </c>
      <c r="B157" s="99" t="s">
        <v>259</v>
      </c>
      <c r="C157" s="274">
        <v>0</v>
      </c>
      <c r="D157" s="274">
        <v>4700</v>
      </c>
      <c r="E157" s="274"/>
      <c r="F157" s="289">
        <f t="shared" si="12"/>
        <v>4700</v>
      </c>
      <c r="G157" s="274">
        <v>0</v>
      </c>
      <c r="H157" s="274">
        <v>4700</v>
      </c>
      <c r="I157" s="274"/>
      <c r="J157" s="276"/>
    </row>
    <row r="158" spans="1:10" ht="12.75">
      <c r="A158" s="274">
        <v>147</v>
      </c>
      <c r="B158" s="96" t="s">
        <v>176</v>
      </c>
      <c r="C158" s="91">
        <f aca="true" t="shared" si="13" ref="C158:I158">C162+C160+C159+C161</f>
        <v>11085</v>
      </c>
      <c r="D158" s="91">
        <v>30558</v>
      </c>
      <c r="E158" s="91">
        <f t="shared" si="13"/>
        <v>0</v>
      </c>
      <c r="F158" s="91">
        <f t="shared" si="13"/>
        <v>30558</v>
      </c>
      <c r="G158" s="91">
        <f t="shared" si="13"/>
        <v>0</v>
      </c>
      <c r="H158" s="91">
        <f t="shared" si="13"/>
        <v>30558</v>
      </c>
      <c r="I158" s="91">
        <f t="shared" si="13"/>
        <v>0</v>
      </c>
      <c r="J158" s="276"/>
    </row>
    <row r="159" spans="1:10" ht="12.75">
      <c r="A159" s="279">
        <v>148</v>
      </c>
      <c r="B159" s="99" t="s">
        <v>260</v>
      </c>
      <c r="C159" s="274">
        <f>C42</f>
        <v>250</v>
      </c>
      <c r="D159" s="90">
        <v>13948</v>
      </c>
      <c r="E159" s="90">
        <f>E142+E42+E91+E50</f>
        <v>0</v>
      </c>
      <c r="F159" s="90">
        <f>SUM(D159:E159)</f>
        <v>13948</v>
      </c>
      <c r="G159" s="274">
        <f>G42</f>
        <v>0</v>
      </c>
      <c r="H159" s="274">
        <v>13948</v>
      </c>
      <c r="I159" s="274"/>
      <c r="J159" s="276"/>
    </row>
    <row r="160" spans="1:10" ht="12.75">
      <c r="A160" s="274">
        <v>149</v>
      </c>
      <c r="B160" s="99" t="s">
        <v>261</v>
      </c>
      <c r="C160" s="90">
        <f>C43+C101</f>
        <v>10450</v>
      </c>
      <c r="D160" s="90">
        <v>16610</v>
      </c>
      <c r="E160" s="90">
        <f>E43+E101+E90+E49+E113</f>
        <v>0</v>
      </c>
      <c r="F160" s="90">
        <f>F43+F101+F90+F49+F113</f>
        <v>16610</v>
      </c>
      <c r="G160" s="90">
        <f>G43+G101</f>
        <v>0</v>
      </c>
      <c r="H160" s="90">
        <v>16610</v>
      </c>
      <c r="I160" s="274"/>
      <c r="J160" s="276"/>
    </row>
    <row r="161" spans="1:13" ht="12.75">
      <c r="A161" s="274">
        <v>150</v>
      </c>
      <c r="B161" s="99" t="s">
        <v>262</v>
      </c>
      <c r="C161" s="274">
        <v>0</v>
      </c>
      <c r="D161" s="274">
        <v>0</v>
      </c>
      <c r="E161" s="274"/>
      <c r="F161" s="91">
        <f t="shared" si="12"/>
        <v>0</v>
      </c>
      <c r="G161" s="274">
        <v>0</v>
      </c>
      <c r="H161" s="274">
        <v>0</v>
      </c>
      <c r="I161" s="274"/>
      <c r="J161" s="276"/>
      <c r="M161" s="277"/>
    </row>
    <row r="162" spans="1:10" ht="12.75">
      <c r="A162" s="274">
        <v>151</v>
      </c>
      <c r="B162" s="99" t="s">
        <v>263</v>
      </c>
      <c r="C162" s="274">
        <v>385</v>
      </c>
      <c r="D162" s="274">
        <v>0</v>
      </c>
      <c r="E162" s="274"/>
      <c r="F162" s="289">
        <f t="shared" si="12"/>
        <v>0</v>
      </c>
      <c r="G162" s="274">
        <v>0</v>
      </c>
      <c r="H162" s="274">
        <v>0</v>
      </c>
      <c r="I162" s="274"/>
      <c r="J162" s="276"/>
    </row>
    <row r="163" spans="1:10" ht="12.75">
      <c r="A163" s="279">
        <v>152</v>
      </c>
      <c r="B163" s="96" t="s">
        <v>264</v>
      </c>
      <c r="C163" s="274">
        <v>0</v>
      </c>
      <c r="D163" s="274">
        <v>0</v>
      </c>
      <c r="E163" s="274"/>
      <c r="F163" s="91">
        <f t="shared" si="12"/>
        <v>0</v>
      </c>
      <c r="G163" s="274">
        <v>0</v>
      </c>
      <c r="H163" s="274">
        <v>0</v>
      </c>
      <c r="I163" s="274"/>
      <c r="J163" s="276"/>
    </row>
    <row r="164" spans="1:10" ht="12.75">
      <c r="A164" s="274">
        <v>153</v>
      </c>
      <c r="B164" s="99" t="s">
        <v>265</v>
      </c>
      <c r="C164" s="274"/>
      <c r="D164" s="274">
        <v>0</v>
      </c>
      <c r="E164" s="274"/>
      <c r="F164" s="91">
        <f t="shared" si="12"/>
        <v>0</v>
      </c>
      <c r="G164" s="274"/>
      <c r="H164" s="274"/>
      <c r="I164" s="274"/>
      <c r="J164" s="276"/>
    </row>
    <row r="165" spans="1:10" ht="12.75">
      <c r="A165" s="274">
        <v>154</v>
      </c>
      <c r="B165" s="99" t="s">
        <v>266</v>
      </c>
      <c r="C165" s="274"/>
      <c r="D165" s="274">
        <v>0</v>
      </c>
      <c r="E165" s="274"/>
      <c r="F165" s="91">
        <f t="shared" si="12"/>
        <v>0</v>
      </c>
      <c r="G165" s="274"/>
      <c r="H165" s="274"/>
      <c r="I165" s="274"/>
      <c r="J165" s="276"/>
    </row>
    <row r="166" spans="1:12" ht="12.75">
      <c r="A166" s="274">
        <v>155</v>
      </c>
      <c r="B166" s="96" t="s">
        <v>267</v>
      </c>
      <c r="C166" s="91">
        <f>C144+C158+C163</f>
        <v>183500</v>
      </c>
      <c r="D166" s="91">
        <v>264221</v>
      </c>
      <c r="E166" s="91">
        <f>E144+E158+E163</f>
        <v>21309</v>
      </c>
      <c r="F166" s="91">
        <f>F144+F158+F163</f>
        <v>285530</v>
      </c>
      <c r="G166" s="91">
        <f>G144+G158+G163</f>
        <v>148248</v>
      </c>
      <c r="H166" s="91">
        <f>H144+H158+H163</f>
        <v>137282</v>
      </c>
      <c r="I166" s="91">
        <f>I144+I158+I163</f>
        <v>0</v>
      </c>
      <c r="J166" s="276"/>
      <c r="K166" s="277"/>
      <c r="L166" s="277"/>
    </row>
    <row r="167" spans="1:12" ht="12.75">
      <c r="A167" s="279">
        <v>156</v>
      </c>
      <c r="B167" s="96" t="s">
        <v>268</v>
      </c>
      <c r="C167" s="274">
        <v>0</v>
      </c>
      <c r="D167" s="274">
        <v>0</v>
      </c>
      <c r="E167" s="274"/>
      <c r="F167" s="91">
        <f t="shared" si="12"/>
        <v>0</v>
      </c>
      <c r="G167" s="274">
        <v>0</v>
      </c>
      <c r="H167" s="274">
        <v>0</v>
      </c>
      <c r="I167" s="274"/>
      <c r="J167" s="276"/>
      <c r="L167" s="277"/>
    </row>
    <row r="168" spans="1:10" ht="12.75">
      <c r="A168" s="274">
        <v>157</v>
      </c>
      <c r="B168" s="99" t="s">
        <v>269</v>
      </c>
      <c r="C168" s="274"/>
      <c r="D168" s="274">
        <v>0</v>
      </c>
      <c r="E168" s="274"/>
      <c r="F168" s="91">
        <f t="shared" si="12"/>
        <v>0</v>
      </c>
      <c r="G168" s="274"/>
      <c r="H168" s="274"/>
      <c r="I168" s="274"/>
      <c r="J168" s="276"/>
    </row>
    <row r="169" spans="1:12" ht="12.75">
      <c r="A169" s="274">
        <v>158</v>
      </c>
      <c r="B169" s="99" t="s">
        <v>270</v>
      </c>
      <c r="C169" s="274"/>
      <c r="D169" s="274">
        <v>0</v>
      </c>
      <c r="E169" s="274"/>
      <c r="F169" s="91">
        <f t="shared" si="12"/>
        <v>0</v>
      </c>
      <c r="G169" s="274"/>
      <c r="H169" s="274"/>
      <c r="I169" s="274"/>
      <c r="J169" s="276"/>
      <c r="L169" s="277"/>
    </row>
    <row r="170" spans="1:10" ht="12.75">
      <c r="A170" s="279">
        <v>159</v>
      </c>
      <c r="B170" s="96" t="s">
        <v>271</v>
      </c>
      <c r="C170" s="91">
        <f aca="true" t="shared" si="14" ref="C170:I170">C166+C167</f>
        <v>183500</v>
      </c>
      <c r="D170" s="91">
        <v>264221</v>
      </c>
      <c r="E170" s="91">
        <f t="shared" si="14"/>
        <v>21309</v>
      </c>
      <c r="F170" s="91">
        <f t="shared" si="14"/>
        <v>285530</v>
      </c>
      <c r="G170" s="91">
        <f t="shared" si="14"/>
        <v>148248</v>
      </c>
      <c r="H170" s="91">
        <f t="shared" si="14"/>
        <v>137282</v>
      </c>
      <c r="I170" s="91">
        <f t="shared" si="14"/>
        <v>0</v>
      </c>
      <c r="J170" s="276"/>
    </row>
    <row r="171" ht="12.75">
      <c r="J171" s="277"/>
    </row>
    <row r="172" spans="5:6" ht="12.75">
      <c r="E172" s="277"/>
      <c r="F172" s="277"/>
    </row>
  </sheetData>
  <sheetProtection/>
  <mergeCells count="3">
    <mergeCell ref="A1:K1"/>
    <mergeCell ref="A2:K2"/>
    <mergeCell ref="G4:I4"/>
  </mergeCells>
  <printOptions/>
  <pageMargins left="0.75" right="0.75" top="1" bottom="1" header="0.5" footer="0.5"/>
  <pageSetup horizontalDpi="600" verticalDpi="600" orientation="portrait" paperSize="9" scale="60" r:id="rId1"/>
  <rowBreaks count="1" manualBreakCount="1">
    <brk id="9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">
      <selection activeCell="F27" sqref="F27:M38"/>
    </sheetView>
  </sheetViews>
  <sheetFormatPr defaultColWidth="9.00390625" defaultRowHeight="12.75"/>
  <cols>
    <col min="1" max="1" width="7.75390625" style="170" customWidth="1"/>
    <col min="2" max="2" width="49.75390625" style="170" customWidth="1"/>
    <col min="3" max="4" width="10.75390625" style="200" customWidth="1"/>
    <col min="5" max="5" width="10.75390625" style="227" customWidth="1"/>
    <col min="6" max="6" width="7.75390625" style="107" customWidth="1"/>
    <col min="7" max="16384" width="9.125" style="107" customWidth="1"/>
  </cols>
  <sheetData>
    <row r="1" spans="1:5" ht="15.75" customHeight="1">
      <c r="A1" s="314" t="s">
        <v>284</v>
      </c>
      <c r="B1" s="314"/>
      <c r="C1" s="314"/>
      <c r="D1" s="314"/>
      <c r="E1" s="314"/>
    </row>
    <row r="2" spans="1:5" ht="15.75" customHeight="1" thickBot="1">
      <c r="A2" s="315" t="s">
        <v>285</v>
      </c>
      <c r="B2" s="315"/>
      <c r="C2" s="175"/>
      <c r="D2" s="175"/>
      <c r="E2" s="201" t="s">
        <v>286</v>
      </c>
    </row>
    <row r="3" spans="1:5" ht="37.5" customHeight="1" thickBot="1">
      <c r="A3" s="108" t="s">
        <v>126</v>
      </c>
      <c r="B3" s="109" t="s">
        <v>287</v>
      </c>
      <c r="C3" s="171" t="s">
        <v>288</v>
      </c>
      <c r="D3" s="171" t="s">
        <v>124</v>
      </c>
      <c r="E3" s="110" t="s">
        <v>283</v>
      </c>
    </row>
    <row r="4" spans="1:5" s="113" customFormat="1" ht="12" customHeight="1" thickBot="1">
      <c r="A4" s="111">
        <v>1</v>
      </c>
      <c r="B4" s="112">
        <v>2</v>
      </c>
      <c r="C4" s="177">
        <v>3</v>
      </c>
      <c r="D4" s="177"/>
      <c r="E4" s="202">
        <v>3</v>
      </c>
    </row>
    <row r="5" spans="1:5" s="115" customFormat="1" ht="12" customHeight="1" thickBot="1">
      <c r="A5" s="114" t="s">
        <v>82</v>
      </c>
      <c r="B5" s="48" t="s">
        <v>289</v>
      </c>
      <c r="C5" s="178">
        <v>86611</v>
      </c>
      <c r="D5" s="178">
        <f>D6+D11+D20</f>
        <v>13000</v>
      </c>
      <c r="E5" s="203">
        <f>+E6+E11+E20</f>
        <v>86611</v>
      </c>
    </row>
    <row r="6" spans="1:5" s="115" customFormat="1" ht="12" customHeight="1" thickBot="1">
      <c r="A6" s="116" t="s">
        <v>83</v>
      </c>
      <c r="B6" s="117" t="s">
        <v>290</v>
      </c>
      <c r="C6" s="235">
        <v>58000</v>
      </c>
      <c r="D6" s="235">
        <v>13000</v>
      </c>
      <c r="E6" s="247">
        <f>+E7+E8+E9+E10</f>
        <v>71000</v>
      </c>
    </row>
    <row r="7" spans="1:5" s="115" customFormat="1" ht="12" customHeight="1">
      <c r="A7" s="118" t="s">
        <v>84</v>
      </c>
      <c r="B7" s="119" t="s">
        <v>291</v>
      </c>
      <c r="C7" s="228">
        <v>57850</v>
      </c>
      <c r="D7" s="228">
        <v>13000</v>
      </c>
      <c r="E7" s="248">
        <v>70850</v>
      </c>
    </row>
    <row r="8" spans="1:5" s="115" customFormat="1" ht="12" customHeight="1">
      <c r="A8" s="118" t="s">
        <v>85</v>
      </c>
      <c r="B8" s="120" t="s">
        <v>292</v>
      </c>
      <c r="C8" s="228"/>
      <c r="D8" s="228"/>
      <c r="E8" s="248"/>
    </row>
    <row r="9" spans="1:5" s="115" customFormat="1" ht="12" customHeight="1">
      <c r="A9" s="118" t="s">
        <v>86</v>
      </c>
      <c r="B9" s="120" t="s">
        <v>293</v>
      </c>
      <c r="C9" s="228">
        <v>150</v>
      </c>
      <c r="D9" s="228"/>
      <c r="E9" s="248">
        <v>150</v>
      </c>
    </row>
    <row r="10" spans="1:5" s="115" customFormat="1" ht="12" customHeight="1" thickBot="1">
      <c r="A10" s="118" t="s">
        <v>87</v>
      </c>
      <c r="B10" s="121" t="s">
        <v>294</v>
      </c>
      <c r="C10" s="228"/>
      <c r="D10" s="228"/>
      <c r="E10" s="248"/>
    </row>
    <row r="11" spans="1:5" s="115" customFormat="1" ht="12" customHeight="1" thickBot="1">
      <c r="A11" s="116" t="s">
        <v>88</v>
      </c>
      <c r="B11" s="48" t="s">
        <v>295</v>
      </c>
      <c r="C11" s="181">
        <v>8811</v>
      </c>
      <c r="D11" s="246">
        <f>+D12+D13+D14+D15+D16+D17+D18+D19</f>
        <v>0</v>
      </c>
      <c r="E11" s="246">
        <f>+E12+E13+E14+E15+E16+E17+E18+E19</f>
        <v>8811</v>
      </c>
    </row>
    <row r="12" spans="1:5" s="115" customFormat="1" ht="12" customHeight="1">
      <c r="A12" s="122" t="s">
        <v>89</v>
      </c>
      <c r="B12" s="49" t="s">
        <v>90</v>
      </c>
      <c r="C12" s="62"/>
      <c r="D12" s="62"/>
      <c r="E12" s="205"/>
    </row>
    <row r="13" spans="1:5" s="115" customFormat="1" ht="12" customHeight="1">
      <c r="A13" s="118" t="s">
        <v>91</v>
      </c>
      <c r="B13" s="50" t="s">
        <v>92</v>
      </c>
      <c r="C13" s="63"/>
      <c r="D13" s="63"/>
      <c r="E13" s="206"/>
    </row>
    <row r="14" spans="1:5" s="115" customFormat="1" ht="12" customHeight="1">
      <c r="A14" s="118" t="s">
        <v>296</v>
      </c>
      <c r="B14" s="50" t="s">
        <v>93</v>
      </c>
      <c r="C14" s="63">
        <v>4950</v>
      </c>
      <c r="D14" s="63"/>
      <c r="E14" s="206">
        <v>4950</v>
      </c>
    </row>
    <row r="15" spans="1:5" s="115" customFormat="1" ht="12" customHeight="1">
      <c r="A15" s="118" t="s">
        <v>297</v>
      </c>
      <c r="B15" s="50" t="s">
        <v>94</v>
      </c>
      <c r="C15" s="63"/>
      <c r="D15" s="63"/>
      <c r="E15" s="206"/>
    </row>
    <row r="16" spans="1:5" s="115" customFormat="1" ht="12" customHeight="1">
      <c r="A16" s="123" t="s">
        <v>298</v>
      </c>
      <c r="B16" s="51" t="s">
        <v>95</v>
      </c>
      <c r="C16" s="65"/>
      <c r="D16" s="65"/>
      <c r="E16" s="207"/>
    </row>
    <row r="17" spans="1:5" s="115" customFormat="1" ht="12" customHeight="1">
      <c r="A17" s="118" t="s">
        <v>299</v>
      </c>
      <c r="B17" s="50" t="s">
        <v>300</v>
      </c>
      <c r="C17" s="63">
        <v>1740</v>
      </c>
      <c r="D17" s="63"/>
      <c r="E17" s="206">
        <v>1740</v>
      </c>
    </row>
    <row r="18" spans="1:5" s="115" customFormat="1" ht="12" customHeight="1">
      <c r="A18" s="118" t="s">
        <v>301</v>
      </c>
      <c r="B18" s="50" t="s">
        <v>302</v>
      </c>
      <c r="C18" s="63">
        <v>616</v>
      </c>
      <c r="D18" s="63"/>
      <c r="E18" s="206">
        <f>SUM(C18:D18)</f>
        <v>616</v>
      </c>
    </row>
    <row r="19" spans="1:5" s="115" customFormat="1" ht="12" customHeight="1" thickBot="1">
      <c r="A19" s="124" t="s">
        <v>303</v>
      </c>
      <c r="B19" s="125" t="s">
        <v>304</v>
      </c>
      <c r="C19" s="180">
        <v>1505</v>
      </c>
      <c r="D19" s="180"/>
      <c r="E19" s="206">
        <f>SUM(C19:D19)</f>
        <v>1505</v>
      </c>
    </row>
    <row r="20" spans="1:5" s="115" customFormat="1" ht="12" customHeight="1" thickBot="1">
      <c r="A20" s="116" t="s">
        <v>305</v>
      </c>
      <c r="B20" s="48" t="s">
        <v>306</v>
      </c>
      <c r="C20" s="181">
        <v>6800</v>
      </c>
      <c r="D20" s="181"/>
      <c r="E20" s="208">
        <v>6800</v>
      </c>
    </row>
    <row r="21" spans="1:5" s="115" customFormat="1" ht="12" customHeight="1" thickBot="1">
      <c r="A21" s="116" t="s">
        <v>96</v>
      </c>
      <c r="B21" s="48" t="s">
        <v>307</v>
      </c>
      <c r="C21" s="68">
        <v>83181</v>
      </c>
      <c r="D21" s="68">
        <f>D22+D24+D29+D27</f>
        <v>0</v>
      </c>
      <c r="E21" s="204">
        <f>+E22+E23+E24+E25+E26+E27+E28+E29</f>
        <v>83181</v>
      </c>
    </row>
    <row r="22" spans="1:5" s="115" customFormat="1" ht="12" customHeight="1">
      <c r="A22" s="126" t="s">
        <v>308</v>
      </c>
      <c r="B22" s="52" t="s">
        <v>309</v>
      </c>
      <c r="C22" s="66">
        <v>59184</v>
      </c>
      <c r="D22" s="66"/>
      <c r="E22" s="209">
        <f>D22+C22</f>
        <v>59184</v>
      </c>
    </row>
    <row r="23" spans="1:5" s="115" customFormat="1" ht="12" customHeight="1">
      <c r="A23" s="118" t="s">
        <v>310</v>
      </c>
      <c r="B23" s="50" t="s">
        <v>311</v>
      </c>
      <c r="C23" s="63">
        <v>0</v>
      </c>
      <c r="D23" s="63"/>
      <c r="E23" s="209">
        <f aca="true" t="shared" si="0" ref="E23:E29">D23+C23</f>
        <v>0</v>
      </c>
    </row>
    <row r="24" spans="1:5" s="115" customFormat="1" ht="12" customHeight="1">
      <c r="A24" s="118" t="s">
        <v>312</v>
      </c>
      <c r="B24" s="50" t="s">
        <v>442</v>
      </c>
      <c r="C24" s="63">
        <v>1278</v>
      </c>
      <c r="D24" s="63"/>
      <c r="E24" s="209">
        <f t="shared" si="0"/>
        <v>1278</v>
      </c>
    </row>
    <row r="25" spans="1:5" s="115" customFormat="1" ht="12" customHeight="1">
      <c r="A25" s="127" t="s">
        <v>313</v>
      </c>
      <c r="B25" s="50" t="s">
        <v>436</v>
      </c>
      <c r="C25" s="182">
        <v>0</v>
      </c>
      <c r="D25" s="182"/>
      <c r="E25" s="209">
        <f t="shared" si="0"/>
        <v>0</v>
      </c>
    </row>
    <row r="26" spans="1:5" s="115" customFormat="1" ht="12" customHeight="1">
      <c r="A26" s="127" t="s">
        <v>314</v>
      </c>
      <c r="B26" s="50" t="s">
        <v>315</v>
      </c>
      <c r="C26" s="182">
        <v>0</v>
      </c>
      <c r="D26" s="182"/>
      <c r="E26" s="209">
        <f t="shared" si="0"/>
        <v>0</v>
      </c>
    </row>
    <row r="27" spans="1:5" s="115" customFormat="1" ht="12" customHeight="1">
      <c r="A27" s="118" t="s">
        <v>316</v>
      </c>
      <c r="B27" s="50" t="s">
        <v>317</v>
      </c>
      <c r="C27" s="63">
        <v>13000</v>
      </c>
      <c r="D27" s="63"/>
      <c r="E27" s="209">
        <f t="shared" si="0"/>
        <v>13000</v>
      </c>
    </row>
    <row r="28" spans="1:5" s="115" customFormat="1" ht="12" customHeight="1">
      <c r="A28" s="118" t="s">
        <v>318</v>
      </c>
      <c r="B28" s="50" t="s">
        <v>319</v>
      </c>
      <c r="C28" s="63">
        <v>0</v>
      </c>
      <c r="D28" s="63"/>
      <c r="E28" s="209">
        <f t="shared" si="0"/>
        <v>0</v>
      </c>
    </row>
    <row r="29" spans="1:5" s="115" customFormat="1" ht="12" customHeight="1" thickBot="1">
      <c r="A29" s="118" t="s">
        <v>320</v>
      </c>
      <c r="B29" s="128" t="s">
        <v>321</v>
      </c>
      <c r="C29" s="182">
        <v>9719</v>
      </c>
      <c r="D29" s="182"/>
      <c r="E29" s="209">
        <f t="shared" si="0"/>
        <v>9719</v>
      </c>
    </row>
    <row r="30" spans="1:5" s="115" customFormat="1" ht="12" customHeight="1" thickBot="1">
      <c r="A30" s="129" t="s">
        <v>97</v>
      </c>
      <c r="B30" s="48" t="s">
        <v>322</v>
      </c>
      <c r="C30" s="229">
        <v>30543</v>
      </c>
      <c r="D30" s="229">
        <f>D31+D37</f>
        <v>0</v>
      </c>
      <c r="E30" s="230">
        <f>+E31+E37</f>
        <v>30543</v>
      </c>
    </row>
    <row r="31" spans="1:5" s="115" customFormat="1" ht="12" customHeight="1">
      <c r="A31" s="130" t="s">
        <v>98</v>
      </c>
      <c r="B31" s="131" t="s">
        <v>323</v>
      </c>
      <c r="C31" s="232">
        <v>19900</v>
      </c>
      <c r="D31" s="232"/>
      <c r="E31" s="232">
        <f>+E32+E33+E34+E35+E36</f>
        <v>19900</v>
      </c>
    </row>
    <row r="32" spans="1:5" s="115" customFormat="1" ht="12" customHeight="1">
      <c r="A32" s="132" t="s">
        <v>324</v>
      </c>
      <c r="B32" s="133" t="s">
        <v>325</v>
      </c>
      <c r="C32" s="228">
        <v>4602</v>
      </c>
      <c r="D32" s="228"/>
      <c r="E32" s="233">
        <v>4602</v>
      </c>
    </row>
    <row r="33" spans="1:5" s="115" customFormat="1" ht="12" customHeight="1">
      <c r="A33" s="132" t="s">
        <v>326</v>
      </c>
      <c r="B33" s="133" t="s">
        <v>327</v>
      </c>
      <c r="C33" s="228"/>
      <c r="D33" s="228"/>
      <c r="E33" s="233"/>
    </row>
    <row r="34" spans="1:5" s="115" customFormat="1" ht="12" customHeight="1">
      <c r="A34" s="132" t="s">
        <v>328</v>
      </c>
      <c r="B34" s="133" t="s">
        <v>329</v>
      </c>
      <c r="C34" s="228">
        <v>3245</v>
      </c>
      <c r="D34" s="228"/>
      <c r="E34" s="233">
        <v>3245</v>
      </c>
    </row>
    <row r="35" spans="1:5" s="115" customFormat="1" ht="12" customHeight="1">
      <c r="A35" s="132" t="s">
        <v>330</v>
      </c>
      <c r="B35" s="133" t="s">
        <v>331</v>
      </c>
      <c r="C35" s="228">
        <v>5102</v>
      </c>
      <c r="D35" s="228"/>
      <c r="E35" s="233">
        <v>5102</v>
      </c>
    </row>
    <row r="36" spans="1:5" s="115" customFormat="1" ht="12" customHeight="1">
      <c r="A36" s="132" t="s">
        <v>332</v>
      </c>
      <c r="B36" s="133" t="s">
        <v>333</v>
      </c>
      <c r="C36" s="228">
        <v>6951</v>
      </c>
      <c r="D36" s="228"/>
      <c r="E36" s="233">
        <v>6951</v>
      </c>
    </row>
    <row r="37" spans="1:5" s="115" customFormat="1" ht="12" customHeight="1">
      <c r="A37" s="132" t="s">
        <v>99</v>
      </c>
      <c r="B37" s="134" t="s">
        <v>334</v>
      </c>
      <c r="C37" s="231">
        <v>10643</v>
      </c>
      <c r="D37" s="231"/>
      <c r="E37" s="232">
        <f>+E38+E39+E40+E41+E42</f>
        <v>10643</v>
      </c>
    </row>
    <row r="38" spans="1:5" s="115" customFormat="1" ht="12" customHeight="1">
      <c r="A38" s="132" t="s">
        <v>335</v>
      </c>
      <c r="B38" s="133" t="s">
        <v>325</v>
      </c>
      <c r="C38" s="228"/>
      <c r="D38" s="228"/>
      <c r="E38" s="233"/>
    </row>
    <row r="39" spans="1:5" s="115" customFormat="1" ht="12" customHeight="1">
      <c r="A39" s="132" t="s">
        <v>336</v>
      </c>
      <c r="B39" s="133" t="s">
        <v>327</v>
      </c>
      <c r="C39" s="228"/>
      <c r="D39" s="228"/>
      <c r="E39" s="233"/>
    </row>
    <row r="40" spans="1:5" s="115" customFormat="1" ht="12" customHeight="1">
      <c r="A40" s="132" t="s">
        <v>337</v>
      </c>
      <c r="B40" s="133" t="s">
        <v>329</v>
      </c>
      <c r="C40" s="228"/>
      <c r="D40" s="228"/>
      <c r="E40" s="233"/>
    </row>
    <row r="41" spans="1:5" s="115" customFormat="1" ht="12" customHeight="1">
      <c r="A41" s="132" t="s">
        <v>338</v>
      </c>
      <c r="B41" s="135" t="s">
        <v>331</v>
      </c>
      <c r="C41" s="234">
        <v>10643</v>
      </c>
      <c r="D41" s="234"/>
      <c r="E41" s="233">
        <f aca="true" t="shared" si="1" ref="E41:E50">D41+C41</f>
        <v>10643</v>
      </c>
    </row>
    <row r="42" spans="1:5" s="115" customFormat="1" ht="12" customHeight="1" thickBot="1">
      <c r="A42" s="136" t="s">
        <v>339</v>
      </c>
      <c r="B42" s="137" t="s">
        <v>340</v>
      </c>
      <c r="C42" s="234">
        <v>0</v>
      </c>
      <c r="D42" s="234"/>
      <c r="E42" s="233">
        <f t="shared" si="1"/>
        <v>0</v>
      </c>
    </row>
    <row r="43" spans="1:5" s="115" customFormat="1" ht="12" customHeight="1" thickBot="1">
      <c r="A43" s="116" t="s">
        <v>341</v>
      </c>
      <c r="B43" s="138" t="s">
        <v>342</v>
      </c>
      <c r="C43" s="235">
        <v>0</v>
      </c>
      <c r="D43" s="235"/>
      <c r="E43" s="233">
        <f t="shared" si="1"/>
        <v>0</v>
      </c>
    </row>
    <row r="44" spans="1:5" s="115" customFormat="1" ht="12" customHeight="1">
      <c r="A44" s="126" t="s">
        <v>100</v>
      </c>
      <c r="B44" s="120" t="s">
        <v>101</v>
      </c>
      <c r="C44" s="228">
        <v>0</v>
      </c>
      <c r="D44" s="228"/>
      <c r="E44" s="233">
        <f t="shared" si="1"/>
        <v>0</v>
      </c>
    </row>
    <row r="45" spans="1:5" s="115" customFormat="1" ht="12" customHeight="1" thickBot="1">
      <c r="A45" s="123" t="s">
        <v>102</v>
      </c>
      <c r="B45" s="139" t="s">
        <v>103</v>
      </c>
      <c r="C45" s="228">
        <v>0</v>
      </c>
      <c r="D45" s="228"/>
      <c r="E45" s="233">
        <f t="shared" si="1"/>
        <v>0</v>
      </c>
    </row>
    <row r="46" spans="1:5" s="115" customFormat="1" ht="12" customHeight="1" thickBot="1">
      <c r="A46" s="116" t="s">
        <v>104</v>
      </c>
      <c r="B46" s="138" t="s">
        <v>343</v>
      </c>
      <c r="C46" s="235">
        <v>2150</v>
      </c>
      <c r="D46" s="235"/>
      <c r="E46" s="244">
        <f t="shared" si="1"/>
        <v>2150</v>
      </c>
    </row>
    <row r="47" spans="1:5" s="115" customFormat="1" ht="12" customHeight="1">
      <c r="A47" s="126" t="s">
        <v>344</v>
      </c>
      <c r="B47" s="120" t="s">
        <v>345</v>
      </c>
      <c r="C47" s="228">
        <v>2150</v>
      </c>
      <c r="D47" s="228"/>
      <c r="E47" s="233">
        <f t="shared" si="1"/>
        <v>2150</v>
      </c>
    </row>
    <row r="48" spans="1:5" s="115" customFormat="1" ht="12" customHeight="1">
      <c r="A48" s="118" t="s">
        <v>346</v>
      </c>
      <c r="B48" s="133" t="s">
        <v>435</v>
      </c>
      <c r="C48" s="228">
        <v>0</v>
      </c>
      <c r="D48" s="228"/>
      <c r="E48" s="233">
        <f t="shared" si="1"/>
        <v>0</v>
      </c>
    </row>
    <row r="49" spans="1:5" s="115" customFormat="1" ht="12" customHeight="1" thickBot="1">
      <c r="A49" s="123" t="s">
        <v>347</v>
      </c>
      <c r="B49" s="139" t="s">
        <v>348</v>
      </c>
      <c r="C49" s="228">
        <v>0</v>
      </c>
      <c r="D49" s="228"/>
      <c r="E49" s="233">
        <f t="shared" si="1"/>
        <v>0</v>
      </c>
    </row>
    <row r="50" spans="1:7" s="115" customFormat="1" ht="17.25" customHeight="1" thickBot="1">
      <c r="A50" s="116" t="s">
        <v>349</v>
      </c>
      <c r="B50" s="140" t="s">
        <v>350</v>
      </c>
      <c r="C50" s="184">
        <v>35</v>
      </c>
      <c r="D50" s="184"/>
      <c r="E50" s="233">
        <f t="shared" si="1"/>
        <v>35</v>
      </c>
      <c r="G50" s="141"/>
    </row>
    <row r="51" spans="1:5" s="115" customFormat="1" ht="12" customHeight="1" thickBot="1">
      <c r="A51" s="116" t="s">
        <v>351</v>
      </c>
      <c r="B51" s="142" t="s">
        <v>352</v>
      </c>
      <c r="C51" s="185">
        <v>191660</v>
      </c>
      <c r="D51" s="290">
        <f>D30+D21+D11+D6</f>
        <v>13000</v>
      </c>
      <c r="E51" s="233">
        <f>D51+C51</f>
        <v>204660</v>
      </c>
    </row>
    <row r="52" spans="1:5" s="115" customFormat="1" ht="12" customHeight="1" thickBot="1">
      <c r="A52" s="143" t="s">
        <v>353</v>
      </c>
      <c r="B52" s="117" t="s">
        <v>354</v>
      </c>
      <c r="C52" s="186">
        <v>19412</v>
      </c>
      <c r="D52" s="186">
        <v>8309</v>
      </c>
      <c r="E52" s="211">
        <f>+E53+E59</f>
        <v>27721</v>
      </c>
    </row>
    <row r="53" spans="1:5" s="115" customFormat="1" ht="12" customHeight="1">
      <c r="A53" s="144" t="s">
        <v>355</v>
      </c>
      <c r="B53" s="131" t="s">
        <v>356</v>
      </c>
      <c r="C53" s="187">
        <v>19412</v>
      </c>
      <c r="D53" s="187">
        <v>8309</v>
      </c>
      <c r="E53" s="212">
        <f>+E54+E55+E56+E57+E58</f>
        <v>27721</v>
      </c>
    </row>
    <row r="54" spans="1:5" s="115" customFormat="1" ht="12" customHeight="1">
      <c r="A54" s="145" t="s">
        <v>357</v>
      </c>
      <c r="B54" s="133" t="s">
        <v>358</v>
      </c>
      <c r="C54" s="183">
        <v>19412</v>
      </c>
      <c r="D54" s="183">
        <v>8309</v>
      </c>
      <c r="E54" s="210">
        <v>27721</v>
      </c>
    </row>
    <row r="55" spans="1:5" s="115" customFormat="1" ht="12" customHeight="1">
      <c r="A55" s="145" t="s">
        <v>359</v>
      </c>
      <c r="B55" s="133" t="s">
        <v>360</v>
      </c>
      <c r="C55" s="183"/>
      <c r="D55" s="183"/>
      <c r="E55" s="210"/>
    </row>
    <row r="56" spans="1:5" s="115" customFormat="1" ht="12" customHeight="1">
      <c r="A56" s="145" t="s">
        <v>361</v>
      </c>
      <c r="B56" s="133" t="s">
        <v>362</v>
      </c>
      <c r="C56" s="183"/>
      <c r="D56" s="183"/>
      <c r="E56" s="210"/>
    </row>
    <row r="57" spans="1:5" s="115" customFormat="1" ht="12" customHeight="1">
      <c r="A57" s="145" t="s">
        <v>363</v>
      </c>
      <c r="B57" s="133" t="s">
        <v>364</v>
      </c>
      <c r="C57" s="183"/>
      <c r="D57" s="183"/>
      <c r="E57" s="210"/>
    </row>
    <row r="58" spans="1:5" s="115" customFormat="1" ht="12" customHeight="1">
      <c r="A58" s="145" t="s">
        <v>365</v>
      </c>
      <c r="B58" s="133" t="s">
        <v>366</v>
      </c>
      <c r="C58" s="183"/>
      <c r="D58" s="183"/>
      <c r="E58" s="210"/>
    </row>
    <row r="59" spans="1:5" s="115" customFormat="1" ht="12" customHeight="1">
      <c r="A59" s="146" t="s">
        <v>367</v>
      </c>
      <c r="B59" s="134" t="s">
        <v>368</v>
      </c>
      <c r="C59" s="188">
        <v>0</v>
      </c>
      <c r="D59" s="188"/>
      <c r="E59" s="213">
        <f>+E60+E61+E62+E63+E64</f>
        <v>0</v>
      </c>
    </row>
    <row r="60" spans="1:5" s="115" customFormat="1" ht="12" customHeight="1">
      <c r="A60" s="145" t="s">
        <v>369</v>
      </c>
      <c r="B60" s="133" t="s">
        <v>370</v>
      </c>
      <c r="C60" s="183"/>
      <c r="D60" s="183"/>
      <c r="E60" s="210"/>
    </row>
    <row r="61" spans="1:5" s="115" customFormat="1" ht="12" customHeight="1">
      <c r="A61" s="145" t="s">
        <v>371</v>
      </c>
      <c r="B61" s="133" t="s">
        <v>372</v>
      </c>
      <c r="C61" s="183"/>
      <c r="D61" s="183"/>
      <c r="E61" s="210"/>
    </row>
    <row r="62" spans="1:5" s="115" customFormat="1" ht="12" customHeight="1">
      <c r="A62" s="145" t="s">
        <v>373</v>
      </c>
      <c r="B62" s="133" t="s">
        <v>374</v>
      </c>
      <c r="C62" s="183"/>
      <c r="D62" s="183"/>
      <c r="E62" s="210"/>
    </row>
    <row r="63" spans="1:5" s="115" customFormat="1" ht="12" customHeight="1">
      <c r="A63" s="145" t="s">
        <v>375</v>
      </c>
      <c r="B63" s="133" t="s">
        <v>376</v>
      </c>
      <c r="C63" s="183"/>
      <c r="D63" s="183"/>
      <c r="E63" s="210"/>
    </row>
    <row r="64" spans="1:5" s="115" customFormat="1" ht="12" customHeight="1" thickBot="1">
      <c r="A64" s="147" t="s">
        <v>377</v>
      </c>
      <c r="B64" s="139" t="s">
        <v>378</v>
      </c>
      <c r="C64" s="189"/>
      <c r="D64" s="189"/>
      <c r="E64" s="214"/>
    </row>
    <row r="65" spans="1:5" s="115" customFormat="1" ht="12" customHeight="1" thickBot="1">
      <c r="A65" s="148" t="s">
        <v>379</v>
      </c>
      <c r="B65" s="149" t="s">
        <v>380</v>
      </c>
      <c r="C65" s="190">
        <v>211072</v>
      </c>
      <c r="D65" s="190">
        <f>D51+D54</f>
        <v>21309</v>
      </c>
      <c r="E65" s="211">
        <f>+E51+E52</f>
        <v>232381</v>
      </c>
    </row>
    <row r="66" spans="1:5" s="115" customFormat="1" ht="13.5" customHeight="1" thickBot="1">
      <c r="A66" s="150" t="s">
        <v>381</v>
      </c>
      <c r="B66" s="151" t="s">
        <v>382</v>
      </c>
      <c r="C66" s="191"/>
      <c r="D66" s="191"/>
      <c r="E66" s="215"/>
    </row>
    <row r="67" spans="1:5" s="115" customFormat="1" ht="12" customHeight="1" thickBot="1">
      <c r="A67" s="148" t="s">
        <v>383</v>
      </c>
      <c r="B67" s="149" t="s">
        <v>384</v>
      </c>
      <c r="C67" s="190">
        <v>211072</v>
      </c>
      <c r="D67" s="190">
        <v>21309</v>
      </c>
      <c r="E67" s="216">
        <f>+E65+E66</f>
        <v>232381</v>
      </c>
    </row>
    <row r="68" spans="1:5" s="115" customFormat="1" ht="12.75" customHeight="1">
      <c r="A68" s="152"/>
      <c r="B68" s="153"/>
      <c r="C68" s="192"/>
      <c r="D68" s="192"/>
      <c r="E68" s="217"/>
    </row>
    <row r="69" spans="1:5" ht="16.5" customHeight="1">
      <c r="A69" s="314" t="s">
        <v>385</v>
      </c>
      <c r="B69" s="314"/>
      <c r="C69" s="314"/>
      <c r="D69" s="314"/>
      <c r="E69" s="314"/>
    </row>
    <row r="70" spans="1:5" s="154" customFormat="1" ht="16.5" customHeight="1" thickBot="1">
      <c r="A70" s="316" t="s">
        <v>386</v>
      </c>
      <c r="B70" s="316"/>
      <c r="C70" s="193"/>
      <c r="D70" s="193"/>
      <c r="E70" s="218" t="s">
        <v>286</v>
      </c>
    </row>
    <row r="71" spans="1:5" ht="37.5" customHeight="1" thickBot="1">
      <c r="A71" s="108" t="s">
        <v>387</v>
      </c>
      <c r="B71" s="109" t="s">
        <v>388</v>
      </c>
      <c r="C71" s="176" t="s">
        <v>288</v>
      </c>
      <c r="D71" s="171" t="s">
        <v>124</v>
      </c>
      <c r="E71" s="110" t="s">
        <v>283</v>
      </c>
    </row>
    <row r="72" spans="1:5" s="113" customFormat="1" ht="12" customHeight="1" thickBot="1">
      <c r="A72" s="111">
        <v>1</v>
      </c>
      <c r="B72" s="112">
        <v>2</v>
      </c>
      <c r="C72" s="177">
        <v>3</v>
      </c>
      <c r="D72" s="177"/>
      <c r="E72" s="202">
        <v>3</v>
      </c>
    </row>
    <row r="73" spans="1:5" ht="12" customHeight="1" thickBot="1">
      <c r="A73" s="114" t="s">
        <v>82</v>
      </c>
      <c r="B73" s="155" t="s">
        <v>389</v>
      </c>
      <c r="C73" s="194">
        <v>73895</v>
      </c>
      <c r="D73" s="194">
        <f>D74+D75+D76+D77+D78</f>
        <v>0</v>
      </c>
      <c r="E73" s="264">
        <f>E74+E75+E76+E77+E78</f>
        <v>73895</v>
      </c>
    </row>
    <row r="74" spans="1:8" ht="12" customHeight="1" thickBot="1">
      <c r="A74" s="122" t="s">
        <v>105</v>
      </c>
      <c r="B74" s="49" t="s">
        <v>106</v>
      </c>
      <c r="C74" s="62">
        <v>16722</v>
      </c>
      <c r="D74" s="291"/>
      <c r="E74" s="205">
        <f>D74+C74</f>
        <v>16722</v>
      </c>
      <c r="F74" s="245"/>
      <c r="G74" s="245"/>
      <c r="H74" s="245"/>
    </row>
    <row r="75" spans="1:8" ht="12" customHeight="1" thickBot="1">
      <c r="A75" s="118" t="s">
        <v>107</v>
      </c>
      <c r="B75" s="50" t="s">
        <v>108</v>
      </c>
      <c r="C75" s="63">
        <v>3571</v>
      </c>
      <c r="D75" s="70"/>
      <c r="E75" s="205">
        <f aca="true" t="shared" si="2" ref="E75:E85">D75+C75</f>
        <v>3571</v>
      </c>
      <c r="F75" s="245"/>
      <c r="G75" s="245"/>
      <c r="H75" s="245"/>
    </row>
    <row r="76" spans="1:9" ht="12" customHeight="1" thickBot="1">
      <c r="A76" s="118" t="s">
        <v>109</v>
      </c>
      <c r="B76" s="50" t="s">
        <v>110</v>
      </c>
      <c r="C76" s="182">
        <v>46042</v>
      </c>
      <c r="D76" s="292"/>
      <c r="E76" s="205">
        <f t="shared" si="2"/>
        <v>46042</v>
      </c>
      <c r="F76" s="245"/>
      <c r="G76" s="245"/>
      <c r="H76" s="245"/>
      <c r="I76" s="245"/>
    </row>
    <row r="77" spans="1:8" ht="12" customHeight="1" thickBot="1">
      <c r="A77" s="118" t="s">
        <v>111</v>
      </c>
      <c r="B77" s="236" t="s">
        <v>112</v>
      </c>
      <c r="C77" s="64">
        <v>6040</v>
      </c>
      <c r="D77" s="241"/>
      <c r="E77" s="205">
        <f t="shared" si="2"/>
        <v>6040</v>
      </c>
      <c r="F77" s="245"/>
      <c r="G77" s="245"/>
      <c r="H77" s="245"/>
    </row>
    <row r="78" spans="1:5" ht="12" customHeight="1" thickBot="1">
      <c r="A78" s="118" t="s">
        <v>113</v>
      </c>
      <c r="B78" s="156" t="s">
        <v>114</v>
      </c>
      <c r="C78" s="64">
        <v>1520</v>
      </c>
      <c r="D78" s="241"/>
      <c r="E78" s="205">
        <f t="shared" si="2"/>
        <v>1520</v>
      </c>
    </row>
    <row r="79" spans="1:5" ht="12" customHeight="1" thickBot="1">
      <c r="A79" s="118" t="s">
        <v>115</v>
      </c>
      <c r="B79" s="60" t="s">
        <v>390</v>
      </c>
      <c r="C79" s="64">
        <v>0</v>
      </c>
      <c r="D79" s="64"/>
      <c r="E79" s="205">
        <f t="shared" si="2"/>
        <v>0</v>
      </c>
    </row>
    <row r="80" spans="1:5" ht="12" customHeight="1" thickBot="1">
      <c r="A80" s="118" t="s">
        <v>116</v>
      </c>
      <c r="B80" s="237" t="s">
        <v>391</v>
      </c>
      <c r="C80" s="249"/>
      <c r="D80" s="240"/>
      <c r="E80" s="205">
        <f t="shared" si="2"/>
        <v>0</v>
      </c>
    </row>
    <row r="81" spans="1:5" ht="12" customHeight="1" thickBot="1">
      <c r="A81" s="118" t="s">
        <v>117</v>
      </c>
      <c r="B81" s="237" t="s">
        <v>392</v>
      </c>
      <c r="C81" s="249"/>
      <c r="D81" s="240"/>
      <c r="E81" s="205">
        <f t="shared" si="2"/>
        <v>0</v>
      </c>
    </row>
    <row r="82" spans="1:5" ht="12" customHeight="1" thickBot="1">
      <c r="A82" s="118" t="s">
        <v>393</v>
      </c>
      <c r="B82" s="238" t="s">
        <v>434</v>
      </c>
      <c r="C82" s="241">
        <v>1520</v>
      </c>
      <c r="D82" s="250"/>
      <c r="E82" s="205">
        <f t="shared" si="2"/>
        <v>1520</v>
      </c>
    </row>
    <row r="83" spans="1:5" ht="12" customHeight="1" thickBot="1">
      <c r="A83" s="123" t="s">
        <v>394</v>
      </c>
      <c r="B83" s="174" t="s">
        <v>395</v>
      </c>
      <c r="C83" s="242"/>
      <c r="D83" s="242"/>
      <c r="E83" s="205">
        <f t="shared" si="2"/>
        <v>0</v>
      </c>
    </row>
    <row r="84" spans="1:5" ht="12" customHeight="1" thickBot="1">
      <c r="A84" s="118" t="s">
        <v>396</v>
      </c>
      <c r="B84" s="174" t="s">
        <v>397</v>
      </c>
      <c r="C84" s="242"/>
      <c r="D84" s="242"/>
      <c r="E84" s="205">
        <f t="shared" si="2"/>
        <v>0</v>
      </c>
    </row>
    <row r="85" spans="1:5" ht="12" customHeight="1" thickBot="1">
      <c r="A85" s="127" t="s">
        <v>398</v>
      </c>
      <c r="B85" s="174" t="s">
        <v>399</v>
      </c>
      <c r="C85" s="254"/>
      <c r="D85" s="254"/>
      <c r="E85" s="205">
        <f t="shared" si="2"/>
        <v>0</v>
      </c>
    </row>
    <row r="86" spans="1:5" ht="12" customHeight="1" thickBot="1">
      <c r="A86" s="253" t="s">
        <v>83</v>
      </c>
      <c r="B86" s="69" t="s">
        <v>443</v>
      </c>
      <c r="C86" s="257">
        <v>27263</v>
      </c>
      <c r="D86" s="257">
        <f>D87+D88+D89</f>
        <v>0</v>
      </c>
      <c r="E86" s="258">
        <f>D86+C86</f>
        <v>27263</v>
      </c>
    </row>
    <row r="87" spans="1:5" ht="12" customHeight="1" thickBot="1">
      <c r="A87" s="126" t="s">
        <v>84</v>
      </c>
      <c r="B87" s="61" t="s">
        <v>118</v>
      </c>
      <c r="C87" s="256">
        <v>11420</v>
      </c>
      <c r="D87" s="256"/>
      <c r="E87" s="209">
        <f aca="true" t="shared" si="3" ref="E87:E100">D87+C87</f>
        <v>11420</v>
      </c>
    </row>
    <row r="88" spans="1:5" ht="12" customHeight="1" thickBot="1">
      <c r="A88" s="126" t="s">
        <v>85</v>
      </c>
      <c r="B88" s="172" t="s">
        <v>81</v>
      </c>
      <c r="C88" s="64">
        <v>15643</v>
      </c>
      <c r="D88" s="64"/>
      <c r="E88" s="205">
        <f t="shared" si="3"/>
        <v>15643</v>
      </c>
    </row>
    <row r="89" spans="1:5" ht="12" customHeight="1" thickBot="1">
      <c r="A89" s="126" t="s">
        <v>86</v>
      </c>
      <c r="B89" s="173" t="s">
        <v>400</v>
      </c>
      <c r="C89" s="228">
        <v>200</v>
      </c>
      <c r="D89" s="228"/>
      <c r="E89" s="205">
        <f t="shared" si="3"/>
        <v>200</v>
      </c>
    </row>
    <row r="90" spans="1:5" ht="12" customHeight="1" thickBot="1">
      <c r="A90" s="126" t="s">
        <v>87</v>
      </c>
      <c r="B90" s="173" t="s">
        <v>438</v>
      </c>
      <c r="C90" s="228">
        <v>0</v>
      </c>
      <c r="D90" s="228"/>
      <c r="E90" s="205">
        <f t="shared" si="3"/>
        <v>0</v>
      </c>
    </row>
    <row r="91" spans="1:5" ht="12" customHeight="1" thickBot="1">
      <c r="A91" s="126" t="s">
        <v>119</v>
      </c>
      <c r="B91" s="173" t="s">
        <v>439</v>
      </c>
      <c r="C91" s="228">
        <v>200</v>
      </c>
      <c r="D91" s="228"/>
      <c r="E91" s="205">
        <f t="shared" si="3"/>
        <v>200</v>
      </c>
    </row>
    <row r="92" spans="1:5" ht="16.5" thickBot="1">
      <c r="A92" s="126" t="s">
        <v>401</v>
      </c>
      <c r="B92" s="173" t="s">
        <v>402</v>
      </c>
      <c r="C92" s="228">
        <v>0</v>
      </c>
      <c r="D92" s="228"/>
      <c r="E92" s="205">
        <f t="shared" si="3"/>
        <v>0</v>
      </c>
    </row>
    <row r="93" spans="1:5" ht="12" customHeight="1" thickBot="1">
      <c r="A93" s="126" t="s">
        <v>120</v>
      </c>
      <c r="B93" s="239" t="s">
        <v>403</v>
      </c>
      <c r="C93" s="243"/>
      <c r="D93" s="243"/>
      <c r="E93" s="205">
        <f t="shared" si="3"/>
        <v>0</v>
      </c>
    </row>
    <row r="94" spans="1:5" ht="12" customHeight="1" thickBot="1">
      <c r="A94" s="126" t="s">
        <v>404</v>
      </c>
      <c r="B94" s="239" t="s">
        <v>405</v>
      </c>
      <c r="C94" s="243"/>
      <c r="D94" s="243"/>
      <c r="E94" s="205">
        <f t="shared" si="3"/>
        <v>0</v>
      </c>
    </row>
    <row r="95" spans="1:5" ht="12" customHeight="1" thickBot="1">
      <c r="A95" s="126" t="s">
        <v>406</v>
      </c>
      <c r="B95" s="239" t="s">
        <v>440</v>
      </c>
      <c r="C95" s="243"/>
      <c r="D95" s="243"/>
      <c r="E95" s="205">
        <f t="shared" si="3"/>
        <v>0</v>
      </c>
    </row>
    <row r="96" spans="1:5" ht="24" customHeight="1" thickBot="1">
      <c r="A96" s="123" t="s">
        <v>407</v>
      </c>
      <c r="B96" s="259" t="s">
        <v>441</v>
      </c>
      <c r="C96" s="260"/>
      <c r="D96" s="260"/>
      <c r="E96" s="255">
        <f t="shared" si="3"/>
        <v>0</v>
      </c>
    </row>
    <row r="97" spans="1:5" ht="12" customHeight="1" thickBot="1">
      <c r="A97" s="253" t="s">
        <v>88</v>
      </c>
      <c r="B97" s="53" t="s">
        <v>408</v>
      </c>
      <c r="C97" s="67">
        <v>4700</v>
      </c>
      <c r="D97" s="66"/>
      <c r="E97" s="258">
        <f>D97+C97</f>
        <v>4700</v>
      </c>
    </row>
    <row r="98" spans="1:9" ht="12" customHeight="1" thickBot="1">
      <c r="A98" s="126" t="s">
        <v>89</v>
      </c>
      <c r="B98" s="52" t="s">
        <v>258</v>
      </c>
      <c r="C98" s="66">
        <v>4700</v>
      </c>
      <c r="D98" s="66"/>
      <c r="E98" s="205">
        <f>D98+C98</f>
        <v>4700</v>
      </c>
      <c r="F98" s="251"/>
      <c r="G98" s="251"/>
      <c r="H98" s="251"/>
      <c r="I98" s="251"/>
    </row>
    <row r="99" spans="1:9" ht="12" customHeight="1" thickBot="1">
      <c r="A99" s="127" t="s">
        <v>91</v>
      </c>
      <c r="B99" s="128" t="s">
        <v>409</v>
      </c>
      <c r="C99" s="182">
        <v>0</v>
      </c>
      <c r="D99" s="182"/>
      <c r="E99" s="205">
        <f t="shared" si="3"/>
        <v>0</v>
      </c>
      <c r="F99" s="251"/>
      <c r="G99" s="251"/>
      <c r="H99" s="251"/>
      <c r="I99" s="251"/>
    </row>
    <row r="100" spans="1:9" s="158" customFormat="1" ht="12" customHeight="1" thickBot="1">
      <c r="A100" s="143" t="s">
        <v>121</v>
      </c>
      <c r="B100" s="117" t="s">
        <v>410</v>
      </c>
      <c r="C100" s="179">
        <v>0</v>
      </c>
      <c r="D100" s="179"/>
      <c r="E100" s="205">
        <f t="shared" si="3"/>
        <v>0</v>
      </c>
      <c r="F100" s="252"/>
      <c r="G100" s="252"/>
      <c r="H100" s="252"/>
      <c r="I100" s="252"/>
    </row>
    <row r="101" spans="1:9" ht="12" customHeight="1" thickBot="1">
      <c r="A101" s="159" t="s">
        <v>96</v>
      </c>
      <c r="B101" s="160" t="s">
        <v>411</v>
      </c>
      <c r="C101" s="195">
        <v>105858</v>
      </c>
      <c r="D101" s="261">
        <f>+D73+D86+D97+D100</f>
        <v>0</v>
      </c>
      <c r="E101" s="261">
        <f>+E73+E86+E97+E100</f>
        <v>105858</v>
      </c>
      <c r="F101" s="251"/>
      <c r="G101" s="251"/>
      <c r="H101" s="251"/>
      <c r="I101" s="251"/>
    </row>
    <row r="102" spans="1:9" ht="12" customHeight="1" thickBot="1">
      <c r="A102" s="143" t="s">
        <v>97</v>
      </c>
      <c r="B102" s="117" t="s">
        <v>412</v>
      </c>
      <c r="C102" s="186">
        <v>0</v>
      </c>
      <c r="D102" s="186">
        <v>21309</v>
      </c>
      <c r="E102" s="204">
        <f>+E103+E111</f>
        <v>21309</v>
      </c>
      <c r="F102" s="251"/>
      <c r="G102" s="251"/>
      <c r="H102" s="251"/>
      <c r="I102" s="251"/>
    </row>
    <row r="103" spans="1:9" ht="12" customHeight="1" thickBot="1">
      <c r="A103" s="161" t="s">
        <v>98</v>
      </c>
      <c r="B103" s="162" t="s">
        <v>413</v>
      </c>
      <c r="C103" s="196">
        <v>0</v>
      </c>
      <c r="D103" s="196">
        <v>21309</v>
      </c>
      <c r="E103" s="219">
        <f>+E104+E105+E106+E107+E108+E109+E110</f>
        <v>21309</v>
      </c>
      <c r="F103" s="251"/>
      <c r="G103" s="251"/>
      <c r="H103" s="251"/>
      <c r="I103" s="251"/>
    </row>
    <row r="104" spans="1:9" ht="12" customHeight="1">
      <c r="A104" s="163" t="s">
        <v>324</v>
      </c>
      <c r="B104" s="120" t="s">
        <v>414</v>
      </c>
      <c r="C104" s="197"/>
      <c r="D104" s="197">
        <v>21309</v>
      </c>
      <c r="E104" s="220">
        <v>21309</v>
      </c>
      <c r="F104" s="251"/>
      <c r="G104" s="251"/>
      <c r="H104" s="251"/>
      <c r="I104" s="251"/>
    </row>
    <row r="105" spans="1:5" ht="12" customHeight="1">
      <c r="A105" s="145" t="s">
        <v>326</v>
      </c>
      <c r="B105" s="133" t="s">
        <v>415</v>
      </c>
      <c r="C105" s="183"/>
      <c r="D105" s="183"/>
      <c r="E105" s="221"/>
    </row>
    <row r="106" spans="1:5" ht="12" customHeight="1">
      <c r="A106" s="145" t="s">
        <v>328</v>
      </c>
      <c r="B106" s="133" t="s">
        <v>416</v>
      </c>
      <c r="C106" s="183"/>
      <c r="D106" s="183"/>
      <c r="E106" s="221"/>
    </row>
    <row r="107" spans="1:12" ht="12" customHeight="1">
      <c r="A107" s="145" t="s">
        <v>330</v>
      </c>
      <c r="B107" s="133" t="s">
        <v>417</v>
      </c>
      <c r="C107" s="183"/>
      <c r="D107" s="183"/>
      <c r="E107" s="221"/>
      <c r="L107" s="245"/>
    </row>
    <row r="108" spans="1:12" ht="12" customHeight="1">
      <c r="A108" s="145" t="s">
        <v>332</v>
      </c>
      <c r="B108" s="133" t="s">
        <v>418</v>
      </c>
      <c r="C108" s="183"/>
      <c r="D108" s="183"/>
      <c r="E108" s="221"/>
      <c r="L108" s="245"/>
    </row>
    <row r="109" spans="1:12" ht="12" customHeight="1">
      <c r="A109" s="145" t="s">
        <v>419</v>
      </c>
      <c r="B109" s="133" t="s">
        <v>420</v>
      </c>
      <c r="C109" s="183"/>
      <c r="D109" s="183"/>
      <c r="E109" s="221"/>
      <c r="L109" s="245"/>
    </row>
    <row r="110" spans="1:12" ht="12" customHeight="1" thickBot="1">
      <c r="A110" s="164" t="s">
        <v>421</v>
      </c>
      <c r="B110" s="165" t="s">
        <v>422</v>
      </c>
      <c r="C110" s="198"/>
      <c r="D110" s="198"/>
      <c r="E110" s="222"/>
      <c r="L110" s="245"/>
    </row>
    <row r="111" spans="1:12" ht="12" customHeight="1" thickBot="1">
      <c r="A111" s="161" t="s">
        <v>99</v>
      </c>
      <c r="B111" s="162" t="s">
        <v>423</v>
      </c>
      <c r="C111" s="196">
        <v>0</v>
      </c>
      <c r="D111" s="196"/>
      <c r="E111" s="219">
        <f>+E112+E113+E114+E115+E116+E117+E118+E119</f>
        <v>0</v>
      </c>
      <c r="L111" s="245"/>
    </row>
    <row r="112" spans="1:12" ht="12" customHeight="1">
      <c r="A112" s="163" t="s">
        <v>335</v>
      </c>
      <c r="B112" s="120" t="s">
        <v>414</v>
      </c>
      <c r="C112" s="197"/>
      <c r="D112" s="197"/>
      <c r="E112" s="220"/>
      <c r="L112" s="245"/>
    </row>
    <row r="113" spans="1:12" ht="12" customHeight="1">
      <c r="A113" s="145" t="s">
        <v>336</v>
      </c>
      <c r="B113" s="133" t="s">
        <v>424</v>
      </c>
      <c r="C113" s="183"/>
      <c r="D113" s="183"/>
      <c r="E113" s="221"/>
      <c r="L113" s="245"/>
    </row>
    <row r="114" spans="1:5" ht="12" customHeight="1">
      <c r="A114" s="145" t="s">
        <v>337</v>
      </c>
      <c r="B114" s="133" t="s">
        <v>416</v>
      </c>
      <c r="C114" s="183"/>
      <c r="D114" s="183"/>
      <c r="E114" s="221"/>
    </row>
    <row r="115" spans="1:5" ht="12" customHeight="1">
      <c r="A115" s="145" t="s">
        <v>338</v>
      </c>
      <c r="B115" s="133" t="s">
        <v>417</v>
      </c>
      <c r="C115" s="183"/>
      <c r="D115" s="183"/>
      <c r="E115" s="221"/>
    </row>
    <row r="116" spans="1:5" ht="12" customHeight="1">
      <c r="A116" s="145" t="s">
        <v>339</v>
      </c>
      <c r="B116" s="133" t="s">
        <v>418</v>
      </c>
      <c r="C116" s="183"/>
      <c r="D116" s="183"/>
      <c r="E116" s="221"/>
    </row>
    <row r="117" spans="1:5" ht="12" customHeight="1">
      <c r="A117" s="145" t="s">
        <v>425</v>
      </c>
      <c r="B117" s="133" t="s">
        <v>426</v>
      </c>
      <c r="C117" s="183"/>
      <c r="D117" s="183"/>
      <c r="E117" s="221"/>
    </row>
    <row r="118" spans="1:5" ht="12" customHeight="1">
      <c r="A118" s="145" t="s">
        <v>427</v>
      </c>
      <c r="B118" s="133" t="s">
        <v>422</v>
      </c>
      <c r="C118" s="183"/>
      <c r="D118" s="183"/>
      <c r="E118" s="221"/>
    </row>
    <row r="119" spans="1:8" ht="12" customHeight="1" thickBot="1">
      <c r="A119" s="164" t="s">
        <v>428</v>
      </c>
      <c r="B119" s="165" t="s">
        <v>429</v>
      </c>
      <c r="C119" s="198"/>
      <c r="D119" s="198"/>
      <c r="E119" s="222"/>
      <c r="H119" s="262"/>
    </row>
    <row r="120" spans="1:8" ht="12" customHeight="1" thickBot="1">
      <c r="A120" s="143" t="s">
        <v>122</v>
      </c>
      <c r="B120" s="149" t="s">
        <v>430</v>
      </c>
      <c r="C120" s="190">
        <v>105858</v>
      </c>
      <c r="D120" s="223">
        <f>+D101+D102</f>
        <v>21309</v>
      </c>
      <c r="E120" s="223">
        <f>+E101+E102</f>
        <v>127167</v>
      </c>
      <c r="H120" s="262"/>
    </row>
    <row r="121" spans="1:11" ht="15" customHeight="1" thickBot="1">
      <c r="A121" s="143" t="s">
        <v>104</v>
      </c>
      <c r="B121" s="149" t="s">
        <v>431</v>
      </c>
      <c r="C121" s="190"/>
      <c r="D121" s="190"/>
      <c r="E121" s="224"/>
      <c r="H121" s="263"/>
      <c r="I121" s="166"/>
      <c r="J121" s="166"/>
      <c r="K121" s="166"/>
    </row>
    <row r="122" spans="1:5" s="115" customFormat="1" ht="12.75" customHeight="1" thickBot="1">
      <c r="A122" s="167" t="s">
        <v>123</v>
      </c>
      <c r="B122" s="151" t="s">
        <v>432</v>
      </c>
      <c r="C122" s="191">
        <v>105858</v>
      </c>
      <c r="D122" s="211">
        <f>+D120+D121</f>
        <v>21309</v>
      </c>
      <c r="E122" s="211">
        <f>+E120+E121</f>
        <v>127167</v>
      </c>
    </row>
    <row r="123" spans="1:5" ht="7.5" customHeight="1">
      <c r="A123" s="168"/>
      <c r="B123" s="168"/>
      <c r="C123" s="199"/>
      <c r="D123" s="199"/>
      <c r="E123" s="225"/>
    </row>
    <row r="124" spans="1:5" ht="15.75">
      <c r="A124" s="317" t="s">
        <v>433</v>
      </c>
      <c r="B124" s="317"/>
      <c r="C124" s="317"/>
      <c r="D124" s="317"/>
      <c r="E124" s="317"/>
    </row>
    <row r="125" spans="1:5" ht="15" customHeight="1" thickBot="1">
      <c r="A125" s="315" t="s">
        <v>386</v>
      </c>
      <c r="B125" s="315"/>
      <c r="C125" s="175"/>
      <c r="D125" s="175"/>
      <c r="E125" s="201" t="s">
        <v>286</v>
      </c>
    </row>
    <row r="126" spans="1:6" ht="13.5" customHeight="1" thickBot="1">
      <c r="A126" s="116">
        <v>1</v>
      </c>
      <c r="B126" s="157" t="s">
        <v>437</v>
      </c>
      <c r="C126" s="177"/>
      <c r="D126" s="177"/>
      <c r="E126" s="226">
        <f>+E51-E101</f>
        <v>98802</v>
      </c>
      <c r="F126" s="169"/>
    </row>
    <row r="127" spans="1:5" ht="7.5" customHeight="1">
      <c r="A127" s="168"/>
      <c r="B127" s="168"/>
      <c r="C127" s="199"/>
      <c r="D127" s="199"/>
      <c r="E127" s="225"/>
    </row>
  </sheetData>
  <sheetProtection/>
  <mergeCells count="6">
    <mergeCell ref="A1:E1"/>
    <mergeCell ref="A2:B2"/>
    <mergeCell ref="A69:E69"/>
    <mergeCell ref="A70:B70"/>
    <mergeCell ref="A124:E124"/>
    <mergeCell ref="A125:B125"/>
  </mergeCells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user6</cp:lastModifiedBy>
  <cp:lastPrinted>2014-02-14T12:43:45Z</cp:lastPrinted>
  <dcterms:created xsi:type="dcterms:W3CDTF">1997-01-17T14:02:09Z</dcterms:created>
  <dcterms:modified xsi:type="dcterms:W3CDTF">2014-03-15T09:33:54Z</dcterms:modified>
  <cp:category/>
  <cp:version/>
  <cp:contentType/>
  <cp:contentStatus/>
</cp:coreProperties>
</file>