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15. Hivatal\08. Nemesnép\02. Rendeletek\2018\"/>
    </mc:Choice>
  </mc:AlternateContent>
  <bookViews>
    <workbookView xWindow="0" yWindow="120" windowWidth="19035" windowHeight="11760"/>
  </bookViews>
  <sheets>
    <sheet name="1. Mérlegszerű" sheetId="7" r:id="rId1"/>
    <sheet name="2,a Elemi bevételek" sheetId="8" r:id="rId2"/>
    <sheet name="2,b Elemi kiadások" sheetId="9" r:id="rId3"/>
    <sheet name="3. Állami tám." sheetId="11" r:id="rId4"/>
    <sheet name="4. Felhalmozás " sheetId="32" r:id="rId5"/>
    <sheet name="5.Tám.ért. kiadások" sheetId="21" r:id="rId6"/>
    <sheet name="6. Közvetett támogatás" sheetId="27" r:id="rId7"/>
    <sheet name="7. Többéves döntések" sheetId="26" r:id="rId8"/>
    <sheet name="8. Adósságot kel. ügyletek" sheetId="33" r:id="rId9"/>
    <sheet name="9.Pénzeszk.vált." sheetId="5" r:id="rId10"/>
    <sheet name="10. Maradvány" sheetId="25" r:id="rId11"/>
    <sheet name="11. Pénzforg.jelentés" sheetId="24" r:id="rId12"/>
    <sheet name="12,a Vagyonkimutatás(E)" sheetId="1" r:id="rId13"/>
    <sheet name="12,b Vagyonkimutatás (F)" sheetId="2" r:id="rId14"/>
    <sheet name="13 Eredménykimutatás" sheetId="34" r:id="rId15"/>
    <sheet name="14. Gazd.szerv.rész." sheetId="6" r:id="rId16"/>
  </sheets>
  <definedNames>
    <definedName name="_xlnm.Print_Titles" localSheetId="12">'12,a Vagyonkimutatás(E)'!$4:$7</definedName>
    <definedName name="_xlnm.Print_Area" localSheetId="0">'1. Mérlegszerű'!$A$1:$J$37</definedName>
    <definedName name="_xlnm.Print_Area" localSheetId="12">'12,a Vagyonkimutatás(E)'!$A$1:$D$45</definedName>
    <definedName name="_xlnm.Print_Area" localSheetId="13">'12,b Vagyonkimutatás (F)'!$A$1:$D$21</definedName>
    <definedName name="_xlnm.Print_Area" localSheetId="15">'14. Gazd.szerv.rész.'!$A$1:$F$26</definedName>
    <definedName name="_xlnm.Print_Area" localSheetId="1">'2,a Elemi bevételek'!$A$1:$E$49</definedName>
    <definedName name="_xlnm.Print_Area" localSheetId="2">'2,b Elemi kiadások'!$A$1:$E$67</definedName>
    <definedName name="_xlnm.Print_Area" localSheetId="4">'4. Felhalmozás '!$A$1:$R$18</definedName>
    <definedName name="_xlnm.Print_Area" localSheetId="5">'5.Tám.ért. kiadások'!$A$1:$D$32</definedName>
  </definedNames>
  <calcPr calcId="162913" calcMode="manual"/>
</workbook>
</file>

<file path=xl/calcChain.xml><?xml version="1.0" encoding="utf-8"?>
<calcChain xmlns="http://schemas.openxmlformats.org/spreadsheetml/2006/main">
  <c r="J18" i="32" l="1"/>
  <c r="K47" i="11"/>
  <c r="K48" i="11"/>
  <c r="K49" i="11"/>
  <c r="K50" i="11"/>
  <c r="K46" i="11"/>
  <c r="K44" i="11"/>
  <c r="G39" i="11"/>
  <c r="J39" i="11"/>
  <c r="K38" i="11"/>
  <c r="K27" i="11"/>
  <c r="K28" i="11" s="1"/>
  <c r="K26" i="11"/>
  <c r="K25" i="11"/>
  <c r="K22" i="11"/>
  <c r="K21" i="11"/>
  <c r="K20" i="11"/>
  <c r="K18" i="11"/>
  <c r="K16" i="11"/>
  <c r="K14" i="11"/>
  <c r="K12" i="11"/>
  <c r="K10" i="11"/>
  <c r="J28" i="11"/>
  <c r="G28" i="11"/>
  <c r="D39" i="11"/>
  <c r="D28" i="11"/>
  <c r="D33" i="34"/>
  <c r="D31" i="34"/>
  <c r="D34" i="34" s="1"/>
  <c r="D25" i="34"/>
  <c r="D21" i="34"/>
  <c r="D17" i="34"/>
  <c r="D12" i="34"/>
  <c r="D18" i="2"/>
  <c r="D14" i="2"/>
  <c r="D42" i="1"/>
  <c r="D38" i="1"/>
  <c r="D32" i="1"/>
  <c r="C32" i="1"/>
  <c r="D26" i="1"/>
  <c r="D18" i="1"/>
  <c r="D12" i="1"/>
  <c r="D8" i="1"/>
  <c r="E38" i="24"/>
  <c r="D38" i="24"/>
  <c r="D42" i="24" s="1"/>
  <c r="C38" i="24"/>
  <c r="E34" i="24"/>
  <c r="D34" i="24"/>
  <c r="C34" i="24"/>
  <c r="C41" i="24" s="1"/>
  <c r="E23" i="24"/>
  <c r="D23" i="24"/>
  <c r="C23" i="24"/>
  <c r="E18" i="24"/>
  <c r="D18" i="24"/>
  <c r="D24" i="24" s="1"/>
  <c r="D25" i="24" s="1"/>
  <c r="C18" i="24"/>
  <c r="F12" i="25"/>
  <c r="F9" i="25"/>
  <c r="F13" i="25" s="1"/>
  <c r="F15" i="25" s="1"/>
  <c r="C12" i="5"/>
  <c r="G33" i="33"/>
  <c r="H11" i="26"/>
  <c r="E10" i="26"/>
  <c r="F10" i="26"/>
  <c r="H13" i="26"/>
  <c r="F12" i="26"/>
  <c r="E12" i="26"/>
  <c r="H15" i="26"/>
  <c r="G14" i="26"/>
  <c r="F14" i="26"/>
  <c r="E14" i="26"/>
  <c r="C26" i="27"/>
  <c r="D16" i="21"/>
  <c r="D27" i="21"/>
  <c r="I18" i="32"/>
  <c r="D18" i="32"/>
  <c r="R18" i="32"/>
  <c r="Q18" i="32"/>
  <c r="L18" i="32"/>
  <c r="E59" i="9"/>
  <c r="D59" i="9"/>
  <c r="C59" i="9"/>
  <c r="E43" i="9"/>
  <c r="D43" i="9"/>
  <c r="C43" i="9"/>
  <c r="E20" i="9"/>
  <c r="D20" i="9"/>
  <c r="C20" i="9"/>
  <c r="E7" i="9"/>
  <c r="D7" i="9"/>
  <c r="C7" i="9"/>
  <c r="C27" i="8"/>
  <c r="E19" i="8"/>
  <c r="D19" i="8"/>
  <c r="C19" i="8"/>
  <c r="E7" i="8"/>
  <c r="D7" i="8"/>
  <c r="C7" i="8"/>
  <c r="E45" i="8"/>
  <c r="D45" i="8"/>
  <c r="C45" i="8"/>
  <c r="E33" i="7"/>
  <c r="D33" i="7"/>
  <c r="C33" i="7"/>
  <c r="E26" i="7"/>
  <c r="D26" i="7"/>
  <c r="C26" i="7"/>
  <c r="C35" i="7" s="1"/>
  <c r="E13" i="7"/>
  <c r="E17" i="7" s="1"/>
  <c r="D13" i="7"/>
  <c r="D17" i="7" s="1"/>
  <c r="C13" i="7"/>
  <c r="C17" i="7" s="1"/>
  <c r="J33" i="7"/>
  <c r="I33" i="7"/>
  <c r="H33" i="7"/>
  <c r="J26" i="7"/>
  <c r="I26" i="7"/>
  <c r="H26" i="7"/>
  <c r="J13" i="7"/>
  <c r="J17" i="7" s="1"/>
  <c r="I13" i="7"/>
  <c r="I17" i="7" s="1"/>
  <c r="H13" i="7"/>
  <c r="H17" i="7" s="1"/>
  <c r="C33" i="34"/>
  <c r="C31" i="34"/>
  <c r="C34" i="34" s="1"/>
  <c r="C25" i="34"/>
  <c r="C21" i="34"/>
  <c r="C17" i="34"/>
  <c r="C12" i="34"/>
  <c r="C18" i="2"/>
  <c r="C14" i="2"/>
  <c r="C21" i="2" s="1"/>
  <c r="C42" i="1"/>
  <c r="C38" i="1"/>
  <c r="C26" i="1"/>
  <c r="C18" i="1"/>
  <c r="C12" i="1"/>
  <c r="D12" i="25"/>
  <c r="G12" i="25"/>
  <c r="D9" i="25"/>
  <c r="C12" i="25"/>
  <c r="C9" i="25"/>
  <c r="C13" i="25" s="1"/>
  <c r="C15" i="25" s="1"/>
  <c r="C8" i="5"/>
  <c r="J40" i="11"/>
  <c r="K40" i="11" s="1"/>
  <c r="G40" i="11"/>
  <c r="D40" i="11"/>
  <c r="K9" i="11"/>
  <c r="K11" i="11"/>
  <c r="K13" i="11"/>
  <c r="K15" i="11"/>
  <c r="K17" i="11"/>
  <c r="K19" i="11"/>
  <c r="K23" i="11"/>
  <c r="K24" i="11"/>
  <c r="J8" i="11"/>
  <c r="G8" i="11"/>
  <c r="D31" i="21"/>
  <c r="F21" i="33"/>
  <c r="E21" i="33"/>
  <c r="D21" i="33"/>
  <c r="G20" i="33"/>
  <c r="G19" i="33"/>
  <c r="G18" i="33"/>
  <c r="G21" i="33" s="1"/>
  <c r="F11" i="33"/>
  <c r="P18" i="32"/>
  <c r="N18" i="32"/>
  <c r="H18" i="32"/>
  <c r="F18" i="32"/>
  <c r="J36" i="11"/>
  <c r="E38" i="8"/>
  <c r="E27" i="8" s="1"/>
  <c r="D38" i="8"/>
  <c r="D27" i="8" s="1"/>
  <c r="C8" i="1"/>
  <c r="G9" i="25"/>
  <c r="E10" i="25"/>
  <c r="E12" i="25" s="1"/>
  <c r="E7" i="25"/>
  <c r="D26" i="27"/>
  <c r="D10" i="26"/>
  <c r="G10" i="26"/>
  <c r="G16" i="26" s="1"/>
  <c r="D12" i="26"/>
  <c r="H12" i="26" s="1"/>
  <c r="G12" i="26"/>
  <c r="D8" i="11"/>
  <c r="E8" i="25"/>
  <c r="E16" i="25"/>
  <c r="E17" i="25"/>
  <c r="E18" i="25"/>
  <c r="D23" i="6"/>
  <c r="E23" i="6"/>
  <c r="F16" i="26" l="1"/>
  <c r="C11" i="5"/>
  <c r="C42" i="24"/>
  <c r="D43" i="11"/>
  <c r="D13" i="25"/>
  <c r="D15" i="25" s="1"/>
  <c r="I35" i="7"/>
  <c r="C58" i="9"/>
  <c r="C64" i="9" s="1"/>
  <c r="D32" i="21"/>
  <c r="E42" i="24"/>
  <c r="G43" i="11"/>
  <c r="G45" i="11" s="1"/>
  <c r="G51" i="11" s="1"/>
  <c r="D28" i="34"/>
  <c r="D35" i="34" s="1"/>
  <c r="J43" i="11"/>
  <c r="J45" i="11" s="1"/>
  <c r="J51" i="11" s="1"/>
  <c r="H10" i="26"/>
  <c r="G13" i="25"/>
  <c r="G15" i="25" s="1"/>
  <c r="C28" i="34"/>
  <c r="C35" i="34" s="1"/>
  <c r="E35" i="7"/>
  <c r="E37" i="7" s="1"/>
  <c r="E58" i="9"/>
  <c r="E64" i="9" s="1"/>
  <c r="H14" i="26"/>
  <c r="D41" i="24"/>
  <c r="C29" i="1"/>
  <c r="C45" i="1" s="1"/>
  <c r="H35" i="7"/>
  <c r="C24" i="24"/>
  <c r="C25" i="24" s="1"/>
  <c r="E41" i="24"/>
  <c r="E43" i="24" s="1"/>
  <c r="D29" i="1"/>
  <c r="D45" i="1" s="1"/>
  <c r="D21" i="2"/>
  <c r="H37" i="7"/>
  <c r="E9" i="25"/>
  <c r="E13" i="25" s="1"/>
  <c r="E15" i="25" s="1"/>
  <c r="K8" i="11"/>
  <c r="J35" i="7"/>
  <c r="J37" i="7" s="1"/>
  <c r="D35" i="7"/>
  <c r="D37" i="7" s="1"/>
  <c r="C44" i="8"/>
  <c r="C49" i="8" s="1"/>
  <c r="D58" i="9"/>
  <c r="D64" i="9" s="1"/>
  <c r="E16" i="26"/>
  <c r="E24" i="24"/>
  <c r="E25" i="24" s="1"/>
  <c r="K39" i="11"/>
  <c r="K43" i="11" s="1"/>
  <c r="C39" i="24"/>
  <c r="C40" i="24" s="1"/>
  <c r="E39" i="24"/>
  <c r="E40" i="24" s="1"/>
  <c r="D39" i="24"/>
  <c r="D40" i="24" s="1"/>
  <c r="E44" i="8"/>
  <c r="E49" i="8" s="1"/>
  <c r="D44" i="8"/>
  <c r="D49" i="8" s="1"/>
  <c r="I37" i="7"/>
  <c r="C37" i="7"/>
  <c r="D16" i="26"/>
  <c r="D36" i="11"/>
  <c r="D45" i="11" s="1"/>
  <c r="D51" i="11" s="1"/>
  <c r="H16" i="26" l="1"/>
  <c r="K51" i="11"/>
  <c r="K36" i="11"/>
  <c r="K45" i="11" s="1"/>
</calcChain>
</file>

<file path=xl/sharedStrings.xml><?xml version="1.0" encoding="utf-8"?>
<sst xmlns="http://schemas.openxmlformats.org/spreadsheetml/2006/main" count="1088" uniqueCount="666">
  <si>
    <t>Költségvetési pénzforgalmi kiadások összesen (01+02+03+04+05+06+07+08 )</t>
  </si>
  <si>
    <t>Összesen</t>
  </si>
  <si>
    <t>Pénzeszközök változása év közben</t>
  </si>
  <si>
    <t>Alaptevékenység költségvetési egyenlege</t>
  </si>
  <si>
    <t>Összes maradvány</t>
  </si>
  <si>
    <t>Alaptevékenység költségvetési bevételei</t>
  </si>
  <si>
    <t>Alaptevékenység költségvetési kiadásai</t>
  </si>
  <si>
    <t>Alaptevékenység finanszírozási bevételei</t>
  </si>
  <si>
    <t>Alaptevékenység finanszírozási kiadási</t>
  </si>
  <si>
    <t>Alaptevékenység finanszírozási egyenlege</t>
  </si>
  <si>
    <t>Alaptevékenység maradványa</t>
  </si>
  <si>
    <t>Vállalkozási tevékenység maradványa</t>
  </si>
  <si>
    <t xml:space="preserve">A 09. sorból     </t>
  </si>
  <si>
    <t>Előző időszak</t>
  </si>
  <si>
    <t>1. Vagyoni értékű jogok</t>
  </si>
  <si>
    <t>2. Szellemi termékek</t>
  </si>
  <si>
    <t>3. Immateriális javak értékhelyesbítése</t>
  </si>
  <si>
    <t xml:space="preserve">1. Ingatlanok és kapcsolódó vagyoni értékű jogok </t>
  </si>
  <si>
    <t>2. Gépek, berendezések, felszerelések, járművek</t>
  </si>
  <si>
    <t xml:space="preserve">   ebből: államkötvények</t>
  </si>
  <si>
    <t xml:space="preserve">             helyi önkormányzatok kötvényei</t>
  </si>
  <si>
    <t>1. Tartós részesedések</t>
  </si>
  <si>
    <t>2. Tartós hitelviszonyt megtestesítő értékpapírok</t>
  </si>
  <si>
    <t xml:space="preserve">3. Tenyészállatok </t>
  </si>
  <si>
    <t xml:space="preserve">4. Beruházások, felújítások </t>
  </si>
  <si>
    <t xml:space="preserve">5. Tárgyi eszközök értékhelyesbítése </t>
  </si>
  <si>
    <t>1. Koncesszióba, vagyonkezelésbe adott eszközök</t>
  </si>
  <si>
    <t>2. Koncesszóba, vagyonkezelésbe adott eszközök értékhelyesbítése</t>
  </si>
  <si>
    <t>IV. Koncesszióba, vagyonkezelésbe adott eszközök (20+21)</t>
  </si>
  <si>
    <t>3. Befektetett pénzügyi eszközök értékhelyesbítése</t>
  </si>
  <si>
    <t>A) NEMZETI VAGYONBA TARTOZÓ BEFEKTETETT ESZKÖZÖK 
     (01+05+11+19)</t>
  </si>
  <si>
    <t>B) NEMZETI VAGYONBA TARTOZÓ FORGÓESZKÖZÖK (23+24)</t>
  </si>
  <si>
    <t>I. Hosszú lejáratú betétek</t>
  </si>
  <si>
    <t>V. Idegen pénzeszközök</t>
  </si>
  <si>
    <t>C) PÉNZESZKÖZÖK (26+27+28+29+30)</t>
  </si>
  <si>
    <t>I. Immateriális javak (02+03+04)</t>
  </si>
  <si>
    <t>II. Tárgyi eszközök (06+07+08+09+10)</t>
  </si>
  <si>
    <t>III. Befektetett pénzügyi eszközök (12+15+18)</t>
  </si>
  <si>
    <t>D) KÖVETELÉSEK (32+33+34)</t>
  </si>
  <si>
    <t>E) EGYÉB SAJÁTOS ESZKÖZOLDALI ELSZÁMOLÁSOK</t>
  </si>
  <si>
    <t>ESZKÖZÖK ÖSSZESEN  (22+25+31+35+36+37)</t>
  </si>
  <si>
    <t>G) SAJÁT TŐKE (01+02+03+04+05+06)</t>
  </si>
  <si>
    <t>Kötelezettség jogcíme</t>
  </si>
  <si>
    <t>Köt. váll.
 éve</t>
  </si>
  <si>
    <t>Kiadás vonzata évenként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</si>
  <si>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</si>
  <si>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</si>
  <si>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</si>
  <si>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</si>
  <si>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</si>
  <si>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</si>
  <si>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</si>
  <si>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</si>
  <si>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</si>
  <si>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</si>
  <si>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</si>
  <si>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</si>
  <si>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</si>
  <si>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</si>
  <si>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</si>
  <si>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Egyéb kedvezmény</t>
  </si>
  <si>
    <t>Egyéb kölcsön elengedése</t>
  </si>
  <si>
    <t>Összesen:</t>
  </si>
  <si>
    <t>Támogatott neve</t>
  </si>
  <si>
    <t>Támogatás célja</t>
  </si>
  <si>
    <t>Működési célú támogatások államháztartáson kívülre</t>
  </si>
  <si>
    <t>Csesztregi Közös Önkormányzati Hivatal</t>
  </si>
  <si>
    <t>Működési célú támogatások államháztartáson belülre</t>
  </si>
  <si>
    <t>Ssz.</t>
  </si>
  <si>
    <t>Működési célú finanszírozási kiadások
(hiteltörlesztés, értékpapír vásárlás, stb.)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</si>
  <si>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</si>
  <si>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</si>
  <si>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</si>
  <si>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</si>
  <si>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 xml:space="preserve">   Államháztartáson belüli megelőgezések visszafizetése</t>
  </si>
  <si>
    <t>Helyiségek hasznosítása utáni kedvezmény, mentesség</t>
  </si>
  <si>
    <t>Eszközök hasznosítása utáni kedvezmény, mentesség</t>
  </si>
  <si>
    <t>Tárgyév</t>
  </si>
  <si>
    <t>Előző évi költségvetési beszámoló záró adatai</t>
  </si>
  <si>
    <t>Auditálási eltérések                ( ± )</t>
  </si>
  <si>
    <t>Előző év auditált egyszerűsített beszámoló záró adatai</t>
  </si>
  <si>
    <t>Tárgyévi költségvetési beszámoló záró adatai</t>
  </si>
  <si>
    <t>F</t>
  </si>
  <si>
    <t>G</t>
  </si>
  <si>
    <t>H</t>
  </si>
  <si>
    <t>EGYSZERŰSÍTETT PÉNZFORGALMI JELENTÉS</t>
  </si>
  <si>
    <t>Eredeti</t>
  </si>
  <si>
    <t>Módosított</t>
  </si>
  <si>
    <t>Teljesítés</t>
  </si>
  <si>
    <t>előirányzat</t>
  </si>
  <si>
    <t>Munkaadókat terhelő járulék</t>
  </si>
  <si>
    <t>Dologi és egyéb folyó  kiadások</t>
  </si>
  <si>
    <t>Előzetesen felszámított működési célú áfa</t>
  </si>
  <si>
    <t>fő</t>
  </si>
  <si>
    <t>Eltérés</t>
  </si>
  <si>
    <t>Járó támogatás - kapott támogatás</t>
  </si>
  <si>
    <t>1.1. Működési célú támogatás áht-n belülről</t>
  </si>
  <si>
    <t xml:space="preserve">1.6. Beruházások </t>
  </si>
  <si>
    <t>1.7. Felújítások</t>
  </si>
  <si>
    <t>1.8 Felhalm.célú pénzeszköz átadás</t>
  </si>
  <si>
    <t>ESZKÖZÖK</t>
  </si>
  <si>
    <t>Sorszám</t>
  </si>
  <si>
    <t xml:space="preserve">A </t>
  </si>
  <si>
    <t>B</t>
  </si>
  <si>
    <t>C</t>
  </si>
  <si>
    <t>D</t>
  </si>
  <si>
    <t>E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</si>
  <si>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</si>
  <si>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</si>
  <si>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</si>
  <si>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</si>
  <si>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</si>
  <si>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</si>
  <si>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</si>
  <si>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</si>
  <si>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</si>
  <si>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</si>
  <si>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</si>
  <si>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</si>
  <si>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</si>
  <si>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</si>
  <si>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</si>
  <si>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</si>
  <si>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</si>
  <si>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</si>
  <si>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</si>
  <si>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</si>
  <si>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</si>
  <si>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</si>
  <si>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</si>
  <si>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</si>
  <si>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</si>
  <si>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</si>
  <si>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</si>
  <si>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</si>
  <si>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</si>
  <si>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</si>
  <si>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</si>
  <si>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</si>
  <si>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</si>
  <si>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</si>
  <si>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</si>
  <si>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</si>
  <si>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</si>
  <si>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</si>
  <si>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I. Készletek</t>
  </si>
  <si>
    <t>II. Értékpapírok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</si>
  <si>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</si>
  <si>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</si>
  <si>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</si>
  <si>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</si>
  <si>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</si>
  <si>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</si>
  <si>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F) AKTÍV IDŐBELI ELHATÁROLÁSOK</t>
  </si>
  <si>
    <t>FORRÁSOK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</si>
  <si>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</si>
  <si>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</si>
  <si>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</si>
  <si>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</si>
  <si>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</si>
  <si>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</si>
  <si>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</si>
  <si>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</si>
  <si>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</si>
  <si>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</si>
  <si>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</si>
  <si>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</si>
  <si>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FORRÁSOK ÖSSZESEN  (07+11+12+13)</t>
  </si>
  <si>
    <t>Megnevezés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</si>
  <si>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</si>
  <si>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</si>
  <si>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</si>
  <si>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</si>
  <si>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</si>
  <si>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</si>
  <si>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</si>
  <si>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</si>
  <si>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</si>
  <si>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Sor-szám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</si>
  <si>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</si>
  <si>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</si>
  <si>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</si>
  <si>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</si>
  <si>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</si>
  <si>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</si>
  <si>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</si>
  <si>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1. számú melléklet</t>
  </si>
  <si>
    <t xml:space="preserve">Megnevezés </t>
  </si>
  <si>
    <t xml:space="preserve">MŰKÖDÉSI CÉLÚ BEVÉTELEK </t>
  </si>
  <si>
    <t>MŰKÖDÉSI CÉLÚ  KIADÁSOK</t>
  </si>
  <si>
    <t>1.1. Személyi juttatások</t>
  </si>
  <si>
    <t>1.2. Közhatalmi bevételek</t>
  </si>
  <si>
    <t>1.2. Munkaadókat terhelő járulékok és szociális hozzájárulási adó</t>
  </si>
  <si>
    <t xml:space="preserve">1.3. Működési bevételek </t>
  </si>
  <si>
    <t>1.3. Dologi kiadások</t>
  </si>
  <si>
    <t>1.4. Működési célú átvett pénzeszközök</t>
  </si>
  <si>
    <t>1.4. Ellátottak pénzbeli juttatásai</t>
  </si>
  <si>
    <t>1.5. Egyéb működési célú kiadások</t>
  </si>
  <si>
    <t xml:space="preserve">Költségvetési működési bevételek összesen </t>
  </si>
  <si>
    <t xml:space="preserve">Költségvetési működési  célú kiadások </t>
  </si>
  <si>
    <t xml:space="preserve">Működési célú finanszírozási bevételek  </t>
  </si>
  <si>
    <t xml:space="preserve">Működési célú finanszírozási kiadások </t>
  </si>
  <si>
    <t>Működési célú bevételek összesen</t>
  </si>
  <si>
    <t>Működési célú kiadások összesen</t>
  </si>
  <si>
    <t>FELHALMOZÁSI CÉLÚ BEVÉTELEK</t>
  </si>
  <si>
    <t xml:space="preserve">Költségvetési felhalmozási bevételek </t>
  </si>
  <si>
    <t xml:space="preserve">Költségvetési felhalmozási célú kiadások </t>
  </si>
  <si>
    <t>1.5. Felhalmozási c. támogatás áht.belül</t>
  </si>
  <si>
    <t xml:space="preserve">1.6. Felhalmozási bevételek </t>
  </si>
  <si>
    <t>1.7. Felhalmozási célú kölcs. visszatérülése</t>
  </si>
  <si>
    <t>1.8. Egyéb felhalm.célú átvett pénzeszköz</t>
  </si>
  <si>
    <t xml:space="preserve">Költségvetési felhalmozási bevételek összes. </t>
  </si>
  <si>
    <t>Költségvetési felhalmozási célú kiadások össz.</t>
  </si>
  <si>
    <t xml:space="preserve">Felhalmozási célú finanszírozási bevételek </t>
  </si>
  <si>
    <t xml:space="preserve">Felhalmozási célú finanszírozási kiadások </t>
  </si>
  <si>
    <t>1.9. Előző évi költségvetési maradvány</t>
  </si>
  <si>
    <t xml:space="preserve">Felhalm. finanszírozási bevételek összesen </t>
  </si>
  <si>
    <t>Felhalmozási célú bevételek összesen</t>
  </si>
  <si>
    <t>Felhalmozási célú kiadások összesen</t>
  </si>
  <si>
    <t xml:space="preserve">Bevételek főösszege </t>
  </si>
  <si>
    <t xml:space="preserve">Kiadások főösszege </t>
  </si>
  <si>
    <t xml:space="preserve">A K 5 rovaton könyvelendő felhalmozási célú céltartalék a mérlegszerű bemutatásban a fejlesztési kiadások közott szerepel A Önkormányzat  1.12 Céltartalékok soron </t>
  </si>
  <si>
    <t>Rovatszám</t>
  </si>
  <si>
    <t>KIEMELT ELŐIRÁNYZATOK</t>
  </si>
  <si>
    <t>B1.</t>
  </si>
  <si>
    <t>Működési célú tám. ÁH-on belülről</t>
  </si>
  <si>
    <t>B11.</t>
  </si>
  <si>
    <t>Önkormányzat működési támogatásai</t>
  </si>
  <si>
    <t>B111.</t>
  </si>
  <si>
    <t>Önkormányzat általános támogatása</t>
  </si>
  <si>
    <t>B112.</t>
  </si>
  <si>
    <t>Települési önkormányzat köznev. feladatainak tám.</t>
  </si>
  <si>
    <t>B113.</t>
  </si>
  <si>
    <t>Önkormányzat szociális és gyermekjóléti feladatainak tám.</t>
  </si>
  <si>
    <t>B114.</t>
  </si>
  <si>
    <t>Önkormányzat kulturális feladatainak tám.</t>
  </si>
  <si>
    <t>B115.</t>
  </si>
  <si>
    <t>B116.</t>
  </si>
  <si>
    <t>B16.</t>
  </si>
  <si>
    <t>Egyéb működési célú támogatások bevételei ÁH-on belül</t>
  </si>
  <si>
    <t>B2.</t>
  </si>
  <si>
    <t>Felhalmozási célú támogatások ÁH-on belül</t>
  </si>
  <si>
    <t>B21.</t>
  </si>
  <si>
    <t>Felhalmozási önkormányzati támogatások</t>
  </si>
  <si>
    <t>B25.</t>
  </si>
  <si>
    <t>Egyéb felhalmozási célú támogatás bevétele ÁH-on belül</t>
  </si>
  <si>
    <t>B3.</t>
  </si>
  <si>
    <t>Közhatalmi bevételek</t>
  </si>
  <si>
    <t>B35.</t>
  </si>
  <si>
    <t>Termékek és szolgáltatások adói</t>
  </si>
  <si>
    <t>B351.</t>
  </si>
  <si>
    <t>Iparűzési adó (állandó jellegű)</t>
  </si>
  <si>
    <t>B354.</t>
  </si>
  <si>
    <t>Gépjárműadók</t>
  </si>
  <si>
    <t>B355.</t>
  </si>
  <si>
    <t>Egyéb áruhasználati és szolgáltatási adók</t>
  </si>
  <si>
    <t>B36.</t>
  </si>
  <si>
    <t>Egyéb közhatalmi bevételek</t>
  </si>
  <si>
    <t>B4.</t>
  </si>
  <si>
    <t>Működési bevételek</t>
  </si>
  <si>
    <t>B402.</t>
  </si>
  <si>
    <t>Szolgáltatások ellenértéke</t>
  </si>
  <si>
    <t xml:space="preserve">B403. </t>
  </si>
  <si>
    <t>Közvetített szolgáltatások ellenértéke</t>
  </si>
  <si>
    <t>B404.</t>
  </si>
  <si>
    <t>Tulajdonosi bevételek</t>
  </si>
  <si>
    <t>B405.</t>
  </si>
  <si>
    <t>Ellátási díjak</t>
  </si>
  <si>
    <t>B406.</t>
  </si>
  <si>
    <t>Kiszámlázott ÁFA</t>
  </si>
  <si>
    <t>B408.</t>
  </si>
  <si>
    <t>Kamatbevételek</t>
  </si>
  <si>
    <t>B410.</t>
  </si>
  <si>
    <t>Egyéb működési bevételek</t>
  </si>
  <si>
    <t>B5.</t>
  </si>
  <si>
    <t>Felhalmozási bevételek</t>
  </si>
  <si>
    <t>B52.</t>
  </si>
  <si>
    <t>Ingatlanok értékesítése</t>
  </si>
  <si>
    <t>B6.</t>
  </si>
  <si>
    <t>Működési célú átvett pénzeszközök</t>
  </si>
  <si>
    <t>B62.</t>
  </si>
  <si>
    <t>Működési célú kölcsönök visszatér. ÁH-on kívül</t>
  </si>
  <si>
    <t>B63.</t>
  </si>
  <si>
    <t>Egyéb működési célú átvett pénzeszközök</t>
  </si>
  <si>
    <t>B7.</t>
  </si>
  <si>
    <t>Felhalmozási célú átvett pénzeszközök</t>
  </si>
  <si>
    <t>B1.-B7.</t>
  </si>
  <si>
    <t>Költségvetési bevételek összesen</t>
  </si>
  <si>
    <t>B8.</t>
  </si>
  <si>
    <t>Finanszírozási bevételek</t>
  </si>
  <si>
    <t>Befektetési célú értékpapírok beváltása, értékesítése</t>
  </si>
  <si>
    <t>B813.</t>
  </si>
  <si>
    <t>Előző év költségvetési maradvány igénybevétele</t>
  </si>
  <si>
    <t>B814.</t>
  </si>
  <si>
    <t>Államháztartáson belüli megelőlegezések</t>
  </si>
  <si>
    <t>Bevételek összesen</t>
  </si>
  <si>
    <t>K1.</t>
  </si>
  <si>
    <t>Személyi juttatások</t>
  </si>
  <si>
    <t>K11.</t>
  </si>
  <si>
    <t>Foglalkoztatottak személyi juttatásai</t>
  </si>
  <si>
    <t>K1101.</t>
  </si>
  <si>
    <t>Törvény szerinti illetmények, munkabérek</t>
  </si>
  <si>
    <t>K1102.</t>
  </si>
  <si>
    <t xml:space="preserve">Normatív jutalmak </t>
  </si>
  <si>
    <t>K1107.</t>
  </si>
  <si>
    <t>Béren kívüli juttatások</t>
  </si>
  <si>
    <t>K1109.</t>
  </si>
  <si>
    <t>Közlekedés költségtérítés</t>
  </si>
  <si>
    <t>K1110.</t>
  </si>
  <si>
    <t>Egyéb költségtérítés</t>
  </si>
  <si>
    <t>K1113.</t>
  </si>
  <si>
    <t>Foglalkoztatottak egyéb személyi juttatásai</t>
  </si>
  <si>
    <t>K12.</t>
  </si>
  <si>
    <t>Külső személyi juttatások</t>
  </si>
  <si>
    <t>K121.</t>
  </si>
  <si>
    <t>Választott tisztségviselők juttatásai</t>
  </si>
  <si>
    <t>K122.</t>
  </si>
  <si>
    <t>Munkavégzésre irányuló egyéb jogviszonyban nem saját fogl.-nak fizetett juttatás</t>
  </si>
  <si>
    <t>K123.</t>
  </si>
  <si>
    <t>Egyéb külső személyi juttatások</t>
  </si>
  <si>
    <t>K2.</t>
  </si>
  <si>
    <t>Munkaadót terhelő járulékok és szociális hozzájárulási adó</t>
  </si>
  <si>
    <t>K3.</t>
  </si>
  <si>
    <t>Dologi kiadások</t>
  </si>
  <si>
    <t>K31.</t>
  </si>
  <si>
    <t>Készletbeszerzés</t>
  </si>
  <si>
    <t>K311.</t>
  </si>
  <si>
    <t>Szakmai anyag beszerzés</t>
  </si>
  <si>
    <t>K312.</t>
  </si>
  <si>
    <t>Üzemeltetési anyag beszerzés</t>
  </si>
  <si>
    <t>K32.</t>
  </si>
  <si>
    <t>Kommunikációs szolgáltatások</t>
  </si>
  <si>
    <t>K321.</t>
  </si>
  <si>
    <t>Informatikai szolgáltatások igénybevétele</t>
  </si>
  <si>
    <t>K322.</t>
  </si>
  <si>
    <t>Egyéb kommunikációs szolgáltatások</t>
  </si>
  <si>
    <t>K33.</t>
  </si>
  <si>
    <t>Szolgáltatási kiadások</t>
  </si>
  <si>
    <t>K331.</t>
  </si>
  <si>
    <t>Közüzemi díj</t>
  </si>
  <si>
    <t>K332.</t>
  </si>
  <si>
    <t>Vásárolt élelmezés</t>
  </si>
  <si>
    <t>K334.</t>
  </si>
  <si>
    <t>Karbantartás, kisjavítási szolgáltatások</t>
  </si>
  <si>
    <t>K336.</t>
  </si>
  <si>
    <t>Szakmai tevékenységet segítő szolgáltatások</t>
  </si>
  <si>
    <t>K337.</t>
  </si>
  <si>
    <t>Egyéb szolgáltatások</t>
  </si>
  <si>
    <t>K34.</t>
  </si>
  <si>
    <t>Kiküldetések, reklám- és propagandaköltség</t>
  </si>
  <si>
    <t>K35.</t>
  </si>
  <si>
    <t>Különféle befizetések, egyéb dologi kiadások</t>
  </si>
  <si>
    <t>K351.</t>
  </si>
  <si>
    <t>K355.</t>
  </si>
  <si>
    <t>Egyéb dologi kiadások</t>
  </si>
  <si>
    <t>K4.</t>
  </si>
  <si>
    <t>Ellátottak pénzbeli juttatásai</t>
  </si>
  <si>
    <t>K42.</t>
  </si>
  <si>
    <t>Családi támogatások</t>
  </si>
  <si>
    <t>K45.</t>
  </si>
  <si>
    <t>Foglalkoztatással, munkanélküliséggel kapcsolatos ellátások</t>
  </si>
  <si>
    <t>K46.</t>
  </si>
  <si>
    <t>Lakhatással kapcsolatos ellátások</t>
  </si>
  <si>
    <t>K48.</t>
  </si>
  <si>
    <t>Egyéb nem intézményi ellátások</t>
  </si>
  <si>
    <t>K5.</t>
  </si>
  <si>
    <t>Egyéb működési célú kiadások</t>
  </si>
  <si>
    <t>K502.</t>
  </si>
  <si>
    <t>Elvonások és befizetések</t>
  </si>
  <si>
    <t>K506.</t>
  </si>
  <si>
    <t>Egyéb működési célú kiadások ÁHT-n belülre</t>
  </si>
  <si>
    <t>K508.</t>
  </si>
  <si>
    <t>Működési célú visszatérítendő támogatások ÁHT-n kívülre</t>
  </si>
  <si>
    <t>Egyéb működési célú támogatások ÁHT-n kívülre</t>
  </si>
  <si>
    <t>K6.</t>
  </si>
  <si>
    <t>Beruházások</t>
  </si>
  <si>
    <t>K62.</t>
  </si>
  <si>
    <t>Ingatlanok beszerzése, létesítése</t>
  </si>
  <si>
    <t>K64.</t>
  </si>
  <si>
    <t>Egyéb tárgyi eszközök beszerzsée, létesítése</t>
  </si>
  <si>
    <t>K67.</t>
  </si>
  <si>
    <t>Beruházási célú áfa</t>
  </si>
  <si>
    <t>K7.</t>
  </si>
  <si>
    <t>Felújítások</t>
  </si>
  <si>
    <t>K71.</t>
  </si>
  <si>
    <t>Ingatlanok felújítása</t>
  </si>
  <si>
    <t>K74.</t>
  </si>
  <si>
    <t>Felújítási célú áfa</t>
  </si>
  <si>
    <t>K8.</t>
  </si>
  <si>
    <t>Egyéb felhalmozási célú kiadások</t>
  </si>
  <si>
    <t>K1.-K8.</t>
  </si>
  <si>
    <t>Költségvetési kiadások összesen</t>
  </si>
  <si>
    <t>K9.</t>
  </si>
  <si>
    <t>Finanszírozási kiadások</t>
  </si>
  <si>
    <t>K914.</t>
  </si>
  <si>
    <t>Államháztartáson belüli megelőgezések visszafizetése</t>
  </si>
  <si>
    <t>K915</t>
  </si>
  <si>
    <t>Központi, irányító szervi támogatás</t>
  </si>
  <si>
    <t>Kiadások összesen</t>
  </si>
  <si>
    <t>Központi, irányítószervi támogatás</t>
  </si>
  <si>
    <t>4. számú melléklet</t>
  </si>
  <si>
    <t>Hozzájárulás jogcíme</t>
  </si>
  <si>
    <t>mutató/  létszám</t>
  </si>
  <si>
    <t>Támogatás</t>
  </si>
  <si>
    <t>Hozzájárulás</t>
  </si>
  <si>
    <t>I. 1. Helyi önkormányzatok működésének általános támogatása</t>
  </si>
  <si>
    <t>a) önkormányzati hivatal működésének támogatása</t>
  </si>
  <si>
    <t xml:space="preserve">          a) önkormányzati hivatal működésének támogatása beszámítás után</t>
  </si>
  <si>
    <t>b) település-üzemeltetéshez kapcsolódó feladataellátás támogatása</t>
  </si>
  <si>
    <t xml:space="preserve">          b) település-üzemeltetéshez kapcsolódó feladataellátás támogatás beszámítás után</t>
  </si>
  <si>
    <t xml:space="preserve">     ba) zöldterület gazdálkodással kapcsolatos feladatok ellátásának támogatása</t>
  </si>
  <si>
    <t xml:space="preserve">          ba) zöldterület gazdálkodással kapcsolatos feladatok támogatása beszámítás után</t>
  </si>
  <si>
    <t xml:space="preserve">     bb) közvilágítás fenntartásának támogatása</t>
  </si>
  <si>
    <t xml:space="preserve">     bc) köztemető fenntartással kapcsolatos feladatok támogatása</t>
  </si>
  <si>
    <t xml:space="preserve">           bc) köztemető fenntartással kapcsolatos feladatok támogatása beszámítás után</t>
  </si>
  <si>
    <t xml:space="preserve">     bd) közutak fenntartásának támogatása</t>
  </si>
  <si>
    <t xml:space="preserve">          bd) közutak fenntartásának támogatása beszámítás után</t>
  </si>
  <si>
    <t>c) egyéb kötelező önkormányzati feladatok támogatása</t>
  </si>
  <si>
    <t xml:space="preserve">         egyéb kötelező önkormányzati feladatok támogatása beszámítás  után</t>
  </si>
  <si>
    <t>e.) üdülőhelyi feladatok támogatása</t>
  </si>
  <si>
    <t xml:space="preserve">     üdülőhelyi feladatok támogatása beszámítás után</t>
  </si>
  <si>
    <t>Beszámítás összege:</t>
  </si>
  <si>
    <t>I. Helyi önkormányzatok működésének általános támogatása összesen:</t>
  </si>
  <si>
    <t>II. Települési önkormányzatok egyes köznevelési feladatainak támogatása</t>
  </si>
  <si>
    <t xml:space="preserve">1. (1) Óvodapedagógusok bére </t>
  </si>
  <si>
    <t>1. (2) Óvodapedagógusok nevelő munkáját közvetlenül segítők bértámogatása</t>
  </si>
  <si>
    <t>2. Óvodaműködtetési támogatás</t>
  </si>
  <si>
    <t>3. Társulás által fenntartott óvodákban bejáró gyermekek utaztatásának támogatása</t>
  </si>
  <si>
    <t>II. Települési önkormányzatok egyes köznevelési feladatainak támogatása összesen:</t>
  </si>
  <si>
    <t>III. Települési önkormányzatok szociális és gyermekjóléti feladatainak támogatása</t>
  </si>
  <si>
    <t>2. Hozzájárulás a pénzbeli szociális ellátásokhoz  beszámítás után( egyösszegű)</t>
  </si>
  <si>
    <t>3. c (1) Szociális étkeztetés</t>
  </si>
  <si>
    <t xml:space="preserve">5. b, Gyermekétkeztetés üzemeltetési támogatása </t>
  </si>
  <si>
    <t xml:space="preserve">III. Települési önkormányzatok szociális és gyermekjóléti feladatainak támogatása összesen: </t>
  </si>
  <si>
    <t xml:space="preserve">IV. Települési önkormányzatok kulturális feladatainak támogatása összesen: </t>
  </si>
  <si>
    <t>Önkormányzat feladatainak támogatása összesen:</t>
  </si>
  <si>
    <t>Felhalmozási és tőkejellegű bevételek és kiadások</t>
  </si>
  <si>
    <t>Szakfeladat</t>
  </si>
  <si>
    <t>COFOG</t>
  </si>
  <si>
    <t>Felhalmozási és tőkejellegű kiadás megnevezése</t>
  </si>
  <si>
    <t>Felhalmozási és tőkejellegű bevétel megnevezése</t>
  </si>
  <si>
    <t>999000</t>
  </si>
  <si>
    <t>045160</t>
  </si>
  <si>
    <t>562913</t>
  </si>
  <si>
    <t>096020</t>
  </si>
  <si>
    <t>680001</t>
  </si>
  <si>
    <t>013350</t>
  </si>
  <si>
    <t>066020</t>
  </si>
  <si>
    <t>052020</t>
  </si>
  <si>
    <t>ÖSSZESEN:</t>
  </si>
  <si>
    <r>
      <t>FELHALMOZÁSI CÉLÚ KIADÁSOK</t>
    </r>
    <r>
      <rPr>
        <i/>
        <sz val="11"/>
        <rFont val="Times New Roman"/>
        <family val="1"/>
        <charset val="238"/>
      </rPr>
      <t xml:space="preserve"> </t>
    </r>
  </si>
  <si>
    <t>Sor-
szám</t>
  </si>
  <si>
    <t>Önkormányzatok működési támogatásai</t>
  </si>
  <si>
    <t>-</t>
  </si>
  <si>
    <t>7. számú melléklet</t>
  </si>
  <si>
    <t>Államháztartáson belüli megelőlegezések visszafizése</t>
  </si>
  <si>
    <t>Egyéb működési célú támogatások államháztartáson belülről</t>
  </si>
  <si>
    <t>Felhalmozási célú támogatás államháztartáson belülről</t>
  </si>
  <si>
    <t>Előző évi maradvány igénybevétele</t>
  </si>
  <si>
    <t xml:space="preserve">Támogatás összege </t>
  </si>
  <si>
    <t>8. számú melléklet</t>
  </si>
  <si>
    <t>H=(D+E+F+G)</t>
  </si>
  <si>
    <t>Összesen (1+2+3+5+7)</t>
  </si>
  <si>
    <t xml:space="preserve">Összeg </t>
  </si>
  <si>
    <t>Tárgyidőszak</t>
  </si>
  <si>
    <t>2/a melléklet</t>
  </si>
  <si>
    <t>2/b melléklet</t>
  </si>
  <si>
    <t>2017.</t>
  </si>
  <si>
    <t>VAGYONKIMUTATÁS
a könyvviteli mérlegben értékkel kimutatott forrásokról</t>
  </si>
  <si>
    <t>B407.</t>
  </si>
  <si>
    <t>Általános forgalmi adó visszatérülése</t>
  </si>
  <si>
    <t>Készletértékesítés ellenértéke</t>
  </si>
  <si>
    <t>Biztosító által fizettt kártérítés</t>
  </si>
  <si>
    <t>B817.</t>
  </si>
  <si>
    <t>Lekötött bankbetétek megszüntetése</t>
  </si>
  <si>
    <t>Rovat</t>
  </si>
  <si>
    <t>Működési célú költségvetési támogatások és kiegészítő támogatások</t>
  </si>
  <si>
    <t>Elszámolásból származó bevételek</t>
  </si>
  <si>
    <t>Értékesítési forgalmi adók (iparűzési adó)</t>
  </si>
  <si>
    <t>K335.</t>
  </si>
  <si>
    <t>Közvetített szolgáltatások</t>
  </si>
  <si>
    <t>K513.</t>
  </si>
  <si>
    <t>Tartalékok</t>
  </si>
  <si>
    <t>K9122.</t>
  </si>
  <si>
    <t>Befeketési célú belföldi értékpapírok vásárlása</t>
  </si>
  <si>
    <t>B916.</t>
  </si>
  <si>
    <t>Pénzeszközök lekötött bankbetétként elhelyezése</t>
  </si>
  <si>
    <t>K61.</t>
  </si>
  <si>
    <t>Immateriális javak beszerzése, létesítése</t>
  </si>
  <si>
    <t>5. Kiegészítő támogatás az óvodapedagógusok minősítéséből adódó többletfeladatokhoz</t>
  </si>
  <si>
    <t>J) PASSZÍV IDŐBELI ELHATÁROLÁSOK</t>
  </si>
  <si>
    <t>1.10. Lekötött bankbetétek megszüntetése</t>
  </si>
  <si>
    <t>1.9. Befektetési célú belföldi értékpapírok vásárlása</t>
  </si>
  <si>
    <t>1.10. Pénzeszközök lekötött bankbetétként elhelyezése</t>
  </si>
  <si>
    <t>Működési célú  visszatérítendő támogatások államháztartáson kívülre</t>
  </si>
  <si>
    <t>Mindösszesen:</t>
  </si>
  <si>
    <t>Módosított előirányzat 10.31.</t>
  </si>
  <si>
    <t>Módosítás 12.31.</t>
  </si>
  <si>
    <t>J</t>
  </si>
  <si>
    <t>I</t>
  </si>
  <si>
    <t>Fejlesztési cél leírása</t>
  </si>
  <si>
    <t>Fejlesztés várható kiadása</t>
  </si>
  <si>
    <t>ADÓSSÁGOT KELETKEZTETŐ ÜGYLETEK VÁRHATÓ EGYÜTTES ÖSSZEGE</t>
  </si>
  <si>
    <t>2, Az adósságot keletkezető ügyletekből és kezességvállalásokból fennálló kötelezettségek</t>
  </si>
  <si>
    <t>MEGNEVEZÉS</t>
  </si>
  <si>
    <t>Évek</t>
  </si>
  <si>
    <t>Összesen
(G=C+D+E+F)</t>
  </si>
  <si>
    <t>2018.</t>
  </si>
  <si>
    <t>ÖSSZES KÖTELEZETTSÉG</t>
  </si>
  <si>
    <t>3, Saját bevételek részletezése az adósságot keletkeztető ügyletből származó tárgyévi fizetési kötelezettség megállapításához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</si>
  <si>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</si>
  <si>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</si>
  <si>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</si>
  <si>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</si>
  <si>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</si>
  <si>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</si>
  <si>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</si>
  <si>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</si>
  <si>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</si>
  <si>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11. számú melléklet</t>
  </si>
  <si>
    <t>Befektetési célú értékpapírok vásárlása</t>
  </si>
  <si>
    <t>Pénzeszközök lekötött betétként való elhelyezése</t>
  </si>
  <si>
    <t>Finanszírozási kiadások összesen (10+11+12+13)</t>
  </si>
  <si>
    <t>Pénzforgalmi kiadások (09+14)</t>
  </si>
  <si>
    <t>Kiadások összesen ( 15)</t>
  </si>
  <si>
    <t>Költségvetési pénzforgalmi bevételek összesen 
(17+18+19+20+21+22+23+24)</t>
  </si>
  <si>
    <t>Finanszírozási bevételek összesen (26+27+28)</t>
  </si>
  <si>
    <t>Pénzforgalmi bevételek (25+29)</t>
  </si>
  <si>
    <t>Bevételek összesen (30)</t>
  </si>
  <si>
    <t>Pénzforgalmi költségvetési bevételek és kiadások különbsége (25-09) [költségvetési hiány (-), költségvetési többlet (+)]</t>
  </si>
  <si>
    <t>Finanszírozási műveletek eredménye (29-12)</t>
  </si>
  <si>
    <t>Tárgyévi gazdálkodás eredménye (32+33)</t>
  </si>
  <si>
    <t>B401.</t>
  </si>
  <si>
    <t>B411.</t>
  </si>
  <si>
    <t>B1. - B8.</t>
  </si>
  <si>
    <t>K1.- K9.</t>
  </si>
  <si>
    <t>1. (3) Óvodapedagógusok pótlólagos bértámogatása</t>
  </si>
  <si>
    <t>5. a, Gyermekétkeztetés támogatása - finanszírozás szempontjából elismert dolgozók bértámogatása</t>
  </si>
  <si>
    <t>VAGYONKIMUTATÁS                                                                                                                                                           a könyvviteli mérlegben értékben kimutatott eszközökről</t>
  </si>
  <si>
    <t>3. számú melléklet</t>
  </si>
  <si>
    <t>5. számú melléklet</t>
  </si>
  <si>
    <t>6. számú melléklet</t>
  </si>
  <si>
    <t>9. számú melléklet</t>
  </si>
  <si>
    <t>12/a  melléklet</t>
  </si>
  <si>
    <t>12/b  melléklet</t>
  </si>
  <si>
    <t>10. melléklet</t>
  </si>
  <si>
    <t>B34.</t>
  </si>
  <si>
    <t>Vagyoni típusú adók</t>
  </si>
  <si>
    <t xml:space="preserve">    lásd: 4. melléklet</t>
  </si>
  <si>
    <t xml:space="preserve">   lásd: 4. melléklet</t>
  </si>
  <si>
    <t>Csesztreg Község Önkormányzata</t>
  </si>
  <si>
    <t xml:space="preserve">NEMESNÉP KÖZSÉG ÖNKORMÁNYZATA </t>
  </si>
  <si>
    <t xml:space="preserve">Nemesnép Község Önkormányzatának elemi bevételei </t>
  </si>
  <si>
    <t>Nemesnép Község Önkormányzatának elemi kiadásai</t>
  </si>
  <si>
    <t>Nemesnép Község Önkormányzata</t>
  </si>
  <si>
    <t>Nemesnép Község Önkormányzata többéves kihatással járó döntések számszerűsítése évenkénti bontásban és összesítve célok szerint</t>
  </si>
  <si>
    <t>NEMESNÉP KÖZSÉG ÖNKORMÁNYZATA</t>
  </si>
  <si>
    <t xml:space="preserve">   ebből: tartós részesedések társulásban</t>
  </si>
  <si>
    <t xml:space="preserve">             egyéb tartós részesedés</t>
  </si>
  <si>
    <t>Veleméri Polgárőr Egyesület</t>
  </si>
  <si>
    <t>Emberi Erőforrás Támogatáskezelő</t>
  </si>
  <si>
    <t>Szentgyörgyvölgy Község Önkormányzata</t>
  </si>
  <si>
    <t>3. e. (1) Falugondnoki szolgáltatás</t>
  </si>
  <si>
    <t>EGYSZERŰSÍTETT MARADVÁNY-KIMUTATÁS</t>
  </si>
  <si>
    <t xml:space="preserve">   - Kötelezettséggel terhelt maradvány</t>
  </si>
  <si>
    <t xml:space="preserve">   - Szabad maradvány</t>
  </si>
  <si>
    <t>Észak- Zalai Víz- és Csatornamű Zrt.</t>
  </si>
  <si>
    <t>Átlagos statisztikai állományi létszám (fő)</t>
  </si>
  <si>
    <t xml:space="preserve">   - ebből közfoglalkoztatottak létszáma (fő)</t>
  </si>
  <si>
    <t>Adatok Ft-ban</t>
  </si>
  <si>
    <t>Ft/fő</t>
  </si>
  <si>
    <t>Ft</t>
  </si>
  <si>
    <t>Októberi normatíva módosításkori várható állami támogatás</t>
  </si>
  <si>
    <t>V.I.1.I.1 jogcímekhez kapcsolódó kiegészítés</t>
  </si>
  <si>
    <t>Szociális ágazati pótlék</t>
  </si>
  <si>
    <t>Bérkompenzáció</t>
  </si>
  <si>
    <t xml:space="preserve">    Adatok Ft-ban</t>
  </si>
  <si>
    <t>Önkormányzati feladatellátást szolgáló fejlesztések támogatása. (belterületi utak, járdák hidak felújítása)</t>
  </si>
  <si>
    <t>NEMESNÉP KÖZSÉG ÖNKORMÁNYZATA ÁLTAL NYÚJTOTT CÉLJELLEGŰ TÁMOGATÁSOK RÉSZLETEZÉSE</t>
  </si>
  <si>
    <t>Központi orvosi ügyelet feladataihoz való hozzájárulás.</t>
  </si>
  <si>
    <t>Bursa Hungarica ösztöndíj.</t>
  </si>
  <si>
    <t>Lenti Kistérségi Többcélú Társulás</t>
  </si>
  <si>
    <t>Fogorvosi ügyelet feladataihoz való hozzájárulás.</t>
  </si>
  <si>
    <t>Működési feladatok támogatása.</t>
  </si>
  <si>
    <t xml:space="preserve"> Adatok Ft-ban</t>
  </si>
  <si>
    <t>2019.</t>
  </si>
  <si>
    <t>EREDMÉNYKIMUTATÁS</t>
  </si>
  <si>
    <t>01. Közhatalmi eredményszemléletű bevételek</t>
  </si>
  <si>
    <t>02. Eszközök és szolgáltatások értékesítése nettó eredményszemléletű bevételei</t>
  </si>
  <si>
    <t>03. Tevékenység egyéb nettó eredményszemléletű bevételei</t>
  </si>
  <si>
    <t>I. Tevékenység nettó eredményszemléletű bevétele</t>
  </si>
  <si>
    <t>06. Központi működési célú támogatások eredményszemléletű bevételei</t>
  </si>
  <si>
    <t>07. Egyéb működési célú támogatások eredményszeméletű bevételei</t>
  </si>
  <si>
    <t>08. Felhalmozási célú támogatások eredményszemléletű bevételei</t>
  </si>
  <si>
    <t>09. Különféle egyéb eredményszemléletű bevételek</t>
  </si>
  <si>
    <t>III. Egyéb eredményszemléletű bevételek</t>
  </si>
  <si>
    <t>10. Anyagköltség</t>
  </si>
  <si>
    <t>11. Igénybe vett szolgáltatások értéke</t>
  </si>
  <si>
    <t>13. Eladott (közvetített) szolgáltatások értéke</t>
  </si>
  <si>
    <t>IV. Anyagjellegű ráfordítások</t>
  </si>
  <si>
    <t>14. Bérköltség</t>
  </si>
  <si>
    <t>15. Személyi jellegű egyéb kifizetések</t>
  </si>
  <si>
    <t>16. Bérjárulékok</t>
  </si>
  <si>
    <t>V. Személyi jellegű ráfordítások</t>
  </si>
  <si>
    <t>VI. Értékcsökkenési leírás</t>
  </si>
  <si>
    <t>VII. Egyéb ráfordítások</t>
  </si>
  <si>
    <t>A) TEVÉKENYSÉGEK EREDMÉNYE (I+III-IV-V-VI-VII)</t>
  </si>
  <si>
    <t>20. Egyéb kapott (járó) kamatok és kamatjellegű eredményszemléletű bevételek</t>
  </si>
  <si>
    <t>VIII. Pénzügyi műveletek eredményszemléletű bevételei</t>
  </si>
  <si>
    <t>26 Pénzügyi műveletek egyéb ráfordításai</t>
  </si>
  <si>
    <t>IX. Pénzügyi műveletek ráfordításai</t>
  </si>
  <si>
    <t>B) PÉNZÜGYI MŰVELETEK EREDMÉNYE (VIII-IX)</t>
  </si>
  <si>
    <t>C) MÉRLEG SZERINTI EREDMÉNY (A+-B)</t>
  </si>
  <si>
    <t>13 melléklet</t>
  </si>
  <si>
    <t>14. számú melléklet</t>
  </si>
  <si>
    <t>21. Pénzügyi műveletek egyéb eredményszemléletű bevételei</t>
  </si>
  <si>
    <t>Szociális célú tüzelőanyag vásárlásához kapcsolódó kiegészítő támogatás</t>
  </si>
  <si>
    <t>2017. ÉVI MŰKÖDÉSI ÉS FELHALMOZÁSI CÉLÚ BEVÉTELEI ÉS KIADÁSAI</t>
  </si>
  <si>
    <t>Eredeti előirányzat 2017.</t>
  </si>
  <si>
    <t>Módosított előirányzat 2017.</t>
  </si>
  <si>
    <t>Teljesítés             2017.</t>
  </si>
  <si>
    <t>Módosított előirányzat                2017.</t>
  </si>
  <si>
    <t>Teljesítés                  2017.</t>
  </si>
  <si>
    <t xml:space="preserve">2017. </t>
  </si>
  <si>
    <t>Eredeti előirányzat         2017.</t>
  </si>
  <si>
    <t>NEMESNÉP KÖZSÉG ÖNKORMÁNYZATÁNAK ÁLLAMI HOZZÁJÁRULÁSA 2017. ÉVBEN</t>
  </si>
  <si>
    <t>Teljesítés          2017.</t>
  </si>
  <si>
    <t>2017. ÉVBEN</t>
  </si>
  <si>
    <t>Nemesnép Község Önkormányzata által nyútjtott közvetett támogatások 2017. évben (kedvezmények)</t>
  </si>
  <si>
    <t>2017. előtti kifizetés</t>
  </si>
  <si>
    <t>Nemesnép Község Önkormányzata adósságot keletkeztető 2017. évi fejlesztési céljai, az ügyletekből és kezességvállalásokból fennálló kötelezettségei, valamint azok fedezetéül szolgáló saját bevételek</t>
  </si>
  <si>
    <t>1, 2017. évi adósságkeletkeztető fejlesztési célok</t>
  </si>
  <si>
    <t>2020.</t>
  </si>
  <si>
    <t>2017. évi teljesítés</t>
  </si>
  <si>
    <t>PÉNZESZKÖZEINEK VÁLTOZÁSÁNAK LEVEZETÉSE 2017. ÉVBEN</t>
  </si>
  <si>
    <t>Nyitó pénzkészlet 2017. január 01-én: ebből:</t>
  </si>
  <si>
    <t>Záró pénzkészlet 2017. december 31-én: ebből:</t>
  </si>
  <si>
    <t>2017. ÉV</t>
  </si>
  <si>
    <t>2017. év</t>
  </si>
  <si>
    <t>Nemesnép Község Önkormányzata tulajdonában álló gazdálkodó szervezetek működésében származó kötezettségek és részesedések alakulása  2017. évben</t>
  </si>
  <si>
    <t>Kistelepülési önkormányzatok alacsony összegű fejlesztéseinek támogatása</t>
  </si>
  <si>
    <t>Város- és községgazdálkodással, zöldterület gazdálkodással valamint a könyvtárral kapcsolatos tárgyi eszközök beszerzése.</t>
  </si>
  <si>
    <t>Településrendezési terv</t>
  </si>
  <si>
    <t>Településképi Arculsti Kézikönyv (TAK)</t>
  </si>
  <si>
    <t>Szennyvízkezelési pályázat</t>
  </si>
  <si>
    <t>ÖSSZESEN</t>
  </si>
  <si>
    <t xml:space="preserve">Országos Mentőszolgálat Alapítvány </t>
  </si>
  <si>
    <t>Fogorvosi szolgálat feladataihoz és a kedvezményes gyerekétkeztetéshez (2016. évi) való hozzájárulás.</t>
  </si>
  <si>
    <t>Dr. Hetés Ferenc Szakorvosi Rendelőintézet</t>
  </si>
  <si>
    <t>Digitális röntgenberendezés karbantartási költségeihez való hozzájárulás</t>
  </si>
  <si>
    <t>Resznek Község Önkormányzata</t>
  </si>
  <si>
    <t>Eredeti előirányzat                                                                       2017. év</t>
  </si>
  <si>
    <t>Beszámolóban elszámolt teljesítés                   2017. év</t>
  </si>
  <si>
    <t>I.5. A 2016. évről áthúzódó bérkompenzáció támogatás</t>
  </si>
  <si>
    <t>I.6. A településképi arculati kézikönyv elkészítésének támogatása</t>
  </si>
  <si>
    <t>Önkormányzatok rendkívűli támogatása</t>
  </si>
  <si>
    <t>Állami támogatás a polgármesteri illetmény és tiszteletdíj valamint a minimálbér és a garantált bérminimum különbözetének megfizetésére</t>
  </si>
  <si>
    <t>"Pallós- Dental" Egészségügyi Szolgáltató Bt.</t>
  </si>
  <si>
    <t>Település Szennyvízkezelési Program (TSZP)</t>
  </si>
  <si>
    <t>Utak, járdák felújítása, helyreállítása (61/2, 61/1 hrsz-ú aszfaltozási munkái, 388,389,390/2 hrsz-ú út és a parkoló felújítási munkái)</t>
  </si>
  <si>
    <t>K512.</t>
  </si>
  <si>
    <t>Göcseji Múzeum</t>
  </si>
  <si>
    <t>Kedvezményes gyermekétkeztetéshez és a KMB-ek részére éjjellátó, fényvető, laptop beszerzéséhez való hozzájárulás.</t>
  </si>
  <si>
    <t>Védőnői szolgálat feladataihoz, valamint az orvosi rendelőbe laptop és Háziorvosi program beszerzéséhez való hozzájárulás.</t>
  </si>
  <si>
    <t>Serényi Árpád Zalaegerszeg és Göcsej fotográfus kötet kiadási költségeihez való hozzájárulás.</t>
  </si>
  <si>
    <t>Orvosi rendelőbe laptop beszerzéséhez való hozzájárulás.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</si>
</sst>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.0"/>
    <numFmt numFmtId="167" formatCode="00"/>
    <numFmt numFmtId="168" formatCode="#,###__"/>
    <numFmt numFmtId="169" formatCode="0&quot;.&quot;"/>
  </numFmts>
  <fonts count="12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0"/>
      <name val="Arial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CE"/>
      <charset val="238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Garamond"/>
      <family val="1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3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48"/>
      <name val="Arial CE"/>
      <charset val="238"/>
    </font>
    <font>
      <sz val="8"/>
      <name val="Arial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2"/>
      <name val="Arial"/>
      <charset val="238"/>
    </font>
    <font>
      <b/>
      <sz val="11.5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sz val="14"/>
      <name val="Arial CE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8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i/>
      <sz val="8"/>
      <name val="Times New Roman CE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charset val="238"/>
    </font>
    <font>
      <b/>
      <sz val="11"/>
      <name val="Arial CE"/>
      <charset val="238"/>
    </font>
    <font>
      <sz val="14"/>
      <name val="Times New Roman CE"/>
      <family val="1"/>
      <charset val="238"/>
    </font>
    <font>
      <b/>
      <sz val="13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Arial CE"/>
      <charset val="238"/>
    </font>
    <font>
      <sz val="8"/>
      <name val="Times New Roman"/>
      <family val="1"/>
    </font>
    <font>
      <sz val="11"/>
      <name val="Times New Roman CE"/>
      <family val="1"/>
      <charset val="238"/>
    </font>
    <font>
      <b/>
      <sz val="11"/>
      <name val="Times New Roman"/>
      <family val="1"/>
    </font>
    <font>
      <b/>
      <sz val="9"/>
      <name val="Arial CE"/>
      <charset val="238"/>
    </font>
    <font>
      <i/>
      <sz val="8"/>
      <color indexed="8"/>
      <name val="Times New Roman"/>
      <family val="1"/>
      <charset val="238"/>
    </font>
    <font>
      <i/>
      <sz val="8"/>
      <name val="Arial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gray125"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darkHorizontal"/>
    </fill>
    <fill>
      <patternFill patternType="lightHorizontal"/>
    </fill>
    <fill>
      <patternFill patternType="mediumGray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5" borderId="0" applyNumberFormat="0" applyBorder="0" applyAlignment="0" applyProtection="0"/>
    <xf numFmtId="0" fontId="51" fillId="2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51" fillId="13" borderId="0" applyNumberFormat="0" applyBorder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52" fillId="16" borderId="0" applyNumberFormat="0" applyBorder="0" applyAlignment="0" applyProtection="0"/>
    <xf numFmtId="0" fontId="52" fillId="3" borderId="0" applyNumberFormat="0" applyBorder="0" applyAlignment="0" applyProtection="0"/>
    <xf numFmtId="0" fontId="52" fillId="13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22" borderId="0" applyNumberFormat="0" applyBorder="0" applyAlignment="0" applyProtection="0"/>
    <xf numFmtId="0" fontId="53" fillId="7" borderId="0" applyNumberFormat="0" applyBorder="0" applyAlignment="0" applyProtection="0"/>
    <xf numFmtId="0" fontId="4" fillId="11" borderId="1" applyNumberFormat="0" applyAlignment="0" applyProtection="0"/>
    <xf numFmtId="0" fontId="54" fillId="10" borderId="1" applyNumberFormat="0" applyAlignment="0" applyProtection="0"/>
    <xf numFmtId="0" fontId="55" fillId="23" borderId="2" applyNumberFormat="0" applyAlignment="0" applyProtection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3" borderId="2" applyNumberFormat="0" applyAlignment="0" applyProtection="0"/>
    <xf numFmtId="0" fontId="5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58" fillId="8" borderId="0" applyNumberFormat="0" applyBorder="0" applyAlignment="0" applyProtection="0"/>
    <xf numFmtId="0" fontId="59" fillId="0" borderId="6" applyNumberFormat="0" applyFill="0" applyAlignment="0" applyProtection="0"/>
    <xf numFmtId="0" fontId="60" fillId="0" borderId="4" applyNumberFormat="0" applyFill="0" applyAlignment="0" applyProtection="0"/>
    <xf numFmtId="0" fontId="61" fillId="0" borderId="7" applyNumberFormat="0" applyFill="0" applyAlignment="0" applyProtection="0"/>
    <xf numFmtId="0" fontId="61" fillId="0" borderId="0" applyNumberFormat="0" applyFill="0" applyBorder="0" applyAlignment="0" applyProtection="0"/>
    <xf numFmtId="0" fontId="11" fillId="0" borderId="8" applyNumberFormat="0" applyFill="0" applyAlignment="0" applyProtection="0"/>
    <xf numFmtId="0" fontId="62" fillId="2" borderId="1" applyNumberFormat="0" applyAlignment="0" applyProtection="0"/>
    <xf numFmtId="0" fontId="1" fillId="4" borderId="9" applyNumberFormat="0" applyFont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15" borderId="0" applyNumberFormat="0" applyBorder="0" applyAlignment="0" applyProtection="0"/>
    <xf numFmtId="0" fontId="3" fillId="22" borderId="0" applyNumberFormat="0" applyBorder="0" applyAlignment="0" applyProtection="0"/>
    <xf numFmtId="0" fontId="12" fillId="8" borderId="0" applyNumberFormat="0" applyBorder="0" applyAlignment="0" applyProtection="0"/>
    <xf numFmtId="0" fontId="13" fillId="25" borderId="10" applyNumberFormat="0" applyAlignment="0" applyProtection="0"/>
    <xf numFmtId="0" fontId="6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65" fillId="11" borderId="0" applyNumberFormat="0" applyBorder="0" applyAlignment="0" applyProtection="0"/>
    <xf numFmtId="0" fontId="66" fillId="0" borderId="0"/>
    <xf numFmtId="0" fontId="1" fillId="0" borderId="0"/>
    <xf numFmtId="0" fontId="63" fillId="0" borderId="0"/>
    <xf numFmtId="0" fontId="57" fillId="0" borderId="0"/>
    <xf numFmtId="0" fontId="67" fillId="0" borderId="0"/>
    <xf numFmtId="0" fontId="118" fillId="0" borderId="0"/>
    <xf numFmtId="0" fontId="68" fillId="0" borderId="0"/>
    <xf numFmtId="0" fontId="66" fillId="0" borderId="0"/>
    <xf numFmtId="0" fontId="66" fillId="0" borderId="0"/>
    <xf numFmtId="0" fontId="63" fillId="0" borderId="0"/>
    <xf numFmtId="0" fontId="119" fillId="0" borderId="0"/>
    <xf numFmtId="0" fontId="1" fillId="0" borderId="0"/>
    <xf numFmtId="0" fontId="118" fillId="0" borderId="0"/>
    <xf numFmtId="0" fontId="63" fillId="0" borderId="0"/>
    <xf numFmtId="0" fontId="57" fillId="0" borderId="0"/>
    <xf numFmtId="0" fontId="67" fillId="0" borderId="0"/>
    <xf numFmtId="0" fontId="1" fillId="0" borderId="0"/>
    <xf numFmtId="0" fontId="15" fillId="0" borderId="0"/>
    <xf numFmtId="0" fontId="63" fillId="0" borderId="0"/>
    <xf numFmtId="0" fontId="51" fillId="4" borderId="9" applyNumberFormat="0" applyFont="0" applyAlignment="0" applyProtection="0"/>
    <xf numFmtId="0" fontId="69" fillId="10" borderId="10" applyNumberFormat="0" applyAlignment="0" applyProtection="0"/>
    <xf numFmtId="0" fontId="16" fillId="0" borderId="11" applyNumberFormat="0" applyFill="0" applyAlignment="0" applyProtection="0"/>
    <xf numFmtId="0" fontId="17" fillId="7" borderId="0" applyNumberFormat="0" applyBorder="0" applyAlignment="0" applyProtection="0"/>
    <xf numFmtId="0" fontId="18" fillId="11" borderId="0" applyNumberFormat="0" applyBorder="0" applyAlignment="0" applyProtection="0"/>
    <xf numFmtId="0" fontId="19" fillId="25" borderId="1" applyNumberFormat="0" applyAlignment="0" applyProtection="0"/>
    <xf numFmtId="9" fontId="1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12" applyNumberFormat="0" applyFill="0" applyAlignment="0" applyProtection="0"/>
    <xf numFmtId="0" fontId="72" fillId="0" borderId="0" applyNumberFormat="0" applyFill="0" applyBorder="0" applyAlignment="0" applyProtection="0"/>
    <xf numFmtId="0" fontId="1" fillId="0" borderId="0"/>
  </cellStyleXfs>
  <cellXfs count="1028">
    <xf numFmtId="0" fontId="0" fillId="0" borderId="0" xfId="0"/>
    <xf numFmtId="0" fontId="15" fillId="0" borderId="0" xfId="95" applyFill="1" applyProtection="1"/>
    <xf numFmtId="0" fontId="21" fillId="0" borderId="0" xfId="95" applyFont="1" applyFill="1" applyProtection="1"/>
    <xf numFmtId="0" fontId="15" fillId="0" borderId="0" xfId="95" applyFill="1" applyAlignment="1" applyProtection="1">
      <alignment horizontal="center" vertical="center"/>
    </xf>
    <xf numFmtId="0" fontId="15" fillId="0" borderId="0" xfId="95" applyFill="1" applyAlignment="1" applyProtection="1">
      <alignment vertical="center"/>
    </xf>
    <xf numFmtId="0" fontId="29" fillId="0" borderId="0" xfId="95" applyFont="1" applyFill="1" applyProtection="1"/>
    <xf numFmtId="3" fontId="15" fillId="0" borderId="0" xfId="95" applyNumberFormat="1" applyFont="1" applyFill="1" applyProtection="1"/>
    <xf numFmtId="0" fontId="15" fillId="0" borderId="0" xfId="95" applyFont="1" applyFill="1" applyProtection="1"/>
    <xf numFmtId="0" fontId="1" fillId="0" borderId="0" xfId="94" applyFill="1" applyAlignment="1" applyProtection="1">
      <alignment vertical="center"/>
    </xf>
    <xf numFmtId="0" fontId="1" fillId="0" borderId="0" xfId="94" applyFill="1" applyAlignment="1" applyProtection="1">
      <alignment vertical="center" wrapText="1"/>
    </xf>
    <xf numFmtId="0" fontId="1" fillId="0" borderId="0" xfId="94" applyFill="1" applyAlignment="1" applyProtection="1">
      <alignment horizontal="center" vertical="center"/>
    </xf>
    <xf numFmtId="49" fontId="34" fillId="0" borderId="0" xfId="94" applyNumberFormat="1" applyFont="1" applyFill="1" applyAlignment="1" applyProtection="1">
      <alignment horizontal="center" vertical="center"/>
    </xf>
    <xf numFmtId="0" fontId="34" fillId="0" borderId="0" xfId="94" applyFont="1" applyFill="1" applyAlignment="1" applyProtection="1">
      <alignment vertical="center"/>
    </xf>
    <xf numFmtId="0" fontId="15" fillId="0" borderId="0" xfId="95" applyFont="1" applyFill="1" applyAlignment="1" applyProtection="1"/>
    <xf numFmtId="0" fontId="35" fillId="0" borderId="0" xfId="94" applyFont="1" applyFill="1" applyAlignment="1" applyProtection="1">
      <alignment horizontal="center" vertical="center"/>
    </xf>
    <xf numFmtId="0" fontId="0" fillId="0" borderId="0" xfId="0" applyFill="1"/>
    <xf numFmtId="0" fontId="38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0" fontId="45" fillId="0" borderId="0" xfId="0" applyFont="1" applyAlignment="1" applyProtection="1">
      <alignment horizontal="right"/>
    </xf>
    <xf numFmtId="0" fontId="0" fillId="0" borderId="0" xfId="0" applyProtection="1"/>
    <xf numFmtId="0" fontId="48" fillId="0" borderId="0" xfId="0" applyFont="1" applyAlignment="1" applyProtection="1">
      <alignment horizontal="center"/>
    </xf>
    <xf numFmtId="0" fontId="49" fillId="0" borderId="20" xfId="0" applyFont="1" applyBorder="1" applyAlignment="1" applyProtection="1">
      <alignment horizontal="center" vertical="center" wrapText="1"/>
    </xf>
    <xf numFmtId="0" fontId="48" fillId="0" borderId="21" xfId="0" applyFont="1" applyBorder="1" applyAlignment="1" applyProtection="1">
      <alignment horizontal="center" vertical="center" wrapText="1"/>
    </xf>
    <xf numFmtId="0" fontId="48" fillId="0" borderId="22" xfId="0" applyFont="1" applyBorder="1" applyAlignment="1" applyProtection="1">
      <alignment horizontal="center" vertical="center" wrapText="1"/>
    </xf>
    <xf numFmtId="0" fontId="48" fillId="0" borderId="23" xfId="0" applyFont="1" applyBorder="1" applyAlignment="1" applyProtection="1">
      <alignment horizontal="center" vertical="top" wrapText="1"/>
    </xf>
    <xf numFmtId="0" fontId="50" fillId="0" borderId="19" xfId="0" applyFont="1" applyBorder="1" applyAlignment="1" applyProtection="1">
      <alignment horizontal="left" vertical="top" wrapText="1"/>
      <protection locked="0"/>
    </xf>
    <xf numFmtId="165" fontId="50" fillId="0" borderId="19" xfId="54" applyNumberFormat="1" applyFont="1" applyBorder="1" applyAlignment="1" applyProtection="1">
      <alignment horizontal="center" vertical="center" wrapText="1"/>
      <protection locked="0"/>
    </xf>
    <xf numFmtId="165" fontId="50" fillId="0" borderId="24" xfId="54" applyNumberFormat="1" applyFont="1" applyBorder="1" applyAlignment="1" applyProtection="1">
      <alignment horizontal="center" vertical="top" wrapText="1"/>
      <protection locked="0"/>
    </xf>
    <xf numFmtId="0" fontId="48" fillId="0" borderId="17" xfId="0" applyFont="1" applyBorder="1" applyAlignment="1" applyProtection="1">
      <alignment horizontal="center" vertical="top" wrapText="1"/>
    </xf>
    <xf numFmtId="0" fontId="50" fillId="0" borderId="18" xfId="0" applyFont="1" applyBorder="1" applyAlignment="1" applyProtection="1">
      <alignment horizontal="left" vertical="top" wrapText="1"/>
      <protection locked="0"/>
    </xf>
    <xf numFmtId="9" fontId="50" fillId="0" borderId="18" xfId="103" applyFont="1" applyBorder="1" applyAlignment="1" applyProtection="1">
      <alignment horizontal="center" vertical="center" wrapText="1"/>
      <protection locked="0"/>
    </xf>
    <xf numFmtId="165" fontId="50" fillId="0" borderId="18" xfId="54" applyNumberFormat="1" applyFont="1" applyBorder="1" applyAlignment="1" applyProtection="1">
      <alignment horizontal="center" vertical="center" wrapText="1"/>
      <protection locked="0"/>
    </xf>
    <xf numFmtId="165" fontId="50" fillId="0" borderId="25" xfId="54" applyNumberFormat="1" applyFont="1" applyBorder="1" applyAlignment="1" applyProtection="1">
      <alignment horizontal="center" vertical="top" wrapText="1"/>
      <protection locked="0"/>
    </xf>
    <xf numFmtId="0" fontId="48" fillId="0" borderId="28" xfId="0" applyFont="1" applyBorder="1" applyAlignment="1" applyProtection="1">
      <alignment horizontal="center" vertical="top" wrapText="1"/>
    </xf>
    <xf numFmtId="0" fontId="50" fillId="0" borderId="29" xfId="0" applyFont="1" applyBorder="1" applyAlignment="1" applyProtection="1">
      <alignment horizontal="left" vertical="top" wrapText="1"/>
      <protection locked="0"/>
    </xf>
    <xf numFmtId="9" fontId="50" fillId="0" borderId="29" xfId="103" applyFont="1" applyBorder="1" applyAlignment="1" applyProtection="1">
      <alignment horizontal="center" vertical="center" wrapText="1"/>
      <protection locked="0"/>
    </xf>
    <xf numFmtId="165" fontId="50" fillId="0" borderId="29" xfId="54" applyNumberFormat="1" applyFont="1" applyBorder="1" applyAlignment="1" applyProtection="1">
      <alignment horizontal="center" vertical="center" wrapText="1"/>
      <protection locked="0"/>
    </xf>
    <xf numFmtId="165" fontId="50" fillId="0" borderId="30" xfId="54" applyNumberFormat="1" applyFont="1" applyBorder="1" applyAlignment="1" applyProtection="1">
      <alignment horizontal="center" vertical="top" wrapText="1"/>
      <protection locked="0"/>
    </xf>
    <xf numFmtId="0" fontId="48" fillId="26" borderId="21" xfId="0" applyFont="1" applyFill="1" applyBorder="1" applyAlignment="1" applyProtection="1">
      <alignment horizontal="center" vertical="top" wrapText="1"/>
    </xf>
    <xf numFmtId="165" fontId="50" fillId="0" borderId="21" xfId="54" applyNumberFormat="1" applyFont="1" applyBorder="1" applyAlignment="1" applyProtection="1">
      <alignment horizontal="center" vertical="center" wrapText="1"/>
    </xf>
    <xf numFmtId="165" fontId="50" fillId="0" borderId="22" xfId="54" applyNumberFormat="1" applyFont="1" applyBorder="1" applyAlignment="1" applyProtection="1">
      <alignment horizontal="center" vertical="top" wrapText="1"/>
    </xf>
    <xf numFmtId="0" fontId="73" fillId="0" borderId="0" xfId="96" applyFont="1" applyAlignment="1">
      <alignment horizontal="center"/>
    </xf>
    <xf numFmtId="0" fontId="63" fillId="0" borderId="0" xfId="96"/>
    <xf numFmtId="0" fontId="73" fillId="0" borderId="0" xfId="96" applyFont="1" applyAlignment="1">
      <alignment horizontal="right"/>
    </xf>
    <xf numFmtId="0" fontId="37" fillId="0" borderId="0" xfId="96" applyFont="1" applyAlignment="1">
      <alignment horizontal="right"/>
    </xf>
    <xf numFmtId="0" fontId="20" fillId="27" borderId="31" xfId="96" applyFont="1" applyFill="1" applyBorder="1" applyAlignment="1">
      <alignment horizontal="center" vertical="center"/>
    </xf>
    <xf numFmtId="0" fontId="20" fillId="0" borderId="17" xfId="96" applyFont="1" applyBorder="1" applyAlignment="1">
      <alignment horizontal="center" vertical="center"/>
    </xf>
    <xf numFmtId="0" fontId="20" fillId="0" borderId="18" xfId="96" applyFont="1" applyBorder="1" applyAlignment="1">
      <alignment horizontal="left" vertical="center"/>
    </xf>
    <xf numFmtId="3" fontId="15" fillId="0" borderId="18" xfId="96" applyNumberFormat="1" applyFont="1" applyBorder="1" applyAlignment="1">
      <alignment vertical="center"/>
    </xf>
    <xf numFmtId="3" fontId="15" fillId="0" borderId="25" xfId="96" applyNumberFormat="1" applyFont="1" applyBorder="1" applyAlignment="1">
      <alignment vertical="center"/>
    </xf>
    <xf numFmtId="0" fontId="20" fillId="0" borderId="36" xfId="96" applyFont="1" applyBorder="1" applyAlignment="1">
      <alignment horizontal="center"/>
    </xf>
    <xf numFmtId="0" fontId="20" fillId="0" borderId="18" xfId="96" applyFont="1" applyFill="1" applyBorder="1"/>
    <xf numFmtId="0" fontId="15" fillId="0" borderId="18" xfId="96" applyFont="1" applyBorder="1" applyAlignment="1">
      <alignment horizontal="left" vertical="center"/>
    </xf>
    <xf numFmtId="3" fontId="15" fillId="0" borderId="18" xfId="85" applyNumberFormat="1" applyFont="1" applyBorder="1" applyAlignment="1">
      <alignment horizontal="right"/>
    </xf>
    <xf numFmtId="3" fontId="15" fillId="0" borderId="25" xfId="85" applyNumberFormat="1" applyFont="1" applyBorder="1" applyAlignment="1">
      <alignment horizontal="right"/>
    </xf>
    <xf numFmtId="0" fontId="75" fillId="0" borderId="36" xfId="85" applyFont="1" applyBorder="1" applyAlignment="1">
      <alignment horizontal="center"/>
    </xf>
    <xf numFmtId="0" fontId="15" fillId="0" borderId="18" xfId="85" applyFont="1" applyBorder="1" applyAlignment="1">
      <alignment horizontal="left"/>
    </xf>
    <xf numFmtId="3" fontId="15" fillId="0" borderId="18" xfId="96" applyNumberFormat="1" applyFont="1" applyBorder="1" applyAlignment="1">
      <alignment horizontal="right" vertical="center"/>
    </xf>
    <xf numFmtId="3" fontId="15" fillId="0" borderId="25" xfId="96" applyNumberFormat="1" applyFont="1" applyBorder="1" applyAlignment="1">
      <alignment horizontal="right" vertical="center"/>
    </xf>
    <xf numFmtId="0" fontId="15" fillId="0" borderId="37" xfId="96" applyFont="1" applyFill="1" applyBorder="1" applyAlignment="1">
      <alignment horizontal="left" vertical="center" wrapText="1"/>
    </xf>
    <xf numFmtId="3" fontId="75" fillId="0" borderId="18" xfId="96" applyNumberFormat="1" applyFont="1" applyBorder="1" applyAlignment="1">
      <alignment horizontal="right" vertical="center"/>
    </xf>
    <xf numFmtId="3" fontId="75" fillId="0" borderId="25" xfId="96" applyNumberFormat="1" applyFont="1" applyBorder="1" applyAlignment="1">
      <alignment horizontal="right" vertical="center"/>
    </xf>
    <xf numFmtId="0" fontId="20" fillId="0" borderId="36" xfId="96" applyFont="1" applyBorder="1" applyAlignment="1">
      <alignment horizontal="left" vertical="center"/>
    </xf>
    <xf numFmtId="3" fontId="75" fillId="0" borderId="18" xfId="96" applyNumberFormat="1" applyFont="1" applyBorder="1" applyAlignment="1">
      <alignment vertical="center"/>
    </xf>
    <xf numFmtId="3" fontId="75" fillId="0" borderId="25" xfId="96" applyNumberFormat="1" applyFont="1" applyBorder="1" applyAlignment="1">
      <alignment vertical="center"/>
    </xf>
    <xf numFmtId="0" fontId="75" fillId="0" borderId="38" xfId="96" applyFont="1" applyBorder="1" applyAlignment="1">
      <alignment horizontal="center" vertical="center"/>
    </xf>
    <xf numFmtId="0" fontId="75" fillId="0" borderId="36" xfId="96" applyFont="1" applyBorder="1" applyAlignment="1">
      <alignment horizontal="center" vertical="center"/>
    </xf>
    <xf numFmtId="3" fontId="20" fillId="0" borderId="18" xfId="96" applyNumberFormat="1" applyFont="1" applyBorder="1" applyAlignment="1">
      <alignment horizontal="right" vertical="center"/>
    </xf>
    <xf numFmtId="3" fontId="20" fillId="0" borderId="25" xfId="96" applyNumberFormat="1" applyFont="1" applyBorder="1" applyAlignment="1">
      <alignment horizontal="right" vertical="center"/>
    </xf>
    <xf numFmtId="0" fontId="20" fillId="0" borderId="35" xfId="96" applyFont="1" applyBorder="1" applyAlignment="1">
      <alignment horizontal="left"/>
    </xf>
    <xf numFmtId="0" fontId="20" fillId="0" borderId="36" xfId="96" applyFont="1" applyBorder="1" applyAlignment="1">
      <alignment horizontal="left"/>
    </xf>
    <xf numFmtId="3" fontId="20" fillId="0" borderId="18" xfId="96" applyNumberFormat="1" applyFont="1" applyBorder="1" applyAlignment="1">
      <alignment vertical="center"/>
    </xf>
    <xf numFmtId="3" fontId="20" fillId="0" borderId="25" xfId="96" applyNumberFormat="1" applyFont="1" applyBorder="1" applyAlignment="1">
      <alignment vertical="center"/>
    </xf>
    <xf numFmtId="0" fontId="20" fillId="0" borderId="38" xfId="96" applyFont="1" applyBorder="1" applyAlignment="1">
      <alignment horizontal="left" vertical="center"/>
    </xf>
    <xf numFmtId="0" fontId="20" fillId="0" borderId="35" xfId="96" applyFont="1" applyBorder="1" applyAlignment="1">
      <alignment horizontal="left" vertical="center"/>
    </xf>
    <xf numFmtId="3" fontId="77" fillId="28" borderId="18" xfId="96" applyNumberFormat="1" applyFont="1" applyFill="1" applyBorder="1" applyAlignment="1">
      <alignment horizontal="right" vertical="center"/>
    </xf>
    <xf numFmtId="3" fontId="77" fillId="28" borderId="18" xfId="96" applyNumberFormat="1" applyFont="1" applyFill="1" applyBorder="1"/>
    <xf numFmtId="3" fontId="76" fillId="0" borderId="18" xfId="96" applyNumberFormat="1" applyFont="1" applyFill="1" applyBorder="1" applyAlignment="1">
      <alignment vertical="center"/>
    </xf>
    <xf numFmtId="3" fontId="76" fillId="0" borderId="25" xfId="96" applyNumberFormat="1" applyFont="1" applyFill="1" applyBorder="1" applyAlignment="1">
      <alignment vertical="center"/>
    </xf>
    <xf numFmtId="3" fontId="76" fillId="0" borderId="18" xfId="96" applyNumberFormat="1" applyFont="1" applyFill="1" applyBorder="1"/>
    <xf numFmtId="3" fontId="76" fillId="0" borderId="25" xfId="96" applyNumberFormat="1" applyFont="1" applyFill="1" applyBorder="1"/>
    <xf numFmtId="0" fontId="20" fillId="0" borderId="36" xfId="96" applyFont="1" applyBorder="1" applyAlignment="1">
      <alignment vertical="center"/>
    </xf>
    <xf numFmtId="0" fontId="20" fillId="0" borderId="36" xfId="96" applyFont="1" applyBorder="1" applyAlignment="1">
      <alignment horizontal="center" vertical="center"/>
    </xf>
    <xf numFmtId="0" fontId="15" fillId="0" borderId="17" xfId="96" applyFont="1" applyBorder="1" applyAlignment="1">
      <alignment horizontal="center" vertical="center"/>
    </xf>
    <xf numFmtId="0" fontId="15" fillId="0" borderId="36" xfId="96" applyFont="1" applyBorder="1" applyAlignment="1">
      <alignment horizontal="left" vertical="center"/>
    </xf>
    <xf numFmtId="0" fontId="15" fillId="0" borderId="18" xfId="96" applyFont="1" applyFill="1" applyBorder="1" applyAlignment="1">
      <alignment horizontal="left" vertical="center"/>
    </xf>
    <xf numFmtId="0" fontId="79" fillId="0" borderId="38" xfId="96" applyFont="1" applyBorder="1" applyAlignment="1">
      <alignment vertical="center"/>
    </xf>
    <xf numFmtId="0" fontId="79" fillId="0" borderId="36" xfId="96" applyFont="1" applyBorder="1" applyAlignment="1">
      <alignment vertical="center"/>
    </xf>
    <xf numFmtId="0" fontId="23" fillId="0" borderId="38" xfId="96" applyFont="1" applyBorder="1" applyAlignment="1">
      <alignment vertical="center"/>
    </xf>
    <xf numFmtId="0" fontId="23" fillId="0" borderId="36" xfId="96" applyFont="1" applyBorder="1" applyAlignment="1">
      <alignment vertical="center"/>
    </xf>
    <xf numFmtId="3" fontId="80" fillId="0" borderId="18" xfId="96" applyNumberFormat="1" applyFont="1" applyBorder="1" applyAlignment="1">
      <alignment vertical="center"/>
    </xf>
    <xf numFmtId="3" fontId="80" fillId="0" borderId="25" xfId="96" applyNumberFormat="1" applyFont="1" applyBorder="1" applyAlignment="1">
      <alignment vertical="center"/>
    </xf>
    <xf numFmtId="3" fontId="76" fillId="0" borderId="18" xfId="96" applyNumberFormat="1" applyFont="1" applyBorder="1" applyAlignment="1">
      <alignment vertical="center"/>
    </xf>
    <xf numFmtId="3" fontId="76" fillId="0" borderId="25" xfId="96" applyNumberFormat="1" applyFont="1" applyBorder="1" applyAlignment="1">
      <alignment vertical="center"/>
    </xf>
    <xf numFmtId="0" fontId="20" fillId="0" borderId="38" xfId="96" applyFont="1" applyBorder="1" applyAlignment="1">
      <alignment horizontal="center" vertical="center"/>
    </xf>
    <xf numFmtId="0" fontId="20" fillId="0" borderId="35" xfId="96" applyFont="1" applyBorder="1" applyAlignment="1">
      <alignment horizontal="center" vertical="center"/>
    </xf>
    <xf numFmtId="3" fontId="81" fillId="28" borderId="18" xfId="96" applyNumberFormat="1" applyFont="1" applyFill="1" applyBorder="1" applyAlignment="1">
      <alignment vertical="center"/>
    </xf>
    <xf numFmtId="0" fontId="63" fillId="28" borderId="0" xfId="96" applyFill="1"/>
    <xf numFmtId="0" fontId="63" fillId="0" borderId="0" xfId="96" applyBorder="1"/>
    <xf numFmtId="0" fontId="57" fillId="0" borderId="0" xfId="92" applyBorder="1"/>
    <xf numFmtId="0" fontId="74" fillId="0" borderId="0" xfId="92" applyFont="1" applyBorder="1"/>
    <xf numFmtId="0" fontId="82" fillId="0" borderId="0" xfId="96" applyFont="1" applyBorder="1"/>
    <xf numFmtId="0" fontId="57" fillId="0" borderId="0" xfId="92"/>
    <xf numFmtId="0" fontId="85" fillId="0" borderId="0" xfId="92" applyFont="1" applyAlignment="1">
      <alignment horizontal="center" wrapText="1"/>
    </xf>
    <xf numFmtId="0" fontId="85" fillId="0" borderId="0" xfId="92" applyFont="1" applyAlignment="1">
      <alignment wrapText="1"/>
    </xf>
    <xf numFmtId="0" fontId="86" fillId="0" borderId="0" xfId="92" applyFont="1" applyAlignment="1">
      <alignment wrapText="1"/>
    </xf>
    <xf numFmtId="0" fontId="87" fillId="0" borderId="0" xfId="92" applyFont="1" applyAlignment="1">
      <alignment wrapText="1"/>
    </xf>
    <xf numFmtId="0" fontId="49" fillId="0" borderId="0" xfId="92" applyFont="1" applyAlignment="1">
      <alignment horizontal="center" wrapText="1"/>
    </xf>
    <xf numFmtId="0" fontId="57" fillId="0" borderId="0" xfId="92" applyFont="1"/>
    <xf numFmtId="0" fontId="90" fillId="0" borderId="0" xfId="92" applyFont="1"/>
    <xf numFmtId="0" fontId="16" fillId="0" borderId="0" xfId="92" applyFont="1" applyAlignment="1">
      <alignment wrapText="1"/>
    </xf>
    <xf numFmtId="0" fontId="80" fillId="0" borderId="0" xfId="92" applyFont="1"/>
    <xf numFmtId="0" fontId="74" fillId="0" borderId="0" xfId="92" applyFont="1"/>
    <xf numFmtId="0" fontId="92" fillId="0" borderId="0" xfId="92" applyFont="1"/>
    <xf numFmtId="0" fontId="20" fillId="0" borderId="0" xfId="96" applyFont="1" applyAlignment="1">
      <alignment horizontal="center"/>
    </xf>
    <xf numFmtId="0" fontId="94" fillId="0" borderId="0" xfId="96" applyFont="1"/>
    <xf numFmtId="0" fontId="25" fillId="0" borderId="0" xfId="96" applyFont="1" applyAlignment="1">
      <alignment horizontal="right"/>
    </xf>
    <xf numFmtId="0" fontId="80" fillId="0" borderId="0" xfId="96" applyFont="1"/>
    <xf numFmtId="0" fontId="23" fillId="27" borderId="19" xfId="84" applyFont="1" applyFill="1" applyBorder="1" applyAlignment="1">
      <alignment horizontal="center" vertical="center" wrapText="1"/>
    </xf>
    <xf numFmtId="0" fontId="23" fillId="27" borderId="42" xfId="84" applyFont="1" applyFill="1" applyBorder="1" applyAlignment="1">
      <alignment horizontal="right" vertical="center" wrapText="1"/>
    </xf>
    <xf numFmtId="0" fontId="94" fillId="0" borderId="0" xfId="96" applyFont="1" applyAlignment="1">
      <alignment wrapText="1"/>
    </xf>
    <xf numFmtId="0" fontId="23" fillId="27" borderId="43" xfId="84" applyFont="1" applyFill="1" applyBorder="1" applyAlignment="1">
      <alignment horizontal="center" vertical="center"/>
    </xf>
    <xf numFmtId="0" fontId="23" fillId="27" borderId="44" xfId="84" applyFont="1" applyFill="1" applyBorder="1" applyAlignment="1">
      <alignment horizontal="center" vertical="center"/>
    </xf>
    <xf numFmtId="3" fontId="23" fillId="0" borderId="45" xfId="84" applyNumberFormat="1" applyFont="1" applyFill="1" applyBorder="1"/>
    <xf numFmtId="4" fontId="23" fillId="0" borderId="46" xfId="84" applyNumberFormat="1" applyFont="1" applyFill="1" applyBorder="1"/>
    <xf numFmtId="3" fontId="23" fillId="0" borderId="46" xfId="84" applyNumberFormat="1" applyFont="1" applyFill="1" applyBorder="1"/>
    <xf numFmtId="3" fontId="79" fillId="0" borderId="46" xfId="84" applyNumberFormat="1" applyFont="1" applyFill="1" applyBorder="1"/>
    <xf numFmtId="3" fontId="80" fillId="0" borderId="46" xfId="82" applyNumberFormat="1" applyFont="1" applyFill="1" applyBorder="1" applyAlignment="1">
      <alignment horizontal="center" vertical="center"/>
    </xf>
    <xf numFmtId="4" fontId="80" fillId="0" borderId="46" xfId="82" applyNumberFormat="1" applyFont="1" applyFill="1" applyBorder="1" applyAlignment="1">
      <alignment vertical="center"/>
    </xf>
    <xf numFmtId="3" fontId="80" fillId="0" borderId="46" xfId="82" applyNumberFormat="1" applyFont="1" applyFill="1" applyBorder="1" applyAlignment="1">
      <alignment vertical="center"/>
    </xf>
    <xf numFmtId="3" fontId="23" fillId="0" borderId="46" xfId="82" applyNumberFormat="1" applyFont="1" applyFill="1" applyBorder="1" applyAlignment="1">
      <alignment vertical="center"/>
    </xf>
    <xf numFmtId="3" fontId="79" fillId="0" borderId="46" xfId="82" applyNumberFormat="1" applyFont="1" applyFill="1" applyBorder="1" applyAlignment="1">
      <alignment vertical="center"/>
    </xf>
    <xf numFmtId="3" fontId="23" fillId="30" borderId="46" xfId="84" applyNumberFormat="1" applyFont="1" applyFill="1" applyBorder="1"/>
    <xf numFmtId="166" fontId="80" fillId="0" borderId="46" xfId="84" applyNumberFormat="1" applyFont="1" applyFill="1" applyBorder="1"/>
    <xf numFmtId="3" fontId="80" fillId="0" borderId="46" xfId="84" applyNumberFormat="1" applyFont="1" applyFill="1" applyBorder="1"/>
    <xf numFmtId="3" fontId="80" fillId="0" borderId="47" xfId="82" applyNumberFormat="1" applyFont="1" applyFill="1" applyBorder="1" applyAlignment="1">
      <alignment vertical="center"/>
    </xf>
    <xf numFmtId="4" fontId="80" fillId="0" borderId="47" xfId="82" applyNumberFormat="1" applyFont="1" applyFill="1" applyBorder="1" applyAlignment="1">
      <alignment vertical="center"/>
    </xf>
    <xf numFmtId="3" fontId="80" fillId="0" borderId="47" xfId="84" applyNumberFormat="1" applyFont="1" applyFill="1" applyBorder="1"/>
    <xf numFmtId="3" fontId="80" fillId="0" borderId="18" xfId="82" applyNumberFormat="1" applyFont="1" applyFill="1" applyBorder="1" applyAlignment="1">
      <alignment vertical="center"/>
    </xf>
    <xf numFmtId="4" fontId="80" fillId="0" borderId="18" xfId="82" applyNumberFormat="1" applyFont="1" applyFill="1" applyBorder="1" applyAlignment="1">
      <alignment vertical="center"/>
    </xf>
    <xf numFmtId="3" fontId="80" fillId="0" borderId="18" xfId="84" applyNumberFormat="1" applyFont="1" applyFill="1" applyBorder="1"/>
    <xf numFmtId="3" fontId="23" fillId="30" borderId="18" xfId="84" applyNumberFormat="1" applyFont="1" applyFill="1" applyBorder="1"/>
    <xf numFmtId="3" fontId="23" fillId="0" borderId="19" xfId="84" applyNumberFormat="1" applyFont="1" applyFill="1" applyBorder="1"/>
    <xf numFmtId="166" fontId="80" fillId="0" borderId="48" xfId="82" applyNumberFormat="1" applyFont="1" applyBorder="1" applyAlignment="1">
      <alignment vertical="center"/>
    </xf>
    <xf numFmtId="4" fontId="80" fillId="0" borderId="48" xfId="82" applyNumberFormat="1" applyFont="1" applyFill="1" applyBorder="1" applyAlignment="1">
      <alignment vertical="center"/>
    </xf>
    <xf numFmtId="3" fontId="80" fillId="0" borderId="48" xfId="82" applyNumberFormat="1" applyFont="1" applyFill="1" applyBorder="1" applyAlignment="1">
      <alignment vertical="center"/>
    </xf>
    <xf numFmtId="4" fontId="80" fillId="0" borderId="29" xfId="84" applyNumberFormat="1" applyFont="1" applyFill="1" applyBorder="1"/>
    <xf numFmtId="0" fontId="80" fillId="0" borderId="29" xfId="87" applyFont="1" applyBorder="1"/>
    <xf numFmtId="166" fontId="23" fillId="30" borderId="18" xfId="84" applyNumberFormat="1" applyFont="1" applyFill="1" applyBorder="1"/>
    <xf numFmtId="0" fontId="23" fillId="30" borderId="18" xfId="87" applyFont="1" applyFill="1" applyBorder="1"/>
    <xf numFmtId="3" fontId="23" fillId="30" borderId="18" xfId="82" applyNumberFormat="1" applyFont="1" applyFill="1" applyBorder="1" applyAlignment="1">
      <alignment vertical="center"/>
    </xf>
    <xf numFmtId="0" fontId="94" fillId="29" borderId="0" xfId="96" applyFont="1" applyFill="1"/>
    <xf numFmtId="164" fontId="1" fillId="0" borderId="0" xfId="89" applyNumberFormat="1" applyFill="1" applyAlignment="1" applyProtection="1">
      <alignment vertical="center" wrapText="1"/>
    </xf>
    <xf numFmtId="164" fontId="1" fillId="0" borderId="0" xfId="89" applyNumberFormat="1" applyFill="1" applyAlignment="1" applyProtection="1">
      <alignment horizontal="center" vertical="center" wrapText="1"/>
    </xf>
    <xf numFmtId="0" fontId="66" fillId="0" borderId="0" xfId="86"/>
    <xf numFmtId="0" fontId="102" fillId="0" borderId="0" xfId="91" applyFont="1" applyFill="1"/>
    <xf numFmtId="0" fontId="63" fillId="0" borderId="0" xfId="91" applyFill="1"/>
    <xf numFmtId="0" fontId="103" fillId="0" borderId="0" xfId="91" applyFont="1" applyFill="1" applyAlignment="1">
      <alignment vertical="center"/>
    </xf>
    <xf numFmtId="0" fontId="34" fillId="0" borderId="0" xfId="91" applyFont="1" applyFill="1"/>
    <xf numFmtId="0" fontId="63" fillId="0" borderId="0" xfId="91" applyFont="1" applyFill="1"/>
    <xf numFmtId="0" fontId="103" fillId="0" borderId="0" xfId="91" applyFont="1" applyFill="1"/>
    <xf numFmtId="0" fontId="63" fillId="0" borderId="0" xfId="91" applyFill="1" applyAlignment="1">
      <alignment vertical="center"/>
    </xf>
    <xf numFmtId="0" fontId="107" fillId="0" borderId="0" xfId="91" applyFont="1" applyFill="1" applyAlignment="1">
      <alignment vertical="center"/>
    </xf>
    <xf numFmtId="0" fontId="108" fillId="0" borderId="0" xfId="91" applyFont="1" applyFill="1"/>
    <xf numFmtId="0" fontId="93" fillId="0" borderId="0" xfId="91" applyFont="1" applyFill="1"/>
    <xf numFmtId="0" fontId="100" fillId="0" borderId="33" xfId="91" applyFont="1" applyFill="1" applyBorder="1" applyAlignment="1">
      <alignment horizontal="center" vertical="center" wrapText="1"/>
    </xf>
    <xf numFmtId="0" fontId="103" fillId="0" borderId="0" xfId="91" applyFont="1" applyFill="1" applyBorder="1" applyAlignment="1">
      <alignment vertical="center"/>
    </xf>
    <xf numFmtId="0" fontId="63" fillId="0" borderId="0" xfId="91" applyFill="1" applyBorder="1" applyAlignment="1">
      <alignment vertical="center"/>
    </xf>
    <xf numFmtId="0" fontId="23" fillId="27" borderId="50" xfId="84" applyFont="1" applyFill="1" applyBorder="1" applyAlignment="1">
      <alignment horizontal="center" vertical="center"/>
    </xf>
    <xf numFmtId="3" fontId="80" fillId="0" borderId="29" xfId="87" applyNumberFormat="1" applyFont="1" applyBorder="1"/>
    <xf numFmtId="0" fontId="77" fillId="0" borderId="17" xfId="96" applyFont="1" applyFill="1" applyBorder="1" applyAlignment="1">
      <alignment horizontal="left" vertical="center"/>
    </xf>
    <xf numFmtId="0" fontId="77" fillId="0" borderId="18" xfId="96" applyFont="1" applyFill="1" applyBorder="1" applyAlignment="1">
      <alignment horizontal="left" vertical="center"/>
    </xf>
    <xf numFmtId="3" fontId="77" fillId="0" borderId="18" xfId="96" applyNumberFormat="1" applyFont="1" applyFill="1" applyBorder="1" applyAlignment="1">
      <alignment horizontal="right" vertical="center"/>
    </xf>
    <xf numFmtId="3" fontId="77" fillId="0" borderId="25" xfId="96" applyNumberFormat="1" applyFont="1" applyFill="1" applyBorder="1" applyAlignment="1">
      <alignment horizontal="right" vertical="center"/>
    </xf>
    <xf numFmtId="0" fontId="77" fillId="0" borderId="36" xfId="96" applyFont="1" applyFill="1" applyBorder="1" applyAlignment="1">
      <alignment horizontal="left" vertical="center"/>
    </xf>
    <xf numFmtId="3" fontId="77" fillId="0" borderId="18" xfId="96" applyNumberFormat="1" applyFont="1" applyFill="1" applyBorder="1"/>
    <xf numFmtId="3" fontId="77" fillId="0" borderId="25" xfId="96" applyNumberFormat="1" applyFont="1" applyFill="1" applyBorder="1"/>
    <xf numFmtId="0" fontId="15" fillId="0" borderId="18" xfId="96" applyFont="1" applyBorder="1" applyAlignment="1">
      <alignment vertical="center"/>
    </xf>
    <xf numFmtId="0" fontId="74" fillId="0" borderId="0" xfId="0" applyFont="1"/>
    <xf numFmtId="0" fontId="29" fillId="0" borderId="38" xfId="0" applyFont="1" applyBorder="1" applyAlignment="1">
      <alignment horizontal="right" vertical="center" indent="1"/>
    </xf>
    <xf numFmtId="164" fontId="74" fillId="31" borderId="52" xfId="0" applyNumberFormat="1" applyFont="1" applyFill="1" applyBorder="1" applyAlignment="1">
      <alignment horizontal="left" vertical="center" wrapText="1" indent="2"/>
    </xf>
    <xf numFmtId="3" fontId="37" fillId="0" borderId="22" xfId="0" applyNumberFormat="1" applyFont="1" applyFill="1" applyBorder="1" applyAlignment="1">
      <alignment horizontal="right" vertical="center" indent="1"/>
    </xf>
    <xf numFmtId="0" fontId="25" fillId="0" borderId="53" xfId="0" applyFont="1" applyBorder="1" applyAlignment="1">
      <alignment horizontal="left" vertical="center"/>
    </xf>
    <xf numFmtId="0" fontId="29" fillId="0" borderId="54" xfId="0" applyFont="1" applyBorder="1" applyAlignment="1">
      <alignment horizontal="right" vertical="center" indent="1"/>
    </xf>
    <xf numFmtId="0" fontId="1" fillId="0" borderId="0" xfId="89" applyFont="1" applyFill="1" applyAlignment="1">
      <alignment horizontal="center" vertical="center" wrapText="1"/>
    </xf>
    <xf numFmtId="0" fontId="20" fillId="0" borderId="0" xfId="89" applyFont="1" applyAlignment="1">
      <alignment horizontal="center" wrapText="1"/>
    </xf>
    <xf numFmtId="0" fontId="1" fillId="0" borderId="0" xfId="89" applyFill="1" applyAlignment="1">
      <alignment vertical="center" wrapText="1"/>
    </xf>
    <xf numFmtId="0" fontId="25" fillId="0" borderId="0" xfId="89" applyFont="1" applyAlignment="1">
      <alignment wrapText="1"/>
    </xf>
    <xf numFmtId="164" fontId="110" fillId="0" borderId="0" xfId="89" applyNumberFormat="1" applyFont="1" applyFill="1" applyAlignment="1">
      <alignment horizontal="center" vertical="center" wrapText="1"/>
    </xf>
    <xf numFmtId="0" fontId="37" fillId="0" borderId="0" xfId="89" applyFont="1" applyAlignment="1">
      <alignment horizontal="center" wrapText="1"/>
    </xf>
    <xf numFmtId="164" fontId="110" fillId="0" borderId="0" xfId="89" applyNumberFormat="1" applyFont="1" applyFill="1" applyAlignment="1">
      <alignment vertical="center" wrapText="1"/>
    </xf>
    <xf numFmtId="164" fontId="99" fillId="0" borderId="0" xfId="89" applyNumberFormat="1" applyFont="1" applyFill="1" applyAlignment="1">
      <alignment horizontal="center" vertical="center"/>
    </xf>
    <xf numFmtId="164" fontId="104" fillId="0" borderId="0" xfId="89" applyNumberFormat="1" applyFont="1" applyFill="1" applyAlignment="1">
      <alignment vertical="center" wrapText="1"/>
    </xf>
    <xf numFmtId="164" fontId="39" fillId="0" borderId="0" xfId="89" applyNumberFormat="1" applyFont="1" applyFill="1" applyAlignment="1" applyProtection="1">
      <alignment vertical="center"/>
    </xf>
    <xf numFmtId="164" fontId="39" fillId="0" borderId="0" xfId="89" applyNumberFormat="1" applyFont="1" applyFill="1" applyAlignment="1" applyProtection="1">
      <alignment horizontal="center" vertical="center"/>
    </xf>
    <xf numFmtId="164" fontId="39" fillId="0" borderId="0" xfId="89" applyNumberFormat="1" applyFont="1" applyFill="1" applyAlignment="1" applyProtection="1">
      <alignment horizontal="center" vertical="center" wrapText="1"/>
    </xf>
    <xf numFmtId="164" fontId="105" fillId="0" borderId="0" xfId="89" applyNumberFormat="1" applyFont="1" applyFill="1" applyAlignment="1" applyProtection="1">
      <alignment vertical="center" wrapText="1"/>
    </xf>
    <xf numFmtId="0" fontId="41" fillId="0" borderId="0" xfId="89" applyFont="1" applyFill="1" applyAlignment="1">
      <alignment horizontal="center" vertical="center" wrapText="1"/>
    </xf>
    <xf numFmtId="0" fontId="1" fillId="0" borderId="0" xfId="89" applyFont="1" applyFill="1" applyAlignment="1">
      <alignment vertical="center" wrapText="1"/>
    </xf>
    <xf numFmtId="0" fontId="1" fillId="0" borderId="0" xfId="89" applyFill="1" applyAlignment="1">
      <alignment horizontal="center" vertical="center" wrapText="1"/>
    </xf>
    <xf numFmtId="0" fontId="111" fillId="0" borderId="0" xfId="91" applyFont="1" applyFill="1" applyBorder="1" applyAlignment="1">
      <alignment vertical="center"/>
    </xf>
    <xf numFmtId="0" fontId="111" fillId="0" borderId="0" xfId="91" applyFont="1" applyFill="1" applyAlignment="1">
      <alignment vertical="center"/>
    </xf>
    <xf numFmtId="3" fontId="26" fillId="0" borderId="16" xfId="91" applyNumberFormat="1" applyFont="1" applyFill="1" applyBorder="1" applyAlignment="1">
      <alignment horizontal="right" vertical="center"/>
    </xf>
    <xf numFmtId="3" fontId="26" fillId="0" borderId="18" xfId="91" applyNumberFormat="1" applyFont="1" applyFill="1" applyBorder="1" applyAlignment="1">
      <alignment horizontal="right" vertical="center"/>
    </xf>
    <xf numFmtId="3" fontId="26" fillId="0" borderId="19" xfId="91" applyNumberFormat="1" applyFont="1" applyFill="1" applyBorder="1" applyAlignment="1">
      <alignment horizontal="right" vertical="center"/>
    </xf>
    <xf numFmtId="3" fontId="26" fillId="0" borderId="29" xfId="91" applyNumberFormat="1" applyFont="1" applyFill="1" applyBorder="1" applyAlignment="1">
      <alignment horizontal="right" vertical="center"/>
    </xf>
    <xf numFmtId="3" fontId="97" fillId="0" borderId="37" xfId="91" applyNumberFormat="1" applyFont="1" applyFill="1" applyBorder="1" applyAlignment="1">
      <alignment horizontal="right" vertical="center"/>
    </xf>
    <xf numFmtId="3" fontId="26" fillId="0" borderId="14" xfId="91" applyNumberFormat="1" applyFont="1" applyFill="1" applyBorder="1" applyAlignment="1">
      <alignment horizontal="right" vertical="center"/>
    </xf>
    <xf numFmtId="0" fontId="15" fillId="0" borderId="0" xfId="95" applyFont="1" applyFill="1" applyAlignment="1" applyProtection="1">
      <alignment vertical="center"/>
    </xf>
    <xf numFmtId="0" fontId="20" fillId="0" borderId="0" xfId="95" applyFont="1" applyFill="1" applyAlignment="1" applyProtection="1">
      <alignment vertical="center"/>
    </xf>
    <xf numFmtId="0" fontId="95" fillId="0" borderId="0" xfId="95" applyFont="1" applyFill="1" applyAlignment="1" applyProtection="1">
      <alignment vertical="center"/>
    </xf>
    <xf numFmtId="0" fontId="80" fillId="0" borderId="0" xfId="95" applyFont="1" applyFill="1" applyAlignment="1" applyProtection="1">
      <alignment vertical="center"/>
    </xf>
    <xf numFmtId="0" fontId="44" fillId="0" borderId="0" xfId="94" applyFont="1" applyFill="1" applyAlignment="1" applyProtection="1">
      <alignment vertical="center"/>
    </xf>
    <xf numFmtId="0" fontId="39" fillId="0" borderId="0" xfId="0" applyFont="1" applyFill="1" applyAlignment="1" applyProtection="1">
      <alignment horizontal="center" vertical="top" wrapText="1"/>
      <protection locked="0"/>
    </xf>
    <xf numFmtId="0" fontId="98" fillId="0" borderId="0" xfId="91" applyFont="1" applyFill="1" applyAlignment="1" applyProtection="1">
      <alignment horizontal="center" vertical="center"/>
      <protection locked="0"/>
    </xf>
    <xf numFmtId="0" fontId="20" fillId="0" borderId="0" xfId="95" applyFont="1" applyFill="1" applyAlignment="1" applyProtection="1">
      <alignment horizontal="center" vertical="center" wrapText="1"/>
    </xf>
    <xf numFmtId="0" fontId="20" fillId="0" borderId="0" xfId="95" applyFont="1" applyFill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  <protection locked="0"/>
    </xf>
    <xf numFmtId="0" fontId="115" fillId="0" borderId="0" xfId="91" applyFont="1" applyFill="1" applyAlignment="1">
      <alignment vertical="center"/>
    </xf>
    <xf numFmtId="0" fontId="63" fillId="0" borderId="0" xfId="91" applyFont="1" applyFill="1" applyAlignment="1">
      <alignment vertical="center"/>
    </xf>
    <xf numFmtId="0" fontId="44" fillId="0" borderId="0" xfId="0" applyFont="1" applyFill="1" applyAlignment="1" applyProtection="1">
      <alignment horizontal="right" vertical="top" wrapText="1"/>
      <protection locked="0"/>
    </xf>
    <xf numFmtId="0" fontId="39" fillId="0" borderId="0" xfId="0" applyFont="1" applyFill="1" applyAlignment="1" applyProtection="1">
      <alignment horizontal="right" vertical="top" wrapText="1"/>
      <protection locked="0"/>
    </xf>
    <xf numFmtId="0" fontId="23" fillId="0" borderId="0" xfId="95" applyFont="1" applyFill="1" applyAlignment="1" applyProtection="1">
      <alignment horizontal="right" vertical="center"/>
    </xf>
    <xf numFmtId="0" fontId="85" fillId="0" borderId="0" xfId="0" applyFont="1" applyAlignment="1" applyProtection="1">
      <alignment horizontal="right" vertical="center" wrapText="1"/>
      <protection locked="0"/>
    </xf>
    <xf numFmtId="0" fontId="44" fillId="0" borderId="0" xfId="0" applyFont="1" applyAlignment="1" applyProtection="1">
      <alignment horizontal="right"/>
    </xf>
    <xf numFmtId="0" fontId="117" fillId="0" borderId="0" xfId="92" applyFont="1"/>
    <xf numFmtId="0" fontId="80" fillId="0" borderId="0" xfId="0" applyFont="1"/>
    <xf numFmtId="3" fontId="87" fillId="0" borderId="0" xfId="0" applyNumberFormat="1" applyFont="1" applyBorder="1" applyAlignment="1">
      <alignment horizontal="right" wrapText="1"/>
    </xf>
    <xf numFmtId="0" fontId="15" fillId="0" borderId="36" xfId="96" applyFont="1" applyBorder="1" applyAlignment="1">
      <alignment vertical="center"/>
    </xf>
    <xf numFmtId="0" fontId="15" fillId="0" borderId="18" xfId="96" applyFont="1" applyBorder="1" applyAlignment="1">
      <alignment vertical="center" wrapText="1"/>
    </xf>
    <xf numFmtId="9" fontId="50" fillId="0" borderId="19" xfId="103" applyFont="1" applyFill="1" applyBorder="1" applyAlignment="1" applyProtection="1">
      <alignment horizontal="center" vertical="center" wrapText="1"/>
      <protection locked="0"/>
    </xf>
    <xf numFmtId="0" fontId="118" fillId="0" borderId="0" xfId="83"/>
    <xf numFmtId="0" fontId="96" fillId="0" borderId="0" xfId="83" applyFont="1" applyAlignment="1">
      <alignment horizontal="center"/>
    </xf>
    <xf numFmtId="0" fontId="30" fillId="0" borderId="0" xfId="83" applyFont="1" applyAlignment="1">
      <alignment horizontal="right"/>
    </xf>
    <xf numFmtId="0" fontId="118" fillId="0" borderId="0" xfId="83" applyFont="1" applyBorder="1" applyAlignment="1">
      <alignment horizontal="center"/>
    </xf>
    <xf numFmtId="0" fontId="118" fillId="0" borderId="0" xfId="83" applyFont="1" applyBorder="1" applyAlignment="1">
      <alignment horizontal="right"/>
    </xf>
    <xf numFmtId="0" fontId="30" fillId="0" borderId="15" xfId="83" applyFont="1" applyBorder="1" applyAlignment="1">
      <alignment vertical="center" wrapText="1"/>
    </xf>
    <xf numFmtId="0" fontId="97" fillId="0" borderId="17" xfId="83" applyFont="1" applyBorder="1" applyAlignment="1">
      <alignment horizontal="center"/>
    </xf>
    <xf numFmtId="0" fontId="97" fillId="0" borderId="0" xfId="83" applyFont="1"/>
    <xf numFmtId="49" fontId="118" fillId="0" borderId="17" xfId="83" applyNumberFormat="1" applyFont="1" applyBorder="1" applyAlignment="1">
      <alignment horizontal="right"/>
    </xf>
    <xf numFmtId="3" fontId="118" fillId="34" borderId="18" xfId="83" applyNumberFormat="1" applyFont="1" applyFill="1" applyBorder="1"/>
    <xf numFmtId="3" fontId="118" fillId="0" borderId="18" xfId="83" applyNumberFormat="1" applyFont="1" applyBorder="1"/>
    <xf numFmtId="3" fontId="118" fillId="34" borderId="29" xfId="83" applyNumberFormat="1" applyFont="1" applyFill="1" applyBorder="1"/>
    <xf numFmtId="3" fontId="118" fillId="0" borderId="18" xfId="83" applyNumberFormat="1" applyFont="1" applyFill="1" applyBorder="1" applyAlignment="1" applyProtection="1">
      <alignment vertical="center" wrapText="1"/>
      <protection locked="0"/>
    </xf>
    <xf numFmtId="3" fontId="118" fillId="34" borderId="18" xfId="83" applyNumberFormat="1" applyFont="1" applyFill="1" applyBorder="1" applyAlignment="1" applyProtection="1">
      <alignment vertical="center" wrapText="1"/>
      <protection locked="0"/>
    </xf>
    <xf numFmtId="49" fontId="118" fillId="0" borderId="28" xfId="83" applyNumberFormat="1" applyFont="1" applyBorder="1" applyAlignment="1">
      <alignment horizontal="right"/>
    </xf>
    <xf numFmtId="49" fontId="118" fillId="0" borderId="28" xfId="83" applyNumberFormat="1" applyBorder="1"/>
    <xf numFmtId="49" fontId="118" fillId="0" borderId="29" xfId="83" applyNumberFormat="1" applyBorder="1"/>
    <xf numFmtId="0" fontId="30" fillId="0" borderId="14" xfId="83" applyFont="1" applyBorder="1" applyAlignment="1">
      <alignment horizontal="left"/>
    </xf>
    <xf numFmtId="0" fontId="30" fillId="0" borderId="13" xfId="83" applyFont="1" applyBorder="1" applyAlignment="1">
      <alignment horizontal="left"/>
    </xf>
    <xf numFmtId="0" fontId="120" fillId="0" borderId="0" xfId="88" applyFont="1" applyFill="1"/>
    <xf numFmtId="0" fontId="118" fillId="0" borderId="0" xfId="90" applyFont="1" applyFill="1" applyAlignment="1">
      <alignment horizontal="center" vertical="center" wrapText="1"/>
    </xf>
    <xf numFmtId="0" fontId="20" fillId="0" borderId="0" xfId="90" applyFont="1" applyAlignment="1">
      <alignment horizontal="center" wrapText="1"/>
    </xf>
    <xf numFmtId="0" fontId="36" fillId="0" borderId="0" xfId="90" applyFont="1" applyAlignment="1">
      <alignment horizontal="right" wrapText="1"/>
    </xf>
    <xf numFmtId="0" fontId="118" fillId="0" borderId="0" xfId="90" applyFill="1" applyAlignment="1">
      <alignment vertical="center" wrapText="1"/>
    </xf>
    <xf numFmtId="0" fontId="25" fillId="0" borderId="0" xfId="90" applyFont="1" applyAlignment="1">
      <alignment wrapText="1"/>
    </xf>
    <xf numFmtId="164" fontId="110" fillId="0" borderId="0" xfId="90" applyNumberFormat="1" applyFont="1" applyFill="1" applyAlignment="1">
      <alignment horizontal="center" vertical="center" wrapText="1"/>
    </xf>
    <xf numFmtId="0" fontId="37" fillId="0" borderId="0" xfId="90" applyFont="1" applyAlignment="1">
      <alignment horizontal="center" wrapText="1"/>
    </xf>
    <xf numFmtId="164" fontId="110" fillId="0" borderId="0" xfId="90" applyNumberFormat="1" applyFont="1" applyFill="1" applyAlignment="1">
      <alignment vertical="center" wrapText="1"/>
    </xf>
    <xf numFmtId="164" fontId="99" fillId="0" borderId="0" xfId="90" applyNumberFormat="1" applyFont="1" applyFill="1" applyAlignment="1">
      <alignment horizontal="center" vertical="center"/>
    </xf>
    <xf numFmtId="164" fontId="99" fillId="0" borderId="0" xfId="90" applyNumberFormat="1" applyFont="1" applyFill="1" applyBorder="1" applyAlignment="1">
      <alignment horizontal="center" vertical="center" wrapText="1"/>
    </xf>
    <xf numFmtId="164" fontId="104" fillId="0" borderId="0" xfId="90" applyNumberFormat="1" applyFont="1" applyFill="1" applyAlignment="1">
      <alignment vertical="center" wrapText="1"/>
    </xf>
    <xf numFmtId="0" fontId="24" fillId="0" borderId="0" xfId="90" applyFont="1" applyFill="1" applyBorder="1" applyAlignment="1" applyProtection="1">
      <alignment horizontal="right"/>
    </xf>
    <xf numFmtId="0" fontId="38" fillId="0" borderId="0" xfId="90" applyFont="1" applyFill="1" applyBorder="1" applyAlignment="1" applyProtection="1"/>
    <xf numFmtId="0" fontId="113" fillId="0" borderId="0" xfId="88" applyFont="1" applyFill="1"/>
    <xf numFmtId="164" fontId="39" fillId="0" borderId="0" xfId="88" applyNumberFormat="1" applyFont="1" applyFill="1" applyBorder="1" applyAlignment="1" applyProtection="1">
      <alignment horizontal="centerContinuous" vertical="center"/>
    </xf>
    <xf numFmtId="0" fontId="38" fillId="0" borderId="0" xfId="90" applyFont="1" applyFill="1" applyBorder="1" applyAlignment="1" applyProtection="1">
      <alignment horizontal="right"/>
    </xf>
    <xf numFmtId="0" fontId="97" fillId="0" borderId="0" xfId="88" applyFont="1" applyFill="1" applyBorder="1" applyAlignment="1" applyProtection="1">
      <alignment horizontal="center" vertical="center"/>
    </xf>
    <xf numFmtId="0" fontId="97" fillId="0" borderId="0" xfId="88" applyFont="1" applyFill="1" applyBorder="1" applyAlignment="1" applyProtection="1">
      <alignment horizontal="center" vertical="center" wrapText="1"/>
    </xf>
    <xf numFmtId="165" fontId="97" fillId="0" borderId="0" xfId="57" applyNumberFormat="1" applyFont="1" applyFill="1" applyBorder="1" applyAlignment="1" applyProtection="1">
      <alignment horizontal="center"/>
    </xf>
    <xf numFmtId="0" fontId="121" fillId="0" borderId="0" xfId="88" applyFont="1" applyFill="1"/>
    <xf numFmtId="0" fontId="30" fillId="0" borderId="0" xfId="88" applyFont="1" applyFill="1" applyBorder="1" applyAlignment="1">
      <alignment horizontal="center" vertical="center"/>
    </xf>
    <xf numFmtId="0" fontId="30" fillId="0" borderId="0" xfId="88" applyFont="1" applyFill="1" applyBorder="1"/>
    <xf numFmtId="165" fontId="30" fillId="0" borderId="0" xfId="88" applyNumberFormat="1" applyFont="1" applyFill="1" applyBorder="1"/>
    <xf numFmtId="0" fontId="113" fillId="0" borderId="0" xfId="88" applyFont="1" applyFill="1" applyAlignment="1">
      <alignment wrapText="1"/>
    </xf>
    <xf numFmtId="0" fontId="99" fillId="0" borderId="61" xfId="88" applyFont="1" applyFill="1" applyBorder="1" applyAlignment="1" applyProtection="1">
      <alignment horizontal="center" vertical="center"/>
    </xf>
    <xf numFmtId="165" fontId="99" fillId="0" borderId="61" xfId="57" applyNumberFormat="1" applyFont="1" applyFill="1" applyBorder="1" applyProtection="1">
      <protection locked="0"/>
    </xf>
    <xf numFmtId="0" fontId="66" fillId="0" borderId="0" xfId="92" applyFont="1"/>
    <xf numFmtId="0" fontId="41" fillId="0" borderId="0" xfId="91" applyFont="1" applyFill="1" applyAlignment="1" applyProtection="1">
      <alignment horizontal="right" vertical="center"/>
      <protection locked="0"/>
    </xf>
    <xf numFmtId="4" fontId="80" fillId="0" borderId="43" xfId="82" applyNumberFormat="1" applyFont="1" applyFill="1" applyBorder="1" applyAlignment="1">
      <alignment vertical="center"/>
    </xf>
    <xf numFmtId="4" fontId="80" fillId="0" borderId="73" xfId="82" applyNumberFormat="1" applyFont="1" applyFill="1" applyBorder="1" applyAlignment="1">
      <alignment vertical="center"/>
    </xf>
    <xf numFmtId="166" fontId="80" fillId="0" borderId="18" xfId="82" applyNumberFormat="1" applyFont="1" applyBorder="1" applyAlignment="1">
      <alignment vertical="center"/>
    </xf>
    <xf numFmtId="0" fontId="75" fillId="0" borderId="36" xfId="96" applyFont="1" applyBorder="1" applyAlignment="1">
      <alignment horizontal="left" vertical="center"/>
    </xf>
    <xf numFmtId="0" fontId="23" fillId="0" borderId="35" xfId="96" applyFont="1" applyFill="1" applyBorder="1" applyAlignment="1">
      <alignment horizontal="left" vertical="center"/>
    </xf>
    <xf numFmtId="0" fontId="23" fillId="0" borderId="36" xfId="96" applyFont="1" applyFill="1" applyBorder="1" applyAlignment="1">
      <alignment horizontal="left" vertical="center"/>
    </xf>
    <xf numFmtId="0" fontId="75" fillId="0" borderId="35" xfId="96" applyFont="1" applyBorder="1" applyAlignment="1">
      <alignment horizontal="left" vertical="center"/>
    </xf>
    <xf numFmtId="0" fontId="87" fillId="0" borderId="0" xfId="92" applyFont="1" applyBorder="1" applyAlignment="1">
      <alignment wrapText="1"/>
    </xf>
    <xf numFmtId="0" fontId="23" fillId="0" borderId="15" xfId="92" applyFont="1" applyBorder="1" applyAlignment="1"/>
    <xf numFmtId="0" fontId="23" fillId="0" borderId="13" xfId="92" applyFont="1" applyBorder="1" applyAlignment="1"/>
    <xf numFmtId="0" fontId="20" fillId="27" borderId="20" xfId="96" applyFont="1" applyFill="1" applyBorder="1" applyAlignment="1">
      <alignment horizontal="center" vertical="center"/>
    </xf>
    <xf numFmtId="0" fontId="20" fillId="27" borderId="21" xfId="96" applyFont="1" applyFill="1" applyBorder="1" applyAlignment="1">
      <alignment horizontal="center" vertical="center" wrapText="1"/>
    </xf>
    <xf numFmtId="0" fontId="20" fillId="27" borderId="22" xfId="96" applyFont="1" applyFill="1" applyBorder="1" applyAlignment="1">
      <alignment horizontal="center" vertical="center" wrapText="1"/>
    </xf>
    <xf numFmtId="0" fontId="20" fillId="27" borderId="75" xfId="96" applyFont="1" applyFill="1" applyBorder="1" applyAlignment="1">
      <alignment horizontal="center" vertical="center"/>
    </xf>
    <xf numFmtId="0" fontId="20" fillId="27" borderId="21" xfId="96" applyFont="1" applyFill="1" applyBorder="1" applyAlignment="1">
      <alignment horizontal="center" vertical="center"/>
    </xf>
    <xf numFmtId="0" fontId="20" fillId="0" borderId="54" xfId="96" applyFont="1" applyBorder="1" applyAlignment="1">
      <alignment horizontal="center" vertical="center"/>
    </xf>
    <xf numFmtId="0" fontId="20" fillId="0" borderId="44" xfId="96" applyFont="1" applyBorder="1" applyAlignment="1">
      <alignment horizontal="center" vertical="center"/>
    </xf>
    <xf numFmtId="3" fontId="20" fillId="0" borderId="29" xfId="96" applyNumberFormat="1" applyFont="1" applyBorder="1" applyAlignment="1">
      <alignment horizontal="right" vertical="center"/>
    </xf>
    <xf numFmtId="3" fontId="20" fillId="0" borderId="30" xfId="96" applyNumberFormat="1" applyFont="1" applyBorder="1" applyAlignment="1">
      <alignment horizontal="right" vertical="center"/>
    </xf>
    <xf numFmtId="0" fontId="20" fillId="0" borderId="43" xfId="96" applyFont="1" applyBorder="1" applyAlignment="1">
      <alignment horizontal="center" vertical="center"/>
    </xf>
    <xf numFmtId="3" fontId="20" fillId="0" borderId="29" xfId="96" applyNumberFormat="1" applyFont="1" applyBorder="1" applyAlignment="1">
      <alignment vertical="center"/>
    </xf>
    <xf numFmtId="3" fontId="20" fillId="0" borderId="30" xfId="96" applyNumberFormat="1" applyFont="1" applyBorder="1" applyAlignment="1">
      <alignment vertical="center"/>
    </xf>
    <xf numFmtId="3" fontId="73" fillId="27" borderId="21" xfId="96" applyNumberFormat="1" applyFont="1" applyFill="1" applyBorder="1" applyAlignment="1">
      <alignment vertical="center"/>
    </xf>
    <xf numFmtId="0" fontId="73" fillId="27" borderId="41" xfId="96" applyFont="1" applyFill="1" applyBorder="1" applyAlignment="1">
      <alignment horizontal="left" vertical="center"/>
    </xf>
    <xf numFmtId="0" fontId="73" fillId="27" borderId="21" xfId="96" applyFont="1" applyFill="1" applyBorder="1" applyAlignment="1">
      <alignment horizontal="left" vertical="center"/>
    </xf>
    <xf numFmtId="3" fontId="48" fillId="0" borderId="76" xfId="0" applyNumberFormat="1" applyFont="1" applyBorder="1" applyAlignment="1">
      <alignment horizontal="right" wrapText="1"/>
    </xf>
    <xf numFmtId="0" fontId="88" fillId="0" borderId="66" xfId="92" applyFont="1" applyBorder="1" applyAlignment="1">
      <alignment horizontal="center" wrapText="1"/>
    </xf>
    <xf numFmtId="0" fontId="89" fillId="0" borderId="66" xfId="92" applyFont="1" applyBorder="1" applyAlignment="1">
      <alignment horizontal="center" wrapText="1"/>
    </xf>
    <xf numFmtId="0" fontId="85" fillId="0" borderId="77" xfId="92" applyFont="1" applyBorder="1" applyAlignment="1">
      <alignment wrapText="1"/>
    </xf>
    <xf numFmtId="0" fontId="87" fillId="0" borderId="38" xfId="92" applyFont="1" applyBorder="1" applyAlignment="1">
      <alignment wrapText="1"/>
    </xf>
    <xf numFmtId="0" fontId="85" fillId="0" borderId="38" xfId="92" applyFont="1" applyBorder="1" applyAlignment="1">
      <alignment wrapText="1"/>
    </xf>
    <xf numFmtId="0" fontId="116" fillId="0" borderId="38" xfId="92" applyFont="1" applyBorder="1" applyAlignment="1">
      <alignment wrapText="1"/>
    </xf>
    <xf numFmtId="0" fontId="85" fillId="0" borderId="54" xfId="92" applyFont="1" applyBorder="1" applyAlignment="1">
      <alignment wrapText="1"/>
    </xf>
    <xf numFmtId="0" fontId="48" fillId="0" borderId="66" xfId="92" applyFont="1" applyBorder="1" applyAlignment="1">
      <alignment wrapText="1"/>
    </xf>
    <xf numFmtId="0" fontId="85" fillId="0" borderId="66" xfId="92" applyFont="1" applyBorder="1" applyAlignment="1">
      <alignment wrapText="1"/>
    </xf>
    <xf numFmtId="0" fontId="87" fillId="0" borderId="77" xfId="92" applyFont="1" applyBorder="1" applyAlignment="1">
      <alignment wrapText="1"/>
    </xf>
    <xf numFmtId="0" fontId="87" fillId="0" borderId="54" xfId="92" applyFont="1" applyBorder="1" applyAlignment="1">
      <alignment wrapText="1"/>
    </xf>
    <xf numFmtId="0" fontId="85" fillId="0" borderId="52" xfId="92" applyFont="1" applyBorder="1" applyAlignment="1">
      <alignment horizontal="center" wrapText="1"/>
    </xf>
    <xf numFmtId="0" fontId="89" fillId="0" borderId="52" xfId="92" applyFont="1" applyBorder="1" applyAlignment="1">
      <alignment horizontal="center" wrapText="1"/>
    </xf>
    <xf numFmtId="0" fontId="85" fillId="0" borderId="78" xfId="92" applyFont="1" applyBorder="1" applyAlignment="1">
      <alignment wrapText="1"/>
    </xf>
    <xf numFmtId="0" fontId="87" fillId="0" borderId="61" xfId="92" applyFont="1" applyBorder="1" applyAlignment="1">
      <alignment wrapText="1"/>
    </xf>
    <xf numFmtId="0" fontId="74" fillId="0" borderId="61" xfId="92" applyFont="1" applyBorder="1" applyAlignment="1">
      <alignment wrapText="1"/>
    </xf>
    <xf numFmtId="0" fontId="85" fillId="0" borderId="61" xfId="92" applyFont="1" applyBorder="1" applyAlignment="1">
      <alignment wrapText="1"/>
    </xf>
    <xf numFmtId="0" fontId="116" fillId="0" borderId="61" xfId="92" applyFont="1" applyBorder="1" applyAlignment="1">
      <alignment wrapText="1"/>
    </xf>
    <xf numFmtId="0" fontId="85" fillId="0" borderId="79" xfId="92" applyFont="1" applyBorder="1" applyAlignment="1">
      <alignment wrapText="1"/>
    </xf>
    <xf numFmtId="0" fontId="48" fillId="0" borderId="52" xfId="92" applyFont="1" applyBorder="1" applyAlignment="1">
      <alignment wrapText="1"/>
    </xf>
    <xf numFmtId="0" fontId="85" fillId="0" borderId="52" xfId="92" applyFont="1" applyBorder="1" applyAlignment="1">
      <alignment wrapText="1"/>
    </xf>
    <xf numFmtId="0" fontId="87" fillId="0" borderId="78" xfId="92" applyFont="1" applyBorder="1" applyAlignment="1">
      <alignment wrapText="1"/>
    </xf>
    <xf numFmtId="0" fontId="87" fillId="0" borderId="79" xfId="92" applyFont="1" applyBorder="1" applyAlignment="1">
      <alignment wrapText="1"/>
    </xf>
    <xf numFmtId="0" fontId="49" fillId="0" borderId="75" xfId="92" applyFont="1" applyBorder="1" applyAlignment="1">
      <alignment horizontal="center" wrapText="1"/>
    </xf>
    <xf numFmtId="0" fontId="89" fillId="0" borderId="75" xfId="92" applyFont="1" applyBorder="1" applyAlignment="1">
      <alignment horizontal="center" wrapText="1"/>
    </xf>
    <xf numFmtId="3" fontId="85" fillId="0" borderId="50" xfId="0" applyNumberFormat="1" applyFont="1" applyBorder="1" applyAlignment="1">
      <alignment horizontal="right" wrapText="1"/>
    </xf>
    <xf numFmtId="3" fontId="87" fillId="0" borderId="35" xfId="0" applyNumberFormat="1" applyFont="1" applyBorder="1" applyAlignment="1">
      <alignment horizontal="right" wrapText="1"/>
    </xf>
    <xf numFmtId="3" fontId="74" fillId="0" borderId="35" xfId="0" applyNumberFormat="1" applyFont="1" applyBorder="1" applyAlignment="1">
      <alignment horizontal="right" wrapText="1"/>
    </xf>
    <xf numFmtId="0" fontId="74" fillId="0" borderId="35" xfId="0" applyFont="1" applyBorder="1" applyAlignment="1">
      <alignment wrapText="1"/>
    </xf>
    <xf numFmtId="3" fontId="85" fillId="0" borderId="35" xfId="0" applyNumberFormat="1" applyFont="1" applyBorder="1" applyAlignment="1">
      <alignment horizontal="right" wrapText="1"/>
    </xf>
    <xf numFmtId="3" fontId="48" fillId="0" borderId="75" xfId="0" applyNumberFormat="1" applyFont="1" applyBorder="1" applyAlignment="1">
      <alignment horizontal="right" wrapText="1"/>
    </xf>
    <xf numFmtId="3" fontId="87" fillId="0" borderId="50" xfId="0" applyNumberFormat="1" applyFont="1" applyBorder="1" applyAlignment="1">
      <alignment horizontal="right" wrapText="1"/>
    </xf>
    <xf numFmtId="3" fontId="87" fillId="0" borderId="43" xfId="0" applyNumberFormat="1" applyFont="1" applyBorder="1" applyAlignment="1">
      <alignment horizontal="right" wrapText="1"/>
    </xf>
    <xf numFmtId="0" fontId="49" fillId="0" borderId="51" xfId="92" applyFont="1" applyBorder="1" applyAlignment="1">
      <alignment horizontal="center" wrapText="1"/>
    </xf>
    <xf numFmtId="0" fontId="89" fillId="0" borderId="51" xfId="92" applyFont="1" applyBorder="1" applyAlignment="1">
      <alignment horizontal="center" wrapText="1"/>
    </xf>
    <xf numFmtId="3" fontId="85" fillId="0" borderId="74" xfId="0" applyNumberFormat="1" applyFont="1" applyBorder="1" applyAlignment="1">
      <alignment horizontal="right" wrapText="1"/>
    </xf>
    <xf numFmtId="3" fontId="87" fillId="0" borderId="65" xfId="0" applyNumberFormat="1" applyFont="1" applyBorder="1" applyAlignment="1">
      <alignment horizontal="right" wrapText="1"/>
    </xf>
    <xf numFmtId="3" fontId="85" fillId="0" borderId="65" xfId="0" applyNumberFormat="1" applyFont="1" applyBorder="1" applyAlignment="1">
      <alignment horizontal="right" wrapText="1"/>
    </xf>
    <xf numFmtId="3" fontId="116" fillId="0" borderId="65" xfId="0" applyNumberFormat="1" applyFont="1" applyBorder="1" applyAlignment="1">
      <alignment horizontal="right" wrapText="1"/>
    </xf>
    <xf numFmtId="3" fontId="87" fillId="0" borderId="65" xfId="92" applyNumberFormat="1" applyFont="1" applyBorder="1" applyAlignment="1">
      <alignment horizontal="right" wrapText="1"/>
    </xf>
    <xf numFmtId="0" fontId="85" fillId="0" borderId="80" xfId="0" applyFont="1" applyBorder="1" applyAlignment="1">
      <alignment wrapText="1"/>
    </xf>
    <xf numFmtId="3" fontId="48" fillId="0" borderId="51" xfId="0" applyNumberFormat="1" applyFont="1" applyBorder="1" applyAlignment="1">
      <alignment horizontal="right" wrapText="1"/>
    </xf>
    <xf numFmtId="3" fontId="85" fillId="0" borderId="51" xfId="0" applyNumberFormat="1" applyFont="1" applyBorder="1" applyAlignment="1">
      <alignment horizontal="right" wrapText="1"/>
    </xf>
    <xf numFmtId="3" fontId="87" fillId="0" borderId="74" xfId="0" applyNumberFormat="1" applyFont="1" applyBorder="1" applyAlignment="1">
      <alignment horizontal="right" wrapText="1"/>
    </xf>
    <xf numFmtId="3" fontId="87" fillId="0" borderId="80" xfId="0" applyNumberFormat="1" applyFont="1" applyBorder="1" applyAlignment="1">
      <alignment horizontal="right" wrapText="1"/>
    </xf>
    <xf numFmtId="0" fontId="49" fillId="0" borderId="52" xfId="92" applyFont="1" applyBorder="1" applyAlignment="1">
      <alignment horizontal="center" wrapText="1"/>
    </xf>
    <xf numFmtId="3" fontId="85" fillId="0" borderId="78" xfId="0" applyNumberFormat="1" applyFont="1" applyBorder="1" applyAlignment="1">
      <alignment horizontal="right" wrapText="1"/>
    </xf>
    <xf numFmtId="3" fontId="87" fillId="0" borderId="61" xfId="92" applyNumberFormat="1" applyFont="1" applyBorder="1" applyAlignment="1">
      <alignment horizontal="right" wrapText="1"/>
    </xf>
    <xf numFmtId="3" fontId="74" fillId="0" borderId="61" xfId="92" applyNumberFormat="1" applyFont="1" applyBorder="1" applyAlignment="1">
      <alignment horizontal="right" wrapText="1"/>
    </xf>
    <xf numFmtId="3" fontId="74" fillId="0" borderId="61" xfId="92" applyNumberFormat="1" applyFont="1" applyBorder="1" applyAlignment="1">
      <alignment wrapText="1"/>
    </xf>
    <xf numFmtId="3" fontId="85" fillId="0" borderId="61" xfId="0" applyNumberFormat="1" applyFont="1" applyBorder="1" applyAlignment="1">
      <alignment horizontal="right" wrapText="1"/>
    </xf>
    <xf numFmtId="3" fontId="116" fillId="0" borderId="61" xfId="92" applyNumberFormat="1" applyFont="1" applyBorder="1" applyAlignment="1">
      <alignment horizontal="right" wrapText="1"/>
    </xf>
    <xf numFmtId="3" fontId="87" fillId="0" borderId="61" xfId="0" applyNumberFormat="1" applyFont="1" applyBorder="1" applyAlignment="1">
      <alignment horizontal="right" wrapText="1"/>
    </xf>
    <xf numFmtId="3" fontId="87" fillId="0" borderId="61" xfId="92" applyNumberFormat="1" applyFont="1" applyBorder="1" applyAlignment="1">
      <alignment wrapText="1"/>
    </xf>
    <xf numFmtId="0" fontId="87" fillId="0" borderId="61" xfId="0" applyFont="1" applyBorder="1" applyAlignment="1">
      <alignment horizontal="right" wrapText="1"/>
    </xf>
    <xf numFmtId="0" fontId="87" fillId="0" borderId="61" xfId="0" applyFont="1" applyBorder="1" applyAlignment="1">
      <alignment wrapText="1"/>
    </xf>
    <xf numFmtId="0" fontId="85" fillId="0" borderId="61" xfId="0" applyFont="1" applyBorder="1" applyAlignment="1">
      <alignment horizontal="right" wrapText="1"/>
    </xf>
    <xf numFmtId="0" fontId="85" fillId="0" borderId="79" xfId="0" applyFont="1" applyBorder="1" applyAlignment="1">
      <alignment wrapText="1"/>
    </xf>
    <xf numFmtId="3" fontId="48" fillId="0" borderId="52" xfId="0" applyNumberFormat="1" applyFont="1" applyBorder="1" applyAlignment="1">
      <alignment horizontal="right" wrapText="1"/>
    </xf>
    <xf numFmtId="3" fontId="85" fillId="0" borderId="52" xfId="0" applyNumberFormat="1" applyFont="1" applyBorder="1" applyAlignment="1">
      <alignment horizontal="right" wrapText="1"/>
    </xf>
    <xf numFmtId="3" fontId="87" fillId="0" borderId="78" xfId="92" applyNumberFormat="1" applyFont="1" applyBorder="1" applyAlignment="1">
      <alignment horizontal="right" wrapText="1"/>
    </xf>
    <xf numFmtId="3" fontId="87" fillId="0" borderId="79" xfId="92" applyNumberFormat="1" applyFont="1" applyBorder="1" applyAlignment="1">
      <alignment horizontal="right" wrapText="1"/>
    </xf>
    <xf numFmtId="0" fontId="23" fillId="0" borderId="69" xfId="0" applyFont="1" applyBorder="1" applyAlignment="1"/>
    <xf numFmtId="0" fontId="23" fillId="0" borderId="57" xfId="0" applyFont="1" applyBorder="1" applyAlignment="1"/>
    <xf numFmtId="0" fontId="121" fillId="0" borderId="60" xfId="0" applyFont="1" applyBorder="1" applyAlignment="1"/>
    <xf numFmtId="0" fontId="121" fillId="0" borderId="62" xfId="0" applyFont="1" applyBorder="1" applyAlignment="1"/>
    <xf numFmtId="0" fontId="121" fillId="0" borderId="68" xfId="0" applyFont="1" applyBorder="1" applyAlignment="1"/>
    <xf numFmtId="0" fontId="121" fillId="0" borderId="81" xfId="0" applyFont="1" applyBorder="1" applyAlignment="1"/>
    <xf numFmtId="0" fontId="95" fillId="0" borderId="0" xfId="96" applyFont="1" applyBorder="1" applyAlignment="1">
      <alignment horizontal="center"/>
    </xf>
    <xf numFmtId="3" fontId="80" fillId="0" borderId="29" xfId="82" applyNumberFormat="1" applyFont="1" applyFill="1" applyBorder="1" applyAlignment="1">
      <alignment vertical="center"/>
    </xf>
    <xf numFmtId="0" fontId="23" fillId="27" borderId="68" xfId="84" applyFont="1" applyFill="1" applyBorder="1" applyAlignment="1">
      <alignment horizontal="center" vertical="center" wrapText="1"/>
    </xf>
    <xf numFmtId="0" fontId="25" fillId="27" borderId="74" xfId="84" applyFont="1" applyFill="1" applyBorder="1" applyAlignment="1">
      <alignment horizontal="center" vertical="center" wrapText="1"/>
    </xf>
    <xf numFmtId="0" fontId="23" fillId="27" borderId="77" xfId="84" applyFont="1" applyFill="1" applyBorder="1" applyAlignment="1">
      <alignment horizontal="center" vertical="center"/>
    </xf>
    <xf numFmtId="0" fontId="23" fillId="27" borderId="80" xfId="84" applyFont="1" applyFill="1" applyBorder="1" applyAlignment="1">
      <alignment horizontal="center" vertical="center"/>
    </xf>
    <xf numFmtId="0" fontId="37" fillId="0" borderId="82" xfId="82" applyFont="1" applyBorder="1" applyAlignment="1">
      <alignment vertical="center" wrapText="1"/>
    </xf>
    <xf numFmtId="3" fontId="23" fillId="0" borderId="83" xfId="84" applyNumberFormat="1" applyFont="1" applyFill="1" applyBorder="1"/>
    <xf numFmtId="0" fontId="37" fillId="0" borderId="84" xfId="82" applyFont="1" applyBorder="1" applyAlignment="1">
      <alignment vertical="center" wrapText="1"/>
    </xf>
    <xf numFmtId="3" fontId="23" fillId="0" borderId="85" xfId="84" applyNumberFormat="1" applyFont="1" applyFill="1" applyBorder="1"/>
    <xf numFmtId="0" fontId="74" fillId="0" borderId="84" xfId="82" applyFont="1" applyBorder="1" applyAlignment="1">
      <alignment vertical="center" wrapText="1"/>
    </xf>
    <xf numFmtId="3" fontId="80" fillId="0" borderId="85" xfId="84" applyNumberFormat="1" applyFont="1" applyFill="1" applyBorder="1"/>
    <xf numFmtId="0" fontId="23" fillId="30" borderId="84" xfId="82" applyFont="1" applyFill="1" applyBorder="1" applyAlignment="1">
      <alignment vertical="center" wrapText="1"/>
    </xf>
    <xf numFmtId="3" fontId="23" fillId="30" borderId="85" xfId="84" applyNumberFormat="1" applyFont="1" applyFill="1" applyBorder="1"/>
    <xf numFmtId="0" fontId="74" fillId="0" borderId="86" xfId="82" applyFont="1" applyBorder="1" applyAlignment="1">
      <alignment vertical="center" wrapText="1"/>
    </xf>
    <xf numFmtId="0" fontId="74" fillId="0" borderId="17" xfId="82" applyFont="1" applyBorder="1" applyAlignment="1">
      <alignment vertical="center" wrapText="1"/>
    </xf>
    <xf numFmtId="0" fontId="23" fillId="30" borderId="17" xfId="82" applyFont="1" applyFill="1" applyBorder="1" applyAlignment="1">
      <alignment vertical="center" wrapText="1"/>
    </xf>
    <xf numFmtId="3" fontId="23" fillId="30" borderId="25" xfId="84" applyNumberFormat="1" applyFont="1" applyFill="1" applyBorder="1"/>
    <xf numFmtId="0" fontId="37" fillId="0" borderId="87" xfId="82" applyFont="1" applyBorder="1" applyAlignment="1">
      <alignment vertical="center" wrapText="1"/>
    </xf>
    <xf numFmtId="3" fontId="23" fillId="0" borderId="24" xfId="84" applyNumberFormat="1" applyFont="1" applyFill="1" applyBorder="1"/>
    <xf numFmtId="3" fontId="80" fillId="0" borderId="25" xfId="84" applyNumberFormat="1" applyFont="1" applyFill="1" applyBorder="1"/>
    <xf numFmtId="0" fontId="74" fillId="0" borderId="70" xfId="82" applyFont="1" applyBorder="1" applyAlignment="1">
      <alignment vertical="center" wrapText="1"/>
    </xf>
    <xf numFmtId="3" fontId="23" fillId="30" borderId="25" xfId="82" applyNumberFormat="1" applyFont="1" applyFill="1" applyBorder="1" applyAlignment="1">
      <alignment vertical="center"/>
    </xf>
    <xf numFmtId="0" fontId="81" fillId="27" borderId="13" xfId="84" applyFont="1" applyFill="1" applyBorder="1" applyAlignment="1">
      <alignment wrapText="1"/>
    </xf>
    <xf numFmtId="3" fontId="81" fillId="27" borderId="14" xfId="84" applyNumberFormat="1" applyFont="1" applyFill="1" applyBorder="1"/>
    <xf numFmtId="0" fontId="81" fillId="27" borderId="14" xfId="87" applyFont="1" applyFill="1" applyBorder="1"/>
    <xf numFmtId="3" fontId="81" fillId="27" borderId="14" xfId="82" applyNumberFormat="1" applyFont="1" applyFill="1" applyBorder="1" applyAlignment="1">
      <alignment vertical="center"/>
    </xf>
    <xf numFmtId="3" fontId="80" fillId="0" borderId="88" xfId="82" applyNumberFormat="1" applyFont="1" applyFill="1" applyBorder="1" applyAlignment="1">
      <alignment vertical="center"/>
    </xf>
    <xf numFmtId="0" fontId="23" fillId="30" borderId="28" xfId="82" applyFont="1" applyFill="1" applyBorder="1" applyAlignment="1">
      <alignment vertical="center" wrapText="1"/>
    </xf>
    <xf numFmtId="3" fontId="23" fillId="30" borderId="29" xfId="84" applyNumberFormat="1" applyFont="1" applyFill="1" applyBorder="1"/>
    <xf numFmtId="0" fontId="23" fillId="30" borderId="29" xfId="87" applyFont="1" applyFill="1" applyBorder="1"/>
    <xf numFmtId="3" fontId="23" fillId="30" borderId="29" xfId="82" applyNumberFormat="1" applyFont="1" applyFill="1" applyBorder="1" applyAlignment="1">
      <alignment vertical="center"/>
    </xf>
    <xf numFmtId="3" fontId="23" fillId="30" borderId="30" xfId="82" applyNumberFormat="1" applyFont="1" applyFill="1" applyBorder="1" applyAlignment="1">
      <alignment vertical="center"/>
    </xf>
    <xf numFmtId="0" fontId="81" fillId="27" borderId="20" xfId="84" applyFont="1" applyFill="1" applyBorder="1" applyAlignment="1">
      <alignment wrapText="1"/>
    </xf>
    <xf numFmtId="3" fontId="81" fillId="27" borderId="21" xfId="84" applyNumberFormat="1" applyFont="1" applyFill="1" applyBorder="1"/>
    <xf numFmtId="0" fontId="81" fillId="27" borderId="21" xfId="87" applyFont="1" applyFill="1" applyBorder="1"/>
    <xf numFmtId="3" fontId="81" fillId="27" borderId="21" xfId="82" applyNumberFormat="1" applyFont="1" applyFill="1" applyBorder="1" applyAlignment="1">
      <alignment vertical="center"/>
    </xf>
    <xf numFmtId="3" fontId="81" fillId="27" borderId="22" xfId="82" applyNumberFormat="1" applyFont="1" applyFill="1" applyBorder="1" applyAlignment="1">
      <alignment vertical="center"/>
    </xf>
    <xf numFmtId="0" fontId="0" fillId="0" borderId="0" xfId="83" applyFont="1" applyBorder="1" applyAlignment="1">
      <alignment horizontal="right"/>
    </xf>
    <xf numFmtId="0" fontId="74" fillId="0" borderId="89" xfId="0" applyFont="1" applyBorder="1" applyAlignment="1">
      <alignment horizontal="justify"/>
    </xf>
    <xf numFmtId="0" fontId="0" fillId="0" borderId="61" xfId="108" applyFont="1" applyBorder="1" applyAlignment="1">
      <alignment horizontal="left" wrapText="1"/>
    </xf>
    <xf numFmtId="0" fontId="30" fillId="0" borderId="69" xfId="83" applyFont="1" applyBorder="1" applyAlignment="1">
      <alignment horizontal="center" vertical="center" wrapText="1"/>
    </xf>
    <xf numFmtId="0" fontId="97" fillId="0" borderId="40" xfId="83" applyFont="1" applyBorder="1" applyAlignment="1">
      <alignment horizontal="center"/>
    </xf>
    <xf numFmtId="49" fontId="118" fillId="0" borderId="40" xfId="83" applyNumberFormat="1" applyFont="1" applyBorder="1" applyAlignment="1">
      <alignment horizontal="right"/>
    </xf>
    <xf numFmtId="49" fontId="118" fillId="0" borderId="72" xfId="83" applyNumberFormat="1" applyFont="1" applyBorder="1" applyAlignment="1">
      <alignment horizontal="right"/>
    </xf>
    <xf numFmtId="49" fontId="118" fillId="0" borderId="72" xfId="83" applyNumberFormat="1" applyBorder="1"/>
    <xf numFmtId="3" fontId="30" fillId="0" borderId="21" xfId="83" applyNumberFormat="1" applyFont="1" applyBorder="1"/>
    <xf numFmtId="0" fontId="30" fillId="0" borderId="21" xfId="83" applyFont="1" applyBorder="1" applyAlignment="1">
      <alignment horizontal="center" vertical="center" wrapText="1"/>
    </xf>
    <xf numFmtId="0" fontId="74" fillId="0" borderId="78" xfId="0" applyFont="1" applyBorder="1" applyAlignment="1">
      <alignment horizontal="justify"/>
    </xf>
    <xf numFmtId="3" fontId="118" fillId="34" borderId="19" xfId="83" applyNumberFormat="1" applyFont="1" applyFill="1" applyBorder="1"/>
    <xf numFmtId="3" fontId="118" fillId="0" borderId="19" xfId="83" applyNumberFormat="1" applyFont="1" applyBorder="1"/>
    <xf numFmtId="0" fontId="97" fillId="0" borderId="21" xfId="83" applyFont="1" applyBorder="1" applyAlignment="1">
      <alignment horizontal="center"/>
    </xf>
    <xf numFmtId="0" fontId="97" fillId="0" borderId="41" xfId="83" applyFont="1" applyBorder="1" applyAlignment="1">
      <alignment horizontal="center"/>
    </xf>
    <xf numFmtId="3" fontId="118" fillId="34" borderId="42" xfId="83" applyNumberFormat="1" applyFont="1" applyFill="1" applyBorder="1"/>
    <xf numFmtId="3" fontId="118" fillId="34" borderId="36" xfId="83" applyNumberFormat="1" applyFont="1" applyFill="1" applyBorder="1"/>
    <xf numFmtId="3" fontId="118" fillId="34" borderId="44" xfId="83" applyNumberFormat="1" applyFont="1" applyFill="1" applyBorder="1"/>
    <xf numFmtId="3" fontId="118" fillId="34" borderId="36" xfId="83" applyNumberFormat="1" applyFont="1" applyFill="1" applyBorder="1" applyAlignment="1" applyProtection="1">
      <alignment vertical="center" wrapText="1"/>
      <protection locked="0"/>
    </xf>
    <xf numFmtId="3" fontId="30" fillId="0" borderId="41" xfId="83" applyNumberFormat="1" applyFont="1" applyBorder="1"/>
    <xf numFmtId="0" fontId="30" fillId="0" borderId="52" xfId="83" applyFont="1" applyBorder="1" applyAlignment="1">
      <alignment vertical="center" wrapText="1"/>
    </xf>
    <xf numFmtId="0" fontId="97" fillId="0" borderId="52" xfId="83" applyFont="1" applyBorder="1" applyAlignment="1">
      <alignment horizontal="center"/>
    </xf>
    <xf numFmtId="0" fontId="0" fillId="34" borderId="61" xfId="83" applyFont="1" applyFill="1" applyBorder="1" applyAlignment="1">
      <alignment horizontal="left" wrapText="1"/>
    </xf>
    <xf numFmtId="164" fontId="34" fillId="34" borderId="61" xfId="83" applyNumberFormat="1" applyFont="1" applyFill="1" applyBorder="1" applyAlignment="1" applyProtection="1">
      <alignment horizontal="left" vertical="center" wrapText="1" indent="1"/>
      <protection locked="0"/>
    </xf>
    <xf numFmtId="0" fontId="118" fillId="34" borderId="61" xfId="83" applyFont="1" applyFill="1" applyBorder="1"/>
    <xf numFmtId="0" fontId="30" fillId="0" borderId="52" xfId="83" applyFont="1" applyBorder="1" applyAlignment="1">
      <alignment horizontal="left"/>
    </xf>
    <xf numFmtId="0" fontId="30" fillId="0" borderId="90" xfId="83" applyFont="1" applyBorder="1" applyAlignment="1">
      <alignment horizontal="center" vertical="center" wrapText="1"/>
    </xf>
    <xf numFmtId="0" fontId="97" fillId="0" borderId="90" xfId="83" applyFont="1" applyBorder="1" applyAlignment="1">
      <alignment horizontal="center"/>
    </xf>
    <xf numFmtId="3" fontId="118" fillId="34" borderId="91" xfId="83" applyNumberFormat="1" applyFont="1" applyFill="1" applyBorder="1"/>
    <xf numFmtId="3" fontId="118" fillId="34" borderId="40" xfId="83" applyNumberFormat="1" applyFont="1" applyFill="1" applyBorder="1"/>
    <xf numFmtId="3" fontId="118" fillId="34" borderId="40" xfId="83" applyNumberFormat="1" applyFont="1" applyFill="1" applyBorder="1" applyAlignment="1" applyProtection="1">
      <alignment vertical="center" wrapText="1"/>
      <protection locked="0"/>
    </xf>
    <xf numFmtId="3" fontId="30" fillId="0" borderId="90" xfId="83" applyNumberFormat="1" applyFont="1" applyBorder="1"/>
    <xf numFmtId="0" fontId="30" fillId="0" borderId="52" xfId="83" applyFont="1" applyBorder="1" applyAlignment="1">
      <alignment horizontal="center" vertical="center" wrapText="1"/>
    </xf>
    <xf numFmtId="3" fontId="118" fillId="34" borderId="78" xfId="83" applyNumberFormat="1" applyFont="1" applyFill="1" applyBorder="1"/>
    <xf numFmtId="3" fontId="118" fillId="34" borderId="61" xfId="83" applyNumberFormat="1" applyFont="1" applyFill="1" applyBorder="1"/>
    <xf numFmtId="3" fontId="118" fillId="34" borderId="61" xfId="83" applyNumberFormat="1" applyFont="1" applyFill="1" applyBorder="1" applyAlignment="1">
      <alignment vertical="center"/>
    </xf>
    <xf numFmtId="3" fontId="118" fillId="34" borderId="61" xfId="83" applyNumberFormat="1" applyFont="1" applyFill="1" applyBorder="1" applyAlignment="1" applyProtection="1">
      <alignment vertical="center" wrapText="1"/>
      <protection locked="0"/>
    </xf>
    <xf numFmtId="3" fontId="30" fillId="0" borderId="52" xfId="83" applyNumberFormat="1" applyFont="1" applyBorder="1"/>
    <xf numFmtId="0" fontId="30" fillId="0" borderId="75" xfId="83" applyFont="1" applyBorder="1" applyAlignment="1">
      <alignment horizontal="center" vertical="center" wrapText="1"/>
    </xf>
    <xf numFmtId="0" fontId="97" fillId="0" borderId="75" xfId="83" applyFont="1" applyBorder="1" applyAlignment="1">
      <alignment horizontal="center"/>
    </xf>
    <xf numFmtId="3" fontId="118" fillId="34" borderId="35" xfId="83" applyNumberFormat="1" applyFont="1" applyFill="1" applyBorder="1"/>
    <xf numFmtId="3" fontId="118" fillId="34" borderId="35" xfId="83" applyNumberFormat="1" applyFont="1" applyFill="1" applyBorder="1" applyAlignment="1">
      <alignment vertical="center"/>
    </xf>
    <xf numFmtId="3" fontId="118" fillId="34" borderId="35" xfId="83" applyNumberFormat="1" applyFont="1" applyFill="1" applyBorder="1" applyAlignment="1" applyProtection="1">
      <alignment vertical="center" wrapText="1"/>
      <protection locked="0"/>
    </xf>
    <xf numFmtId="3" fontId="30" fillId="0" borderId="75" xfId="83" applyNumberFormat="1" applyFont="1" applyBorder="1"/>
    <xf numFmtId="3" fontId="118" fillId="0" borderId="42" xfId="83" applyNumberFormat="1" applyFont="1" applyBorder="1"/>
    <xf numFmtId="3" fontId="118" fillId="0" borderId="36" xfId="83" applyNumberFormat="1" applyFont="1" applyBorder="1"/>
    <xf numFmtId="3" fontId="118" fillId="0" borderId="36" xfId="83" applyNumberFormat="1" applyFont="1" applyFill="1" applyBorder="1" applyAlignment="1" applyProtection="1">
      <alignment vertical="center" wrapText="1"/>
      <protection locked="0"/>
    </xf>
    <xf numFmtId="0" fontId="0" fillId="0" borderId="78" xfId="108" applyFont="1" applyBorder="1" applyAlignment="1">
      <alignment wrapText="1"/>
    </xf>
    <xf numFmtId="0" fontId="0" fillId="0" borderId="61" xfId="108" applyFont="1" applyBorder="1" applyAlignment="1">
      <alignment wrapText="1"/>
    </xf>
    <xf numFmtId="0" fontId="0" fillId="0" borderId="61" xfId="83" applyFont="1" applyBorder="1" applyAlignment="1">
      <alignment horizontal="left" wrapText="1"/>
    </xf>
    <xf numFmtId="0" fontId="118" fillId="0" borderId="61" xfId="83" applyFont="1" applyBorder="1" applyAlignment="1">
      <alignment wrapText="1"/>
    </xf>
    <xf numFmtId="0" fontId="0" fillId="0" borderId="61" xfId="83" applyFont="1" applyBorder="1" applyAlignment="1">
      <alignment wrapText="1"/>
    </xf>
    <xf numFmtId="0" fontId="118" fillId="0" borderId="79" xfId="83" applyFont="1" applyBorder="1"/>
    <xf numFmtId="3" fontId="118" fillId="0" borderId="91" xfId="83" applyNumberFormat="1" applyFont="1" applyBorder="1"/>
    <xf numFmtId="3" fontId="118" fillId="0" borderId="40" xfId="83" applyNumberFormat="1" applyFont="1" applyBorder="1"/>
    <xf numFmtId="3" fontId="118" fillId="0" borderId="40" xfId="83" applyNumberFormat="1" applyFont="1" applyFill="1" applyBorder="1" applyAlignment="1" applyProtection="1">
      <alignment vertical="center" wrapText="1"/>
      <protection locked="0"/>
    </xf>
    <xf numFmtId="0" fontId="30" fillId="0" borderId="51" xfId="83" applyFont="1" applyBorder="1" applyAlignment="1">
      <alignment horizontal="center" vertical="center" wrapText="1"/>
    </xf>
    <xf numFmtId="0" fontId="97" fillId="0" borderId="51" xfId="83" applyFont="1" applyBorder="1" applyAlignment="1">
      <alignment horizontal="center"/>
    </xf>
    <xf numFmtId="3" fontId="118" fillId="0" borderId="74" xfId="83" applyNumberFormat="1" applyFont="1" applyBorder="1"/>
    <xf numFmtId="3" fontId="118" fillId="0" borderId="65" xfId="83" applyNumberFormat="1" applyFont="1" applyBorder="1"/>
    <xf numFmtId="3" fontId="30" fillId="0" borderId="51" xfId="83" applyNumberFormat="1" applyFont="1" applyBorder="1"/>
    <xf numFmtId="3" fontId="118" fillId="0" borderId="78" xfId="83" applyNumberFormat="1" applyFont="1" applyBorder="1"/>
    <xf numFmtId="3" fontId="118" fillId="0" borderId="61" xfId="83" applyNumberFormat="1" applyFont="1" applyBorder="1"/>
    <xf numFmtId="0" fontId="97" fillId="0" borderId="52" xfId="88" applyFont="1" applyFill="1" applyBorder="1" applyAlignment="1" applyProtection="1">
      <alignment horizontal="center" vertical="center" wrapText="1"/>
    </xf>
    <xf numFmtId="0" fontId="20" fillId="0" borderId="0" xfId="95" applyFont="1" applyFill="1" applyAlignment="1" applyProtection="1">
      <alignment horizontal="center" vertical="center" wrapText="1"/>
    </xf>
    <xf numFmtId="0" fontId="20" fillId="0" borderId="0" xfId="95" applyFont="1" applyFill="1" applyAlignment="1" applyProtection="1">
      <alignment horizontal="center" vertical="center"/>
    </xf>
    <xf numFmtId="0" fontId="1" fillId="0" borderId="92" xfId="89" applyFont="1" applyFill="1" applyBorder="1" applyAlignment="1">
      <alignment horizontal="right" vertical="center" wrapText="1"/>
    </xf>
    <xf numFmtId="0" fontId="41" fillId="0" borderId="31" xfId="89" applyFont="1" applyFill="1" applyBorder="1" applyAlignment="1">
      <alignment horizontal="center" vertical="center" wrapText="1"/>
    </xf>
    <xf numFmtId="0" fontId="41" fillId="0" borderId="92" xfId="89" applyFont="1" applyFill="1" applyBorder="1" applyAlignment="1">
      <alignment horizontal="center" vertical="center" wrapText="1"/>
    </xf>
    <xf numFmtId="0" fontId="41" fillId="0" borderId="66" xfId="89" applyFont="1" applyFill="1" applyBorder="1" applyAlignment="1">
      <alignment horizontal="center" vertical="center" wrapText="1"/>
    </xf>
    <xf numFmtId="0" fontId="1" fillId="0" borderId="71" xfId="89" applyFont="1" applyFill="1" applyBorder="1" applyAlignment="1">
      <alignment horizontal="center" vertical="center" wrapText="1"/>
    </xf>
    <xf numFmtId="0" fontId="1" fillId="0" borderId="38" xfId="89" applyFont="1" applyFill="1" applyBorder="1" applyAlignment="1">
      <alignment horizontal="center" vertical="center" wrapText="1"/>
    </xf>
    <xf numFmtId="0" fontId="1" fillId="0" borderId="54" xfId="89" applyFont="1" applyFill="1" applyBorder="1" applyAlignment="1">
      <alignment horizontal="center" vertical="center" wrapText="1"/>
    </xf>
    <xf numFmtId="0" fontId="30" fillId="0" borderId="66" xfId="89" applyFont="1" applyFill="1" applyBorder="1" applyAlignment="1">
      <alignment horizontal="center" vertical="center" wrapText="1"/>
    </xf>
    <xf numFmtId="0" fontId="41" fillId="0" borderId="94" xfId="89" applyFont="1" applyFill="1" applyBorder="1" applyAlignment="1" applyProtection="1">
      <alignment horizontal="center" vertical="center" wrapText="1"/>
    </xf>
    <xf numFmtId="0" fontId="41" fillId="0" borderId="95" xfId="89" applyFont="1" applyFill="1" applyBorder="1" applyAlignment="1" applyProtection="1">
      <alignment horizontal="center" vertical="center" wrapText="1"/>
    </xf>
    <xf numFmtId="0" fontId="41" fillId="0" borderId="52" xfId="89" applyFont="1" applyFill="1" applyBorder="1" applyAlignment="1" applyProtection="1">
      <alignment horizontal="center" vertical="center" wrapText="1"/>
    </xf>
    <xf numFmtId="0" fontId="74" fillId="0" borderId="78" xfId="89" applyFont="1" applyFill="1" applyBorder="1" applyAlignment="1" applyProtection="1">
      <alignment horizontal="left" vertical="center" wrapText="1" indent="1"/>
    </xf>
    <xf numFmtId="0" fontId="74" fillId="0" borderId="61" xfId="89" applyFont="1" applyFill="1" applyBorder="1" applyAlignment="1" applyProtection="1">
      <alignment horizontal="left" vertical="center" wrapText="1" indent="1"/>
    </xf>
    <xf numFmtId="0" fontId="74" fillId="0" borderId="61" xfId="89" applyFont="1" applyFill="1" applyBorder="1" applyAlignment="1" applyProtection="1">
      <alignment horizontal="left" vertical="center" wrapText="1" indent="8"/>
    </xf>
    <xf numFmtId="0" fontId="1" fillId="0" borderId="78" xfId="89" applyFont="1" applyFill="1" applyBorder="1" applyAlignment="1" applyProtection="1">
      <alignment vertical="center" wrapText="1"/>
      <protection locked="0"/>
    </xf>
    <xf numFmtId="0" fontId="1" fillId="0" borderId="61" xfId="89" applyFont="1" applyFill="1" applyBorder="1" applyAlignment="1" applyProtection="1">
      <alignment vertical="center" wrapText="1"/>
      <protection locked="0"/>
    </xf>
    <xf numFmtId="0" fontId="1" fillId="0" borderId="79" xfId="89" applyFont="1" applyFill="1" applyBorder="1" applyAlignment="1" applyProtection="1">
      <alignment vertical="center" wrapText="1"/>
      <protection locked="0"/>
    </xf>
    <xf numFmtId="0" fontId="30" fillId="0" borderId="52" xfId="89" applyFont="1" applyFill="1" applyBorder="1" applyAlignment="1" applyProtection="1">
      <alignment vertical="center" wrapText="1"/>
    </xf>
    <xf numFmtId="0" fontId="41" fillId="0" borderId="34" xfId="89" applyFont="1" applyFill="1" applyBorder="1" applyAlignment="1" applyProtection="1">
      <alignment horizontal="center" vertical="center" wrapText="1"/>
    </xf>
    <xf numFmtId="0" fontId="41" fillId="0" borderId="64" xfId="89" applyFont="1" applyFill="1" applyBorder="1" applyAlignment="1" applyProtection="1">
      <alignment horizontal="center" vertical="center" wrapText="1"/>
    </xf>
    <xf numFmtId="0" fontId="41" fillId="0" borderId="75" xfId="89" applyFont="1" applyFill="1" applyBorder="1" applyAlignment="1" applyProtection="1">
      <alignment horizontal="center" vertical="center" wrapText="1"/>
    </xf>
    <xf numFmtId="165" fontId="1" fillId="0" borderId="50" xfId="5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35" xfId="5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89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89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5" xfId="89" applyNumberFormat="1" applyFont="1" applyFill="1" applyBorder="1" applyAlignment="1" applyProtection="1">
      <alignment vertical="center" wrapText="1"/>
    </xf>
    <xf numFmtId="165" fontId="1" fillId="0" borderId="78" xfId="54" applyNumberFormat="1" applyFont="1" applyFill="1" applyBorder="1" applyAlignment="1" applyProtection="1">
      <alignment horizontal="right" vertical="center" wrapText="1" indent="1"/>
      <protection locked="0"/>
    </xf>
    <xf numFmtId="165" fontId="1" fillId="0" borderId="61" xfId="5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1" xfId="89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79" xfId="89" applyNumberFormat="1" applyFont="1" applyFill="1" applyBorder="1" applyAlignment="1" applyProtection="1">
      <alignment horizontal="right" vertical="center" wrapText="1" indent="1"/>
      <protection locked="0"/>
    </xf>
    <xf numFmtId="1" fontId="30" fillId="0" borderId="52" xfId="89" applyNumberFormat="1" applyFont="1" applyFill="1" applyBorder="1" applyAlignment="1" applyProtection="1">
      <alignment vertical="center" wrapText="1"/>
    </xf>
    <xf numFmtId="164" fontId="99" fillId="0" borderId="0" xfId="89" applyNumberFormat="1" applyFont="1" applyFill="1" applyAlignment="1">
      <alignment horizontal="right" vertical="center"/>
    </xf>
    <xf numFmtId="164" fontId="33" fillId="0" borderId="66" xfId="89" applyNumberFormat="1" applyFont="1" applyFill="1" applyBorder="1" applyAlignment="1" applyProtection="1">
      <alignment horizontal="center" vertical="center" wrapText="1"/>
    </xf>
    <xf numFmtId="164" fontId="33" fillId="0" borderId="52" xfId="89" applyNumberFormat="1" applyFont="1" applyFill="1" applyBorder="1" applyAlignment="1" applyProtection="1">
      <alignment horizontal="center" vertical="center" wrapText="1"/>
    </xf>
    <xf numFmtId="164" fontId="33" fillId="0" borderId="60" xfId="89" applyNumberFormat="1" applyFont="1" applyFill="1" applyBorder="1" applyAlignment="1" applyProtection="1">
      <alignment horizontal="center" vertical="center" wrapText="1"/>
    </xf>
    <xf numFmtId="164" fontId="33" fillId="0" borderId="61" xfId="89" applyNumberFormat="1" applyFont="1" applyFill="1" applyBorder="1" applyAlignment="1" applyProtection="1">
      <alignment horizontal="center" vertical="center" wrapText="1"/>
    </xf>
    <xf numFmtId="164" fontId="33" fillId="0" borderId="77" xfId="89" applyNumberFormat="1" applyFont="1" applyFill="1" applyBorder="1" applyAlignment="1" applyProtection="1">
      <alignment horizontal="left" vertical="center" wrapText="1" indent="1"/>
    </xf>
    <xf numFmtId="164" fontId="33" fillId="0" borderId="38" xfId="89" applyNumberFormat="1" applyFont="1" applyFill="1" applyBorder="1" applyAlignment="1" applyProtection="1">
      <alignment horizontal="left" vertical="center" wrapText="1" indent="1"/>
    </xf>
    <xf numFmtId="164" fontId="26" fillId="0" borderId="38" xfId="89" applyNumberFormat="1" applyFont="1" applyFill="1" applyBorder="1" applyAlignment="1" applyProtection="1">
      <alignment horizontal="left" vertical="center" wrapText="1" indent="1"/>
      <protection locked="0"/>
    </xf>
    <xf numFmtId="164" fontId="97" fillId="0" borderId="38" xfId="89" applyNumberFormat="1" applyFont="1" applyFill="1" applyBorder="1" applyAlignment="1" applyProtection="1">
      <alignment horizontal="left" vertical="center" wrapText="1" indent="1"/>
    </xf>
    <xf numFmtId="165" fontId="26" fillId="0" borderId="78" xfId="54" applyNumberFormat="1" applyFont="1" applyFill="1" applyBorder="1" applyAlignment="1" applyProtection="1">
      <alignment horizontal="center" vertical="center" wrapText="1"/>
      <protection locked="0"/>
    </xf>
    <xf numFmtId="165" fontId="34" fillId="0" borderId="61" xfId="54" applyNumberFormat="1" applyFont="1" applyFill="1" applyBorder="1" applyAlignment="1" applyProtection="1">
      <alignment horizontal="center" vertical="center" wrapText="1"/>
      <protection locked="0"/>
    </xf>
    <xf numFmtId="165" fontId="30" fillId="0" borderId="61" xfId="54" applyNumberFormat="1" applyFont="1" applyFill="1" applyBorder="1" applyAlignment="1" applyProtection="1">
      <alignment horizontal="center" vertical="center" wrapText="1"/>
      <protection locked="0"/>
    </xf>
    <xf numFmtId="165" fontId="26" fillId="0" borderId="78" xfId="54" applyNumberFormat="1" applyFont="1" applyFill="1" applyBorder="1" applyAlignment="1" applyProtection="1">
      <alignment vertical="center" wrapText="1"/>
    </xf>
    <xf numFmtId="165" fontId="26" fillId="0" borderId="61" xfId="54" applyNumberFormat="1" applyFont="1" applyFill="1" applyBorder="1" applyAlignment="1" applyProtection="1">
      <alignment vertical="center" wrapText="1"/>
    </xf>
    <xf numFmtId="165" fontId="97" fillId="0" borderId="61" xfId="54" applyNumberFormat="1" applyFont="1" applyFill="1" applyBorder="1" applyAlignment="1" applyProtection="1">
      <alignment vertical="center" wrapText="1"/>
    </xf>
    <xf numFmtId="165" fontId="26" fillId="0" borderId="61" xfId="54" applyNumberFormat="1" applyFont="1" applyFill="1" applyBorder="1" applyAlignment="1" applyProtection="1">
      <alignment vertical="center" wrapText="1"/>
      <protection locked="0"/>
    </xf>
    <xf numFmtId="164" fontId="100" fillId="0" borderId="52" xfId="89" applyNumberFormat="1" applyFont="1" applyFill="1" applyBorder="1" applyAlignment="1" applyProtection="1">
      <alignment horizontal="center" vertical="center"/>
    </xf>
    <xf numFmtId="165" fontId="97" fillId="0" borderId="61" xfId="54" applyNumberFormat="1" applyFont="1" applyFill="1" applyBorder="1" applyAlignment="1" applyProtection="1">
      <alignment vertical="center" wrapText="1"/>
      <protection locked="0"/>
    </xf>
    <xf numFmtId="164" fontId="100" fillId="0" borderId="66" xfId="89" applyNumberFormat="1" applyFont="1" applyFill="1" applyBorder="1" applyAlignment="1" applyProtection="1">
      <alignment horizontal="center" vertical="center"/>
    </xf>
    <xf numFmtId="165" fontId="26" fillId="0" borderId="77" xfId="54" applyNumberFormat="1" applyFont="1" applyFill="1" applyBorder="1" applyAlignment="1" applyProtection="1">
      <alignment vertical="center" wrapText="1"/>
    </xf>
    <xf numFmtId="165" fontId="26" fillId="0" borderId="38" xfId="54" applyNumberFormat="1" applyFont="1" applyFill="1" applyBorder="1" applyAlignment="1" applyProtection="1">
      <alignment vertical="center" wrapText="1"/>
    </xf>
    <xf numFmtId="165" fontId="97" fillId="0" borderId="38" xfId="54" applyNumberFormat="1" applyFont="1" applyFill="1" applyBorder="1" applyAlignment="1" applyProtection="1">
      <alignment vertical="center" wrapText="1"/>
    </xf>
    <xf numFmtId="165" fontId="26" fillId="0" borderId="38" xfId="54" applyNumberFormat="1" applyFont="1" applyFill="1" applyBorder="1" applyAlignment="1" applyProtection="1">
      <alignment vertical="center" wrapText="1"/>
      <protection locked="0"/>
    </xf>
    <xf numFmtId="165" fontId="34" fillId="0" borderId="79" xfId="54" applyNumberFormat="1" applyFont="1" applyFill="1" applyBorder="1" applyAlignment="1" applyProtection="1">
      <alignment horizontal="center" vertical="center" wrapText="1"/>
      <protection locked="0"/>
    </xf>
    <xf numFmtId="165" fontId="99" fillId="0" borderId="79" xfId="54" applyNumberFormat="1" applyFont="1" applyFill="1" applyBorder="1" applyAlignment="1" applyProtection="1">
      <alignment vertical="center" wrapText="1"/>
    </xf>
    <xf numFmtId="165" fontId="26" fillId="0" borderId="79" xfId="54" applyNumberFormat="1" applyFont="1" applyFill="1" applyBorder="1" applyAlignment="1" applyProtection="1">
      <alignment vertical="center" wrapText="1"/>
      <protection locked="0"/>
    </xf>
    <xf numFmtId="165" fontId="26" fillId="0" borderId="54" xfId="54" applyNumberFormat="1" applyFont="1" applyFill="1" applyBorder="1" applyAlignment="1" applyProtection="1">
      <alignment vertical="center" wrapText="1"/>
      <protection locked="0"/>
    </xf>
    <xf numFmtId="165" fontId="105" fillId="32" borderId="52" xfId="54" applyNumberFormat="1" applyFont="1" applyFill="1" applyBorder="1" applyAlignment="1" applyProtection="1">
      <alignment horizontal="left" vertical="center" wrapText="1" indent="2"/>
    </xf>
    <xf numFmtId="165" fontId="105" fillId="0" borderId="52" xfId="54" applyNumberFormat="1" applyFont="1" applyFill="1" applyBorder="1" applyAlignment="1" applyProtection="1">
      <alignment vertical="center" wrapText="1"/>
    </xf>
    <xf numFmtId="164" fontId="26" fillId="0" borderId="54" xfId="89" applyNumberFormat="1" applyFont="1" applyFill="1" applyBorder="1" applyAlignment="1" applyProtection="1">
      <alignment vertical="center" wrapText="1"/>
      <protection locked="0"/>
    </xf>
    <xf numFmtId="0" fontId="97" fillId="0" borderId="31" xfId="88" applyFont="1" applyFill="1" applyBorder="1" applyAlignment="1" applyProtection="1">
      <alignment horizontal="center" vertical="center" wrapText="1"/>
    </xf>
    <xf numFmtId="0" fontId="99" fillId="0" borderId="77" xfId="88" applyFont="1" applyFill="1" applyBorder="1" applyAlignment="1" applyProtection="1">
      <alignment horizontal="center" vertical="center"/>
    </xf>
    <xf numFmtId="0" fontId="99" fillId="0" borderId="38" xfId="88" applyFont="1" applyFill="1" applyBorder="1" applyAlignment="1" applyProtection="1">
      <alignment horizontal="center" vertical="center"/>
    </xf>
    <xf numFmtId="0" fontId="97" fillId="0" borderId="66" xfId="88" applyFont="1" applyFill="1" applyBorder="1" applyAlignment="1" applyProtection="1">
      <alignment horizontal="center" vertical="center"/>
    </xf>
    <xf numFmtId="0" fontId="99" fillId="0" borderId="54" xfId="88" applyFont="1" applyFill="1" applyBorder="1" applyAlignment="1" applyProtection="1">
      <alignment horizontal="center" vertical="center"/>
    </xf>
    <xf numFmtId="0" fontId="30" fillId="0" borderId="66" xfId="88" applyFont="1" applyFill="1" applyBorder="1" applyAlignment="1">
      <alignment horizontal="center" vertical="center"/>
    </xf>
    <xf numFmtId="0" fontId="34" fillId="0" borderId="77" xfId="88" applyFont="1" applyFill="1" applyBorder="1" applyAlignment="1">
      <alignment horizontal="center" vertical="center"/>
    </xf>
    <xf numFmtId="0" fontId="34" fillId="0" borderId="38" xfId="88" applyFont="1" applyFill="1" applyBorder="1" applyAlignment="1">
      <alignment horizontal="center" vertical="center"/>
    </xf>
    <xf numFmtId="0" fontId="30" fillId="0" borderId="52" xfId="88" applyFont="1" applyFill="1" applyBorder="1" applyAlignment="1">
      <alignment horizontal="center" vertical="center"/>
    </xf>
    <xf numFmtId="0" fontId="34" fillId="0" borderId="78" xfId="88" applyFont="1" applyFill="1" applyBorder="1" applyProtection="1">
      <protection locked="0"/>
    </xf>
    <xf numFmtId="0" fontId="34" fillId="0" borderId="61" xfId="88" applyFont="1" applyFill="1" applyBorder="1" applyProtection="1">
      <protection locked="0"/>
    </xf>
    <xf numFmtId="0" fontId="30" fillId="0" borderId="52" xfId="88" applyFont="1" applyFill="1" applyBorder="1"/>
    <xf numFmtId="0" fontId="30" fillId="0" borderId="75" xfId="88" applyFont="1" applyFill="1" applyBorder="1" applyAlignment="1">
      <alignment horizontal="center" vertical="center"/>
    </xf>
    <xf numFmtId="0" fontId="34" fillId="0" borderId="50" xfId="88" applyFont="1" applyFill="1" applyBorder="1" applyProtection="1">
      <protection locked="0"/>
    </xf>
    <xf numFmtId="0" fontId="34" fillId="0" borderId="35" xfId="88" applyFont="1" applyFill="1" applyBorder="1" applyProtection="1">
      <protection locked="0"/>
    </xf>
    <xf numFmtId="0" fontId="30" fillId="0" borderId="75" xfId="88" applyFont="1" applyFill="1" applyBorder="1"/>
    <xf numFmtId="169" fontId="30" fillId="0" borderId="94" xfId="88" applyNumberFormat="1" applyFont="1" applyFill="1" applyBorder="1" applyAlignment="1">
      <alignment horizontal="center" vertical="center" wrapText="1"/>
    </xf>
    <xf numFmtId="165" fontId="34" fillId="0" borderId="78" xfId="57" applyNumberFormat="1" applyFont="1" applyFill="1" applyBorder="1" applyProtection="1">
      <protection locked="0"/>
    </xf>
    <xf numFmtId="165" fontId="34" fillId="0" borderId="61" xfId="57" applyNumberFormat="1" applyFont="1" applyFill="1" applyBorder="1" applyProtection="1">
      <protection locked="0"/>
    </xf>
    <xf numFmtId="165" fontId="30" fillId="0" borderId="52" xfId="88" applyNumberFormat="1" applyFont="1" applyFill="1" applyBorder="1"/>
    <xf numFmtId="0" fontId="30" fillId="0" borderId="51" xfId="88" applyFont="1" applyFill="1" applyBorder="1" applyAlignment="1">
      <alignment horizontal="center" vertical="center"/>
    </xf>
    <xf numFmtId="165" fontId="34" fillId="0" borderId="74" xfId="57" applyNumberFormat="1" applyFont="1" applyFill="1" applyBorder="1"/>
    <xf numFmtId="165" fontId="34" fillId="0" borderId="65" xfId="57" applyNumberFormat="1" applyFont="1" applyFill="1" applyBorder="1"/>
    <xf numFmtId="165" fontId="30" fillId="0" borderId="51" xfId="88" applyNumberFormat="1" applyFont="1" applyFill="1" applyBorder="1"/>
    <xf numFmtId="0" fontId="30" fillId="0" borderId="52" xfId="88" applyFont="1" applyFill="1" applyBorder="1" applyAlignment="1">
      <alignment horizontal="center" vertical="center" wrapText="1"/>
    </xf>
    <xf numFmtId="0" fontId="99" fillId="0" borderId="78" xfId="88" applyFont="1" applyFill="1" applyBorder="1" applyAlignment="1" applyProtection="1">
      <alignment horizontal="center" vertical="center"/>
    </xf>
    <xf numFmtId="165" fontId="99" fillId="0" borderId="78" xfId="57" applyNumberFormat="1" applyFont="1" applyFill="1" applyBorder="1" applyProtection="1">
      <protection locked="0"/>
    </xf>
    <xf numFmtId="0" fontId="97" fillId="0" borderId="52" xfId="88" applyFont="1" applyFill="1" applyBorder="1" applyAlignment="1" applyProtection="1">
      <alignment horizontal="center" vertical="center"/>
    </xf>
    <xf numFmtId="0" fontId="99" fillId="0" borderId="79" xfId="88" applyFont="1" applyFill="1" applyBorder="1" applyAlignment="1" applyProtection="1">
      <alignment horizontal="center" vertical="center"/>
    </xf>
    <xf numFmtId="165" fontId="99" fillId="0" borderId="79" xfId="57" applyNumberFormat="1" applyFont="1" applyFill="1" applyBorder="1" applyProtection="1">
      <protection locked="0"/>
    </xf>
    <xf numFmtId="0" fontId="42" fillId="0" borderId="20" xfId="88" applyFont="1" applyFill="1" applyBorder="1" applyAlignment="1" applyProtection="1"/>
    <xf numFmtId="0" fontId="42" fillId="0" borderId="90" xfId="88" applyFont="1" applyFill="1" applyBorder="1" applyAlignment="1" applyProtection="1"/>
    <xf numFmtId="0" fontId="42" fillId="0" borderId="75" xfId="88" applyFont="1" applyFill="1" applyBorder="1" applyAlignment="1" applyProtection="1"/>
    <xf numFmtId="165" fontId="97" fillId="0" borderId="52" xfId="57" applyNumberFormat="1" applyFont="1" applyFill="1" applyBorder="1" applyProtection="1"/>
    <xf numFmtId="0" fontId="41" fillId="0" borderId="66" xfId="0" applyFont="1" applyFill="1" applyBorder="1" applyAlignment="1">
      <alignment horizontal="center" vertical="center" wrapText="1"/>
    </xf>
    <xf numFmtId="0" fontId="0" fillId="0" borderId="7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 wrapText="1"/>
    </xf>
    <xf numFmtId="168" fontId="42" fillId="0" borderId="74" xfId="0" applyNumberFormat="1" applyFont="1" applyFill="1" applyBorder="1" applyAlignment="1" applyProtection="1">
      <alignment horizontal="right" vertical="center"/>
    </xf>
    <xf numFmtId="168" fontId="44" fillId="0" borderId="65" xfId="0" applyNumberFormat="1" applyFont="1" applyFill="1" applyBorder="1" applyAlignment="1" applyProtection="1">
      <alignment horizontal="right" vertical="center"/>
      <protection locked="0"/>
    </xf>
    <xf numFmtId="168" fontId="42" fillId="0" borderId="68" xfId="0" applyNumberFormat="1" applyFont="1" applyFill="1" applyBorder="1" applyAlignment="1" applyProtection="1">
      <alignment horizontal="right" vertical="center"/>
    </xf>
    <xf numFmtId="168" fontId="44" fillId="0" borderId="81" xfId="0" applyNumberFormat="1" applyFont="1" applyFill="1" applyBorder="1" applyAlignment="1" applyProtection="1">
      <alignment horizontal="right" vertical="center"/>
      <protection locked="0"/>
    </xf>
    <xf numFmtId="0" fontId="39" fillId="0" borderId="52" xfId="0" applyFont="1" applyFill="1" applyBorder="1" applyAlignment="1">
      <alignment horizontal="center" vertical="center"/>
    </xf>
    <xf numFmtId="0" fontId="0" fillId="0" borderId="78" xfId="0" applyFill="1" applyBorder="1" applyAlignment="1" applyProtection="1">
      <alignment horizontal="left" vertical="center" wrapText="1" indent="1"/>
      <protection locked="0"/>
    </xf>
    <xf numFmtId="0" fontId="43" fillId="0" borderId="61" xfId="0" applyFont="1" applyFill="1" applyBorder="1" applyAlignment="1">
      <alignment horizontal="left" vertical="center" indent="5"/>
    </xf>
    <xf numFmtId="0" fontId="1" fillId="0" borderId="61" xfId="0" applyFont="1" applyFill="1" applyBorder="1" applyAlignment="1">
      <alignment horizontal="left" vertical="center" indent="1"/>
    </xf>
    <xf numFmtId="0" fontId="0" fillId="0" borderId="60" xfId="0" applyFill="1" applyBorder="1" applyAlignment="1" applyProtection="1">
      <alignment horizontal="left" vertical="center" wrapText="1" indent="1"/>
      <protection locked="0"/>
    </xf>
    <xf numFmtId="0" fontId="43" fillId="0" borderId="62" xfId="0" applyFont="1" applyFill="1" applyBorder="1" applyAlignment="1">
      <alignment horizontal="left" vertical="center" indent="5"/>
    </xf>
    <xf numFmtId="0" fontId="100" fillId="0" borderId="93" xfId="91" applyFont="1" applyFill="1" applyBorder="1" applyAlignment="1">
      <alignment horizontal="center" vertical="center" wrapText="1"/>
    </xf>
    <xf numFmtId="3" fontId="26" fillId="0" borderId="59" xfId="55" applyNumberFormat="1" applyFont="1" applyFill="1" applyBorder="1" applyAlignment="1" applyProtection="1">
      <alignment horizontal="right" vertical="center"/>
      <protection locked="0"/>
    </xf>
    <xf numFmtId="3" fontId="26" fillId="0" borderId="36" xfId="55" applyNumberFormat="1" applyFont="1" applyFill="1" applyBorder="1" applyAlignment="1" applyProtection="1">
      <alignment horizontal="right" vertical="center"/>
      <protection locked="0"/>
    </xf>
    <xf numFmtId="3" fontId="101" fillId="0" borderId="41" xfId="91" applyNumberFormat="1" applyFont="1" applyFill="1" applyBorder="1" applyAlignment="1" applyProtection="1">
      <alignment horizontal="right" vertical="center"/>
    </xf>
    <xf numFmtId="3" fontId="26" fillId="0" borderId="42" xfId="55" applyNumberFormat="1" applyFont="1" applyFill="1" applyBorder="1" applyAlignment="1" applyProtection="1">
      <alignment horizontal="right" vertical="center"/>
      <protection locked="0"/>
    </xf>
    <xf numFmtId="3" fontId="26" fillId="0" borderId="44" xfId="55" applyNumberFormat="1" applyFont="1" applyFill="1" applyBorder="1" applyAlignment="1" applyProtection="1">
      <alignment horizontal="right" vertical="center"/>
      <protection locked="0"/>
    </xf>
    <xf numFmtId="3" fontId="97" fillId="0" borderId="59" xfId="91" applyNumberFormat="1" applyFont="1" applyFill="1" applyBorder="1" applyAlignment="1" applyProtection="1">
      <alignment horizontal="right" vertical="center"/>
      <protection locked="0"/>
    </xf>
    <xf numFmtId="3" fontId="97" fillId="0" borderId="97" xfId="55" applyNumberFormat="1" applyFont="1" applyFill="1" applyBorder="1" applyAlignment="1" applyProtection="1">
      <alignment horizontal="right" vertical="center"/>
      <protection locked="0"/>
    </xf>
    <xf numFmtId="3" fontId="32" fillId="0" borderId="41" xfId="91" applyNumberFormat="1" applyFont="1" applyFill="1" applyBorder="1" applyAlignment="1">
      <alignment horizontal="right" vertical="center"/>
    </xf>
    <xf numFmtId="3" fontId="26" fillId="0" borderId="39" xfId="55" applyNumberFormat="1" applyFont="1" applyFill="1" applyBorder="1" applyAlignment="1" applyProtection="1">
      <alignment horizontal="right" vertical="center"/>
      <protection locked="0"/>
    </xf>
    <xf numFmtId="3" fontId="26" fillId="0" borderId="26" xfId="55" quotePrefix="1" applyNumberFormat="1" applyFont="1" applyFill="1" applyBorder="1" applyAlignment="1" applyProtection="1">
      <alignment horizontal="right" vertical="center"/>
      <protection locked="0"/>
    </xf>
    <xf numFmtId="3" fontId="26" fillId="0" borderId="25" xfId="55" quotePrefix="1" applyNumberFormat="1" applyFont="1" applyFill="1" applyBorder="1" applyAlignment="1" applyProtection="1">
      <alignment horizontal="right" vertical="center"/>
      <protection locked="0"/>
    </xf>
    <xf numFmtId="3" fontId="26" fillId="0" borderId="24" xfId="55" quotePrefix="1" applyNumberFormat="1" applyFont="1" applyFill="1" applyBorder="1" applyAlignment="1" applyProtection="1">
      <alignment horizontal="right" vertical="center"/>
      <protection locked="0"/>
    </xf>
    <xf numFmtId="3" fontId="26" fillId="0" borderId="30" xfId="55" quotePrefix="1" applyNumberFormat="1" applyFont="1" applyFill="1" applyBorder="1" applyAlignment="1" applyProtection="1">
      <alignment horizontal="right" vertical="center"/>
      <protection locked="0"/>
    </xf>
    <xf numFmtId="3" fontId="97" fillId="0" borderId="58" xfId="55" quotePrefix="1" applyNumberFormat="1" applyFont="1" applyFill="1" applyBorder="1" applyAlignment="1" applyProtection="1">
      <alignment horizontal="right" vertical="center"/>
      <protection locked="0"/>
    </xf>
    <xf numFmtId="3" fontId="26" fillId="0" borderId="27" xfId="55" quotePrefix="1" applyNumberFormat="1" applyFont="1" applyFill="1" applyBorder="1" applyAlignment="1" applyProtection="1">
      <alignment horizontal="right" vertical="center"/>
      <protection locked="0"/>
    </xf>
    <xf numFmtId="0" fontId="100" fillId="0" borderId="31" xfId="91" quotePrefix="1" applyFont="1" applyFill="1" applyBorder="1" applyAlignment="1">
      <alignment horizontal="center" vertical="center" wrapText="1"/>
    </xf>
    <xf numFmtId="167" fontId="26" fillId="0" borderId="71" xfId="91" applyNumberFormat="1" applyFont="1" applyFill="1" applyBorder="1" applyAlignment="1">
      <alignment horizontal="center" vertical="center"/>
    </xf>
    <xf numFmtId="167" fontId="26" fillId="0" borderId="38" xfId="91" applyNumberFormat="1" applyFont="1" applyFill="1" applyBorder="1" applyAlignment="1">
      <alignment horizontal="center" vertical="center"/>
    </xf>
    <xf numFmtId="167" fontId="101" fillId="0" borderId="66" xfId="91" applyNumberFormat="1" applyFont="1" applyFill="1" applyBorder="1" applyAlignment="1">
      <alignment horizontal="center" vertical="center"/>
    </xf>
    <xf numFmtId="167" fontId="26" fillId="0" borderId="77" xfId="91" applyNumberFormat="1" applyFont="1" applyFill="1" applyBorder="1" applyAlignment="1">
      <alignment horizontal="center" vertical="center"/>
    </xf>
    <xf numFmtId="167" fontId="26" fillId="0" borderId="54" xfId="91" applyNumberFormat="1" applyFont="1" applyFill="1" applyBorder="1" applyAlignment="1">
      <alignment horizontal="center" vertical="center"/>
    </xf>
    <xf numFmtId="167" fontId="97" fillId="0" borderId="71" xfId="91" applyNumberFormat="1" applyFont="1" applyFill="1" applyBorder="1" applyAlignment="1">
      <alignment horizontal="center" vertical="center"/>
    </xf>
    <xf numFmtId="167" fontId="97" fillId="0" borderId="70" xfId="91" applyNumberFormat="1" applyFont="1" applyFill="1" applyBorder="1" applyAlignment="1">
      <alignment horizontal="center" vertical="center"/>
    </xf>
    <xf numFmtId="167" fontId="32" fillId="0" borderId="66" xfId="91" applyNumberFormat="1" applyFont="1" applyFill="1" applyBorder="1" applyAlignment="1">
      <alignment horizontal="center" vertical="center"/>
    </xf>
    <xf numFmtId="167" fontId="26" fillId="0" borderId="53" xfId="91" applyNumberFormat="1" applyFont="1" applyFill="1" applyBorder="1" applyAlignment="1">
      <alignment horizontal="center" vertical="center"/>
    </xf>
    <xf numFmtId="0" fontId="100" fillId="0" borderId="94" xfId="91" applyFont="1" applyFill="1" applyBorder="1" applyAlignment="1">
      <alignment horizontal="center" vertical="center"/>
    </xf>
    <xf numFmtId="0" fontId="26" fillId="0" borderId="60" xfId="91" applyFont="1" applyFill="1" applyBorder="1" applyAlignment="1">
      <alignment horizontal="left" vertical="center" wrapText="1" indent="1"/>
    </xf>
    <xf numFmtId="0" fontId="26" fillId="0" borderId="61" xfId="91" applyFont="1" applyFill="1" applyBorder="1" applyAlignment="1">
      <alignment horizontal="left" vertical="center" wrapText="1" indent="1"/>
    </xf>
    <xf numFmtId="0" fontId="101" fillId="0" borderId="52" xfId="91" applyFont="1" applyFill="1" applyBorder="1" applyAlignment="1">
      <alignment horizontal="left" vertical="center" wrapText="1" indent="1"/>
    </xf>
    <xf numFmtId="0" fontId="26" fillId="0" borderId="78" xfId="91" applyFont="1" applyFill="1" applyBorder="1" applyAlignment="1">
      <alignment horizontal="left" vertical="center" wrapText="1" indent="1"/>
    </xf>
    <xf numFmtId="0" fontId="26" fillId="0" borderId="79" xfId="91" applyFont="1" applyFill="1" applyBorder="1" applyAlignment="1">
      <alignment horizontal="left" vertical="center" wrapText="1" indent="1"/>
    </xf>
    <xf numFmtId="0" fontId="97" fillId="0" borderId="60" xfId="91" applyFont="1" applyFill="1" applyBorder="1" applyAlignment="1">
      <alignment horizontal="left" vertical="center" wrapText="1" indent="1"/>
    </xf>
    <xf numFmtId="0" fontId="97" fillId="0" borderId="89" xfId="91" applyFont="1" applyFill="1" applyBorder="1" applyAlignment="1">
      <alignment horizontal="left" vertical="center" wrapText="1" indent="1"/>
    </xf>
    <xf numFmtId="0" fontId="32" fillId="0" borderId="52" xfId="91" applyFont="1" applyFill="1" applyBorder="1" applyAlignment="1">
      <alignment horizontal="left" vertical="center" wrapText="1" indent="1"/>
    </xf>
    <xf numFmtId="0" fontId="26" fillId="0" borderId="61" xfId="91" quotePrefix="1" applyFont="1" applyFill="1" applyBorder="1" applyAlignment="1">
      <alignment horizontal="left" vertical="center" wrapText="1" indent="1"/>
    </xf>
    <xf numFmtId="0" fontId="26" fillId="0" borderId="62" xfId="91" quotePrefix="1" applyFont="1" applyFill="1" applyBorder="1" applyAlignment="1">
      <alignment horizontal="left" vertical="center" wrapText="1" indent="1"/>
    </xf>
    <xf numFmtId="0" fontId="100" fillId="0" borderId="94" xfId="91" applyFont="1" applyFill="1" applyBorder="1" applyAlignment="1">
      <alignment horizontal="center" vertical="center" wrapText="1"/>
    </xf>
    <xf numFmtId="3" fontId="26" fillId="0" borderId="60" xfId="91" applyNumberFormat="1" applyFont="1" applyFill="1" applyBorder="1" applyAlignment="1" applyProtection="1">
      <alignment horizontal="right" vertical="center"/>
      <protection locked="0"/>
    </xf>
    <xf numFmtId="3" fontId="26" fillId="0" borderId="61" xfId="91" applyNumberFormat="1" applyFont="1" applyFill="1" applyBorder="1" applyAlignment="1" applyProtection="1">
      <alignment horizontal="right" vertical="center"/>
      <protection locked="0"/>
    </xf>
    <xf numFmtId="3" fontId="101" fillId="0" borderId="52" xfId="91" applyNumberFormat="1" applyFont="1" applyFill="1" applyBorder="1" applyAlignment="1" applyProtection="1">
      <alignment horizontal="right" vertical="center"/>
    </xf>
    <xf numFmtId="3" fontId="26" fillId="0" borderId="78" xfId="91" applyNumberFormat="1" applyFont="1" applyFill="1" applyBorder="1" applyAlignment="1" applyProtection="1">
      <alignment horizontal="right" vertical="center"/>
      <protection locked="0"/>
    </xf>
    <xf numFmtId="3" fontId="26" fillId="0" borderId="79" xfId="91" applyNumberFormat="1" applyFont="1" applyFill="1" applyBorder="1" applyAlignment="1" applyProtection="1">
      <alignment horizontal="right" vertical="center"/>
      <protection locked="0"/>
    </xf>
    <xf numFmtId="3" fontId="97" fillId="0" borderId="60" xfId="91" applyNumberFormat="1" applyFont="1" applyFill="1" applyBorder="1" applyAlignment="1" applyProtection="1">
      <alignment horizontal="right" vertical="center"/>
      <protection locked="0"/>
    </xf>
    <xf numFmtId="3" fontId="97" fillId="0" borderId="89" xfId="91" applyNumberFormat="1" applyFont="1" applyFill="1" applyBorder="1" applyAlignment="1" applyProtection="1">
      <alignment horizontal="right" vertical="center"/>
      <protection locked="0"/>
    </xf>
    <xf numFmtId="3" fontId="32" fillId="0" borderId="52" xfId="91" applyNumberFormat="1" applyFont="1" applyFill="1" applyBorder="1" applyAlignment="1">
      <alignment horizontal="right" vertical="center"/>
    </xf>
    <xf numFmtId="3" fontId="26" fillId="0" borderId="62" xfId="91" applyNumberFormat="1" applyFont="1" applyFill="1" applyBorder="1" applyAlignment="1" applyProtection="1">
      <alignment horizontal="right" vertical="center"/>
      <protection locked="0"/>
    </xf>
    <xf numFmtId="0" fontId="41" fillId="0" borderId="52" xfId="91" applyFont="1" applyFill="1" applyBorder="1" applyAlignment="1">
      <alignment horizontal="center" vertical="center"/>
    </xf>
    <xf numFmtId="0" fontId="25" fillId="0" borderId="60" xfId="95" applyFont="1" applyFill="1" applyBorder="1" applyAlignment="1" applyProtection="1">
      <alignment vertical="center" wrapText="1"/>
    </xf>
    <xf numFmtId="0" fontId="29" fillId="0" borderId="78" xfId="95" applyFont="1" applyFill="1" applyBorder="1" applyAlignment="1" applyProtection="1">
      <alignment vertical="center" wrapText="1"/>
    </xf>
    <xf numFmtId="0" fontId="25" fillId="0" borderId="61" xfId="95" applyFont="1" applyFill="1" applyBorder="1" applyAlignment="1" applyProtection="1">
      <alignment vertical="center" wrapText="1"/>
    </xf>
    <xf numFmtId="0" fontId="29" fillId="0" borderId="61" xfId="95" applyFont="1" applyFill="1" applyBorder="1" applyAlignment="1" applyProtection="1">
      <alignment vertical="center" wrapText="1"/>
    </xf>
    <xf numFmtId="0" fontId="28" fillId="0" borderId="61" xfId="95" applyFont="1" applyFill="1" applyBorder="1" applyAlignment="1" applyProtection="1">
      <alignment horizontal="left" vertical="center" wrapText="1" indent="1"/>
    </xf>
    <xf numFmtId="0" fontId="36" fillId="0" borderId="61" xfId="95" applyFont="1" applyFill="1" applyBorder="1" applyAlignment="1" applyProtection="1">
      <alignment vertical="center" wrapText="1"/>
    </xf>
    <xf numFmtId="0" fontId="36" fillId="0" borderId="79" xfId="95" applyFont="1" applyFill="1" applyBorder="1" applyAlignment="1" applyProtection="1">
      <alignment vertical="center" wrapText="1"/>
    </xf>
    <xf numFmtId="0" fontId="23" fillId="0" borderId="52" xfId="95" applyFont="1" applyFill="1" applyBorder="1" applyAlignment="1" applyProtection="1">
      <alignment vertical="center" wrapText="1"/>
    </xf>
    <xf numFmtId="167" fontId="26" fillId="0" borderId="67" xfId="94" applyNumberFormat="1" applyFont="1" applyFill="1" applyBorder="1" applyAlignment="1" applyProtection="1">
      <alignment horizontal="center" vertical="center"/>
    </xf>
    <xf numFmtId="167" fontId="26" fillId="0" borderId="50" xfId="94" applyNumberFormat="1" applyFont="1" applyFill="1" applyBorder="1" applyAlignment="1" applyProtection="1">
      <alignment horizontal="center" vertical="center"/>
    </xf>
    <xf numFmtId="167" fontId="99" fillId="0" borderId="50" xfId="94" applyNumberFormat="1" applyFont="1" applyFill="1" applyBorder="1" applyAlignment="1" applyProtection="1">
      <alignment horizontal="center" vertical="center"/>
    </xf>
    <xf numFmtId="167" fontId="44" fillId="0" borderId="0" xfId="94" applyNumberFormat="1" applyFont="1" applyFill="1" applyBorder="1" applyAlignment="1" applyProtection="1">
      <alignment horizontal="center" vertical="center"/>
    </xf>
    <xf numFmtId="167" fontId="113" fillId="0" borderId="75" xfId="94" applyNumberFormat="1" applyFont="1" applyFill="1" applyBorder="1" applyAlignment="1" applyProtection="1">
      <alignment horizontal="center" vertical="center"/>
    </xf>
    <xf numFmtId="3" fontId="27" fillId="0" borderId="68" xfId="95" applyNumberFormat="1" applyFont="1" applyFill="1" applyBorder="1" applyAlignment="1" applyProtection="1">
      <alignment horizontal="right" vertical="center" wrapText="1"/>
      <protection locked="0"/>
    </xf>
    <xf numFmtId="3" fontId="112" fillId="0" borderId="74" xfId="95" applyNumberFormat="1" applyFont="1" applyFill="1" applyBorder="1" applyAlignment="1" applyProtection="1">
      <alignment horizontal="right" vertical="center" wrapText="1"/>
      <protection locked="0"/>
    </xf>
    <xf numFmtId="3" fontId="27" fillId="0" borderId="65" xfId="95" applyNumberFormat="1" applyFont="1" applyFill="1" applyBorder="1" applyAlignment="1" applyProtection="1">
      <alignment horizontal="right" vertical="center" wrapText="1"/>
    </xf>
    <xf numFmtId="3" fontId="112" fillId="0" borderId="65" xfId="95" applyNumberFormat="1" applyFont="1" applyFill="1" applyBorder="1" applyAlignment="1" applyProtection="1">
      <alignment horizontal="right" vertical="center" wrapText="1"/>
    </xf>
    <xf numFmtId="3" fontId="29" fillId="0" borderId="65" xfId="95" applyNumberFormat="1" applyFont="1" applyFill="1" applyBorder="1" applyAlignment="1" applyProtection="1">
      <alignment horizontal="right" vertical="center" wrapText="1"/>
    </xf>
    <xf numFmtId="3" fontId="25" fillId="0" borderId="65" xfId="95" applyNumberFormat="1" applyFont="1" applyFill="1" applyBorder="1" applyAlignment="1" applyProtection="1">
      <alignment horizontal="right" vertical="center" wrapText="1"/>
    </xf>
    <xf numFmtId="3" fontId="29" fillId="0" borderId="65" xfId="95" applyNumberFormat="1" applyFont="1" applyFill="1" applyBorder="1" applyAlignment="1" applyProtection="1">
      <alignment horizontal="right" vertical="center" wrapText="1"/>
      <protection locked="0"/>
    </xf>
    <xf numFmtId="3" fontId="25" fillId="0" borderId="65" xfId="95" applyNumberFormat="1" applyFont="1" applyFill="1" applyBorder="1" applyAlignment="1" applyProtection="1">
      <alignment horizontal="right" vertical="center" wrapText="1"/>
      <protection locked="0"/>
    </xf>
    <xf numFmtId="3" fontId="36" fillId="0" borderId="65" xfId="95" applyNumberFormat="1" applyFont="1" applyFill="1" applyBorder="1" applyAlignment="1" applyProtection="1">
      <alignment horizontal="right" vertical="center" wrapText="1"/>
    </xf>
    <xf numFmtId="3" fontId="36" fillId="0" borderId="80" xfId="95" applyNumberFormat="1" applyFont="1" applyFill="1" applyBorder="1" applyAlignment="1" applyProtection="1">
      <alignment horizontal="right" vertical="center" wrapText="1"/>
      <protection locked="0"/>
    </xf>
    <xf numFmtId="3" fontId="114" fillId="0" borderId="51" xfId="95" applyNumberFormat="1" applyFont="1" applyFill="1" applyBorder="1" applyAlignment="1" applyProtection="1">
      <alignment horizontal="right" vertical="center" wrapText="1"/>
    </xf>
    <xf numFmtId="3" fontId="27" fillId="0" borderId="60" xfId="95" applyNumberFormat="1" applyFont="1" applyFill="1" applyBorder="1" applyAlignment="1" applyProtection="1">
      <alignment horizontal="right" vertical="center" wrapText="1"/>
      <protection locked="0"/>
    </xf>
    <xf numFmtId="3" fontId="112" fillId="0" borderId="78" xfId="95" applyNumberFormat="1" applyFont="1" applyFill="1" applyBorder="1" applyAlignment="1" applyProtection="1">
      <alignment horizontal="right" vertical="center" wrapText="1"/>
      <protection locked="0"/>
    </xf>
    <xf numFmtId="3" fontId="27" fillId="0" borderId="61" xfId="95" applyNumberFormat="1" applyFont="1" applyFill="1" applyBorder="1" applyAlignment="1" applyProtection="1">
      <alignment horizontal="right" vertical="center" wrapText="1"/>
    </xf>
    <xf numFmtId="3" fontId="112" fillId="0" borderId="61" xfId="95" applyNumberFormat="1" applyFont="1" applyFill="1" applyBorder="1" applyAlignment="1" applyProtection="1">
      <alignment horizontal="right" vertical="center" wrapText="1"/>
    </xf>
    <xf numFmtId="3" fontId="29" fillId="0" borderId="61" xfId="95" applyNumberFormat="1" applyFont="1" applyFill="1" applyBorder="1" applyAlignment="1" applyProtection="1">
      <alignment horizontal="right" vertical="center" wrapText="1"/>
    </xf>
    <xf numFmtId="3" fontId="25" fillId="0" borderId="61" xfId="95" applyNumberFormat="1" applyFont="1" applyFill="1" applyBorder="1" applyAlignment="1" applyProtection="1">
      <alignment horizontal="right" vertical="center" wrapText="1"/>
    </xf>
    <xf numFmtId="3" fontId="29" fillId="0" borderId="61" xfId="95" applyNumberFormat="1" applyFont="1" applyFill="1" applyBorder="1" applyAlignment="1" applyProtection="1">
      <alignment horizontal="right" vertical="center" wrapText="1"/>
      <protection locked="0"/>
    </xf>
    <xf numFmtId="3" fontId="25" fillId="0" borderId="61" xfId="95" applyNumberFormat="1" applyFont="1" applyFill="1" applyBorder="1" applyAlignment="1" applyProtection="1">
      <alignment horizontal="right" vertical="center" wrapText="1"/>
      <protection locked="0"/>
    </xf>
    <xf numFmtId="3" fontId="36" fillId="0" borderId="61" xfId="95" applyNumberFormat="1" applyFont="1" applyFill="1" applyBorder="1" applyAlignment="1" applyProtection="1">
      <alignment horizontal="right" vertical="center" wrapText="1"/>
    </xf>
    <xf numFmtId="3" fontId="36" fillId="0" borderId="79" xfId="95" applyNumberFormat="1" applyFont="1" applyFill="1" applyBorder="1" applyAlignment="1" applyProtection="1">
      <alignment horizontal="right" vertical="center" wrapText="1"/>
      <protection locked="0"/>
    </xf>
    <xf numFmtId="3" fontId="114" fillId="0" borderId="52" xfId="95" applyNumberFormat="1" applyFont="1" applyFill="1" applyBorder="1" applyAlignment="1" applyProtection="1">
      <alignment horizontal="right" vertical="center" wrapText="1"/>
    </xf>
    <xf numFmtId="49" fontId="33" fillId="0" borderId="52" xfId="94" applyNumberFormat="1" applyFont="1" applyFill="1" applyBorder="1" applyAlignment="1" applyProtection="1">
      <alignment horizontal="center" vertical="center" wrapText="1"/>
    </xf>
    <xf numFmtId="0" fontId="25" fillId="0" borderId="78" xfId="95" applyFont="1" applyFill="1" applyBorder="1" applyAlignment="1" applyProtection="1">
      <alignment vertical="center" wrapText="1"/>
    </xf>
    <xf numFmtId="49" fontId="33" fillId="0" borderId="75" xfId="94" applyNumberFormat="1" applyFont="1" applyFill="1" applyBorder="1" applyAlignment="1" applyProtection="1">
      <alignment horizontal="center" vertical="center"/>
    </xf>
    <xf numFmtId="167" fontId="26" fillId="0" borderId="35" xfId="94" applyNumberFormat="1" applyFont="1" applyFill="1" applyBorder="1" applyAlignment="1" applyProtection="1">
      <alignment horizontal="center" vertical="center"/>
    </xf>
    <xf numFmtId="167" fontId="35" fillId="0" borderId="35" xfId="94" applyNumberFormat="1" applyFont="1" applyFill="1" applyBorder="1" applyAlignment="1" applyProtection="1">
      <alignment horizontal="center" vertical="center"/>
    </xf>
    <xf numFmtId="49" fontId="33" fillId="0" borderId="51" xfId="94" applyNumberFormat="1" applyFont="1" applyFill="1" applyBorder="1" applyAlignment="1" applyProtection="1">
      <alignment horizontal="center" vertical="center"/>
    </xf>
    <xf numFmtId="3" fontId="26" fillId="0" borderId="74" xfId="94" applyNumberFormat="1" applyFont="1" applyFill="1" applyBorder="1" applyAlignment="1" applyProtection="1">
      <alignment vertical="center"/>
      <protection locked="0"/>
    </xf>
    <xf numFmtId="3" fontId="26" fillId="0" borderId="65" xfId="94" applyNumberFormat="1" applyFont="1" applyFill="1" applyBorder="1" applyAlignment="1" applyProtection="1">
      <alignment vertical="center"/>
      <protection locked="0"/>
    </xf>
    <xf numFmtId="3" fontId="100" fillId="0" borderId="65" xfId="94" applyNumberFormat="1" applyFont="1" applyFill="1" applyBorder="1" applyAlignment="1" applyProtection="1">
      <alignment vertical="center"/>
    </xf>
    <xf numFmtId="3" fontId="99" fillId="0" borderId="65" xfId="94" applyNumberFormat="1" applyFont="1" applyFill="1" applyBorder="1" applyAlignment="1" applyProtection="1">
      <alignment vertical="center"/>
      <protection locked="0"/>
    </xf>
    <xf numFmtId="3" fontId="42" fillId="0" borderId="65" xfId="94" applyNumberFormat="1" applyFont="1" applyFill="1" applyBorder="1" applyAlignment="1" applyProtection="1">
      <alignment vertical="center"/>
    </xf>
    <xf numFmtId="49" fontId="33" fillId="0" borderId="52" xfId="94" applyNumberFormat="1" applyFont="1" applyFill="1" applyBorder="1" applyAlignment="1" applyProtection="1">
      <alignment horizontal="center" vertical="center"/>
    </xf>
    <xf numFmtId="3" fontId="26" fillId="0" borderId="78" xfId="94" applyNumberFormat="1" applyFont="1" applyFill="1" applyBorder="1" applyAlignment="1" applyProtection="1">
      <alignment vertical="center"/>
      <protection locked="0"/>
    </xf>
    <xf numFmtId="3" fontId="26" fillId="0" borderId="61" xfId="94" applyNumberFormat="1" applyFont="1" applyFill="1" applyBorder="1" applyAlignment="1" applyProtection="1">
      <alignment vertical="center"/>
      <protection locked="0"/>
    </xf>
    <xf numFmtId="3" fontId="100" fillId="0" borderId="61" xfId="94" applyNumberFormat="1" applyFont="1" applyFill="1" applyBorder="1" applyAlignment="1" applyProtection="1">
      <alignment vertical="center"/>
    </xf>
    <xf numFmtId="3" fontId="99" fillId="0" borderId="61" xfId="94" applyNumberFormat="1" applyFont="1" applyFill="1" applyBorder="1" applyAlignment="1" applyProtection="1">
      <alignment vertical="center"/>
      <protection locked="0"/>
    </xf>
    <xf numFmtId="3" fontId="42" fillId="0" borderId="61" xfId="94" applyNumberFormat="1" applyFont="1" applyFill="1" applyBorder="1" applyAlignment="1" applyProtection="1">
      <alignment vertical="center"/>
    </xf>
    <xf numFmtId="0" fontId="36" fillId="0" borderId="0" xfId="95" applyFont="1" applyFill="1" applyAlignment="1" applyProtection="1">
      <alignment vertical="center"/>
    </xf>
    <xf numFmtId="0" fontId="37" fillId="0" borderId="0" xfId="95" applyFont="1" applyFill="1" applyAlignment="1" applyProtection="1">
      <alignment vertical="center"/>
    </xf>
    <xf numFmtId="0" fontId="29" fillId="0" borderId="60" xfId="95" applyFont="1" applyFill="1" applyBorder="1" applyAlignment="1" applyProtection="1">
      <alignment vertical="center" wrapText="1"/>
    </xf>
    <xf numFmtId="167" fontId="33" fillId="0" borderId="50" xfId="94" applyNumberFormat="1" applyFont="1" applyFill="1" applyBorder="1" applyAlignment="1" applyProtection="1">
      <alignment horizontal="center" vertical="center"/>
    </xf>
    <xf numFmtId="167" fontId="100" fillId="0" borderId="50" xfId="94" applyNumberFormat="1" applyFont="1" applyFill="1" applyBorder="1" applyAlignment="1" applyProtection="1">
      <alignment horizontal="center" vertical="center"/>
    </xf>
    <xf numFmtId="3" fontId="29" fillId="0" borderId="68" xfId="95" applyNumberFormat="1" applyFont="1" applyFill="1" applyBorder="1" applyAlignment="1" applyProtection="1">
      <alignment horizontal="right" vertical="center" wrapText="1"/>
      <protection locked="0"/>
    </xf>
    <xf numFmtId="3" fontId="29" fillId="0" borderId="74" xfId="95" applyNumberFormat="1" applyFont="1" applyFill="1" applyBorder="1" applyAlignment="1" applyProtection="1">
      <alignment horizontal="right" vertical="center" wrapText="1"/>
      <protection locked="0"/>
    </xf>
    <xf numFmtId="3" fontId="25" fillId="0" borderId="74" xfId="95" applyNumberFormat="1" applyFont="1" applyFill="1" applyBorder="1" applyAlignment="1" applyProtection="1">
      <alignment horizontal="right" vertical="center" wrapText="1"/>
      <protection locked="0"/>
    </xf>
    <xf numFmtId="3" fontId="29" fillId="0" borderId="60" xfId="95" applyNumberFormat="1" applyFont="1" applyFill="1" applyBorder="1" applyAlignment="1" applyProtection="1">
      <alignment horizontal="right" vertical="center" wrapText="1"/>
      <protection locked="0"/>
    </xf>
    <xf numFmtId="3" fontId="29" fillId="0" borderId="78" xfId="95" applyNumberFormat="1" applyFont="1" applyFill="1" applyBorder="1" applyAlignment="1" applyProtection="1">
      <alignment horizontal="right" vertical="center" wrapText="1"/>
      <protection locked="0"/>
    </xf>
    <xf numFmtId="3" fontId="25" fillId="0" borderId="78" xfId="95" applyNumberFormat="1" applyFont="1" applyFill="1" applyBorder="1" applyAlignment="1" applyProtection="1">
      <alignment horizontal="right" vertical="center" wrapText="1"/>
      <protection locked="0"/>
    </xf>
    <xf numFmtId="0" fontId="36" fillId="0" borderId="89" xfId="95" applyFont="1" applyFill="1" applyBorder="1" applyAlignment="1" applyProtection="1">
      <alignment vertical="center" wrapText="1"/>
    </xf>
    <xf numFmtId="3" fontId="36" fillId="0" borderId="89" xfId="95" applyNumberFormat="1" applyFont="1" applyFill="1" applyBorder="1" applyAlignment="1" applyProtection="1">
      <alignment horizontal="right" vertical="center" wrapText="1"/>
      <protection locked="0"/>
    </xf>
    <xf numFmtId="3" fontId="36" fillId="0" borderId="100" xfId="95" applyNumberFormat="1" applyFont="1" applyFill="1" applyBorder="1" applyAlignment="1" applyProtection="1">
      <alignment horizontal="right" vertical="center" wrapText="1"/>
      <protection locked="0"/>
    </xf>
    <xf numFmtId="0" fontId="37" fillId="0" borderId="52" xfId="95" applyFont="1" applyFill="1" applyBorder="1" applyAlignment="1" applyProtection="1">
      <alignment vertical="center" wrapText="1"/>
    </xf>
    <xf numFmtId="3" fontId="37" fillId="0" borderId="52" xfId="95" applyNumberFormat="1" applyFont="1" applyFill="1" applyBorder="1" applyAlignment="1" applyProtection="1">
      <alignment horizontal="right" vertical="center" wrapText="1"/>
    </xf>
    <xf numFmtId="3" fontId="37" fillId="0" borderId="51" xfId="95" applyNumberFormat="1" applyFont="1" applyFill="1" applyBorder="1" applyAlignment="1" applyProtection="1">
      <alignment horizontal="right" vertical="center" wrapText="1"/>
    </xf>
    <xf numFmtId="167" fontId="97" fillId="0" borderId="50" xfId="94" applyNumberFormat="1" applyFont="1" applyFill="1" applyBorder="1" applyAlignment="1" applyProtection="1">
      <alignment horizontal="center" vertical="center"/>
    </xf>
    <xf numFmtId="0" fontId="25" fillId="0" borderId="52" xfId="95" applyFont="1" applyFill="1" applyBorder="1" applyAlignment="1" applyProtection="1">
      <alignment horizontal="center" vertical="center" wrapText="1"/>
    </xf>
    <xf numFmtId="0" fontId="25" fillId="0" borderId="75" xfId="95" applyFont="1" applyFill="1" applyBorder="1" applyAlignment="1" applyProtection="1">
      <alignment horizontal="center" vertical="center" wrapText="1"/>
    </xf>
    <xf numFmtId="0" fontId="25" fillId="0" borderId="51" xfId="95" applyFont="1" applyFill="1" applyBorder="1" applyAlignment="1" applyProtection="1">
      <alignment horizontal="center" vertical="center" wrapText="1"/>
    </xf>
    <xf numFmtId="0" fontId="25" fillId="0" borderId="95" xfId="95" applyFont="1" applyFill="1" applyBorder="1" applyAlignment="1" applyProtection="1">
      <alignment horizontal="center" vertical="center" wrapText="1"/>
    </xf>
    <xf numFmtId="0" fontId="25" fillId="0" borderId="64" xfId="95" applyFont="1" applyFill="1" applyBorder="1" applyAlignment="1" applyProtection="1">
      <alignment horizontal="center" vertical="center" wrapText="1"/>
    </xf>
    <xf numFmtId="0" fontId="25" fillId="0" borderId="99" xfId="95" applyFont="1" applyFill="1" applyBorder="1" applyAlignment="1" applyProtection="1">
      <alignment horizontal="center" vertical="center" wrapText="1"/>
    </xf>
    <xf numFmtId="167" fontId="97" fillId="0" borderId="0" xfId="94" applyNumberFormat="1" applyFont="1" applyFill="1" applyBorder="1" applyAlignment="1" applyProtection="1">
      <alignment horizontal="center" vertical="center"/>
    </xf>
    <xf numFmtId="0" fontId="97" fillId="0" borderId="52" xfId="88" applyFont="1" applyFill="1" applyBorder="1" applyAlignment="1" applyProtection="1">
      <alignment horizontal="center" vertical="center" wrapText="1"/>
    </xf>
    <xf numFmtId="3" fontId="74" fillId="0" borderId="61" xfId="0" applyNumberFormat="1" applyFont="1" applyBorder="1" applyAlignment="1">
      <alignment horizontal="right" wrapText="1"/>
    </xf>
    <xf numFmtId="0" fontId="74" fillId="0" borderId="61" xfId="0" applyFont="1" applyBorder="1" applyAlignment="1">
      <alignment wrapText="1"/>
    </xf>
    <xf numFmtId="3" fontId="116" fillId="0" borderId="61" xfId="0" applyNumberFormat="1" applyFont="1" applyBorder="1" applyAlignment="1">
      <alignment horizontal="right" wrapText="1"/>
    </xf>
    <xf numFmtId="3" fontId="87" fillId="0" borderId="78" xfId="0" applyNumberFormat="1" applyFont="1" applyBorder="1" applyAlignment="1">
      <alignment horizontal="right" wrapText="1"/>
    </xf>
    <xf numFmtId="3" fontId="87" fillId="0" borderId="79" xfId="0" applyNumberFormat="1" applyFont="1" applyBorder="1" applyAlignment="1">
      <alignment horizontal="right" wrapText="1"/>
    </xf>
    <xf numFmtId="0" fontId="87" fillId="0" borderId="38" xfId="0" applyFont="1" applyBorder="1" applyAlignment="1">
      <alignment wrapText="1"/>
    </xf>
    <xf numFmtId="0" fontId="91" fillId="0" borderId="66" xfId="92" applyFont="1" applyBorder="1" applyAlignment="1">
      <alignment wrapText="1"/>
    </xf>
    <xf numFmtId="0" fontId="87" fillId="0" borderId="77" xfId="0" applyFont="1" applyBorder="1" applyAlignment="1">
      <alignment wrapText="1"/>
    </xf>
    <xf numFmtId="0" fontId="87" fillId="0" borderId="54" xfId="0" applyFont="1" applyBorder="1" applyAlignment="1">
      <alignment wrapText="1"/>
    </xf>
    <xf numFmtId="0" fontId="23" fillId="0" borderId="61" xfId="92" applyFont="1" applyBorder="1" applyAlignment="1">
      <alignment wrapText="1"/>
    </xf>
    <xf numFmtId="0" fontId="91" fillId="0" borderId="52" xfId="92" applyFont="1" applyBorder="1" applyAlignment="1">
      <alignment wrapText="1"/>
    </xf>
    <xf numFmtId="0" fontId="87" fillId="0" borderId="78" xfId="0" applyFont="1" applyBorder="1" applyAlignment="1">
      <alignment wrapText="1"/>
    </xf>
    <xf numFmtId="0" fontId="87" fillId="0" borderId="79" xfId="0" applyFont="1" applyBorder="1" applyAlignment="1">
      <alignment wrapText="1"/>
    </xf>
    <xf numFmtId="3" fontId="48" fillId="0" borderId="35" xfId="0" applyNumberFormat="1" applyFont="1" applyBorder="1" applyAlignment="1">
      <alignment horizontal="right" wrapText="1"/>
    </xf>
    <xf numFmtId="165" fontId="87" fillId="0" borderId="35" xfId="54" applyNumberFormat="1" applyFont="1" applyBorder="1" applyAlignment="1">
      <alignment horizontal="right" wrapText="1"/>
    </xf>
    <xf numFmtId="3" fontId="85" fillId="0" borderId="43" xfId="0" applyNumberFormat="1" applyFont="1" applyBorder="1" applyAlignment="1">
      <alignment horizontal="right" wrapText="1"/>
    </xf>
    <xf numFmtId="3" fontId="47" fillId="0" borderId="75" xfId="0" applyNumberFormat="1" applyFont="1" applyBorder="1" applyAlignment="1">
      <alignment horizontal="right" wrapText="1"/>
    </xf>
    <xf numFmtId="3" fontId="85" fillId="0" borderId="61" xfId="92" applyNumberFormat="1" applyFont="1" applyBorder="1" applyAlignment="1">
      <alignment horizontal="right" wrapText="1"/>
    </xf>
    <xf numFmtId="3" fontId="48" fillId="0" borderId="61" xfId="0" applyNumberFormat="1" applyFont="1" applyBorder="1" applyAlignment="1">
      <alignment horizontal="right" wrapText="1"/>
    </xf>
    <xf numFmtId="3" fontId="85" fillId="0" borderId="79" xfId="92" applyNumberFormat="1" applyFont="1" applyBorder="1" applyAlignment="1">
      <alignment horizontal="right" wrapText="1"/>
    </xf>
    <xf numFmtId="3" fontId="47" fillId="0" borderId="52" xfId="0" applyNumberFormat="1" applyFont="1" applyBorder="1" applyAlignment="1">
      <alignment horizontal="right" wrapText="1"/>
    </xf>
    <xf numFmtId="164" fontId="34" fillId="0" borderId="62" xfId="83" applyNumberFormat="1" applyFont="1" applyFill="1" applyBorder="1" applyAlignment="1" applyProtection="1">
      <alignment horizontal="left" vertical="center" wrapText="1" indent="1"/>
      <protection locked="0"/>
    </xf>
    <xf numFmtId="3" fontId="118" fillId="0" borderId="39" xfId="83" applyNumberFormat="1" applyFont="1" applyFill="1" applyBorder="1" applyAlignment="1" applyProtection="1">
      <alignment vertical="center" wrapText="1"/>
      <protection locked="0"/>
    </xf>
    <xf numFmtId="3" fontId="118" fillId="0" borderId="14" xfId="83" applyNumberFormat="1" applyFont="1" applyFill="1" applyBorder="1" applyAlignment="1" applyProtection="1">
      <alignment vertical="center" wrapText="1"/>
      <protection locked="0"/>
    </xf>
    <xf numFmtId="3" fontId="118" fillId="0" borderId="57" xfId="83" applyNumberFormat="1" applyFont="1" applyFill="1" applyBorder="1" applyAlignment="1" applyProtection="1">
      <alignment vertical="center" wrapText="1"/>
      <protection locked="0"/>
    </xf>
    <xf numFmtId="3" fontId="118" fillId="0" borderId="62" xfId="83" applyNumberFormat="1" applyFont="1" applyFill="1" applyBorder="1" applyAlignment="1" applyProtection="1">
      <alignment vertical="center" wrapText="1"/>
      <protection locked="0"/>
    </xf>
    <xf numFmtId="3" fontId="118" fillId="0" borderId="63" xfId="83" applyNumberFormat="1" applyFont="1" applyFill="1" applyBorder="1" applyAlignment="1" applyProtection="1">
      <alignment vertical="center" wrapText="1"/>
      <protection locked="0"/>
    </xf>
    <xf numFmtId="0" fontId="118" fillId="0" borderId="62" xfId="83" applyFont="1" applyBorder="1"/>
    <xf numFmtId="3" fontId="118" fillId="0" borderId="39" xfId="83" applyNumberFormat="1" applyFont="1" applyBorder="1"/>
    <xf numFmtId="3" fontId="118" fillId="0" borderId="14" xfId="83" applyNumberFormat="1" applyFont="1" applyBorder="1"/>
    <xf numFmtId="3" fontId="118" fillId="0" borderId="57" xfId="83" applyNumberFormat="1" applyFont="1" applyBorder="1"/>
    <xf numFmtId="3" fontId="118" fillId="0" borderId="62" xfId="83" applyNumberFormat="1" applyFont="1" applyBorder="1"/>
    <xf numFmtId="3" fontId="118" fillId="0" borderId="81" xfId="83" applyNumberFormat="1" applyFont="1" applyBorder="1"/>
    <xf numFmtId="3" fontId="25" fillId="0" borderId="22" xfId="0" applyNumberFormat="1" applyFont="1" applyBorder="1" applyAlignment="1" applyProtection="1">
      <alignment horizontal="right" vertical="center" indent="1"/>
      <protection locked="0"/>
    </xf>
    <xf numFmtId="0" fontId="25" fillId="0" borderId="66" xfId="0" applyFont="1" applyBorder="1" applyAlignment="1">
      <alignment horizontal="left" vertical="center"/>
    </xf>
    <xf numFmtId="3" fontId="29" fillId="0" borderId="65" xfId="0" applyNumberFormat="1" applyFont="1" applyBorder="1" applyAlignment="1" applyProtection="1">
      <alignment horizontal="right" vertical="center" indent="1"/>
      <protection locked="0"/>
    </xf>
    <xf numFmtId="3" fontId="29" fillId="0" borderId="80" xfId="0" applyNumberFormat="1" applyFont="1" applyBorder="1" applyAlignment="1" applyProtection="1">
      <alignment horizontal="right" vertical="center" indent="1"/>
      <protection locked="0"/>
    </xf>
    <xf numFmtId="0" fontId="29" fillId="0" borderId="61" xfId="0" applyFont="1" applyBorder="1" applyAlignment="1" applyProtection="1">
      <alignment horizontal="left" vertical="center" wrapText="1" indent="1"/>
      <protection locked="0"/>
    </xf>
    <xf numFmtId="0" fontId="29" fillId="0" borderId="62" xfId="0" applyFont="1" applyBorder="1" applyAlignment="1" applyProtection="1">
      <alignment horizontal="left" vertical="center" indent="1"/>
      <protection locked="0"/>
    </xf>
    <xf numFmtId="0" fontId="29" fillId="0" borderId="60" xfId="0" applyFont="1" applyBorder="1" applyAlignment="1" applyProtection="1">
      <alignment horizontal="left" vertical="center" indent="1"/>
      <protection locked="0"/>
    </xf>
    <xf numFmtId="0" fontId="29" fillId="0" borderId="61" xfId="0" applyFont="1" applyBorder="1" applyAlignment="1" applyProtection="1">
      <alignment horizontal="left" vertical="center" indent="1"/>
      <protection locked="0"/>
    </xf>
    <xf numFmtId="3" fontId="29" fillId="0" borderId="60" xfId="0" applyNumberFormat="1" applyFont="1" applyBorder="1" applyAlignment="1" applyProtection="1">
      <alignment horizontal="right" vertical="center" indent="1"/>
      <protection locked="0"/>
    </xf>
    <xf numFmtId="3" fontId="29" fillId="0" borderId="61" xfId="0" applyNumberFormat="1" applyFont="1" applyBorder="1" applyAlignment="1" applyProtection="1">
      <alignment horizontal="right" vertical="center" indent="1"/>
      <protection locked="0"/>
    </xf>
    <xf numFmtId="3" fontId="29" fillId="0" borderId="62" xfId="0" applyNumberFormat="1" applyFont="1" applyBorder="1" applyAlignment="1" applyProtection="1">
      <alignment horizontal="right" vertical="center" indent="1"/>
      <protection locked="0"/>
    </xf>
    <xf numFmtId="0" fontId="29" fillId="0" borderId="68" xfId="0" applyFont="1" applyBorder="1" applyAlignment="1" applyProtection="1">
      <alignment horizontal="left" vertical="center" indent="1"/>
      <protection locked="0"/>
    </xf>
    <xf numFmtId="0" fontId="29" fillId="0" borderId="65" xfId="0" applyFont="1" applyBorder="1" applyAlignment="1" applyProtection="1">
      <alignment horizontal="left" vertical="center" indent="1"/>
      <protection locked="0"/>
    </xf>
    <xf numFmtId="0" fontId="29" fillId="0" borderId="0" xfId="0" applyFont="1" applyBorder="1" applyAlignment="1" applyProtection="1">
      <alignment horizontal="left" vertical="center" indent="1"/>
      <protection locked="0"/>
    </xf>
    <xf numFmtId="0" fontId="29" fillId="0" borderId="60" xfId="0" applyFont="1" applyBorder="1" applyAlignment="1">
      <alignment horizontal="right" vertical="center" indent="1"/>
    </xf>
    <xf numFmtId="0" fontId="29" fillId="0" borderId="61" xfId="0" applyFont="1" applyBorder="1" applyAlignment="1">
      <alignment horizontal="right" vertical="center" indent="1"/>
    </xf>
    <xf numFmtId="0" fontId="36" fillId="0" borderId="66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 wrapText="1"/>
    </xf>
    <xf numFmtId="0" fontId="29" fillId="0" borderId="77" xfId="0" applyFont="1" applyBorder="1" applyAlignment="1">
      <alignment horizontal="right" vertical="center" indent="1"/>
    </xf>
    <xf numFmtId="0" fontId="29" fillId="0" borderId="79" xfId="0" applyFont="1" applyBorder="1" applyAlignment="1" applyProtection="1">
      <alignment horizontal="left" vertical="center" indent="1"/>
      <protection locked="0"/>
    </xf>
    <xf numFmtId="3" fontId="29" fillId="0" borderId="74" xfId="0" applyNumberFormat="1" applyFont="1" applyBorder="1" applyAlignment="1" applyProtection="1">
      <alignment horizontal="right" vertical="center" indent="1"/>
      <protection locked="0"/>
    </xf>
    <xf numFmtId="0" fontId="29" fillId="0" borderId="62" xfId="0" applyFont="1" applyBorder="1" applyAlignment="1" applyProtection="1">
      <alignment horizontal="left" vertical="center" wrapText="1" indent="1"/>
      <protection locked="0"/>
    </xf>
    <xf numFmtId="0" fontId="25" fillId="0" borderId="95" xfId="0" applyFont="1" applyBorder="1" applyAlignment="1">
      <alignment horizontal="left" vertical="center"/>
    </xf>
    <xf numFmtId="0" fontId="25" fillId="0" borderId="101" xfId="0" applyFont="1" applyBorder="1" applyAlignment="1" applyProtection="1">
      <alignment horizontal="left" vertical="center" indent="1"/>
      <protection locked="0"/>
    </xf>
    <xf numFmtId="3" fontId="25" fillId="0" borderId="55" xfId="0" applyNumberFormat="1" applyFont="1" applyBorder="1" applyAlignment="1" applyProtection="1">
      <alignment horizontal="right" vertical="center" indent="1"/>
      <protection locked="0"/>
    </xf>
    <xf numFmtId="167" fontId="33" fillId="0" borderId="66" xfId="91" applyNumberFormat="1" applyFont="1" applyFill="1" applyBorder="1" applyAlignment="1">
      <alignment horizontal="center" vertical="center"/>
    </xf>
    <xf numFmtId="167" fontId="100" fillId="0" borderId="66" xfId="91" applyNumberFormat="1" applyFont="1" applyFill="1" applyBorder="1" applyAlignment="1">
      <alignment horizontal="center" vertical="center"/>
    </xf>
    <xf numFmtId="167" fontId="33" fillId="0" borderId="92" xfId="91" applyNumberFormat="1" applyFont="1" applyFill="1" applyBorder="1" applyAlignment="1">
      <alignment horizontal="center" vertical="center"/>
    </xf>
    <xf numFmtId="167" fontId="100" fillId="0" borderId="31" xfId="91" applyNumberFormat="1" applyFont="1" applyFill="1" applyBorder="1" applyAlignment="1">
      <alignment horizontal="center" vertical="center"/>
    </xf>
    <xf numFmtId="167" fontId="97" fillId="0" borderId="66" xfId="91" applyNumberFormat="1" applyFont="1" applyFill="1" applyBorder="1" applyAlignment="1">
      <alignment horizontal="center" vertical="center"/>
    </xf>
    <xf numFmtId="167" fontId="30" fillId="0" borderId="66" xfId="91" applyNumberFormat="1" applyFont="1" applyFill="1" applyBorder="1" applyAlignment="1">
      <alignment horizontal="center" vertical="center"/>
    </xf>
    <xf numFmtId="0" fontId="26" fillId="0" borderId="60" xfId="91" applyFont="1" applyFill="1" applyBorder="1" applyAlignment="1">
      <alignment horizontal="left" vertical="center" wrapText="1"/>
    </xf>
    <xf numFmtId="0" fontId="26" fillId="0" borderId="61" xfId="91" applyFont="1" applyFill="1" applyBorder="1" applyAlignment="1">
      <alignment horizontal="left" vertical="center" wrapText="1"/>
    </xf>
    <xf numFmtId="0" fontId="26" fillId="0" borderId="79" xfId="91" applyFont="1" applyFill="1" applyBorder="1" applyAlignment="1">
      <alignment horizontal="left" vertical="center" wrapText="1"/>
    </xf>
    <xf numFmtId="0" fontId="33" fillId="0" borderId="52" xfId="91" applyFont="1" applyFill="1" applyBorder="1" applyAlignment="1">
      <alignment horizontal="left" vertical="center" wrapText="1"/>
    </xf>
    <xf numFmtId="0" fontId="100" fillId="0" borderId="52" xfId="91" applyFont="1" applyFill="1" applyBorder="1" applyAlignment="1">
      <alignment horizontal="left" vertical="center" wrapText="1"/>
    </xf>
    <xf numFmtId="0" fontId="26" fillId="0" borderId="78" xfId="91" applyFont="1" applyFill="1" applyBorder="1" applyAlignment="1">
      <alignment horizontal="left" vertical="center" wrapText="1"/>
    </xf>
    <xf numFmtId="0" fontId="33" fillId="0" borderId="95" xfId="91" applyFont="1" applyFill="1" applyBorder="1" applyAlignment="1">
      <alignment horizontal="left" vertical="center" wrapText="1"/>
    </xf>
    <xf numFmtId="0" fontId="100" fillId="0" borderId="94" xfId="91" applyFont="1" applyFill="1" applyBorder="1" applyAlignment="1">
      <alignment horizontal="left" vertical="center" wrapText="1"/>
    </xf>
    <xf numFmtId="0" fontId="41" fillId="0" borderId="52" xfId="91" applyFont="1" applyFill="1" applyBorder="1" applyAlignment="1">
      <alignment horizontal="left" vertical="center" wrapText="1"/>
    </xf>
    <xf numFmtId="3" fontId="26" fillId="0" borderId="50" xfId="91" applyNumberFormat="1" applyFont="1" applyFill="1" applyBorder="1" applyAlignment="1" applyProtection="1">
      <alignment horizontal="right" vertical="center"/>
      <protection locked="0"/>
    </xf>
    <xf numFmtId="3" fontId="26" fillId="0" borderId="35" xfId="91" applyNumberFormat="1" applyFont="1" applyFill="1" applyBorder="1" applyAlignment="1" applyProtection="1">
      <alignment horizontal="right" vertical="center"/>
      <protection locked="0"/>
    </xf>
    <xf numFmtId="3" fontId="26" fillId="0" borderId="43" xfId="91" applyNumberFormat="1" applyFont="1" applyFill="1" applyBorder="1" applyAlignment="1" applyProtection="1">
      <alignment horizontal="right" vertical="center"/>
      <protection locked="0"/>
    </xf>
    <xf numFmtId="3" fontId="40" fillId="0" borderId="75" xfId="91" applyNumberFormat="1" applyFont="1" applyFill="1" applyBorder="1" applyAlignment="1">
      <alignment vertical="center"/>
    </xf>
    <xf numFmtId="3" fontId="26" fillId="0" borderId="43" xfId="91" applyNumberFormat="1" applyFont="1" applyFill="1" applyBorder="1" applyAlignment="1" applyProtection="1">
      <alignment vertical="center"/>
      <protection locked="0"/>
    </xf>
    <xf numFmtId="3" fontId="24" fillId="0" borderId="75" xfId="91" applyNumberFormat="1" applyFont="1" applyFill="1" applyBorder="1" applyAlignment="1">
      <alignment vertical="center"/>
    </xf>
    <xf numFmtId="3" fontId="26" fillId="0" borderId="50" xfId="91" applyNumberFormat="1" applyFont="1" applyFill="1" applyBorder="1" applyAlignment="1" applyProtection="1">
      <alignment vertical="center"/>
      <protection locked="0"/>
    </xf>
    <xf numFmtId="3" fontId="26" fillId="0" borderId="35" xfId="91" applyNumberFormat="1" applyFont="1" applyFill="1" applyBorder="1" applyAlignment="1" applyProtection="1">
      <alignment vertical="center"/>
      <protection locked="0"/>
    </xf>
    <xf numFmtId="3" fontId="40" fillId="0" borderId="75" xfId="91" applyNumberFormat="1" applyFont="1" applyFill="1" applyBorder="1" applyAlignment="1" applyProtection="1">
      <alignment vertical="center"/>
    </xf>
    <xf numFmtId="3" fontId="40" fillId="0" borderId="64" xfId="91" applyNumberFormat="1" applyFont="1" applyFill="1" applyBorder="1" applyAlignment="1" applyProtection="1">
      <alignment vertical="center"/>
    </xf>
    <xf numFmtId="3" fontId="24" fillId="0" borderId="75" xfId="91" applyNumberFormat="1" applyFont="1" applyFill="1" applyBorder="1" applyAlignment="1" applyProtection="1">
      <alignment vertical="center"/>
    </xf>
    <xf numFmtId="3" fontId="32" fillId="33" borderId="75" xfId="91" applyNumberFormat="1" applyFont="1" applyFill="1" applyBorder="1" applyAlignment="1" applyProtection="1">
      <alignment vertical="center"/>
    </xf>
    <xf numFmtId="3" fontId="26" fillId="0" borderId="74" xfId="91" applyNumberFormat="1" applyFont="1" applyFill="1" applyBorder="1" applyAlignment="1" applyProtection="1">
      <alignment horizontal="right" vertical="center"/>
      <protection locked="0"/>
    </xf>
    <xf numFmtId="3" fontId="26" fillId="0" borderId="65" xfId="91" applyNumberFormat="1" applyFont="1" applyFill="1" applyBorder="1" applyAlignment="1" applyProtection="1">
      <alignment horizontal="right" vertical="center"/>
      <protection locked="0"/>
    </xf>
    <xf numFmtId="3" fontId="26" fillId="0" borderId="80" xfId="91" applyNumberFormat="1" applyFont="1" applyFill="1" applyBorder="1" applyAlignment="1" applyProtection="1">
      <alignment horizontal="right" vertical="center"/>
      <protection locked="0"/>
    </xf>
    <xf numFmtId="3" fontId="26" fillId="0" borderId="80" xfId="91" applyNumberFormat="1" applyFont="1" applyFill="1" applyBorder="1" applyAlignment="1" applyProtection="1">
      <alignment vertical="center"/>
      <protection locked="0"/>
    </xf>
    <xf numFmtId="3" fontId="26" fillId="0" borderId="74" xfId="91" applyNumberFormat="1" applyFont="1" applyFill="1" applyBorder="1" applyAlignment="1" applyProtection="1">
      <alignment vertical="center"/>
      <protection locked="0"/>
    </xf>
    <xf numFmtId="3" fontId="26" fillId="0" borderId="65" xfId="91" applyNumberFormat="1" applyFont="1" applyFill="1" applyBorder="1" applyAlignment="1" applyProtection="1">
      <alignment vertical="center"/>
      <protection locked="0"/>
    </xf>
    <xf numFmtId="3" fontId="32" fillId="0" borderId="51" xfId="91" applyNumberFormat="1" applyFont="1" applyFill="1" applyBorder="1" applyAlignment="1" applyProtection="1">
      <alignment vertical="center"/>
    </xf>
    <xf numFmtId="3" fontId="40" fillId="0" borderId="52" xfId="91" applyNumberFormat="1" applyFont="1" applyFill="1" applyBorder="1" applyAlignment="1">
      <alignment vertical="center"/>
    </xf>
    <xf numFmtId="3" fontId="26" fillId="0" borderId="79" xfId="91" applyNumberFormat="1" applyFont="1" applyFill="1" applyBorder="1" applyAlignment="1" applyProtection="1">
      <alignment vertical="center"/>
      <protection locked="0"/>
    </xf>
    <xf numFmtId="3" fontId="24" fillId="0" borderId="52" xfId="91" applyNumberFormat="1" applyFont="1" applyFill="1" applyBorder="1" applyAlignment="1">
      <alignment vertical="center"/>
    </xf>
    <xf numFmtId="3" fontId="26" fillId="0" borderId="78" xfId="91" applyNumberFormat="1" applyFont="1" applyFill="1" applyBorder="1" applyAlignment="1" applyProtection="1">
      <alignment vertical="center"/>
      <protection locked="0"/>
    </xf>
    <xf numFmtId="3" fontId="26" fillId="0" borderId="61" xfId="91" applyNumberFormat="1" applyFont="1" applyFill="1" applyBorder="1" applyAlignment="1" applyProtection="1">
      <alignment vertical="center"/>
      <protection locked="0"/>
    </xf>
    <xf numFmtId="3" fontId="40" fillId="0" borderId="52" xfId="91" applyNumberFormat="1" applyFont="1" applyFill="1" applyBorder="1" applyAlignment="1" applyProtection="1">
      <alignment vertical="center"/>
    </xf>
    <xf numFmtId="3" fontId="40" fillId="0" borderId="95" xfId="91" applyNumberFormat="1" applyFont="1" applyFill="1" applyBorder="1" applyAlignment="1" applyProtection="1">
      <alignment vertical="center"/>
    </xf>
    <xf numFmtId="3" fontId="24" fillId="0" borderId="52" xfId="91" applyNumberFormat="1" applyFont="1" applyFill="1" applyBorder="1" applyAlignment="1" applyProtection="1">
      <alignment vertical="center"/>
    </xf>
    <xf numFmtId="3" fontId="32" fillId="33" borderId="52" xfId="91" applyNumberFormat="1" applyFont="1" applyFill="1" applyBorder="1" applyAlignment="1" applyProtection="1">
      <alignment vertical="center"/>
    </xf>
    <xf numFmtId="0" fontId="106" fillId="0" borderId="66" xfId="91" applyNumberFormat="1" applyFont="1" applyFill="1" applyBorder="1" applyAlignment="1" applyProtection="1">
      <alignment horizontal="center" vertical="center"/>
    </xf>
    <xf numFmtId="0" fontId="106" fillId="0" borderId="52" xfId="91" applyNumberFormat="1" applyFont="1" applyFill="1" applyBorder="1" applyAlignment="1" applyProtection="1">
      <alignment horizontal="center" vertical="center"/>
    </xf>
    <xf numFmtId="0" fontId="106" fillId="0" borderId="75" xfId="91" applyNumberFormat="1" applyFont="1" applyFill="1" applyBorder="1" applyAlignment="1" applyProtection="1">
      <alignment horizontal="center" vertical="center"/>
    </xf>
    <xf numFmtId="0" fontId="106" fillId="0" borderId="51" xfId="91" applyNumberFormat="1" applyFont="1" applyFill="1" applyBorder="1" applyAlignment="1" applyProtection="1">
      <alignment horizontal="center" vertical="center"/>
    </xf>
    <xf numFmtId="3" fontId="40" fillId="0" borderId="51" xfId="91" applyNumberFormat="1" applyFont="1" applyFill="1" applyBorder="1" applyAlignment="1">
      <alignment vertical="center"/>
    </xf>
    <xf numFmtId="3" fontId="24" fillId="0" borderId="51" xfId="91" applyNumberFormat="1" applyFont="1" applyFill="1" applyBorder="1" applyAlignment="1">
      <alignment vertical="center"/>
    </xf>
    <xf numFmtId="3" fontId="40" fillId="0" borderId="51" xfId="91" applyNumberFormat="1" applyFont="1" applyFill="1" applyBorder="1" applyAlignment="1" applyProtection="1">
      <alignment vertical="center"/>
    </xf>
    <xf numFmtId="3" fontId="40" fillId="0" borderId="99" xfId="91" applyNumberFormat="1" applyFont="1" applyFill="1" applyBorder="1" applyAlignment="1" applyProtection="1">
      <alignment vertical="center"/>
    </xf>
    <xf numFmtId="3" fontId="24" fillId="0" borderId="51" xfId="91" applyNumberFormat="1" applyFont="1" applyFill="1" applyBorder="1" applyAlignment="1" applyProtection="1">
      <alignment vertical="center"/>
    </xf>
    <xf numFmtId="167" fontId="35" fillId="0" borderId="43" xfId="94" applyNumberFormat="1" applyFont="1" applyFill="1" applyBorder="1" applyAlignment="1" applyProtection="1">
      <alignment horizontal="center" vertical="center"/>
    </xf>
    <xf numFmtId="3" fontId="42" fillId="0" borderId="79" xfId="94" applyNumberFormat="1" applyFont="1" applyFill="1" applyBorder="1" applyAlignment="1" applyProtection="1">
      <alignment vertical="center"/>
      <protection locked="0"/>
    </xf>
    <xf numFmtId="3" fontId="42" fillId="0" borderId="80" xfId="94" applyNumberFormat="1" applyFont="1" applyFill="1" applyBorder="1" applyAlignment="1" applyProtection="1">
      <alignment vertical="center"/>
      <protection locked="0"/>
    </xf>
    <xf numFmtId="0" fontId="41" fillId="0" borderId="52" xfId="94" applyFont="1" applyFill="1" applyBorder="1" applyAlignment="1" applyProtection="1">
      <alignment horizontal="left" vertical="center" wrapText="1"/>
    </xf>
    <xf numFmtId="167" fontId="34" fillId="0" borderId="75" xfId="94" applyNumberFormat="1" applyFont="1" applyFill="1" applyBorder="1" applyAlignment="1" applyProtection="1">
      <alignment horizontal="center" vertical="center"/>
    </xf>
    <xf numFmtId="3" fontId="41" fillId="0" borderId="52" xfId="94" applyNumberFormat="1" applyFont="1" applyFill="1" applyBorder="1" applyAlignment="1" applyProtection="1">
      <alignment vertical="center"/>
    </xf>
    <xf numFmtId="3" fontId="41" fillId="0" borderId="51" xfId="94" applyNumberFormat="1" applyFont="1" applyFill="1" applyBorder="1" applyAlignment="1" applyProtection="1">
      <alignment vertical="center"/>
    </xf>
    <xf numFmtId="167" fontId="97" fillId="0" borderId="66" xfId="94" applyNumberFormat="1" applyFont="1" applyFill="1" applyBorder="1" applyAlignment="1" applyProtection="1">
      <alignment horizontal="center" vertical="center"/>
    </xf>
    <xf numFmtId="3" fontId="85" fillId="0" borderId="60" xfId="0" applyNumberFormat="1" applyFont="1" applyBorder="1" applyAlignment="1">
      <alignment horizontal="right" wrapText="1"/>
    </xf>
    <xf numFmtId="0" fontId="25" fillId="0" borderId="41" xfId="0" applyFont="1" applyBorder="1" applyAlignment="1" applyProtection="1">
      <alignment horizontal="left" vertical="center" indent="1"/>
      <protection locked="0"/>
    </xf>
    <xf numFmtId="0" fontId="25" fillId="0" borderId="52" xfId="0" applyFont="1" applyBorder="1" applyAlignment="1">
      <alignment horizontal="left" vertical="center"/>
    </xf>
    <xf numFmtId="0" fontId="29" fillId="0" borderId="79" xfId="0" applyFont="1" applyBorder="1" applyAlignment="1" applyProtection="1">
      <alignment horizontal="left" vertical="center" wrapText="1" indent="1"/>
      <protection locked="0"/>
    </xf>
    <xf numFmtId="3" fontId="29" fillId="0" borderId="79" xfId="0" applyNumberFormat="1" applyFont="1" applyBorder="1" applyAlignment="1" applyProtection="1">
      <alignment horizontal="right" vertical="center" indent="1"/>
      <protection locked="0"/>
    </xf>
    <xf numFmtId="0" fontId="29" fillId="0" borderId="78" xfId="0" applyFont="1" applyBorder="1" applyAlignment="1">
      <alignment horizontal="right" vertical="center" indent="1"/>
    </xf>
    <xf numFmtId="164" fontId="33" fillId="0" borderId="78" xfId="89" applyNumberFormat="1" applyFont="1" applyFill="1" applyBorder="1" applyAlignment="1" applyProtection="1">
      <alignment horizontal="center" vertical="center" wrapText="1"/>
    </xf>
    <xf numFmtId="165" fontId="99" fillId="0" borderId="61" xfId="54" applyNumberFormat="1" applyFont="1" applyFill="1" applyBorder="1" applyAlignment="1" applyProtection="1">
      <alignment vertical="center" wrapText="1"/>
    </xf>
    <xf numFmtId="3" fontId="23" fillId="35" borderId="25" xfId="84" applyNumberFormat="1" applyFont="1" applyFill="1" applyBorder="1"/>
    <xf numFmtId="3" fontId="81" fillId="27" borderId="57" xfId="82" applyNumberFormat="1" applyFont="1" applyFill="1" applyBorder="1" applyAlignment="1">
      <alignment vertical="center"/>
    </xf>
    <xf numFmtId="3" fontId="81" fillId="27" borderId="90" xfId="82" applyNumberFormat="1" applyFont="1" applyFill="1" applyBorder="1" applyAlignment="1">
      <alignment vertical="center"/>
    </xf>
    <xf numFmtId="3" fontId="23" fillId="35" borderId="22" xfId="84" applyNumberFormat="1" applyFont="1" applyFill="1" applyBorder="1"/>
    <xf numFmtId="165" fontId="87" fillId="0" borderId="61" xfId="54" applyNumberFormat="1" applyFont="1" applyBorder="1" applyAlignment="1">
      <alignment horizontal="right" wrapText="1"/>
    </xf>
    <xf numFmtId="3" fontId="85" fillId="0" borderId="79" xfId="0" applyNumberFormat="1" applyFont="1" applyBorder="1" applyAlignment="1">
      <alignment horizontal="right" wrapText="1"/>
    </xf>
    <xf numFmtId="0" fontId="29" fillId="0" borderId="61" xfId="0" applyFont="1" applyFill="1" applyBorder="1" applyAlignment="1" applyProtection="1">
      <alignment horizontal="left" vertical="center" indent="1"/>
      <protection locked="0"/>
    </xf>
    <xf numFmtId="3" fontId="118" fillId="0" borderId="50" xfId="83" applyNumberFormat="1" applyFont="1" applyFill="1" applyBorder="1"/>
    <xf numFmtId="3" fontId="118" fillId="0" borderId="35" xfId="83" applyNumberFormat="1" applyFont="1" applyFill="1" applyBorder="1"/>
    <xf numFmtId="3" fontId="87" fillId="0" borderId="61" xfId="0" applyNumberFormat="1" applyFont="1" applyBorder="1" applyAlignment="1">
      <alignment wrapText="1"/>
    </xf>
    <xf numFmtId="0" fontId="29" fillId="0" borderId="60" xfId="0" applyFont="1" applyFill="1" applyBorder="1" applyAlignment="1" applyProtection="1">
      <alignment horizontal="left" vertical="center" wrapText="1" indent="1"/>
      <protection locked="0"/>
    </xf>
    <xf numFmtId="0" fontId="75" fillId="0" borderId="38" xfId="96" applyFont="1" applyBorder="1" applyAlignment="1">
      <alignment horizontal="left" vertical="center"/>
    </xf>
    <xf numFmtId="0" fontId="75" fillId="0" borderId="36" xfId="96" applyFont="1" applyBorder="1" applyAlignment="1">
      <alignment horizontal="left" vertical="center"/>
    </xf>
    <xf numFmtId="0" fontId="75" fillId="0" borderId="35" xfId="96" applyFont="1" applyBorder="1" applyAlignment="1">
      <alignment horizontal="left"/>
    </xf>
    <xf numFmtId="0" fontId="75" fillId="0" borderId="36" xfId="96" applyFont="1" applyBorder="1" applyAlignment="1">
      <alignment horizontal="left"/>
    </xf>
    <xf numFmtId="0" fontId="73" fillId="0" borderId="0" xfId="96" applyFont="1" applyAlignment="1">
      <alignment horizontal="center"/>
    </xf>
    <xf numFmtId="0" fontId="74" fillId="0" borderId="64" xfId="96" applyFont="1" applyBorder="1" applyAlignment="1">
      <alignment horizontal="right"/>
    </xf>
    <xf numFmtId="0" fontId="23" fillId="0" borderId="38" xfId="96" applyFont="1" applyFill="1" applyBorder="1" applyAlignment="1">
      <alignment horizontal="left" vertical="center"/>
    </xf>
    <xf numFmtId="0" fontId="23" fillId="0" borderId="50" xfId="96" applyFont="1" applyFill="1" applyBorder="1" applyAlignment="1">
      <alignment horizontal="left" vertical="center"/>
    </xf>
    <xf numFmtId="0" fontId="23" fillId="0" borderId="74" xfId="96" applyFont="1" applyFill="1" applyBorder="1" applyAlignment="1">
      <alignment horizontal="left" vertical="center"/>
    </xf>
    <xf numFmtId="0" fontId="73" fillId="27" borderId="20" xfId="96" applyFont="1" applyFill="1" applyBorder="1" applyAlignment="1">
      <alignment horizontal="left" vertical="center"/>
    </xf>
    <xf numFmtId="0" fontId="73" fillId="27" borderId="21" xfId="96" applyFont="1" applyFill="1" applyBorder="1" applyAlignment="1">
      <alignment horizontal="left" vertical="center"/>
    </xf>
    <xf numFmtId="0" fontId="77" fillId="28" borderId="38" xfId="96" applyFont="1" applyFill="1" applyBorder="1" applyAlignment="1">
      <alignment horizontal="left" vertical="center"/>
    </xf>
    <xf numFmtId="0" fontId="77" fillId="28" borderId="36" xfId="96" applyFont="1" applyFill="1" applyBorder="1" applyAlignment="1">
      <alignment horizontal="left" vertical="center"/>
    </xf>
    <xf numFmtId="0" fontId="77" fillId="28" borderId="17" xfId="96" applyFont="1" applyFill="1" applyBorder="1" applyAlignment="1">
      <alignment horizontal="left" vertical="center"/>
    </xf>
    <xf numFmtId="0" fontId="77" fillId="28" borderId="18" xfId="96" applyFont="1" applyFill="1" applyBorder="1" applyAlignment="1">
      <alignment horizontal="left" vertical="center"/>
    </xf>
    <xf numFmtId="0" fontId="23" fillId="0" borderId="17" xfId="96" applyFont="1" applyFill="1" applyBorder="1" applyAlignment="1">
      <alignment horizontal="left" vertical="center"/>
    </xf>
    <xf numFmtId="0" fontId="23" fillId="0" borderId="18" xfId="96" applyFont="1" applyFill="1" applyBorder="1" applyAlignment="1">
      <alignment horizontal="left" vertical="center"/>
    </xf>
    <xf numFmtId="0" fontId="79" fillId="0" borderId="36" xfId="96" applyFont="1" applyFill="1" applyBorder="1" applyAlignment="1">
      <alignment horizontal="left" vertical="center"/>
    </xf>
    <xf numFmtId="0" fontId="79" fillId="0" borderId="18" xfId="96" applyFont="1" applyFill="1" applyBorder="1" applyAlignment="1">
      <alignment horizontal="left" vertical="center"/>
    </xf>
    <xf numFmtId="0" fontId="78" fillId="0" borderId="18" xfId="96" applyFont="1" applyFill="1" applyBorder="1" applyAlignment="1">
      <alignment horizontal="left" vertical="center"/>
    </xf>
    <xf numFmtId="0" fontId="23" fillId="0" borderId="36" xfId="96" applyFont="1" applyFill="1" applyBorder="1" applyAlignment="1">
      <alignment horizontal="left" vertical="center"/>
    </xf>
    <xf numFmtId="0" fontId="23" fillId="0" borderId="35" xfId="96" applyFont="1" applyFill="1" applyBorder="1" applyAlignment="1">
      <alignment horizontal="left" vertical="center"/>
    </xf>
    <xf numFmtId="0" fontId="77" fillId="28" borderId="35" xfId="96" applyFont="1" applyFill="1" applyBorder="1" applyAlignment="1">
      <alignment horizontal="left" vertical="center"/>
    </xf>
    <xf numFmtId="0" fontId="75" fillId="0" borderId="35" xfId="96" applyFont="1" applyBorder="1" applyAlignment="1">
      <alignment horizontal="left" vertical="center"/>
    </xf>
    <xf numFmtId="0" fontId="84" fillId="0" borderId="0" xfId="92" applyFont="1" applyAlignment="1">
      <alignment horizontal="center" wrapText="1"/>
    </xf>
    <xf numFmtId="0" fontId="85" fillId="0" borderId="0" xfId="92" applyFont="1" applyAlignment="1">
      <alignment horizontal="center" wrapText="1"/>
    </xf>
    <xf numFmtId="0" fontId="85" fillId="0" borderId="0" xfId="92" applyFont="1" applyAlignment="1">
      <alignment horizontal="right" wrapText="1"/>
    </xf>
    <xf numFmtId="0" fontId="87" fillId="0" borderId="0" xfId="92" applyFont="1" applyBorder="1" applyAlignment="1">
      <alignment horizontal="right" wrapText="1"/>
    </xf>
    <xf numFmtId="0" fontId="23" fillId="27" borderId="69" xfId="84" applyFont="1" applyFill="1" applyBorder="1" applyAlignment="1">
      <alignment horizontal="center" vertical="center" wrapText="1"/>
    </xf>
    <xf numFmtId="0" fontId="23" fillId="27" borderId="67" xfId="84" applyFont="1" applyFill="1" applyBorder="1" applyAlignment="1">
      <alignment horizontal="center" vertical="center" wrapText="1"/>
    </xf>
    <xf numFmtId="0" fontId="23" fillId="27" borderId="59" xfId="84" applyFont="1" applyFill="1" applyBorder="1" applyAlignment="1">
      <alignment horizontal="center" vertical="center" wrapText="1"/>
    </xf>
    <xf numFmtId="0" fontId="95" fillId="0" borderId="0" xfId="96" applyFont="1" applyBorder="1" applyAlignment="1">
      <alignment horizontal="right"/>
    </xf>
    <xf numFmtId="0" fontId="20" fillId="0" borderId="0" xfId="96" applyFont="1" applyAlignment="1">
      <alignment horizontal="center"/>
    </xf>
    <xf numFmtId="0" fontId="23" fillId="27" borderId="49" xfId="84" applyFont="1" applyFill="1" applyBorder="1" applyAlignment="1">
      <alignment horizontal="center" vertical="center"/>
    </xf>
    <xf numFmtId="0" fontId="23" fillId="27" borderId="23" xfId="84" applyFont="1" applyFill="1" applyBorder="1" applyAlignment="1">
      <alignment horizontal="center" vertical="center"/>
    </xf>
    <xf numFmtId="0" fontId="95" fillId="0" borderId="0" xfId="96" applyFont="1" applyBorder="1" applyAlignment="1">
      <alignment horizontal="center"/>
    </xf>
    <xf numFmtId="0" fontId="96" fillId="0" borderId="0" xfId="83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Border="1" applyAlignment="1">
      <alignment horizontal="center"/>
    </xf>
    <xf numFmtId="0" fontId="36" fillId="0" borderId="66" xfId="0" applyFont="1" applyBorder="1" applyAlignment="1">
      <alignment horizontal="left" vertical="center" indent="2"/>
    </xf>
    <xf numFmtId="0" fontId="36" fillId="0" borderId="41" xfId="0" applyFont="1" applyBorder="1" applyAlignment="1">
      <alignment horizontal="left" vertical="center" indent="2"/>
    </xf>
    <xf numFmtId="0" fontId="37" fillId="0" borderId="66" xfId="0" applyFont="1" applyBorder="1" applyAlignment="1">
      <alignment horizontal="left" vertical="center" wrapText="1"/>
    </xf>
    <xf numFmtId="0" fontId="37" fillId="0" borderId="75" xfId="0" applyFont="1" applyBorder="1" applyAlignment="1">
      <alignment horizontal="left" vertical="center" wrapText="1"/>
    </xf>
    <xf numFmtId="0" fontId="37" fillId="0" borderId="51" xfId="0" applyFont="1" applyBorder="1" applyAlignment="1">
      <alignment horizontal="left" vertical="center" wrapText="1"/>
    </xf>
    <xf numFmtId="0" fontId="37" fillId="0" borderId="70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37" fillId="0" borderId="100" xfId="0" applyFont="1" applyBorder="1" applyAlignment="1">
      <alignment vertical="center"/>
    </xf>
    <xf numFmtId="0" fontId="25" fillId="0" borderId="66" xfId="0" applyFont="1" applyBorder="1" applyAlignment="1">
      <alignment horizontal="left" vertical="center"/>
    </xf>
    <xf numFmtId="0" fontId="25" fillId="0" borderId="75" xfId="0" applyFont="1" applyBorder="1" applyAlignment="1">
      <alignment horizontal="left" vertical="center"/>
    </xf>
    <xf numFmtId="0" fontId="25" fillId="0" borderId="41" xfId="0" applyFont="1" applyBorder="1" applyAlignment="1">
      <alignment horizontal="left" vertical="center"/>
    </xf>
    <xf numFmtId="0" fontId="37" fillId="0" borderId="0" xfId="86" applyFont="1" applyAlignment="1">
      <alignment horizontal="right"/>
    </xf>
    <xf numFmtId="0" fontId="29" fillId="0" borderId="64" xfId="86" applyFont="1" applyBorder="1" applyAlignment="1">
      <alignment horizontal="right"/>
    </xf>
    <xf numFmtId="0" fontId="1" fillId="0" borderId="75" xfId="89" applyFont="1" applyFill="1" applyBorder="1" applyAlignment="1">
      <alignment horizontal="justify" vertical="center" wrapText="1"/>
    </xf>
    <xf numFmtId="0" fontId="1" fillId="0" borderId="51" xfId="89" applyFont="1" applyFill="1" applyBorder="1" applyAlignment="1">
      <alignment horizontal="justify" vertical="center" wrapText="1"/>
    </xf>
    <xf numFmtId="0" fontId="25" fillId="0" borderId="0" xfId="89" applyFont="1" applyAlignment="1">
      <alignment horizontal="right" wrapText="1"/>
    </xf>
    <xf numFmtId="0" fontId="20" fillId="0" borderId="0" xfId="89" applyFont="1" applyAlignment="1">
      <alignment horizontal="center" wrapText="1"/>
    </xf>
    <xf numFmtId="164" fontId="46" fillId="0" borderId="70" xfId="89" applyNumberFormat="1" applyFont="1" applyFill="1" applyBorder="1" applyAlignment="1" applyProtection="1">
      <alignment horizontal="center" textRotation="180" wrapText="1"/>
    </xf>
    <xf numFmtId="164" fontId="109" fillId="0" borderId="0" xfId="89" applyNumberFormat="1" applyFont="1" applyFill="1" applyAlignment="1" applyProtection="1">
      <alignment horizontal="center" vertical="center" wrapText="1"/>
    </xf>
    <xf numFmtId="164" fontId="105" fillId="0" borderId="20" xfId="89" applyNumberFormat="1" applyFont="1" applyFill="1" applyBorder="1" applyAlignment="1" applyProtection="1">
      <alignment horizontal="left" vertical="center" wrapText="1" indent="2"/>
    </xf>
    <xf numFmtId="164" fontId="105" fillId="0" borderId="90" xfId="89" applyNumberFormat="1" applyFont="1" applyFill="1" applyBorder="1" applyAlignment="1" applyProtection="1">
      <alignment horizontal="left" vertical="center" wrapText="1" indent="2"/>
    </xf>
    <xf numFmtId="164" fontId="100" fillId="0" borderId="60" xfId="89" applyNumberFormat="1" applyFont="1" applyFill="1" applyBorder="1" applyAlignment="1" applyProtection="1">
      <alignment horizontal="center" vertical="center"/>
    </xf>
    <xf numFmtId="164" fontId="100" fillId="0" borderId="62" xfId="89" applyNumberFormat="1" applyFont="1" applyFill="1" applyBorder="1" applyAlignment="1" applyProtection="1">
      <alignment horizontal="center" vertical="center"/>
    </xf>
    <xf numFmtId="164" fontId="100" fillId="0" borderId="93" xfId="89" applyNumberFormat="1" applyFont="1" applyFill="1" applyBorder="1" applyAlignment="1" applyProtection="1">
      <alignment horizontal="center" vertical="center"/>
    </xf>
    <xf numFmtId="164" fontId="100" fillId="0" borderId="32" xfId="89" applyNumberFormat="1" applyFont="1" applyFill="1" applyBorder="1" applyAlignment="1" applyProtection="1">
      <alignment horizontal="center" vertical="center"/>
    </xf>
    <xf numFmtId="164" fontId="100" fillId="0" borderId="96" xfId="89" applyNumberFormat="1" applyFont="1" applyFill="1" applyBorder="1" applyAlignment="1" applyProtection="1">
      <alignment horizontal="center" vertical="center"/>
    </xf>
    <xf numFmtId="164" fontId="100" fillId="0" borderId="71" xfId="89" applyNumberFormat="1" applyFont="1" applyFill="1" applyBorder="1" applyAlignment="1" applyProtection="1">
      <alignment horizontal="center" vertical="center" wrapText="1"/>
    </xf>
    <xf numFmtId="164" fontId="100" fillId="0" borderId="53" xfId="89" applyNumberFormat="1" applyFont="1" applyFill="1" applyBorder="1" applyAlignment="1" applyProtection="1">
      <alignment horizontal="center" vertical="center" wrapText="1"/>
    </xf>
    <xf numFmtId="164" fontId="100" fillId="0" borderId="71" xfId="89" applyNumberFormat="1" applyFont="1" applyFill="1" applyBorder="1" applyAlignment="1" applyProtection="1">
      <alignment horizontal="center" vertical="center"/>
    </xf>
    <xf numFmtId="164" fontId="100" fillId="0" borderId="53" xfId="89" applyNumberFormat="1" applyFont="1" applyFill="1" applyBorder="1" applyAlignment="1" applyProtection="1">
      <alignment horizontal="center" vertical="center"/>
    </xf>
    <xf numFmtId="164" fontId="100" fillId="0" borderId="60" xfId="89" applyNumberFormat="1" applyFont="1" applyFill="1" applyBorder="1" applyAlignment="1" applyProtection="1">
      <alignment horizontal="center" vertical="center" wrapText="1"/>
    </xf>
    <xf numFmtId="164" fontId="100" fillId="0" borderId="62" xfId="89" applyNumberFormat="1" applyFont="1" applyFill="1" applyBorder="1" applyAlignment="1" applyProtection="1">
      <alignment horizontal="center" vertical="center" wrapText="1"/>
    </xf>
    <xf numFmtId="164" fontId="99" fillId="0" borderId="64" xfId="89" applyNumberFormat="1" applyFont="1" applyFill="1" applyBorder="1" applyAlignment="1">
      <alignment horizontal="right" vertical="center" wrapText="1"/>
    </xf>
    <xf numFmtId="0" fontId="36" fillId="0" borderId="0" xfId="89" applyFont="1" applyAlignment="1">
      <alignment horizontal="right" wrapText="1"/>
    </xf>
    <xf numFmtId="0" fontId="95" fillId="0" borderId="36" xfId="90" applyFont="1" applyBorder="1" applyAlignment="1">
      <alignment horizontal="left" wrapText="1"/>
    </xf>
    <xf numFmtId="0" fontId="95" fillId="0" borderId="18" xfId="90" applyFont="1" applyBorder="1" applyAlignment="1">
      <alignment horizontal="left" wrapText="1"/>
    </xf>
    <xf numFmtId="0" fontId="95" fillId="0" borderId="40" xfId="90" applyFont="1" applyBorder="1" applyAlignment="1">
      <alignment horizontal="left" wrapText="1"/>
    </xf>
    <xf numFmtId="0" fontId="95" fillId="0" borderId="43" xfId="90" applyFont="1" applyBorder="1" applyAlignment="1">
      <alignment horizontal="left" wrapText="1"/>
    </xf>
    <xf numFmtId="0" fontId="26" fillId="0" borderId="34" xfId="88" applyFont="1" applyFill="1" applyBorder="1" applyAlignment="1">
      <alignment horizontal="center" vertical="center" wrapText="1"/>
    </xf>
    <xf numFmtId="0" fontId="105" fillId="0" borderId="0" xfId="88" applyFont="1" applyFill="1" applyAlignment="1">
      <alignment horizontal="left" wrapText="1"/>
    </xf>
    <xf numFmtId="0" fontId="97" fillId="0" borderId="51" xfId="88" applyFont="1" applyFill="1" applyBorder="1" applyAlignment="1" applyProtection="1">
      <alignment horizontal="center" vertical="center" wrapText="1"/>
    </xf>
    <xf numFmtId="0" fontId="97" fillId="0" borderId="52" xfId="88" applyFont="1" applyFill="1" applyBorder="1" applyAlignment="1" applyProtection="1">
      <alignment horizontal="center" vertical="center" wrapText="1"/>
    </xf>
    <xf numFmtId="0" fontId="97" fillId="0" borderId="51" xfId="88" applyFont="1" applyFill="1" applyBorder="1" applyAlignment="1" applyProtection="1">
      <alignment horizontal="center" vertical="center"/>
    </xf>
    <xf numFmtId="0" fontId="97" fillId="0" borderId="52" xfId="88" applyFont="1" applyFill="1" applyBorder="1" applyAlignment="1" applyProtection="1">
      <alignment horizontal="center" vertical="center"/>
    </xf>
    <xf numFmtId="0" fontId="97" fillId="0" borderId="66" xfId="88" applyFont="1" applyFill="1" applyBorder="1" applyAlignment="1" applyProtection="1">
      <alignment horizontal="center" vertical="center"/>
    </xf>
    <xf numFmtId="0" fontId="99" fillId="0" borderId="77" xfId="88" applyFont="1" applyFill="1" applyBorder="1" applyAlignment="1" applyProtection="1">
      <alignment horizontal="left"/>
    </xf>
    <xf numFmtId="0" fontId="99" fillId="0" borderId="50" xfId="88" applyFont="1" applyFill="1" applyBorder="1" applyAlignment="1" applyProtection="1">
      <alignment horizontal="left"/>
    </xf>
    <xf numFmtId="0" fontId="99" fillId="0" borderId="74" xfId="88" applyFont="1" applyFill="1" applyBorder="1" applyAlignment="1" applyProtection="1">
      <alignment horizontal="left"/>
    </xf>
    <xf numFmtId="0" fontId="30" fillId="0" borderId="71" xfId="88" applyFont="1" applyFill="1" applyBorder="1" applyAlignment="1">
      <alignment horizontal="center" vertical="center" wrapText="1"/>
    </xf>
    <xf numFmtId="0" fontId="30" fillId="0" borderId="54" xfId="88" applyFont="1" applyFill="1" applyBorder="1" applyAlignment="1">
      <alignment horizontal="center" vertical="center" wrapText="1"/>
    </xf>
    <xf numFmtId="0" fontId="30" fillId="0" borderId="60" xfId="88" applyFont="1" applyFill="1" applyBorder="1" applyAlignment="1">
      <alignment horizontal="center" vertical="center" wrapText="1"/>
    </xf>
    <xf numFmtId="0" fontId="30" fillId="0" borderId="79" xfId="88" applyFont="1" applyFill="1" applyBorder="1" applyAlignment="1">
      <alignment horizontal="center" vertical="center" wrapText="1"/>
    </xf>
    <xf numFmtId="0" fontId="30" fillId="0" borderId="34" xfId="88" applyFont="1" applyFill="1" applyBorder="1" applyAlignment="1">
      <alignment horizontal="center" vertical="center" wrapText="1"/>
    </xf>
    <xf numFmtId="0" fontId="30" fillId="0" borderId="93" xfId="88" applyFont="1" applyFill="1" applyBorder="1" applyAlignment="1">
      <alignment horizontal="center" vertical="center" wrapText="1"/>
    </xf>
    <xf numFmtId="0" fontId="30" fillId="0" borderId="26" xfId="88" applyFont="1" applyFill="1" applyBorder="1" applyAlignment="1">
      <alignment horizontal="center" vertical="center" wrapText="1"/>
    </xf>
    <xf numFmtId="0" fontId="30" fillId="0" borderId="80" xfId="88" applyFont="1" applyFill="1" applyBorder="1" applyAlignment="1">
      <alignment horizontal="center" vertical="center" wrapText="1"/>
    </xf>
    <xf numFmtId="0" fontId="97" fillId="0" borderId="20" xfId="88" applyFont="1" applyFill="1" applyBorder="1" applyAlignment="1" applyProtection="1">
      <alignment horizontal="center" vertical="center"/>
    </xf>
    <xf numFmtId="0" fontId="97" fillId="0" borderId="21" xfId="88" applyFont="1" applyFill="1" applyBorder="1" applyAlignment="1" applyProtection="1">
      <alignment horizontal="center" vertical="center"/>
    </xf>
    <xf numFmtId="0" fontId="97" fillId="0" borderId="22" xfId="88" applyFont="1" applyFill="1" applyBorder="1" applyAlignment="1" applyProtection="1">
      <alignment horizontal="center" vertical="center"/>
    </xf>
    <xf numFmtId="0" fontId="97" fillId="0" borderId="41" xfId="88" applyFont="1" applyFill="1" applyBorder="1" applyAlignment="1" applyProtection="1">
      <alignment horizontal="center" vertical="center"/>
    </xf>
    <xf numFmtId="0" fontId="99" fillId="0" borderId="23" xfId="88" applyFont="1" applyFill="1" applyBorder="1" applyAlignment="1" applyProtection="1">
      <alignment horizontal="center"/>
      <protection locked="0"/>
    </xf>
    <xf numFmtId="0" fontId="99" fillId="0" borderId="19" xfId="88" applyFont="1" applyFill="1" applyBorder="1" applyAlignment="1" applyProtection="1">
      <alignment horizontal="center"/>
      <protection locked="0"/>
    </xf>
    <xf numFmtId="0" fontId="99" fillId="0" borderId="24" xfId="88" applyFont="1" applyFill="1" applyBorder="1" applyAlignment="1" applyProtection="1">
      <alignment horizontal="center"/>
      <protection locked="0"/>
    </xf>
    <xf numFmtId="165" fontId="99" fillId="0" borderId="42" xfId="57" applyNumberFormat="1" applyFont="1" applyFill="1" applyBorder="1" applyAlignment="1" applyProtection="1">
      <alignment horizontal="center"/>
      <protection locked="0"/>
    </xf>
    <xf numFmtId="165" fontId="99" fillId="0" borderId="24" xfId="57" applyNumberFormat="1" applyFont="1" applyFill="1" applyBorder="1" applyAlignment="1" applyProtection="1">
      <alignment horizontal="center"/>
      <protection locked="0"/>
    </xf>
    <xf numFmtId="0" fontId="99" fillId="0" borderId="17" xfId="88" applyFont="1" applyFill="1" applyBorder="1" applyAlignment="1" applyProtection="1">
      <alignment horizontal="center"/>
      <protection locked="0"/>
    </xf>
    <xf numFmtId="0" fontId="99" fillId="0" borderId="18" xfId="88" applyFont="1" applyFill="1" applyBorder="1" applyAlignment="1" applyProtection="1">
      <alignment horizontal="center"/>
      <protection locked="0"/>
    </xf>
    <xf numFmtId="0" fontId="99" fillId="0" borderId="25" xfId="88" applyFont="1" applyFill="1" applyBorder="1" applyAlignment="1" applyProtection="1">
      <alignment horizontal="center"/>
      <protection locked="0"/>
    </xf>
    <xf numFmtId="165" fontId="99" fillId="0" borderId="36" xfId="57" applyNumberFormat="1" applyFont="1" applyFill="1" applyBorder="1" applyAlignment="1" applyProtection="1">
      <alignment horizontal="center"/>
      <protection locked="0"/>
    </xf>
    <xf numFmtId="165" fontId="99" fillId="0" borderId="25" xfId="57" applyNumberFormat="1" applyFont="1" applyFill="1" applyBorder="1" applyAlignment="1" applyProtection="1">
      <alignment horizontal="center"/>
      <protection locked="0"/>
    </xf>
    <xf numFmtId="0" fontId="99" fillId="0" borderId="28" xfId="88" applyFont="1" applyFill="1" applyBorder="1" applyAlignment="1" applyProtection="1">
      <alignment horizontal="center"/>
      <protection locked="0"/>
    </xf>
    <xf numFmtId="0" fontId="99" fillId="0" borderId="29" xfId="88" applyFont="1" applyFill="1" applyBorder="1" applyAlignment="1" applyProtection="1">
      <alignment horizontal="center"/>
      <protection locked="0"/>
    </xf>
    <xf numFmtId="0" fontId="99" fillId="0" borderId="30" xfId="88" applyFont="1" applyFill="1" applyBorder="1" applyAlignment="1" applyProtection="1">
      <alignment horizontal="center"/>
      <protection locked="0"/>
    </xf>
    <xf numFmtId="165" fontId="99" fillId="0" borderId="44" xfId="57" applyNumberFormat="1" applyFont="1" applyFill="1" applyBorder="1" applyAlignment="1" applyProtection="1">
      <alignment horizontal="center"/>
      <protection locked="0"/>
    </xf>
    <xf numFmtId="165" fontId="99" fillId="0" borderId="30" xfId="57" applyNumberFormat="1" applyFont="1" applyFill="1" applyBorder="1" applyAlignment="1" applyProtection="1">
      <alignment horizontal="center"/>
      <protection locked="0"/>
    </xf>
    <xf numFmtId="0" fontId="97" fillId="0" borderId="20" xfId="88" applyFont="1" applyFill="1" applyBorder="1" applyAlignment="1" applyProtection="1">
      <alignment horizontal="center" vertical="center" wrapText="1"/>
    </xf>
    <xf numFmtId="0" fontId="97" fillId="0" borderId="21" xfId="88" applyFont="1" applyFill="1" applyBorder="1" applyAlignment="1" applyProtection="1">
      <alignment horizontal="center" vertical="center" wrapText="1"/>
    </xf>
    <xf numFmtId="0" fontId="97" fillId="0" borderId="22" xfId="88" applyFont="1" applyFill="1" applyBorder="1" applyAlignment="1" applyProtection="1">
      <alignment horizontal="center" vertical="center" wrapText="1"/>
    </xf>
    <xf numFmtId="165" fontId="97" fillId="0" borderId="41" xfId="57" applyNumberFormat="1" applyFont="1" applyFill="1" applyBorder="1" applyAlignment="1" applyProtection="1">
      <alignment horizontal="center"/>
    </xf>
    <xf numFmtId="165" fontId="97" fillId="0" borderId="22" xfId="57" applyNumberFormat="1" applyFont="1" applyFill="1" applyBorder="1" applyAlignment="1" applyProtection="1">
      <alignment horizontal="center"/>
    </xf>
    <xf numFmtId="164" fontId="105" fillId="0" borderId="0" xfId="88" applyNumberFormat="1" applyFont="1" applyFill="1" applyBorder="1" applyAlignment="1" applyProtection="1">
      <alignment horizontal="left" vertical="center"/>
    </xf>
    <xf numFmtId="0" fontId="30" fillId="0" borderId="49" xfId="88" applyFont="1" applyFill="1" applyBorder="1" applyAlignment="1" applyProtection="1">
      <alignment horizontal="center" vertical="center" wrapText="1"/>
    </xf>
    <xf numFmtId="0" fontId="30" fillId="0" borderId="32" xfId="88" applyFont="1" applyFill="1" applyBorder="1" applyAlignment="1" applyProtection="1">
      <alignment horizontal="center" vertical="center" wrapText="1"/>
    </xf>
    <xf numFmtId="0" fontId="30" fillId="0" borderId="33" xfId="88" applyFont="1" applyFill="1" applyBorder="1" applyAlignment="1" applyProtection="1">
      <alignment horizontal="center" vertical="center" wrapText="1"/>
    </xf>
    <xf numFmtId="0" fontId="97" fillId="0" borderId="93" xfId="88" applyFont="1" applyFill="1" applyBorder="1" applyAlignment="1" applyProtection="1">
      <alignment horizontal="center" vertical="center" wrapText="1"/>
    </xf>
    <xf numFmtId="0" fontId="97" fillId="0" borderId="33" xfId="88" applyFont="1" applyFill="1" applyBorder="1" applyAlignment="1" applyProtection="1">
      <alignment horizontal="center" vertical="center" wrapText="1"/>
    </xf>
    <xf numFmtId="164" fontId="98" fillId="0" borderId="0" xfId="88" applyNumberFormat="1" applyFont="1" applyFill="1" applyBorder="1" applyAlignment="1" applyProtection="1">
      <alignment horizontal="center" vertical="center" wrapText="1"/>
    </xf>
    <xf numFmtId="0" fontId="25" fillId="0" borderId="0" xfId="90" applyFont="1" applyAlignment="1">
      <alignment horizontal="right" wrapText="1"/>
    </xf>
    <xf numFmtId="0" fontId="36" fillId="0" borderId="0" xfId="90" applyFont="1" applyAlignment="1">
      <alignment horizontal="right" wrapText="1"/>
    </xf>
    <xf numFmtId="164" fontId="99" fillId="0" borderId="0" xfId="90" applyNumberFormat="1" applyFont="1" applyFill="1" applyBorder="1" applyAlignment="1">
      <alignment horizontal="right" vertical="center" wrapText="1"/>
    </xf>
    <xf numFmtId="0" fontId="39" fillId="0" borderId="0" xfId="0" applyFont="1" applyFill="1" applyAlignment="1" applyProtection="1">
      <alignment horizontal="center" vertical="top" wrapText="1"/>
      <protection locked="0"/>
    </xf>
    <xf numFmtId="0" fontId="39" fillId="0" borderId="0" xfId="0" applyFont="1" applyFill="1" applyAlignment="1">
      <alignment horizontal="center"/>
    </xf>
    <xf numFmtId="0" fontId="31" fillId="0" borderId="0" xfId="91" applyFont="1" applyFill="1" applyAlignment="1" applyProtection="1">
      <alignment horizontal="center" vertical="center"/>
      <protection locked="0"/>
    </xf>
    <xf numFmtId="0" fontId="98" fillId="0" borderId="0" xfId="91" applyFont="1" applyFill="1" applyAlignment="1">
      <alignment horizontal="center"/>
    </xf>
    <xf numFmtId="0" fontId="98" fillId="0" borderId="0" xfId="91" applyFont="1" applyFill="1" applyAlignment="1" applyProtection="1">
      <alignment horizontal="center" vertical="center"/>
      <protection locked="0"/>
    </xf>
    <xf numFmtId="0" fontId="44" fillId="0" borderId="0" xfId="91" applyFont="1" applyFill="1" applyBorder="1" applyAlignment="1">
      <alignment horizontal="right"/>
    </xf>
    <xf numFmtId="0" fontId="41" fillId="0" borderId="49" xfId="91" quotePrefix="1" applyFont="1" applyFill="1" applyBorder="1" applyAlignment="1">
      <alignment horizontal="center" vertical="center" wrapText="1"/>
    </xf>
    <xf numFmtId="0" fontId="41" fillId="0" borderId="56" xfId="91" quotePrefix="1" applyFont="1" applyFill="1" applyBorder="1" applyAlignment="1">
      <alignment horizontal="center" vertical="center" wrapText="1"/>
    </xf>
    <xf numFmtId="0" fontId="41" fillId="0" borderId="96" xfId="91" applyFont="1" applyFill="1" applyBorder="1" applyAlignment="1">
      <alignment horizontal="center" vertical="center"/>
    </xf>
    <xf numFmtId="0" fontId="41" fillId="0" borderId="98" xfId="91" applyFont="1" applyFill="1" applyBorder="1" applyAlignment="1">
      <alignment horizontal="center" vertical="center"/>
    </xf>
    <xf numFmtId="0" fontId="41" fillId="0" borderId="94" xfId="91" applyFont="1" applyFill="1" applyBorder="1" applyAlignment="1">
      <alignment horizontal="center" vertical="center"/>
    </xf>
    <xf numFmtId="0" fontId="41" fillId="0" borderId="95" xfId="91" applyFont="1" applyFill="1" applyBorder="1" applyAlignment="1">
      <alignment horizontal="center" vertical="center"/>
    </xf>
    <xf numFmtId="0" fontId="41" fillId="0" borderId="66" xfId="91" applyFont="1" applyFill="1" applyBorder="1" applyAlignment="1">
      <alignment horizontal="center" vertical="center"/>
    </xf>
    <xf numFmtId="0" fontId="41" fillId="0" borderId="51" xfId="91" applyFont="1" applyFill="1" applyBorder="1" applyAlignment="1">
      <alignment horizontal="center" vertical="center"/>
    </xf>
    <xf numFmtId="0" fontId="44" fillId="0" borderId="64" xfId="91" applyFont="1" applyFill="1" applyBorder="1" applyAlignment="1">
      <alignment horizontal="right"/>
    </xf>
    <xf numFmtId="0" fontId="39" fillId="0" borderId="0" xfId="91" applyFont="1" applyFill="1" applyAlignment="1" applyProtection="1">
      <alignment horizontal="right" vertical="center"/>
      <protection locked="0"/>
    </xf>
    <xf numFmtId="0" fontId="15" fillId="0" borderId="0" xfId="95" applyFont="1" applyFill="1" applyAlignment="1" applyProtection="1">
      <alignment horizontal="left"/>
    </xf>
    <xf numFmtId="0" fontId="20" fillId="0" borderId="0" xfId="95" applyFont="1" applyFill="1" applyAlignment="1" applyProtection="1">
      <alignment horizontal="center" vertical="center" wrapText="1"/>
    </xf>
    <xf numFmtId="0" fontId="20" fillId="0" borderId="0" xfId="95" applyFont="1" applyFill="1" applyAlignment="1" applyProtection="1">
      <alignment horizontal="center" vertical="center"/>
    </xf>
    <xf numFmtId="0" fontId="29" fillId="0" borderId="0" xfId="95" applyFont="1" applyFill="1" applyBorder="1" applyAlignment="1" applyProtection="1">
      <alignment horizontal="right"/>
    </xf>
    <xf numFmtId="0" fontId="23" fillId="0" borderId="94" xfId="95" applyFont="1" applyFill="1" applyBorder="1" applyAlignment="1" applyProtection="1">
      <alignment horizontal="center" vertical="center" wrapText="1"/>
    </xf>
    <xf numFmtId="0" fontId="23" fillId="0" borderId="95" xfId="95" applyFont="1" applyFill="1" applyBorder="1" applyAlignment="1" applyProtection="1">
      <alignment horizontal="center" vertical="center" wrapText="1"/>
    </xf>
    <xf numFmtId="0" fontId="24" fillId="0" borderId="34" xfId="94" applyFont="1" applyFill="1" applyBorder="1" applyAlignment="1" applyProtection="1">
      <alignment horizontal="center" vertical="center" textRotation="90"/>
    </xf>
    <xf numFmtId="0" fontId="24" fillId="0" borderId="64" xfId="94" applyFont="1" applyFill="1" applyBorder="1" applyAlignment="1" applyProtection="1">
      <alignment horizontal="center" vertical="center" textRotation="90"/>
    </xf>
    <xf numFmtId="0" fontId="22" fillId="0" borderId="60" xfId="95" applyFont="1" applyFill="1" applyBorder="1" applyAlignment="1" applyProtection="1">
      <alignment horizontal="center" vertical="center" wrapText="1"/>
    </xf>
    <xf numFmtId="0" fontId="22" fillId="0" borderId="62" xfId="95" applyFont="1" applyFill="1" applyBorder="1" applyAlignment="1" applyProtection="1">
      <alignment horizontal="center" vertical="center" wrapText="1"/>
    </xf>
    <xf numFmtId="0" fontId="22" fillId="0" borderId="68" xfId="95" applyFont="1" applyFill="1" applyBorder="1" applyAlignment="1" applyProtection="1">
      <alignment horizontal="center" vertical="center" wrapText="1"/>
    </xf>
    <xf numFmtId="0" fontId="22" fillId="0" borderId="81" xfId="95" applyFont="1" applyFill="1" applyBorder="1" applyAlignment="1" applyProtection="1">
      <alignment horizontal="center" vertical="center" wrapText="1"/>
    </xf>
    <xf numFmtId="0" fontId="15" fillId="0" borderId="0" xfId="95" applyFont="1" applyFill="1" applyAlignment="1" applyProtection="1">
      <alignment horizontal="center"/>
    </xf>
    <xf numFmtId="0" fontId="31" fillId="0" borderId="60" xfId="94" applyFont="1" applyFill="1" applyBorder="1" applyAlignment="1" applyProtection="1">
      <alignment horizontal="center" vertical="center" wrapText="1"/>
    </xf>
    <xf numFmtId="0" fontId="31" fillId="0" borderId="79" xfId="94" applyFont="1" applyFill="1" applyBorder="1" applyAlignment="1" applyProtection="1">
      <alignment horizontal="center" vertical="center" wrapText="1"/>
    </xf>
    <xf numFmtId="0" fontId="24" fillId="0" borderId="67" xfId="94" applyFont="1" applyFill="1" applyBorder="1" applyAlignment="1" applyProtection="1">
      <alignment horizontal="center" vertical="center" textRotation="90"/>
    </xf>
    <xf numFmtId="0" fontId="24" fillId="0" borderId="43" xfId="94" applyFont="1" applyFill="1" applyBorder="1" applyAlignment="1" applyProtection="1">
      <alignment horizontal="center" vertical="center" textRotation="90"/>
    </xf>
    <xf numFmtId="0" fontId="32" fillId="0" borderId="60" xfId="94" applyFont="1" applyFill="1" applyBorder="1" applyAlignment="1" applyProtection="1">
      <alignment horizontal="center" vertical="center" wrapText="1"/>
    </xf>
    <xf numFmtId="0" fontId="32" fillId="0" borderId="79" xfId="94" applyFont="1" applyFill="1" applyBorder="1" applyAlignment="1" applyProtection="1">
      <alignment horizontal="center" vertical="center" wrapText="1"/>
    </xf>
    <xf numFmtId="0" fontId="30" fillId="0" borderId="0" xfId="94" applyFont="1" applyFill="1" applyAlignment="1" applyProtection="1">
      <alignment horizontal="center" vertical="center" wrapText="1"/>
    </xf>
    <xf numFmtId="0" fontId="31" fillId="0" borderId="0" xfId="94" applyFont="1" applyFill="1" applyAlignment="1" applyProtection="1">
      <alignment horizontal="center" vertical="center" wrapText="1"/>
    </xf>
    <xf numFmtId="0" fontId="32" fillId="0" borderId="68" xfId="94" applyFont="1" applyFill="1" applyBorder="1" applyAlignment="1" applyProtection="1">
      <alignment horizontal="center" vertical="center" wrapText="1"/>
    </xf>
    <xf numFmtId="0" fontId="32" fillId="0" borderId="80" xfId="94" applyFont="1" applyFill="1" applyBorder="1" applyAlignment="1" applyProtection="1">
      <alignment horizontal="center" vertical="center" wrapText="1"/>
    </xf>
    <xf numFmtId="0" fontId="23" fillId="0" borderId="89" xfId="95" applyFont="1" applyFill="1" applyBorder="1" applyAlignment="1" applyProtection="1">
      <alignment horizontal="center" vertical="center" wrapText="1"/>
    </xf>
    <xf numFmtId="0" fontId="24" fillId="0" borderId="0" xfId="94" applyFont="1" applyFill="1" applyBorder="1" applyAlignment="1" applyProtection="1">
      <alignment horizontal="center" vertical="center" textRotation="90"/>
    </xf>
    <xf numFmtId="0" fontId="22" fillId="0" borderId="79" xfId="95" applyFont="1" applyFill="1" applyBorder="1" applyAlignment="1" applyProtection="1">
      <alignment horizontal="center" vertical="center" wrapText="1"/>
    </xf>
    <xf numFmtId="0" fontId="22" fillId="0" borderId="80" xfId="95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8" fillId="0" borderId="20" xfId="0" applyFont="1" applyBorder="1" applyAlignment="1" applyProtection="1">
      <alignment wrapText="1"/>
    </xf>
    <xf numFmtId="0" fontId="48" fillId="0" borderId="21" xfId="0" applyFont="1" applyBorder="1" applyAlignment="1" applyProtection="1">
      <alignment wrapText="1"/>
    </xf>
    <xf numFmtId="0" fontId="46" fillId="0" borderId="0" xfId="0" applyFont="1" applyAlignment="1" applyProtection="1">
      <alignment horizontal="center" textRotation="180"/>
    </xf>
  </cellXfs>
  <cellStyles count="109">
    <cellStyle name="1. jelölőszín" xfId="67" builtinId="29" customBuiltin="1"/>
    <cellStyle name="2. jelölőszín" xfId="68" builtinId="33" customBuiltin="1"/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69" builtinId="37" customBuiltin="1"/>
    <cellStyle name="4. jelölőszín" xfId="70" builtinId="41" customBuiltin="1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5. jelölőszín" xfId="71" builtinId="45" customBuiltin="1"/>
    <cellStyle name="6. jelölőszín" xfId="72" builtinId="49" customBuiltin="1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" xfId="54" builtinId="3"/>
    <cellStyle name="Ezres 2" xfId="55"/>
    <cellStyle name="Ezres 3" xfId="56"/>
    <cellStyle name="Ezres 4" xfId="57"/>
    <cellStyle name="Figyelmeztetés" xfId="58" builtinId="11" customBuiltin="1"/>
    <cellStyle name="Good" xfId="59"/>
    <cellStyle name="Heading 1" xfId="60"/>
    <cellStyle name="Heading 2" xfId="61"/>
    <cellStyle name="Heading 3" xfId="62"/>
    <cellStyle name="Heading 4" xfId="63"/>
    <cellStyle name="Hivatkozott cella" xfId="64" builtinId="24" customBuiltin="1"/>
    <cellStyle name="Input" xfId="65"/>
    <cellStyle name="Jegyzet" xfId="66" builtinId="10" customBuiltin="1"/>
    <cellStyle name="Jó" xfId="73" builtinId="26" customBuiltin="1"/>
    <cellStyle name="Kimenet" xfId="74" builtinId="21" customBuiltin="1"/>
    <cellStyle name="Linked Cell" xfId="75"/>
    <cellStyle name="Magyarázó szöveg" xfId="76" builtinId="53" customBuiltin="1"/>
    <cellStyle name="Neutral" xfId="77"/>
    <cellStyle name="Normál" xfId="0" builtinId="0"/>
    <cellStyle name="Normál 2" xfId="78"/>
    <cellStyle name="Normál 3" xfId="79"/>
    <cellStyle name="Normál 4" xfId="80"/>
    <cellStyle name="Normál 5" xfId="81"/>
    <cellStyle name="Normál_  3   _2010.évi állami" xfId="82"/>
    <cellStyle name="Normál_12.sz.mell.2013.évi fejlesztés" xfId="108"/>
    <cellStyle name="Normál_12.sz.mell.2013.évi fejlesztés 2" xfId="83"/>
    <cellStyle name="Normál_2004.évi normatívák" xfId="84"/>
    <cellStyle name="Normál_3aszm" xfId="85"/>
    <cellStyle name="Normál_6szm" xfId="86"/>
    <cellStyle name="Normál_költségvetés módosítás I." xfId="87"/>
    <cellStyle name="Normál_KVRENMUNKA" xfId="88"/>
    <cellStyle name="Normál_Másolat eredetijeKVIREND" xfId="89"/>
    <cellStyle name="Normál_Másolat eredetijeKVIREND 2" xfId="90"/>
    <cellStyle name="Normál_minta" xfId="91"/>
    <cellStyle name="Normál_Táblák (saját, bővebb)" xfId="92"/>
    <cellStyle name="Normal_tanusitv" xfId="93"/>
    <cellStyle name="Normál_VAGYONK" xfId="94"/>
    <cellStyle name="Normál_VAGYONKIM" xfId="95"/>
    <cellStyle name="Normál_Zalakaros" xfId="96"/>
    <cellStyle name="Note" xfId="97"/>
    <cellStyle name="Output" xfId="98"/>
    <cellStyle name="Összesen" xfId="99" builtinId="25" customBuiltin="1"/>
    <cellStyle name="Rossz" xfId="100" builtinId="27" customBuiltin="1"/>
    <cellStyle name="Semleges" xfId="101" builtinId="28" customBuiltin="1"/>
    <cellStyle name="Számítás" xfId="102" builtinId="22" customBuiltin="1"/>
    <cellStyle name="Százalék" xfId="103" builtinId="5"/>
    <cellStyle name="Százalék 2" xfId="104"/>
    <cellStyle name="Title" xfId="105"/>
    <cellStyle name="Total" xfId="106"/>
    <cellStyle name="Warning Text" xfId="107"/>
  </cellStyles>
  <dxfs count="2">
    <dxf>
      <font>
        <condense val="0"/>
        <extend val="0"/>
        <color indexed="10"/>
      </font>
    </dxf>
    <dxf>
      <font>
        <condense val="0"/>
        <extend val="0"/>
        <color indexed="1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0"/>
    <pageSetUpPr fitToPage="1"/>
  </sheetPr>
  <dimension ref="A1:IV209"/>
  <sheetViews>
    <sheetView tabSelected="1" zoomScale="90" zoomScaleSheetLayoutView="100" workbookViewId="0">
      <selection sqref="A1:J1"/>
    </sheetView>
  </sheetViews>
  <sheetFormatPr defaultColWidth="10.6640625" defaultRowHeight="12.75" x14ac:dyDescent="0.2"/>
  <cols>
    <col min="1" max="1" width="5.33203125" style="42" customWidth="1"/>
    <col min="2" max="2" width="50.6640625" style="42" customWidth="1"/>
    <col min="3" max="3" width="16.83203125" style="42" customWidth="1"/>
    <col min="4" max="4" width="17" style="42" customWidth="1"/>
    <col min="5" max="5" width="16.6640625" style="42" customWidth="1"/>
    <col min="6" max="6" width="6.6640625" style="42" customWidth="1"/>
    <col min="7" max="7" width="50" style="42" customWidth="1"/>
    <col min="8" max="10" width="16.83203125" style="42" customWidth="1"/>
    <col min="11" max="16384" width="10.6640625" style="42"/>
  </cols>
  <sheetData>
    <row r="1" spans="1:10" ht="18.75" x14ac:dyDescent="0.3">
      <c r="A1" s="856" t="s">
        <v>551</v>
      </c>
      <c r="B1" s="856"/>
      <c r="C1" s="856"/>
      <c r="D1" s="856"/>
      <c r="E1" s="856"/>
      <c r="F1" s="856"/>
      <c r="G1" s="856"/>
      <c r="H1" s="856"/>
      <c r="I1" s="856"/>
      <c r="J1" s="856"/>
    </row>
    <row r="2" spans="1:10" ht="18.75" x14ac:dyDescent="0.3">
      <c r="A2" s="856" t="s">
        <v>617</v>
      </c>
      <c r="B2" s="856"/>
      <c r="C2" s="856"/>
      <c r="D2" s="856"/>
      <c r="E2" s="856"/>
      <c r="F2" s="856"/>
      <c r="G2" s="856"/>
      <c r="H2" s="856"/>
      <c r="I2" s="856"/>
      <c r="J2" s="856"/>
    </row>
    <row r="3" spans="1:10" ht="14.25" customHeight="1" x14ac:dyDescent="0.3">
      <c r="A3" s="41"/>
      <c r="B3" s="41"/>
      <c r="C3" s="41"/>
      <c r="D3" s="41"/>
      <c r="E3" s="41"/>
      <c r="F3" s="41"/>
      <c r="G3" s="41"/>
      <c r="H3" s="41"/>
      <c r="I3" s="43"/>
      <c r="J3" s="44" t="s">
        <v>186</v>
      </c>
    </row>
    <row r="4" spans="1:10" ht="13.5" thickBot="1" x14ac:dyDescent="0.25">
      <c r="I4" s="857" t="s">
        <v>569</v>
      </c>
      <c r="J4" s="857"/>
    </row>
    <row r="5" spans="1:10" ht="45" customHeight="1" thickBot="1" x14ac:dyDescent="0.25">
      <c r="A5" s="45"/>
      <c r="B5" s="289" t="s">
        <v>187</v>
      </c>
      <c r="C5" s="290" t="s">
        <v>618</v>
      </c>
      <c r="D5" s="290" t="s">
        <v>619</v>
      </c>
      <c r="E5" s="291" t="s">
        <v>620</v>
      </c>
      <c r="F5" s="292"/>
      <c r="G5" s="293" t="s">
        <v>187</v>
      </c>
      <c r="H5" s="290" t="s">
        <v>618</v>
      </c>
      <c r="I5" s="290" t="s">
        <v>619</v>
      </c>
      <c r="J5" s="291" t="s">
        <v>620</v>
      </c>
    </row>
    <row r="6" spans="1:10" ht="15" customHeight="1" x14ac:dyDescent="0.2">
      <c r="A6" s="858" t="s">
        <v>188</v>
      </c>
      <c r="B6" s="859"/>
      <c r="C6" s="859"/>
      <c r="D6" s="859"/>
      <c r="E6" s="860"/>
      <c r="F6" s="859" t="s">
        <v>189</v>
      </c>
      <c r="G6" s="859"/>
      <c r="H6" s="859"/>
      <c r="I6" s="859"/>
      <c r="J6" s="860"/>
    </row>
    <row r="7" spans="1:10" ht="15" customHeight="1" x14ac:dyDescent="0.25">
      <c r="A7" s="46"/>
      <c r="B7" s="47"/>
      <c r="C7" s="48"/>
      <c r="D7" s="48"/>
      <c r="E7" s="49"/>
      <c r="F7" s="50"/>
      <c r="G7" s="51"/>
      <c r="H7" s="48"/>
      <c r="I7" s="48"/>
      <c r="J7" s="49"/>
    </row>
    <row r="8" spans="1:10" ht="15" customHeight="1" x14ac:dyDescent="0.25">
      <c r="A8" s="46"/>
      <c r="B8" s="52" t="s">
        <v>96</v>
      </c>
      <c r="C8" s="53">
        <v>19523216</v>
      </c>
      <c r="D8" s="53">
        <v>22078277</v>
      </c>
      <c r="E8" s="54">
        <v>22078277</v>
      </c>
      <c r="F8" s="55"/>
      <c r="G8" s="52" t="s">
        <v>190</v>
      </c>
      <c r="H8" s="48">
        <v>6981000</v>
      </c>
      <c r="I8" s="48">
        <v>7482443</v>
      </c>
      <c r="J8" s="49">
        <v>6495555</v>
      </c>
    </row>
    <row r="9" spans="1:10" ht="32.25" customHeight="1" x14ac:dyDescent="0.25">
      <c r="A9" s="46"/>
      <c r="B9" s="56" t="s">
        <v>191</v>
      </c>
      <c r="C9" s="57">
        <v>1698000</v>
      </c>
      <c r="D9" s="57">
        <v>2657572</v>
      </c>
      <c r="E9" s="58">
        <v>2657572</v>
      </c>
      <c r="F9" s="50"/>
      <c r="G9" s="59" t="s">
        <v>192</v>
      </c>
      <c r="H9" s="48">
        <v>1463000</v>
      </c>
      <c r="I9" s="48">
        <v>1831765</v>
      </c>
      <c r="J9" s="49">
        <v>1426649</v>
      </c>
    </row>
    <row r="10" spans="1:10" ht="15" customHeight="1" x14ac:dyDescent="0.25">
      <c r="A10" s="46"/>
      <c r="B10" s="52" t="s">
        <v>193</v>
      </c>
      <c r="C10" s="57">
        <v>660580</v>
      </c>
      <c r="D10" s="57">
        <v>588255</v>
      </c>
      <c r="E10" s="58">
        <v>588255</v>
      </c>
      <c r="F10" s="50"/>
      <c r="G10" s="52" t="s">
        <v>194</v>
      </c>
      <c r="H10" s="48">
        <v>11120000</v>
      </c>
      <c r="I10" s="48">
        <v>7674346</v>
      </c>
      <c r="J10" s="49">
        <v>7411447</v>
      </c>
    </row>
    <row r="11" spans="1:10" ht="15" customHeight="1" x14ac:dyDescent="0.25">
      <c r="A11" s="46"/>
      <c r="B11" s="52" t="s">
        <v>195</v>
      </c>
      <c r="C11" s="57">
        <v>0</v>
      </c>
      <c r="D11" s="57">
        <v>0</v>
      </c>
      <c r="E11" s="58">
        <v>0</v>
      </c>
      <c r="F11" s="50"/>
      <c r="G11" s="52" t="s">
        <v>196</v>
      </c>
      <c r="H11" s="48">
        <v>1195000</v>
      </c>
      <c r="I11" s="48">
        <v>1756179</v>
      </c>
      <c r="J11" s="49">
        <v>1742179</v>
      </c>
    </row>
    <row r="12" spans="1:10" ht="15" customHeight="1" x14ac:dyDescent="0.25">
      <c r="A12" s="46"/>
      <c r="B12" s="282"/>
      <c r="C12" s="60"/>
      <c r="D12" s="60"/>
      <c r="E12" s="61"/>
      <c r="F12" s="50"/>
      <c r="G12" s="52" t="s">
        <v>197</v>
      </c>
      <c r="H12" s="48">
        <v>650000</v>
      </c>
      <c r="I12" s="48">
        <v>1178493</v>
      </c>
      <c r="J12" s="49">
        <v>1169287</v>
      </c>
    </row>
    <row r="13" spans="1:10" ht="15" customHeight="1" x14ac:dyDescent="0.25">
      <c r="A13" s="852" t="s">
        <v>198</v>
      </c>
      <c r="B13" s="853"/>
      <c r="C13" s="60">
        <f>SUM(C8:C12)</f>
        <v>21881796</v>
      </c>
      <c r="D13" s="60">
        <f>SUM(D8:D12)</f>
        <v>25324104</v>
      </c>
      <c r="E13" s="60">
        <f>SUM(E8:E12)</f>
        <v>25324104</v>
      </c>
      <c r="F13" s="854" t="s">
        <v>199</v>
      </c>
      <c r="G13" s="855"/>
      <c r="H13" s="63">
        <f>SUM(H8:H12)</f>
        <v>21409000</v>
      </c>
      <c r="I13" s="63">
        <f>SUM(I8:I12)</f>
        <v>19923226</v>
      </c>
      <c r="J13" s="63">
        <f>SUM(J8:J12)</f>
        <v>18245117</v>
      </c>
    </row>
    <row r="14" spans="1:10" ht="15" customHeight="1" x14ac:dyDescent="0.25">
      <c r="A14" s="65"/>
      <c r="B14" s="66"/>
      <c r="C14" s="67"/>
      <c r="D14" s="67"/>
      <c r="E14" s="68"/>
      <c r="F14" s="69"/>
      <c r="G14" s="70"/>
      <c r="H14" s="71"/>
      <c r="I14" s="71"/>
      <c r="J14" s="72"/>
    </row>
    <row r="15" spans="1:10" ht="15" customHeight="1" x14ac:dyDescent="0.2">
      <c r="A15" s="852" t="s">
        <v>200</v>
      </c>
      <c r="B15" s="853"/>
      <c r="C15" s="60">
        <v>0</v>
      </c>
      <c r="D15" s="60">
        <v>714924</v>
      </c>
      <c r="E15" s="60">
        <v>714924</v>
      </c>
      <c r="F15" s="285" t="s">
        <v>201</v>
      </c>
      <c r="G15" s="282"/>
      <c r="H15" s="63">
        <v>715186</v>
      </c>
      <c r="I15" s="63">
        <v>727212</v>
      </c>
      <c r="J15" s="64">
        <v>727212</v>
      </c>
    </row>
    <row r="16" spans="1:10" ht="15" customHeight="1" x14ac:dyDescent="0.2">
      <c r="A16" s="73"/>
      <c r="B16" s="62"/>
      <c r="C16" s="57"/>
      <c r="D16" s="57"/>
      <c r="E16" s="58"/>
      <c r="F16" s="74"/>
      <c r="G16" s="62"/>
      <c r="H16" s="71"/>
      <c r="I16" s="71"/>
      <c r="J16" s="72"/>
    </row>
    <row r="17" spans="1:10" ht="15" customHeight="1" x14ac:dyDescent="0.3">
      <c r="A17" s="865" t="s">
        <v>202</v>
      </c>
      <c r="B17" s="866"/>
      <c r="C17" s="75">
        <f>C13+C15</f>
        <v>21881796</v>
      </c>
      <c r="D17" s="75">
        <f>D13+D15</f>
        <v>26039028</v>
      </c>
      <c r="E17" s="75">
        <f>E13+E15</f>
        <v>26039028</v>
      </c>
      <c r="F17" s="864" t="s">
        <v>203</v>
      </c>
      <c r="G17" s="866" t="s">
        <v>203</v>
      </c>
      <c r="H17" s="76">
        <f>H13+H15</f>
        <v>22124186</v>
      </c>
      <c r="I17" s="76">
        <f>I13+I15</f>
        <v>20650438</v>
      </c>
      <c r="J17" s="76">
        <f>J13+J15</f>
        <v>18972329</v>
      </c>
    </row>
    <row r="18" spans="1:10" ht="15" customHeight="1" x14ac:dyDescent="0.3">
      <c r="A18" s="170"/>
      <c r="B18" s="171"/>
      <c r="C18" s="172"/>
      <c r="D18" s="172"/>
      <c r="E18" s="173"/>
      <c r="F18" s="174"/>
      <c r="G18" s="171"/>
      <c r="H18" s="175"/>
      <c r="I18" s="175"/>
      <c r="J18" s="176"/>
    </row>
    <row r="19" spans="1:10" ht="15" customHeight="1" x14ac:dyDescent="0.25">
      <c r="A19" s="867" t="s">
        <v>204</v>
      </c>
      <c r="B19" s="871"/>
      <c r="C19" s="77"/>
      <c r="D19" s="77"/>
      <c r="E19" s="78"/>
      <c r="F19" s="872" t="s">
        <v>450</v>
      </c>
      <c r="G19" s="871"/>
      <c r="H19" s="79"/>
      <c r="I19" s="79"/>
      <c r="J19" s="80"/>
    </row>
    <row r="20" spans="1:10" ht="15" customHeight="1" x14ac:dyDescent="0.25">
      <c r="A20" s="867" t="s">
        <v>205</v>
      </c>
      <c r="B20" s="868"/>
      <c r="C20" s="77"/>
      <c r="D20" s="77"/>
      <c r="E20" s="78"/>
      <c r="F20" s="872" t="s">
        <v>206</v>
      </c>
      <c r="G20" s="868"/>
      <c r="H20" s="79"/>
      <c r="I20" s="79"/>
      <c r="J20" s="80"/>
    </row>
    <row r="21" spans="1:10" ht="15" customHeight="1" x14ac:dyDescent="0.25">
      <c r="A21" s="46"/>
      <c r="B21" s="81"/>
      <c r="C21" s="48"/>
      <c r="D21" s="48"/>
      <c r="E21" s="49"/>
      <c r="F21" s="82"/>
      <c r="G21" s="51"/>
      <c r="H21" s="48"/>
      <c r="I21" s="48"/>
      <c r="J21" s="49"/>
    </row>
    <row r="22" spans="1:10" ht="15" customHeight="1" x14ac:dyDescent="0.2">
      <c r="A22" s="83"/>
      <c r="B22" s="84" t="s">
        <v>207</v>
      </c>
      <c r="C22" s="48">
        <v>0</v>
      </c>
      <c r="D22" s="48">
        <v>13965505</v>
      </c>
      <c r="E22" s="48">
        <v>13965505</v>
      </c>
      <c r="F22" s="82"/>
      <c r="G22" s="52" t="s">
        <v>97</v>
      </c>
      <c r="H22" s="48">
        <v>2540000</v>
      </c>
      <c r="I22" s="48">
        <v>3442523</v>
      </c>
      <c r="J22" s="49">
        <v>2453150</v>
      </c>
    </row>
    <row r="23" spans="1:10" ht="15" customHeight="1" x14ac:dyDescent="0.2">
      <c r="A23" s="83"/>
      <c r="B23" s="84" t="s">
        <v>208</v>
      </c>
      <c r="C23" s="48">
        <v>0</v>
      </c>
      <c r="D23" s="48">
        <v>0</v>
      </c>
      <c r="E23" s="49">
        <v>0</v>
      </c>
      <c r="F23" s="82"/>
      <c r="G23" s="85" t="s">
        <v>98</v>
      </c>
      <c r="H23" s="48">
        <v>1905751</v>
      </c>
      <c r="I23" s="48">
        <v>20599713</v>
      </c>
      <c r="J23" s="49">
        <v>17208686</v>
      </c>
    </row>
    <row r="24" spans="1:10" ht="15" customHeight="1" x14ac:dyDescent="0.2">
      <c r="A24" s="83"/>
      <c r="B24" s="84" t="s">
        <v>209</v>
      </c>
      <c r="C24" s="48">
        <v>0</v>
      </c>
      <c r="D24" s="48">
        <v>0</v>
      </c>
      <c r="E24" s="49">
        <v>0</v>
      </c>
      <c r="F24" s="82"/>
      <c r="G24" s="85" t="s">
        <v>99</v>
      </c>
      <c r="H24" s="48">
        <v>0</v>
      </c>
      <c r="I24" s="48">
        <v>0</v>
      </c>
      <c r="J24" s="48">
        <v>0</v>
      </c>
    </row>
    <row r="25" spans="1:10" ht="15" customHeight="1" x14ac:dyDescent="0.2">
      <c r="A25" s="83"/>
      <c r="B25" s="84" t="s">
        <v>210</v>
      </c>
      <c r="C25" s="48">
        <v>0</v>
      </c>
      <c r="D25" s="48">
        <v>0</v>
      </c>
      <c r="E25" s="49">
        <v>0</v>
      </c>
      <c r="F25" s="82"/>
      <c r="G25" s="52"/>
      <c r="H25" s="48"/>
      <c r="I25" s="48"/>
      <c r="J25" s="49"/>
    </row>
    <row r="26" spans="1:10" ht="15" customHeight="1" x14ac:dyDescent="0.2">
      <c r="A26" s="86" t="s">
        <v>211</v>
      </c>
      <c r="B26" s="87"/>
      <c r="C26" s="60">
        <f>SUM(C22:C25)</f>
        <v>0</v>
      </c>
      <c r="D26" s="60">
        <f>SUM(D22:D25)</f>
        <v>13965505</v>
      </c>
      <c r="E26" s="60">
        <f>SUM(E22:E25)</f>
        <v>13965505</v>
      </c>
      <c r="F26" s="869" t="s">
        <v>212</v>
      </c>
      <c r="G26" s="870"/>
      <c r="H26" s="63">
        <f>SUM(H22:H25)</f>
        <v>4445751</v>
      </c>
      <c r="I26" s="63">
        <f>SUM(I22:I25)</f>
        <v>24042236</v>
      </c>
      <c r="J26" s="63">
        <f>SUM(J22:J25)</f>
        <v>19661836</v>
      </c>
    </row>
    <row r="27" spans="1:10" ht="15" customHeight="1" x14ac:dyDescent="0.2">
      <c r="A27" s="88"/>
      <c r="B27" s="89"/>
      <c r="C27" s="67"/>
      <c r="D27" s="67"/>
      <c r="E27" s="68"/>
      <c r="F27" s="283"/>
      <c r="G27" s="284"/>
      <c r="H27" s="71"/>
      <c r="I27" s="71"/>
      <c r="J27" s="72"/>
    </row>
    <row r="28" spans="1:10" ht="15" customHeight="1" x14ac:dyDescent="0.2">
      <c r="A28" s="86" t="s">
        <v>213</v>
      </c>
      <c r="B28" s="89"/>
      <c r="C28" s="67"/>
      <c r="D28" s="67"/>
      <c r="E28" s="68"/>
      <c r="F28" s="873" t="s">
        <v>214</v>
      </c>
      <c r="G28" s="872"/>
      <c r="H28" s="71"/>
      <c r="I28" s="71"/>
      <c r="J28" s="72"/>
    </row>
    <row r="29" spans="1:10" ht="15" customHeight="1" x14ac:dyDescent="0.2">
      <c r="A29" s="46"/>
      <c r="B29" s="81"/>
      <c r="C29" s="67"/>
      <c r="D29" s="67"/>
      <c r="E29" s="68"/>
      <c r="F29" s="82"/>
      <c r="G29" s="81"/>
      <c r="H29" s="48"/>
      <c r="I29" s="48"/>
      <c r="J29" s="49"/>
    </row>
    <row r="30" spans="1:10" ht="33.75" customHeight="1" x14ac:dyDescent="0.2">
      <c r="A30" s="83"/>
      <c r="B30" s="177" t="s">
        <v>215</v>
      </c>
      <c r="C30" s="48">
        <v>4688141</v>
      </c>
      <c r="D30" s="48">
        <v>4688141</v>
      </c>
      <c r="E30" s="49">
        <v>4688141</v>
      </c>
      <c r="F30" s="82"/>
      <c r="G30" s="229" t="s">
        <v>492</v>
      </c>
      <c r="H30" s="90">
        <v>0</v>
      </c>
      <c r="I30" s="90">
        <v>0</v>
      </c>
      <c r="J30" s="91">
        <v>0</v>
      </c>
    </row>
    <row r="31" spans="1:10" ht="34.5" customHeight="1" x14ac:dyDescent="0.2">
      <c r="A31" s="83"/>
      <c r="B31" s="228" t="s">
        <v>491</v>
      </c>
      <c r="C31" s="48">
        <v>0</v>
      </c>
      <c r="D31" s="48">
        <v>0</v>
      </c>
      <c r="E31" s="49">
        <v>0</v>
      </c>
      <c r="F31" s="82"/>
      <c r="G31" s="229" t="s">
        <v>493</v>
      </c>
      <c r="H31" s="90">
        <v>0</v>
      </c>
      <c r="I31" s="90">
        <v>0</v>
      </c>
      <c r="J31" s="91">
        <v>0</v>
      </c>
    </row>
    <row r="32" spans="1:10" ht="15" customHeight="1" x14ac:dyDescent="0.2">
      <c r="A32" s="83"/>
      <c r="B32" s="228"/>
      <c r="C32" s="90"/>
      <c r="D32" s="90"/>
      <c r="E32" s="91"/>
      <c r="F32" s="82"/>
      <c r="G32" s="62"/>
      <c r="H32" s="92"/>
      <c r="I32" s="92"/>
      <c r="J32" s="93"/>
    </row>
    <row r="33" spans="1:256" ht="15" customHeight="1" x14ac:dyDescent="0.2">
      <c r="A33" s="852" t="s">
        <v>216</v>
      </c>
      <c r="B33" s="853"/>
      <c r="C33" s="60">
        <f>SUM(C30:C32)</f>
        <v>4688141</v>
      </c>
      <c r="D33" s="60">
        <f>SUM(D30:D32)</f>
        <v>4688141</v>
      </c>
      <c r="E33" s="60">
        <f>SUM(E30:E32)</f>
        <v>4688141</v>
      </c>
      <c r="F33" s="875" t="s">
        <v>214</v>
      </c>
      <c r="G33" s="853"/>
      <c r="H33" s="63">
        <f>SUM(H30:H32)</f>
        <v>0</v>
      </c>
      <c r="I33" s="63">
        <f>SUM(I30:I32)</f>
        <v>0</v>
      </c>
      <c r="J33" s="63">
        <f>SUM(J30:J32)</f>
        <v>0</v>
      </c>
    </row>
    <row r="34" spans="1:256" ht="9.75" customHeight="1" x14ac:dyDescent="0.2">
      <c r="A34" s="94"/>
      <c r="B34" s="82"/>
      <c r="C34" s="67"/>
      <c r="D34" s="67"/>
      <c r="E34" s="68"/>
      <c r="F34" s="95"/>
      <c r="G34" s="95"/>
      <c r="H34" s="71"/>
      <c r="I34" s="71"/>
      <c r="J34" s="72"/>
    </row>
    <row r="35" spans="1:256" s="97" customFormat="1" ht="15" customHeight="1" x14ac:dyDescent="0.3">
      <c r="A35" s="863" t="s">
        <v>217</v>
      </c>
      <c r="B35" s="864"/>
      <c r="C35" s="96">
        <f>C26+C33</f>
        <v>4688141</v>
      </c>
      <c r="D35" s="96">
        <f>D26+D33</f>
        <v>18653646</v>
      </c>
      <c r="E35" s="96">
        <f>E26+E33</f>
        <v>18653646</v>
      </c>
      <c r="F35" s="874" t="s">
        <v>218</v>
      </c>
      <c r="G35" s="864"/>
      <c r="H35" s="76">
        <f>H26+H33</f>
        <v>4445751</v>
      </c>
      <c r="I35" s="76">
        <f>I26+I33</f>
        <v>24042236</v>
      </c>
      <c r="J35" s="76">
        <f>J26+J33</f>
        <v>19661836</v>
      </c>
    </row>
    <row r="36" spans="1:256" ht="10.5" customHeight="1" thickBot="1" x14ac:dyDescent="0.25">
      <c r="A36" s="294"/>
      <c r="B36" s="295"/>
      <c r="C36" s="296"/>
      <c r="D36" s="296"/>
      <c r="E36" s="297"/>
      <c r="F36" s="298"/>
      <c r="G36" s="298"/>
      <c r="H36" s="299"/>
      <c r="I36" s="299"/>
      <c r="J36" s="300"/>
    </row>
    <row r="37" spans="1:256" ht="15" customHeight="1" thickBot="1" x14ac:dyDescent="0.25">
      <c r="A37" s="861" t="s">
        <v>219</v>
      </c>
      <c r="B37" s="862"/>
      <c r="C37" s="301">
        <f>C17+C35</f>
        <v>26569937</v>
      </c>
      <c r="D37" s="301">
        <f>D17+D35</f>
        <v>44692674</v>
      </c>
      <c r="E37" s="301">
        <f>E17+E35</f>
        <v>44692674</v>
      </c>
      <c r="F37" s="302"/>
      <c r="G37" s="303" t="s">
        <v>220</v>
      </c>
      <c r="H37" s="301">
        <f>H17+H35</f>
        <v>26569937</v>
      </c>
      <c r="I37" s="301">
        <f>I17+I35</f>
        <v>44692674</v>
      </c>
      <c r="J37" s="301">
        <f>J17+J35</f>
        <v>38634165</v>
      </c>
    </row>
    <row r="38" spans="1:256" s="98" customFormat="1" x14ac:dyDescent="0.2"/>
    <row r="39" spans="1:256" ht="15" customHeight="1" x14ac:dyDescent="0.2">
      <c r="A39" s="99"/>
      <c r="B39" s="100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  <c r="CK39" s="99"/>
      <c r="CL39" s="99"/>
      <c r="CM39" s="99"/>
      <c r="CN39" s="99"/>
      <c r="CO39" s="99"/>
      <c r="CP39" s="99"/>
      <c r="CQ39" s="99"/>
      <c r="CR39" s="99"/>
      <c r="CS39" s="99"/>
      <c r="CT39" s="99"/>
      <c r="CU39" s="99"/>
      <c r="CV39" s="99"/>
      <c r="CW39" s="99"/>
      <c r="CX39" s="99"/>
      <c r="CY39" s="99"/>
      <c r="CZ39" s="99"/>
      <c r="DA39" s="99" t="s">
        <v>221</v>
      </c>
      <c r="DB39" s="99" t="s">
        <v>221</v>
      </c>
      <c r="DC39" s="99" t="s">
        <v>221</v>
      </c>
      <c r="DD39" s="99" t="s">
        <v>221</v>
      </c>
      <c r="DE39" s="99" t="s">
        <v>221</v>
      </c>
      <c r="DF39" s="99" t="s">
        <v>221</v>
      </c>
      <c r="DG39" s="99" t="s">
        <v>221</v>
      </c>
      <c r="DH39" s="99" t="s">
        <v>221</v>
      </c>
      <c r="DI39" s="99" t="s">
        <v>221</v>
      </c>
      <c r="DJ39" s="99" t="s">
        <v>221</v>
      </c>
      <c r="DK39" s="99" t="s">
        <v>221</v>
      </c>
      <c r="DL39" s="99" t="s">
        <v>221</v>
      </c>
      <c r="DM39" s="99" t="s">
        <v>221</v>
      </c>
      <c r="DN39" s="99" t="s">
        <v>221</v>
      </c>
      <c r="DO39" s="99" t="s">
        <v>221</v>
      </c>
      <c r="DP39" s="99" t="s">
        <v>221</v>
      </c>
      <c r="DQ39" s="99" t="s">
        <v>221</v>
      </c>
      <c r="DR39" s="99" t="s">
        <v>221</v>
      </c>
      <c r="DS39" s="99" t="s">
        <v>221</v>
      </c>
      <c r="DT39" s="99" t="s">
        <v>221</v>
      </c>
      <c r="DU39" s="99" t="s">
        <v>221</v>
      </c>
      <c r="DV39" s="99" t="s">
        <v>221</v>
      </c>
      <c r="DW39" s="99" t="s">
        <v>221</v>
      </c>
      <c r="DX39" s="99" t="s">
        <v>221</v>
      </c>
      <c r="DY39" s="99" t="s">
        <v>221</v>
      </c>
      <c r="DZ39" s="99" t="s">
        <v>221</v>
      </c>
      <c r="EA39" s="99" t="s">
        <v>221</v>
      </c>
      <c r="EB39" s="99" t="s">
        <v>221</v>
      </c>
      <c r="EC39" s="99" t="s">
        <v>221</v>
      </c>
      <c r="ED39" s="99" t="s">
        <v>221</v>
      </c>
      <c r="EE39" s="99" t="s">
        <v>221</v>
      </c>
      <c r="EF39" s="99" t="s">
        <v>221</v>
      </c>
      <c r="EG39" s="99" t="s">
        <v>221</v>
      </c>
      <c r="EH39" s="99" t="s">
        <v>221</v>
      </c>
      <c r="EI39" s="99" t="s">
        <v>221</v>
      </c>
      <c r="EJ39" s="99" t="s">
        <v>221</v>
      </c>
      <c r="EK39" s="99" t="s">
        <v>221</v>
      </c>
      <c r="EL39" s="99" t="s">
        <v>221</v>
      </c>
      <c r="EM39" s="99" t="s">
        <v>221</v>
      </c>
      <c r="EN39" s="99" t="s">
        <v>221</v>
      </c>
      <c r="EO39" s="99" t="s">
        <v>221</v>
      </c>
      <c r="EP39" s="99" t="s">
        <v>221</v>
      </c>
      <c r="EQ39" s="99" t="s">
        <v>221</v>
      </c>
      <c r="ER39" s="99" t="s">
        <v>221</v>
      </c>
      <c r="ES39" s="99" t="s">
        <v>221</v>
      </c>
      <c r="ET39" s="99" t="s">
        <v>221</v>
      </c>
      <c r="EU39" s="99" t="s">
        <v>221</v>
      </c>
      <c r="EV39" s="99" t="s">
        <v>221</v>
      </c>
      <c r="EW39" s="99" t="s">
        <v>221</v>
      </c>
      <c r="EX39" s="99" t="s">
        <v>221</v>
      </c>
      <c r="EY39" s="99" t="s">
        <v>221</v>
      </c>
      <c r="EZ39" s="99" t="s">
        <v>221</v>
      </c>
      <c r="FA39" s="99" t="s">
        <v>221</v>
      </c>
      <c r="FB39" s="99" t="s">
        <v>221</v>
      </c>
      <c r="FC39" s="99" t="s">
        <v>221</v>
      </c>
      <c r="FD39" s="99" t="s">
        <v>221</v>
      </c>
      <c r="FE39" s="99" t="s">
        <v>221</v>
      </c>
      <c r="FF39" s="99" t="s">
        <v>221</v>
      </c>
      <c r="FG39" s="99" t="s">
        <v>221</v>
      </c>
      <c r="FH39" s="99" t="s">
        <v>221</v>
      </c>
      <c r="FI39" s="99" t="s">
        <v>221</v>
      </c>
      <c r="FJ39" s="99" t="s">
        <v>221</v>
      </c>
      <c r="FK39" s="99" t="s">
        <v>221</v>
      </c>
      <c r="FL39" s="99" t="s">
        <v>221</v>
      </c>
      <c r="FM39" s="99" t="s">
        <v>221</v>
      </c>
      <c r="FN39" s="99" t="s">
        <v>221</v>
      </c>
      <c r="FO39" s="99" t="s">
        <v>221</v>
      </c>
      <c r="FP39" s="99" t="s">
        <v>221</v>
      </c>
      <c r="FQ39" s="99" t="s">
        <v>221</v>
      </c>
      <c r="FR39" s="99" t="s">
        <v>221</v>
      </c>
      <c r="FS39" s="99" t="s">
        <v>221</v>
      </c>
      <c r="FT39" s="99" t="s">
        <v>221</v>
      </c>
      <c r="FU39" s="99" t="s">
        <v>221</v>
      </c>
      <c r="FV39" s="99" t="s">
        <v>221</v>
      </c>
      <c r="FW39" s="99" t="s">
        <v>221</v>
      </c>
      <c r="FX39" s="99" t="s">
        <v>221</v>
      </c>
      <c r="FY39" s="99" t="s">
        <v>221</v>
      </c>
      <c r="FZ39" s="99" t="s">
        <v>221</v>
      </c>
      <c r="GA39" s="99" t="s">
        <v>221</v>
      </c>
      <c r="GB39" s="99" t="s">
        <v>221</v>
      </c>
      <c r="GC39" s="99" t="s">
        <v>221</v>
      </c>
      <c r="GD39" s="99" t="s">
        <v>221</v>
      </c>
      <c r="GE39" s="99" t="s">
        <v>221</v>
      </c>
      <c r="GF39" s="99" t="s">
        <v>221</v>
      </c>
      <c r="GG39" s="99" t="s">
        <v>221</v>
      </c>
      <c r="GH39" s="99" t="s">
        <v>221</v>
      </c>
      <c r="GI39" s="99" t="s">
        <v>221</v>
      </c>
      <c r="GJ39" s="99" t="s">
        <v>221</v>
      </c>
      <c r="GK39" s="99" t="s">
        <v>221</v>
      </c>
      <c r="GL39" s="99" t="s">
        <v>221</v>
      </c>
      <c r="GM39" s="99" t="s">
        <v>221</v>
      </c>
      <c r="GN39" s="99" t="s">
        <v>221</v>
      </c>
      <c r="GO39" s="99" t="s">
        <v>221</v>
      </c>
      <c r="GP39" s="99" t="s">
        <v>221</v>
      </c>
      <c r="GQ39" s="99" t="s">
        <v>221</v>
      </c>
      <c r="GR39" s="99" t="s">
        <v>221</v>
      </c>
      <c r="GS39" s="99" t="s">
        <v>221</v>
      </c>
      <c r="GT39" s="99" t="s">
        <v>221</v>
      </c>
      <c r="GU39" s="99" t="s">
        <v>221</v>
      </c>
      <c r="GV39" s="99" t="s">
        <v>221</v>
      </c>
      <c r="GW39" s="99" t="s">
        <v>221</v>
      </c>
      <c r="GX39" s="99" t="s">
        <v>221</v>
      </c>
      <c r="GY39" s="99" t="s">
        <v>221</v>
      </c>
      <c r="GZ39" s="99" t="s">
        <v>221</v>
      </c>
      <c r="HA39" s="99" t="s">
        <v>221</v>
      </c>
      <c r="HB39" s="99" t="s">
        <v>221</v>
      </c>
      <c r="HC39" s="99" t="s">
        <v>221</v>
      </c>
      <c r="HD39" s="99" t="s">
        <v>221</v>
      </c>
      <c r="HE39" s="99" t="s">
        <v>221</v>
      </c>
      <c r="HF39" s="99" t="s">
        <v>221</v>
      </c>
      <c r="HG39" s="99" t="s">
        <v>221</v>
      </c>
      <c r="HH39" s="99" t="s">
        <v>221</v>
      </c>
      <c r="HI39" s="99" t="s">
        <v>221</v>
      </c>
      <c r="HJ39" s="99" t="s">
        <v>221</v>
      </c>
      <c r="HK39" s="99" t="s">
        <v>221</v>
      </c>
      <c r="HL39" s="99" t="s">
        <v>221</v>
      </c>
      <c r="HM39" s="99" t="s">
        <v>221</v>
      </c>
      <c r="HN39" s="99" t="s">
        <v>221</v>
      </c>
      <c r="HO39" s="99" t="s">
        <v>221</v>
      </c>
      <c r="HP39" s="99" t="s">
        <v>221</v>
      </c>
      <c r="HQ39" s="99" t="s">
        <v>221</v>
      </c>
      <c r="HR39" s="99" t="s">
        <v>221</v>
      </c>
      <c r="HS39" s="99" t="s">
        <v>221</v>
      </c>
      <c r="HT39" s="99" t="s">
        <v>221</v>
      </c>
      <c r="HU39" s="99" t="s">
        <v>221</v>
      </c>
      <c r="HV39" s="99" t="s">
        <v>221</v>
      </c>
      <c r="HW39" s="99" t="s">
        <v>221</v>
      </c>
      <c r="HX39" s="99" t="s">
        <v>221</v>
      </c>
      <c r="HY39" s="99" t="s">
        <v>221</v>
      </c>
      <c r="HZ39" s="99" t="s">
        <v>221</v>
      </c>
      <c r="IA39" s="99" t="s">
        <v>221</v>
      </c>
      <c r="IB39" s="99" t="s">
        <v>221</v>
      </c>
      <c r="IC39" s="99" t="s">
        <v>221</v>
      </c>
      <c r="ID39" s="99" t="s">
        <v>221</v>
      </c>
      <c r="IE39" s="99" t="s">
        <v>221</v>
      </c>
      <c r="IF39" s="99" t="s">
        <v>221</v>
      </c>
      <c r="IG39" s="99" t="s">
        <v>221</v>
      </c>
      <c r="IH39" s="99" t="s">
        <v>221</v>
      </c>
      <c r="II39" s="99" t="s">
        <v>221</v>
      </c>
      <c r="IJ39" s="99" t="s">
        <v>221</v>
      </c>
      <c r="IK39" s="99" t="s">
        <v>221</v>
      </c>
      <c r="IL39" s="99" t="s">
        <v>221</v>
      </c>
      <c r="IM39" s="99" t="s">
        <v>221</v>
      </c>
      <c r="IN39" s="99" t="s">
        <v>221</v>
      </c>
      <c r="IO39" s="99" t="s">
        <v>221</v>
      </c>
      <c r="IP39" s="99" t="s">
        <v>221</v>
      </c>
      <c r="IQ39" s="99" t="s">
        <v>221</v>
      </c>
      <c r="IR39" s="99" t="s">
        <v>221</v>
      </c>
      <c r="IS39" s="99" t="s">
        <v>221</v>
      </c>
      <c r="IT39" s="99" t="s">
        <v>221</v>
      </c>
      <c r="IU39" s="99" t="s">
        <v>221</v>
      </c>
      <c r="IV39" s="99" t="s">
        <v>221</v>
      </c>
    </row>
    <row r="40" spans="1:256" s="98" customFormat="1" x14ac:dyDescent="0.2"/>
    <row r="41" spans="1:256" s="98" customFormat="1" x14ac:dyDescent="0.2"/>
    <row r="42" spans="1:256" s="98" customFormat="1" x14ac:dyDescent="0.2"/>
    <row r="43" spans="1:256" s="98" customFormat="1" x14ac:dyDescent="0.2"/>
    <row r="44" spans="1:256" s="98" customFormat="1" x14ac:dyDescent="0.2">
      <c r="G44" s="101"/>
    </row>
    <row r="45" spans="1:256" s="98" customFormat="1" x14ac:dyDescent="0.2"/>
    <row r="46" spans="1:256" s="98" customFormat="1" x14ac:dyDescent="0.2"/>
    <row r="47" spans="1:256" s="98" customFormat="1" x14ac:dyDescent="0.2"/>
    <row r="48" spans="1:256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98" customFormat="1" x14ac:dyDescent="0.2"/>
    <row r="161" s="98" customFormat="1" x14ac:dyDescent="0.2"/>
    <row r="162" s="98" customFormat="1" x14ac:dyDescent="0.2"/>
    <row r="163" s="98" customFormat="1" x14ac:dyDescent="0.2"/>
    <row r="164" s="98" customFormat="1" x14ac:dyDescent="0.2"/>
    <row r="165" s="98" customFormat="1" x14ac:dyDescent="0.2"/>
    <row r="166" s="98" customFormat="1" x14ac:dyDescent="0.2"/>
    <row r="167" s="98" customFormat="1" x14ac:dyDescent="0.2"/>
    <row r="168" s="98" customFormat="1" x14ac:dyDescent="0.2"/>
    <row r="169" s="98" customFormat="1" x14ac:dyDescent="0.2"/>
    <row r="170" s="98" customFormat="1" x14ac:dyDescent="0.2"/>
    <row r="171" s="98" customFormat="1" x14ac:dyDescent="0.2"/>
    <row r="172" s="98" customFormat="1" x14ac:dyDescent="0.2"/>
    <row r="173" s="98" customFormat="1" x14ac:dyDescent="0.2"/>
    <row r="174" s="98" customFormat="1" x14ac:dyDescent="0.2"/>
    <row r="175" s="98" customFormat="1" x14ac:dyDescent="0.2"/>
    <row r="176" s="98" customFormat="1" x14ac:dyDescent="0.2"/>
    <row r="177" s="98" customFormat="1" x14ac:dyDescent="0.2"/>
    <row r="178" s="98" customFormat="1" x14ac:dyDescent="0.2"/>
    <row r="179" s="98" customFormat="1" x14ac:dyDescent="0.2"/>
    <row r="180" s="98" customFormat="1" x14ac:dyDescent="0.2"/>
    <row r="181" s="98" customFormat="1" x14ac:dyDescent="0.2"/>
    <row r="182" s="98" customFormat="1" x14ac:dyDescent="0.2"/>
    <row r="183" s="98" customFormat="1" x14ac:dyDescent="0.2"/>
    <row r="184" s="98" customFormat="1" x14ac:dyDescent="0.2"/>
    <row r="185" s="98" customFormat="1" x14ac:dyDescent="0.2"/>
    <row r="186" s="98" customFormat="1" x14ac:dyDescent="0.2"/>
    <row r="187" s="98" customFormat="1" x14ac:dyDescent="0.2"/>
    <row r="188" s="98" customFormat="1" x14ac:dyDescent="0.2"/>
    <row r="189" s="98" customFormat="1" x14ac:dyDescent="0.2"/>
    <row r="190" s="98" customFormat="1" x14ac:dyDescent="0.2"/>
    <row r="191" s="98" customFormat="1" x14ac:dyDescent="0.2"/>
    <row r="192" s="98" customFormat="1" x14ac:dyDescent="0.2"/>
    <row r="193" s="98" customFormat="1" x14ac:dyDescent="0.2"/>
    <row r="194" s="98" customFormat="1" x14ac:dyDescent="0.2"/>
    <row r="195" s="98" customFormat="1" x14ac:dyDescent="0.2"/>
    <row r="196" s="98" customFormat="1" x14ac:dyDescent="0.2"/>
    <row r="197" s="98" customFormat="1" x14ac:dyDescent="0.2"/>
    <row r="198" s="98" customFormat="1" x14ac:dyDescent="0.2"/>
    <row r="199" s="98" customFormat="1" x14ac:dyDescent="0.2"/>
    <row r="200" s="98" customFormat="1" x14ac:dyDescent="0.2"/>
    <row r="201" s="98" customFormat="1" x14ac:dyDescent="0.2"/>
    <row r="202" s="98" customFormat="1" x14ac:dyDescent="0.2"/>
    <row r="203" s="98" customFormat="1" x14ac:dyDescent="0.2"/>
    <row r="204" s="98" customFormat="1" x14ac:dyDescent="0.2"/>
    <row r="205" s="98" customFormat="1" x14ac:dyDescent="0.2"/>
    <row r="206" s="98" customFormat="1" x14ac:dyDescent="0.2"/>
    <row r="207" s="98" customFormat="1" x14ac:dyDescent="0.2"/>
    <row r="208" s="98" customFormat="1" x14ac:dyDescent="0.2"/>
    <row r="209" s="98" customFormat="1" x14ac:dyDescent="0.2"/>
  </sheetData>
  <mergeCells count="21">
    <mergeCell ref="A37:B37"/>
    <mergeCell ref="A35:B35"/>
    <mergeCell ref="A17:B17"/>
    <mergeCell ref="F17:G17"/>
    <mergeCell ref="A20:B20"/>
    <mergeCell ref="F26:G26"/>
    <mergeCell ref="A33:B33"/>
    <mergeCell ref="A19:B19"/>
    <mergeCell ref="F19:G19"/>
    <mergeCell ref="F28:G28"/>
    <mergeCell ref="F35:G35"/>
    <mergeCell ref="F33:G33"/>
    <mergeCell ref="F20:G20"/>
    <mergeCell ref="A13:B13"/>
    <mergeCell ref="A15:B15"/>
    <mergeCell ref="F13:G13"/>
    <mergeCell ref="A1:J1"/>
    <mergeCell ref="A2:J2"/>
    <mergeCell ref="I4:J4"/>
    <mergeCell ref="A6:E6"/>
    <mergeCell ref="F6:J6"/>
  </mergeCells>
  <phoneticPr fontId="63" type="noConversion"/>
  <printOptions horizontalCentered="1"/>
  <pageMargins left="0.23622047244094491" right="0.23622047244094491" top="0" bottom="0" header="0.21" footer="0.17"/>
  <pageSetup paperSize="9" scale="74" orientation="landscape" r:id="rId1"/>
  <headerFooter alignWithMargins="0"/>
  <rowBreaks count="1" manualBreakCount="1">
    <brk id="18" max="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C14"/>
  <sheetViews>
    <sheetView topLeftCell="A13" workbookViewId="0">
      <selection activeCell="G6" sqref="G6"/>
    </sheetView>
  </sheetViews>
  <sheetFormatPr defaultRowHeight="12.75" x14ac:dyDescent="0.2"/>
  <cols>
    <col min="1" max="1" width="7.6640625" style="15" customWidth="1"/>
    <col min="2" max="2" width="60.83203125" style="15" customWidth="1"/>
    <col min="3" max="3" width="25.6640625" style="15" customWidth="1"/>
    <col min="4" max="16384" width="9.33203125" style="15"/>
  </cols>
  <sheetData>
    <row r="1" spans="1:3" ht="15" x14ac:dyDescent="0.25">
      <c r="C1" s="16"/>
    </row>
    <row r="2" spans="1:3" ht="27" customHeight="1" x14ac:dyDescent="0.2">
      <c r="A2" s="982" t="s">
        <v>556</v>
      </c>
      <c r="B2" s="982"/>
      <c r="C2" s="982"/>
    </row>
    <row r="3" spans="1:3" ht="24" customHeight="1" x14ac:dyDescent="0.2">
      <c r="A3" s="981" t="s">
        <v>634</v>
      </c>
      <c r="B3" s="981"/>
      <c r="C3" s="981"/>
    </row>
    <row r="4" spans="1:3" ht="24" customHeight="1" x14ac:dyDescent="0.2">
      <c r="A4" s="213"/>
      <c r="B4" s="213"/>
      <c r="C4" s="213"/>
    </row>
    <row r="5" spans="1:3" ht="24" customHeight="1" x14ac:dyDescent="0.2">
      <c r="A5" s="213"/>
      <c r="B5" s="213"/>
      <c r="C5" s="221" t="s">
        <v>542</v>
      </c>
    </row>
    <row r="6" spans="1:3" ht="15.75" customHeight="1" thickBot="1" x14ac:dyDescent="0.25">
      <c r="A6" s="213"/>
      <c r="B6" s="213"/>
      <c r="C6" s="220" t="s">
        <v>569</v>
      </c>
    </row>
    <row r="7" spans="1:3" s="17" customFormat="1" ht="43.5" customHeight="1" thickBot="1" x14ac:dyDescent="0.25">
      <c r="A7" s="572" t="s">
        <v>178</v>
      </c>
      <c r="B7" s="582" t="s">
        <v>168</v>
      </c>
      <c r="C7" s="577" t="s">
        <v>463</v>
      </c>
    </row>
    <row r="8" spans="1:3" ht="28.5" customHeight="1" x14ac:dyDescent="0.2">
      <c r="A8" s="573" t="s">
        <v>169</v>
      </c>
      <c r="B8" s="583" t="s">
        <v>635</v>
      </c>
      <c r="C8" s="578">
        <f>C9+C10</f>
        <v>4350229</v>
      </c>
    </row>
    <row r="9" spans="1:3" ht="18" customHeight="1" x14ac:dyDescent="0.2">
      <c r="A9" s="574" t="s">
        <v>170</v>
      </c>
      <c r="B9" s="584" t="s">
        <v>179</v>
      </c>
      <c r="C9" s="579">
        <v>4280569</v>
      </c>
    </row>
    <row r="10" spans="1:3" ht="18" customHeight="1" x14ac:dyDescent="0.2">
      <c r="A10" s="574" t="s">
        <v>171</v>
      </c>
      <c r="B10" s="584" t="s">
        <v>180</v>
      </c>
      <c r="C10" s="579">
        <v>69660</v>
      </c>
    </row>
    <row r="11" spans="1:3" ht="18" customHeight="1" thickBot="1" x14ac:dyDescent="0.25">
      <c r="A11" s="574" t="s">
        <v>172</v>
      </c>
      <c r="B11" s="585" t="s">
        <v>2</v>
      </c>
      <c r="C11" s="579">
        <f>C12-C8</f>
        <v>1456244</v>
      </c>
    </row>
    <row r="12" spans="1:3" ht="25.5" customHeight="1" x14ac:dyDescent="0.2">
      <c r="A12" s="575" t="s">
        <v>173</v>
      </c>
      <c r="B12" s="586" t="s">
        <v>636</v>
      </c>
      <c r="C12" s="580">
        <f>C13+C14</f>
        <v>5806473</v>
      </c>
    </row>
    <row r="13" spans="1:3" ht="18" customHeight="1" x14ac:dyDescent="0.2">
      <c r="A13" s="574" t="s">
        <v>174</v>
      </c>
      <c r="B13" s="584" t="s">
        <v>179</v>
      </c>
      <c r="C13" s="579">
        <v>5715653</v>
      </c>
    </row>
    <row r="14" spans="1:3" ht="18" customHeight="1" thickBot="1" x14ac:dyDescent="0.25">
      <c r="A14" s="576" t="s">
        <v>175</v>
      </c>
      <c r="B14" s="587" t="s">
        <v>180</v>
      </c>
      <c r="C14" s="581">
        <v>90820</v>
      </c>
    </row>
  </sheetData>
  <mergeCells count="2">
    <mergeCell ref="A3:C3"/>
    <mergeCell ref="A2:C2"/>
  </mergeCells>
  <phoneticPr fontId="0" type="noConversion"/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H27"/>
  <sheetViews>
    <sheetView topLeftCell="A10" workbookViewId="0">
      <selection activeCell="F18" sqref="F18"/>
    </sheetView>
  </sheetViews>
  <sheetFormatPr defaultRowHeight="12.75" x14ac:dyDescent="0.2"/>
  <cols>
    <col min="1" max="1" width="6.5" style="156" customWidth="1"/>
    <col min="2" max="2" width="54" style="158" customWidth="1"/>
    <col min="3" max="3" width="21.5" style="156" customWidth="1"/>
    <col min="4" max="4" width="14.83203125" style="156" hidden="1" customWidth="1"/>
    <col min="5" max="5" width="1" style="156" hidden="1" customWidth="1"/>
    <col min="6" max="6" width="22.1640625" style="156" customWidth="1"/>
    <col min="7" max="7" width="14" style="156" hidden="1" customWidth="1"/>
    <col min="8" max="16384" width="9.33203125" style="156"/>
  </cols>
  <sheetData>
    <row r="1" spans="1:8" s="163" customFormat="1" ht="25.5" customHeight="1" x14ac:dyDescent="0.3">
      <c r="A1" s="983" t="s">
        <v>556</v>
      </c>
      <c r="B1" s="983"/>
      <c r="C1" s="983"/>
      <c r="D1" s="983"/>
      <c r="E1" s="983"/>
      <c r="F1" s="983"/>
      <c r="G1" s="983"/>
    </row>
    <row r="2" spans="1:8" s="164" customFormat="1" ht="18" customHeight="1" x14ac:dyDescent="0.25">
      <c r="A2" s="984" t="s">
        <v>563</v>
      </c>
      <c r="B2" s="984"/>
      <c r="C2" s="984"/>
      <c r="D2" s="984"/>
      <c r="E2" s="984"/>
      <c r="F2" s="984"/>
      <c r="G2" s="984"/>
    </row>
    <row r="3" spans="1:8" s="163" customFormat="1" ht="16.5" customHeight="1" x14ac:dyDescent="0.3">
      <c r="A3" s="985" t="s">
        <v>637</v>
      </c>
      <c r="B3" s="985"/>
      <c r="C3" s="985"/>
      <c r="D3" s="985"/>
      <c r="E3" s="985"/>
      <c r="F3" s="985"/>
      <c r="G3" s="985"/>
    </row>
    <row r="4" spans="1:8" s="163" customFormat="1" ht="16.5" customHeight="1" x14ac:dyDescent="0.3">
      <c r="A4" s="214"/>
      <c r="B4" s="214"/>
      <c r="C4" s="214"/>
      <c r="D4" s="214"/>
      <c r="E4" s="214"/>
      <c r="F4" s="278" t="s">
        <v>545</v>
      </c>
      <c r="G4" s="214"/>
    </row>
    <row r="5" spans="1:8" s="158" customFormat="1" ht="13.5" customHeight="1" thickBot="1" x14ac:dyDescent="0.25">
      <c r="A5" s="986" t="s">
        <v>569</v>
      </c>
      <c r="B5" s="986"/>
      <c r="C5" s="986"/>
      <c r="D5" s="986"/>
      <c r="E5" s="986"/>
      <c r="F5" s="986"/>
      <c r="G5" s="986"/>
    </row>
    <row r="6" spans="1:8" ht="54" customHeight="1" thickBot="1" x14ac:dyDescent="0.25">
      <c r="A6" s="604" t="s">
        <v>178</v>
      </c>
      <c r="B6" s="614" t="s">
        <v>168</v>
      </c>
      <c r="C6" s="625" t="s">
        <v>78</v>
      </c>
      <c r="D6" s="588" t="s">
        <v>79</v>
      </c>
      <c r="E6" s="165" t="s">
        <v>80</v>
      </c>
      <c r="F6" s="165" t="s">
        <v>81</v>
      </c>
      <c r="G6" s="588" t="s">
        <v>79</v>
      </c>
    </row>
    <row r="7" spans="1:8" s="161" customFormat="1" ht="18" customHeight="1" x14ac:dyDescent="0.2">
      <c r="A7" s="605">
        <v>1</v>
      </c>
      <c r="B7" s="615" t="s">
        <v>5</v>
      </c>
      <c r="C7" s="626">
        <v>38115543</v>
      </c>
      <c r="D7" s="589"/>
      <c r="E7" s="202">
        <f>D7+C7</f>
        <v>38115543</v>
      </c>
      <c r="F7" s="598">
        <v>39289609</v>
      </c>
      <c r="G7" s="589"/>
    </row>
    <row r="8" spans="1:8" s="161" customFormat="1" ht="25.5" customHeight="1" thickBot="1" x14ac:dyDescent="0.25">
      <c r="A8" s="606">
        <v>2</v>
      </c>
      <c r="B8" s="616" t="s">
        <v>6</v>
      </c>
      <c r="C8" s="627">
        <v>35484075</v>
      </c>
      <c r="D8" s="590"/>
      <c r="E8" s="203">
        <f>D8+C8</f>
        <v>35484075</v>
      </c>
      <c r="F8" s="599">
        <v>37906953</v>
      </c>
      <c r="G8" s="590"/>
    </row>
    <row r="9" spans="1:8" s="157" customFormat="1" ht="18" customHeight="1" thickBot="1" x14ac:dyDescent="0.25">
      <c r="A9" s="607">
        <v>3</v>
      </c>
      <c r="B9" s="617" t="s">
        <v>3</v>
      </c>
      <c r="C9" s="628">
        <f>C7-C8</f>
        <v>2631468</v>
      </c>
      <c r="D9" s="628">
        <f t="shared" ref="D9:E9" si="0">D7-D8</f>
        <v>0</v>
      </c>
      <c r="E9" s="628">
        <f t="shared" si="0"/>
        <v>2631468</v>
      </c>
      <c r="F9" s="628">
        <f>F7-F8</f>
        <v>1382656</v>
      </c>
      <c r="G9" s="591">
        <f>+G7-G8</f>
        <v>0</v>
      </c>
      <c r="H9" s="166"/>
    </row>
    <row r="10" spans="1:8" s="161" customFormat="1" ht="18" customHeight="1" x14ac:dyDescent="0.2">
      <c r="A10" s="608">
        <v>4</v>
      </c>
      <c r="B10" s="618" t="s">
        <v>7</v>
      </c>
      <c r="C10" s="629">
        <v>2760186</v>
      </c>
      <c r="D10" s="592"/>
      <c r="E10" s="204">
        <f>D10+C10</f>
        <v>2760186</v>
      </c>
      <c r="F10" s="600">
        <v>5403065</v>
      </c>
      <c r="G10" s="592"/>
      <c r="H10" s="167"/>
    </row>
    <row r="11" spans="1:8" s="161" customFormat="1" ht="18" customHeight="1" thickBot="1" x14ac:dyDescent="0.25">
      <c r="A11" s="609">
        <v>5</v>
      </c>
      <c r="B11" s="619" t="s">
        <v>8</v>
      </c>
      <c r="C11" s="630">
        <v>703513</v>
      </c>
      <c r="D11" s="593"/>
      <c r="E11" s="205"/>
      <c r="F11" s="601">
        <v>727212</v>
      </c>
      <c r="G11" s="593"/>
      <c r="H11" s="167"/>
    </row>
    <row r="12" spans="1:8" s="161" customFormat="1" ht="17.25" customHeight="1" thickBot="1" x14ac:dyDescent="0.25">
      <c r="A12" s="607">
        <v>6</v>
      </c>
      <c r="B12" s="617" t="s">
        <v>9</v>
      </c>
      <c r="C12" s="628">
        <f>C10-C11</f>
        <v>2056673</v>
      </c>
      <c r="D12" s="628">
        <f t="shared" ref="D12:G12" si="1">D10-D11</f>
        <v>0</v>
      </c>
      <c r="E12" s="628">
        <f t="shared" si="1"/>
        <v>2760186</v>
      </c>
      <c r="F12" s="628">
        <f>F10-F11</f>
        <v>4675853</v>
      </c>
      <c r="G12" s="628">
        <f t="shared" si="1"/>
        <v>0</v>
      </c>
      <c r="H12" s="167"/>
    </row>
    <row r="13" spans="1:8" s="161" customFormat="1" ht="21.75" customHeight="1" x14ac:dyDescent="0.2">
      <c r="A13" s="610">
        <v>7</v>
      </c>
      <c r="B13" s="620" t="s">
        <v>10</v>
      </c>
      <c r="C13" s="631">
        <f>C9+C12</f>
        <v>4688141</v>
      </c>
      <c r="D13" s="631">
        <f t="shared" ref="D13:E13" si="2">D9+D12</f>
        <v>0</v>
      </c>
      <c r="E13" s="631">
        <f t="shared" si="2"/>
        <v>5391654</v>
      </c>
      <c r="F13" s="631">
        <f>F9+F12</f>
        <v>6058509</v>
      </c>
      <c r="G13" s="594">
        <f>G9+G12</f>
        <v>0</v>
      </c>
      <c r="H13" s="167"/>
    </row>
    <row r="14" spans="1:8" s="161" customFormat="1" ht="18.75" customHeight="1" thickBot="1" x14ac:dyDescent="0.25">
      <c r="A14" s="611">
        <v>8</v>
      </c>
      <c r="B14" s="621" t="s">
        <v>11</v>
      </c>
      <c r="C14" s="632">
        <v>0</v>
      </c>
      <c r="D14" s="595"/>
      <c r="E14" s="206"/>
      <c r="F14" s="602">
        <v>0</v>
      </c>
      <c r="G14" s="595"/>
      <c r="H14" s="167"/>
    </row>
    <row r="15" spans="1:8" s="201" customFormat="1" ht="27.75" customHeight="1" thickBot="1" x14ac:dyDescent="0.25">
      <c r="A15" s="612">
        <v>9</v>
      </c>
      <c r="B15" s="622" t="s">
        <v>4</v>
      </c>
      <c r="C15" s="633">
        <f>C13</f>
        <v>4688141</v>
      </c>
      <c r="D15" s="633">
        <f t="shared" ref="D15:E15" si="3">D13</f>
        <v>0</v>
      </c>
      <c r="E15" s="633">
        <f t="shared" si="3"/>
        <v>5391654</v>
      </c>
      <c r="F15" s="633">
        <f>F13</f>
        <v>6058509</v>
      </c>
      <c r="G15" s="596">
        <f>G13</f>
        <v>0</v>
      </c>
      <c r="H15" s="200"/>
    </row>
    <row r="16" spans="1:8" s="161" customFormat="1" x14ac:dyDescent="0.2">
      <c r="A16" s="608">
        <v>10</v>
      </c>
      <c r="B16" s="618" t="s">
        <v>12</v>
      </c>
      <c r="C16" s="629"/>
      <c r="D16" s="592"/>
      <c r="E16" s="204">
        <f>D16+C16</f>
        <v>0</v>
      </c>
      <c r="F16" s="600"/>
      <c r="G16" s="592"/>
      <c r="H16" s="167"/>
    </row>
    <row r="17" spans="1:7" s="161" customFormat="1" ht="18" customHeight="1" x14ac:dyDescent="0.2">
      <c r="A17" s="606">
        <v>11</v>
      </c>
      <c r="B17" s="623" t="s">
        <v>564</v>
      </c>
      <c r="C17" s="627">
        <v>4688141</v>
      </c>
      <c r="D17" s="590"/>
      <c r="E17" s="203">
        <f>D17+C17</f>
        <v>4688141</v>
      </c>
      <c r="F17" s="599">
        <v>6058509</v>
      </c>
      <c r="G17" s="590"/>
    </row>
    <row r="18" spans="1:7" s="161" customFormat="1" ht="18" customHeight="1" thickBot="1" x14ac:dyDescent="0.25">
      <c r="A18" s="613">
        <v>12</v>
      </c>
      <c r="B18" s="624" t="s">
        <v>565</v>
      </c>
      <c r="C18" s="634">
        <v>0</v>
      </c>
      <c r="D18" s="597"/>
      <c r="E18" s="207">
        <f>D18+C18</f>
        <v>0</v>
      </c>
      <c r="F18" s="603">
        <v>0</v>
      </c>
      <c r="G18" s="597"/>
    </row>
    <row r="21" spans="1:7" x14ac:dyDescent="0.2">
      <c r="D21" s="159"/>
    </row>
    <row r="23" spans="1:7" x14ac:dyDescent="0.2">
      <c r="B23" s="156"/>
    </row>
    <row r="24" spans="1:7" ht="12.75" customHeight="1" x14ac:dyDescent="0.2">
      <c r="B24" s="156"/>
    </row>
    <row r="25" spans="1:7" x14ac:dyDescent="0.2">
      <c r="B25" s="156"/>
    </row>
    <row r="26" spans="1:7" x14ac:dyDescent="0.2">
      <c r="B26" s="156"/>
    </row>
    <row r="27" spans="1:7" x14ac:dyDescent="0.2">
      <c r="B27" s="156"/>
    </row>
  </sheetData>
  <mergeCells count="4">
    <mergeCell ref="A1:G1"/>
    <mergeCell ref="A2:G2"/>
    <mergeCell ref="A3:G3"/>
    <mergeCell ref="A5:G5"/>
  </mergeCells>
  <phoneticPr fontId="99" type="noConversion"/>
  <printOptions horizontalCentered="1"/>
  <pageMargins left="0.78740157480314965" right="0.88072916666666667" top="0.98425196850393704" bottom="0.98425196850393704" header="0.78740157480314965" footer="0.78740157480314965"/>
  <pageSetup paperSize="9" scale="9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indexed="22"/>
  </sheetPr>
  <dimension ref="A1:E46"/>
  <sheetViews>
    <sheetView workbookViewId="0">
      <selection activeCell="H37" sqref="H37"/>
    </sheetView>
  </sheetViews>
  <sheetFormatPr defaultRowHeight="12.75" x14ac:dyDescent="0.2"/>
  <cols>
    <col min="1" max="1" width="6.5" style="158" customWidth="1"/>
    <col min="2" max="2" width="61.6640625" style="158" customWidth="1"/>
    <col min="3" max="5" width="16" style="156" customWidth="1"/>
    <col min="6" max="16384" width="9.33203125" style="156"/>
  </cols>
  <sheetData>
    <row r="1" spans="1:5" s="155" customFormat="1" ht="29.25" customHeight="1" x14ac:dyDescent="0.2">
      <c r="A1" s="983" t="s">
        <v>556</v>
      </c>
      <c r="B1" s="983"/>
      <c r="C1" s="983"/>
      <c r="D1" s="983"/>
      <c r="E1" s="983"/>
    </row>
    <row r="2" spans="1:5" s="155" customFormat="1" ht="21" customHeight="1" x14ac:dyDescent="0.25">
      <c r="A2" s="984" t="s">
        <v>85</v>
      </c>
      <c r="B2" s="984"/>
      <c r="C2" s="984"/>
      <c r="D2" s="984"/>
      <c r="E2" s="984"/>
    </row>
    <row r="3" spans="1:5" s="155" customFormat="1" ht="23.25" customHeight="1" x14ac:dyDescent="0.2">
      <c r="A3" s="985" t="s">
        <v>637</v>
      </c>
      <c r="B3" s="985"/>
      <c r="C3" s="985"/>
      <c r="D3" s="985"/>
      <c r="E3" s="985"/>
    </row>
    <row r="4" spans="1:5" s="155" customFormat="1" ht="23.25" customHeight="1" x14ac:dyDescent="0.2">
      <c r="A4" s="214"/>
      <c r="B4" s="214"/>
      <c r="C4" s="214"/>
      <c r="D4" s="214"/>
      <c r="E4" s="214"/>
    </row>
    <row r="5" spans="1:5" s="155" customFormat="1" ht="23.25" customHeight="1" x14ac:dyDescent="0.2">
      <c r="A5" s="214"/>
      <c r="B5" s="214"/>
      <c r="C5" s="214"/>
      <c r="D5" s="996" t="s">
        <v>519</v>
      </c>
      <c r="E5" s="996"/>
    </row>
    <row r="6" spans="1:5" ht="13.5" customHeight="1" thickBot="1" x14ac:dyDescent="0.25">
      <c r="A6" s="995" t="s">
        <v>569</v>
      </c>
      <c r="B6" s="995"/>
      <c r="C6" s="995"/>
      <c r="D6" s="995"/>
      <c r="E6" s="995"/>
    </row>
    <row r="7" spans="1:5" s="160" customFormat="1" ht="28.5" customHeight="1" thickBot="1" x14ac:dyDescent="0.25">
      <c r="A7" s="987" t="s">
        <v>451</v>
      </c>
      <c r="B7" s="989" t="s">
        <v>168</v>
      </c>
      <c r="C7" s="635" t="s">
        <v>86</v>
      </c>
      <c r="D7" s="635" t="s">
        <v>87</v>
      </c>
      <c r="E7" s="991" t="s">
        <v>88</v>
      </c>
    </row>
    <row r="8" spans="1:5" s="160" customFormat="1" ht="13.5" thickBot="1" x14ac:dyDescent="0.25">
      <c r="A8" s="988"/>
      <c r="B8" s="990"/>
      <c r="C8" s="993" t="s">
        <v>89</v>
      </c>
      <c r="D8" s="994"/>
      <c r="E8" s="992"/>
    </row>
    <row r="9" spans="1:5" s="161" customFormat="1" ht="15" customHeight="1" thickBot="1" x14ac:dyDescent="0.25">
      <c r="A9" s="816">
        <v>1</v>
      </c>
      <c r="B9" s="817">
        <v>2</v>
      </c>
      <c r="C9" s="818">
        <v>3</v>
      </c>
      <c r="D9" s="817">
        <v>4</v>
      </c>
      <c r="E9" s="819">
        <v>5</v>
      </c>
    </row>
    <row r="10" spans="1:5" s="161" customFormat="1" x14ac:dyDescent="0.2">
      <c r="A10" s="608">
        <v>1</v>
      </c>
      <c r="B10" s="779" t="s">
        <v>297</v>
      </c>
      <c r="C10" s="788">
        <v>6981000</v>
      </c>
      <c r="D10" s="626">
        <v>7482443</v>
      </c>
      <c r="E10" s="800">
        <v>6495555</v>
      </c>
    </row>
    <row r="11" spans="1:5" s="161" customFormat="1" x14ac:dyDescent="0.2">
      <c r="A11" s="606">
        <v>2</v>
      </c>
      <c r="B11" s="780" t="s">
        <v>90</v>
      </c>
      <c r="C11" s="789">
        <v>1463000</v>
      </c>
      <c r="D11" s="627">
        <v>1831765</v>
      </c>
      <c r="E11" s="801">
        <v>1426649</v>
      </c>
    </row>
    <row r="12" spans="1:5" s="161" customFormat="1" x14ac:dyDescent="0.2">
      <c r="A12" s="606">
        <v>3</v>
      </c>
      <c r="B12" s="780" t="s">
        <v>91</v>
      </c>
      <c r="C12" s="789">
        <v>11120000</v>
      </c>
      <c r="D12" s="627">
        <v>7674346</v>
      </c>
      <c r="E12" s="801">
        <v>7411447</v>
      </c>
    </row>
    <row r="13" spans="1:5" s="161" customFormat="1" x14ac:dyDescent="0.2">
      <c r="A13" s="606">
        <v>4</v>
      </c>
      <c r="B13" s="780" t="s">
        <v>356</v>
      </c>
      <c r="C13" s="789">
        <v>1195000</v>
      </c>
      <c r="D13" s="627">
        <v>1756179</v>
      </c>
      <c r="E13" s="801">
        <v>1742179</v>
      </c>
    </row>
    <row r="14" spans="1:5" s="161" customFormat="1" x14ac:dyDescent="0.2">
      <c r="A14" s="606">
        <v>5</v>
      </c>
      <c r="B14" s="780" t="s">
        <v>366</v>
      </c>
      <c r="C14" s="789">
        <v>650000</v>
      </c>
      <c r="D14" s="627">
        <v>1178493</v>
      </c>
      <c r="E14" s="801">
        <v>1169287</v>
      </c>
    </row>
    <row r="15" spans="1:5" s="161" customFormat="1" x14ac:dyDescent="0.2">
      <c r="A15" s="606">
        <v>6</v>
      </c>
      <c r="B15" s="780" t="s">
        <v>375</v>
      </c>
      <c r="C15" s="789">
        <v>2540000</v>
      </c>
      <c r="D15" s="627">
        <v>3442523</v>
      </c>
      <c r="E15" s="801">
        <v>2453150</v>
      </c>
    </row>
    <row r="16" spans="1:5" s="161" customFormat="1" x14ac:dyDescent="0.2">
      <c r="A16" s="609">
        <v>7</v>
      </c>
      <c r="B16" s="781" t="s">
        <v>383</v>
      </c>
      <c r="C16" s="790">
        <v>1905751</v>
      </c>
      <c r="D16" s="630">
        <v>20599713</v>
      </c>
      <c r="E16" s="802">
        <v>17208686</v>
      </c>
    </row>
    <row r="17" spans="1:5" s="161" customFormat="1" ht="13.5" thickBot="1" x14ac:dyDescent="0.25">
      <c r="A17" s="606">
        <v>8</v>
      </c>
      <c r="B17" s="780" t="s">
        <v>389</v>
      </c>
      <c r="C17" s="789">
        <v>0</v>
      </c>
      <c r="D17" s="627">
        <v>0</v>
      </c>
      <c r="E17" s="801">
        <v>0</v>
      </c>
    </row>
    <row r="18" spans="1:5" s="162" customFormat="1" ht="21.75" thickBot="1" x14ac:dyDescent="0.25">
      <c r="A18" s="773">
        <v>9</v>
      </c>
      <c r="B18" s="782" t="s">
        <v>0</v>
      </c>
      <c r="C18" s="791">
        <f>SUM(C10:C17)</f>
        <v>25854751</v>
      </c>
      <c r="D18" s="807">
        <f>SUM(D10:D17)</f>
        <v>43965462</v>
      </c>
      <c r="E18" s="820">
        <f>SUM(E10:E17)</f>
        <v>37906953</v>
      </c>
    </row>
    <row r="19" spans="1:5" s="162" customFormat="1" ht="15" x14ac:dyDescent="0.2">
      <c r="A19" s="609">
        <v>10</v>
      </c>
      <c r="B19" s="781" t="s">
        <v>520</v>
      </c>
      <c r="C19" s="792">
        <v>0</v>
      </c>
      <c r="D19" s="808">
        <v>0</v>
      </c>
      <c r="E19" s="803">
        <v>0</v>
      </c>
    </row>
    <row r="20" spans="1:5" s="162" customFormat="1" ht="15" x14ac:dyDescent="0.2">
      <c r="A20" s="609">
        <v>11</v>
      </c>
      <c r="B20" s="781" t="s">
        <v>455</v>
      </c>
      <c r="C20" s="792">
        <v>715186</v>
      </c>
      <c r="D20" s="808">
        <v>727212</v>
      </c>
      <c r="E20" s="803">
        <v>727212</v>
      </c>
    </row>
    <row r="21" spans="1:5" s="162" customFormat="1" ht="15" x14ac:dyDescent="0.2">
      <c r="A21" s="609">
        <v>12</v>
      </c>
      <c r="B21" s="781" t="s">
        <v>399</v>
      </c>
      <c r="C21" s="792">
        <v>0</v>
      </c>
      <c r="D21" s="808">
        <v>0</v>
      </c>
      <c r="E21" s="803">
        <v>0</v>
      </c>
    </row>
    <row r="22" spans="1:5" s="162" customFormat="1" ht="15.75" thickBot="1" x14ac:dyDescent="0.25">
      <c r="A22" s="609">
        <v>13</v>
      </c>
      <c r="B22" s="781" t="s">
        <v>521</v>
      </c>
      <c r="C22" s="792">
        <v>0</v>
      </c>
      <c r="D22" s="808">
        <v>0</v>
      </c>
      <c r="E22" s="803">
        <v>0</v>
      </c>
    </row>
    <row r="23" spans="1:5" s="162" customFormat="1" ht="15.75" thickBot="1" x14ac:dyDescent="0.25">
      <c r="A23" s="773">
        <v>14</v>
      </c>
      <c r="B23" s="782" t="s">
        <v>522</v>
      </c>
      <c r="C23" s="791">
        <f>SUM(C19:C22)</f>
        <v>715186</v>
      </c>
      <c r="D23" s="807">
        <f>SUM(D19:D22)</f>
        <v>727212</v>
      </c>
      <c r="E23" s="820">
        <f>SUM(E19:E22)</f>
        <v>727212</v>
      </c>
    </row>
    <row r="24" spans="1:5" s="162" customFormat="1" ht="15.75" thickBot="1" x14ac:dyDescent="0.25">
      <c r="A24" s="773">
        <v>15</v>
      </c>
      <c r="B24" s="782" t="s">
        <v>523</v>
      </c>
      <c r="C24" s="791">
        <f>C18+C23</f>
        <v>26569937</v>
      </c>
      <c r="D24" s="807">
        <f>D18+D23</f>
        <v>44692674</v>
      </c>
      <c r="E24" s="820">
        <f>E18+E23</f>
        <v>38634165</v>
      </c>
    </row>
    <row r="25" spans="1:5" s="218" customFormat="1" ht="29.25" customHeight="1" thickBot="1" x14ac:dyDescent="0.25">
      <c r="A25" s="774">
        <v>16</v>
      </c>
      <c r="B25" s="783" t="s">
        <v>524</v>
      </c>
      <c r="C25" s="793">
        <f>SUM(C24:C24)</f>
        <v>26569937</v>
      </c>
      <c r="D25" s="809">
        <f>SUM(D24:D24)</f>
        <v>44692674</v>
      </c>
      <c r="E25" s="821">
        <f>SUM(E24:E24)</f>
        <v>38634165</v>
      </c>
    </row>
    <row r="26" spans="1:5" s="161" customFormat="1" x14ac:dyDescent="0.2">
      <c r="A26" s="608">
        <v>17</v>
      </c>
      <c r="B26" s="784" t="s">
        <v>452</v>
      </c>
      <c r="C26" s="794">
        <v>18387894</v>
      </c>
      <c r="D26" s="810">
        <v>21289010</v>
      </c>
      <c r="E26" s="804">
        <v>21289010</v>
      </c>
    </row>
    <row r="27" spans="1:5" s="161" customFormat="1" x14ac:dyDescent="0.2">
      <c r="A27" s="606">
        <v>18</v>
      </c>
      <c r="B27" s="780" t="s">
        <v>456</v>
      </c>
      <c r="C27" s="795">
        <v>1135322</v>
      </c>
      <c r="D27" s="811">
        <v>789267</v>
      </c>
      <c r="E27" s="805">
        <v>789267</v>
      </c>
    </row>
    <row r="28" spans="1:5" s="161" customFormat="1" x14ac:dyDescent="0.2">
      <c r="A28" s="608">
        <v>19</v>
      </c>
      <c r="B28" s="780" t="s">
        <v>457</v>
      </c>
      <c r="C28" s="795">
        <v>0</v>
      </c>
      <c r="D28" s="811">
        <v>13965505</v>
      </c>
      <c r="E28" s="805">
        <v>13965505</v>
      </c>
    </row>
    <row r="29" spans="1:5" s="161" customFormat="1" x14ac:dyDescent="0.2">
      <c r="A29" s="606">
        <v>20</v>
      </c>
      <c r="B29" s="780" t="s">
        <v>247</v>
      </c>
      <c r="C29" s="795">
        <v>1698000</v>
      </c>
      <c r="D29" s="811">
        <v>2657572</v>
      </c>
      <c r="E29" s="805">
        <v>2657572</v>
      </c>
    </row>
    <row r="30" spans="1:5" s="161" customFormat="1" x14ac:dyDescent="0.2">
      <c r="A30" s="608">
        <v>21</v>
      </c>
      <c r="B30" s="780" t="s">
        <v>259</v>
      </c>
      <c r="C30" s="795">
        <v>660580</v>
      </c>
      <c r="D30" s="811">
        <v>588255</v>
      </c>
      <c r="E30" s="805">
        <v>588255</v>
      </c>
    </row>
    <row r="31" spans="1:5" s="161" customFormat="1" x14ac:dyDescent="0.2">
      <c r="A31" s="606">
        <v>22</v>
      </c>
      <c r="B31" s="780" t="s">
        <v>275</v>
      </c>
      <c r="C31" s="795">
        <v>0</v>
      </c>
      <c r="D31" s="811">
        <v>0</v>
      </c>
      <c r="E31" s="805">
        <v>0</v>
      </c>
    </row>
    <row r="32" spans="1:5" s="161" customFormat="1" x14ac:dyDescent="0.2">
      <c r="A32" s="608">
        <v>23</v>
      </c>
      <c r="B32" s="780" t="s">
        <v>279</v>
      </c>
      <c r="C32" s="795">
        <v>0</v>
      </c>
      <c r="D32" s="811">
        <v>0</v>
      </c>
      <c r="E32" s="805">
        <v>0</v>
      </c>
    </row>
    <row r="33" spans="1:5" s="161" customFormat="1" ht="13.5" thickBot="1" x14ac:dyDescent="0.25">
      <c r="A33" s="606">
        <v>24</v>
      </c>
      <c r="B33" s="780" t="s">
        <v>285</v>
      </c>
      <c r="C33" s="792">
        <v>0</v>
      </c>
      <c r="D33" s="808">
        <v>0</v>
      </c>
      <c r="E33" s="803">
        <v>0</v>
      </c>
    </row>
    <row r="34" spans="1:5" s="161" customFormat="1" ht="21.75" thickBot="1" x14ac:dyDescent="0.25">
      <c r="A34" s="773">
        <v>25</v>
      </c>
      <c r="B34" s="782" t="s">
        <v>525</v>
      </c>
      <c r="C34" s="796">
        <f>C26+C27+C28+C29+C30+C32+C33</f>
        <v>21881796</v>
      </c>
      <c r="D34" s="812">
        <f>D26+D27+D28+D29+D30+D32+D33</f>
        <v>39289609</v>
      </c>
      <c r="E34" s="822">
        <f>E26+E27+E28+E29+E30+E32+E33</f>
        <v>39289609</v>
      </c>
    </row>
    <row r="35" spans="1:5" s="161" customFormat="1" x14ac:dyDescent="0.2">
      <c r="A35" s="608">
        <v>26</v>
      </c>
      <c r="B35" s="781" t="s">
        <v>458</v>
      </c>
      <c r="C35" s="794">
        <v>4688141</v>
      </c>
      <c r="D35" s="810">
        <v>4688141</v>
      </c>
      <c r="E35" s="804">
        <v>4688141</v>
      </c>
    </row>
    <row r="36" spans="1:5" s="161" customFormat="1" x14ac:dyDescent="0.2">
      <c r="A36" s="609">
        <v>27</v>
      </c>
      <c r="B36" s="781" t="s">
        <v>294</v>
      </c>
      <c r="C36" s="795">
        <v>0</v>
      </c>
      <c r="D36" s="811">
        <v>714924</v>
      </c>
      <c r="E36" s="805">
        <v>714924</v>
      </c>
    </row>
    <row r="37" spans="1:5" s="161" customFormat="1" ht="13.5" thickBot="1" x14ac:dyDescent="0.25">
      <c r="A37" s="608">
        <v>28</v>
      </c>
      <c r="B37" s="781" t="s">
        <v>290</v>
      </c>
      <c r="C37" s="794">
        <v>0</v>
      </c>
      <c r="D37" s="810">
        <v>0</v>
      </c>
      <c r="E37" s="804">
        <v>0</v>
      </c>
    </row>
    <row r="38" spans="1:5" s="161" customFormat="1" ht="13.5" thickBot="1" x14ac:dyDescent="0.25">
      <c r="A38" s="773">
        <v>29</v>
      </c>
      <c r="B38" s="782" t="s">
        <v>526</v>
      </c>
      <c r="C38" s="796">
        <f>SUM(,C35:C37)</f>
        <v>4688141</v>
      </c>
      <c r="D38" s="812">
        <f>SUM(,D35:D37)</f>
        <v>5403065</v>
      </c>
      <c r="E38" s="822">
        <f>SUM(,E35:E37)</f>
        <v>5403065</v>
      </c>
    </row>
    <row r="39" spans="1:5" s="162" customFormat="1" ht="15.75" thickBot="1" x14ac:dyDescent="0.25">
      <c r="A39" s="775">
        <v>30</v>
      </c>
      <c r="B39" s="785" t="s">
        <v>527</v>
      </c>
      <c r="C39" s="797">
        <f>C34+C38</f>
        <v>26569937</v>
      </c>
      <c r="D39" s="813">
        <f>D34+D38</f>
        <v>44692674</v>
      </c>
      <c r="E39" s="823">
        <f>E34+E38</f>
        <v>44692674</v>
      </c>
    </row>
    <row r="40" spans="1:5" s="161" customFormat="1" ht="27" customHeight="1" thickBot="1" x14ac:dyDescent="0.25">
      <c r="A40" s="776">
        <v>31</v>
      </c>
      <c r="B40" s="786" t="s">
        <v>528</v>
      </c>
      <c r="C40" s="798">
        <f>C39</f>
        <v>26569937</v>
      </c>
      <c r="D40" s="814">
        <f>D39</f>
        <v>44692674</v>
      </c>
      <c r="E40" s="824">
        <f>E39</f>
        <v>44692674</v>
      </c>
    </row>
    <row r="41" spans="1:5" s="161" customFormat="1" ht="27" customHeight="1" thickBot="1" x14ac:dyDescent="0.25">
      <c r="A41" s="777">
        <v>32</v>
      </c>
      <c r="B41" s="782" t="s">
        <v>529</v>
      </c>
      <c r="C41" s="796">
        <f>C34-C18</f>
        <v>-3972955</v>
      </c>
      <c r="D41" s="812">
        <f>D34-D18</f>
        <v>-4675853</v>
      </c>
      <c r="E41" s="822">
        <f>E34-E18</f>
        <v>1382656</v>
      </c>
    </row>
    <row r="42" spans="1:5" s="161" customFormat="1" ht="27" customHeight="1" thickBot="1" x14ac:dyDescent="0.25">
      <c r="A42" s="777">
        <v>33</v>
      </c>
      <c r="B42" s="782" t="s">
        <v>530</v>
      </c>
      <c r="C42" s="796">
        <f>C38-C23</f>
        <v>3972955</v>
      </c>
      <c r="D42" s="812">
        <f>D38-D23</f>
        <v>4675853</v>
      </c>
      <c r="E42" s="822">
        <f>E38-E23</f>
        <v>4675853</v>
      </c>
    </row>
    <row r="43" spans="1:5" s="219" customFormat="1" ht="27" customHeight="1" thickBot="1" x14ac:dyDescent="0.25">
      <c r="A43" s="778">
        <v>34</v>
      </c>
      <c r="B43" s="787" t="s">
        <v>531</v>
      </c>
      <c r="C43" s="799"/>
      <c r="D43" s="815"/>
      <c r="E43" s="806">
        <f>E41+E42</f>
        <v>6058509</v>
      </c>
    </row>
    <row r="46" spans="1:5" x14ac:dyDescent="0.2">
      <c r="C46" s="159"/>
    </row>
  </sheetData>
  <mergeCells count="9">
    <mergeCell ref="A7:A8"/>
    <mergeCell ref="B7:B8"/>
    <mergeCell ref="E7:E8"/>
    <mergeCell ref="C8:D8"/>
    <mergeCell ref="A1:E1"/>
    <mergeCell ref="A2:E2"/>
    <mergeCell ref="A3:E3"/>
    <mergeCell ref="A6:E6"/>
    <mergeCell ref="D5:E5"/>
  </mergeCells>
  <phoneticPr fontId="99" type="noConversion"/>
  <printOptions horizontalCentered="1"/>
  <pageMargins left="0.39370078740157483" right="0.62992125984251968" top="0.35433070866141736" bottom="0.39370078740157483" header="0.59055118110236227" footer="0.78740157480314965"/>
  <pageSetup paperSize="9" scale="8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pageSetUpPr fitToPage="1"/>
  </sheetPr>
  <dimension ref="A1:D50"/>
  <sheetViews>
    <sheetView view="pageBreakPreview" topLeftCell="A25" zoomScaleSheetLayoutView="120" workbookViewId="0">
      <selection activeCell="F38" sqref="F38"/>
    </sheetView>
  </sheetViews>
  <sheetFormatPr defaultColWidth="10.33203125" defaultRowHeight="15.75" x14ac:dyDescent="0.25"/>
  <cols>
    <col min="1" max="1" width="63.83203125" style="1" customWidth="1"/>
    <col min="2" max="2" width="6.1640625" style="2" customWidth="1"/>
    <col min="3" max="3" width="15.33203125" style="1" customWidth="1"/>
    <col min="4" max="4" width="17.1640625" style="1" customWidth="1"/>
    <col min="5" max="16384" width="10.33203125" style="1"/>
  </cols>
  <sheetData>
    <row r="1" spans="1:4" ht="49.5" customHeight="1" x14ac:dyDescent="0.25">
      <c r="A1" s="998" t="s">
        <v>538</v>
      </c>
      <c r="B1" s="999"/>
      <c r="C1" s="999"/>
      <c r="D1" s="999"/>
    </row>
    <row r="2" spans="1:4" ht="21" customHeight="1" x14ac:dyDescent="0.25">
      <c r="A2" s="998" t="s">
        <v>638</v>
      </c>
      <c r="B2" s="998"/>
      <c r="C2" s="998"/>
      <c r="D2" s="998"/>
    </row>
    <row r="3" spans="1:4" ht="18.75" customHeight="1" x14ac:dyDescent="0.25">
      <c r="A3" s="215"/>
      <c r="B3" s="216"/>
      <c r="C3" s="216"/>
      <c r="D3" s="222" t="s">
        <v>543</v>
      </c>
    </row>
    <row r="4" spans="1:4" ht="16.5" thickBot="1" x14ac:dyDescent="0.3">
      <c r="C4" s="1000" t="s">
        <v>569</v>
      </c>
      <c r="D4" s="1000"/>
    </row>
    <row r="5" spans="1:4" ht="15.75" customHeight="1" x14ac:dyDescent="0.25">
      <c r="A5" s="1001" t="s">
        <v>100</v>
      </c>
      <c r="B5" s="1003" t="s">
        <v>68</v>
      </c>
      <c r="C5" s="1005" t="s">
        <v>13</v>
      </c>
      <c r="D5" s="1007" t="s">
        <v>464</v>
      </c>
    </row>
    <row r="6" spans="1:4" ht="11.25" customHeight="1" thickBot="1" x14ac:dyDescent="0.3">
      <c r="A6" s="1002"/>
      <c r="B6" s="1004"/>
      <c r="C6" s="1006"/>
      <c r="D6" s="1008"/>
    </row>
    <row r="7" spans="1:4" s="3" customFormat="1" ht="16.5" thickBot="1" x14ac:dyDescent="0.25">
      <c r="A7" s="709" t="s">
        <v>102</v>
      </c>
      <c r="B7" s="710" t="s">
        <v>103</v>
      </c>
      <c r="C7" s="709" t="s">
        <v>104</v>
      </c>
      <c r="D7" s="711" t="s">
        <v>105</v>
      </c>
    </row>
    <row r="8" spans="1:4" s="4" customFormat="1" x14ac:dyDescent="0.2">
      <c r="A8" s="636" t="s">
        <v>35</v>
      </c>
      <c r="B8" s="644" t="s">
        <v>107</v>
      </c>
      <c r="C8" s="660">
        <f>SUM(C9:C11)</f>
        <v>0</v>
      </c>
      <c r="D8" s="649">
        <f>SUM(D9:D11)</f>
        <v>1162569</v>
      </c>
    </row>
    <row r="9" spans="1:4" s="4" customFormat="1" x14ac:dyDescent="0.2">
      <c r="A9" s="637" t="s">
        <v>14</v>
      </c>
      <c r="B9" s="645" t="s">
        <v>108</v>
      </c>
      <c r="C9" s="661">
        <v>0</v>
      </c>
      <c r="D9" s="650">
        <v>0</v>
      </c>
    </row>
    <row r="10" spans="1:4" s="4" customFormat="1" x14ac:dyDescent="0.2">
      <c r="A10" s="637" t="s">
        <v>15</v>
      </c>
      <c r="B10" s="645" t="s">
        <v>109</v>
      </c>
      <c r="C10" s="661">
        <v>0</v>
      </c>
      <c r="D10" s="650">
        <v>1162569</v>
      </c>
    </row>
    <row r="11" spans="1:4" s="4" customFormat="1" x14ac:dyDescent="0.2">
      <c r="A11" s="637" t="s">
        <v>16</v>
      </c>
      <c r="B11" s="645" t="s">
        <v>110</v>
      </c>
      <c r="C11" s="661">
        <v>0</v>
      </c>
      <c r="D11" s="650">
        <v>0</v>
      </c>
    </row>
    <row r="12" spans="1:4" s="4" customFormat="1" x14ac:dyDescent="0.2">
      <c r="A12" s="638" t="s">
        <v>36</v>
      </c>
      <c r="B12" s="645" t="s">
        <v>111</v>
      </c>
      <c r="C12" s="662">
        <f>+C13+C14+C15+C16+C17</f>
        <v>140141108</v>
      </c>
      <c r="D12" s="651">
        <f>+D13+D14+D15+D16+D17</f>
        <v>149130836</v>
      </c>
    </row>
    <row r="13" spans="1:4" s="4" customFormat="1" x14ac:dyDescent="0.2">
      <c r="A13" s="639" t="s">
        <v>17</v>
      </c>
      <c r="B13" s="645" t="s">
        <v>112</v>
      </c>
      <c r="C13" s="663">
        <v>133814317</v>
      </c>
      <c r="D13" s="652">
        <v>144218460</v>
      </c>
    </row>
    <row r="14" spans="1:4" s="4" customFormat="1" x14ac:dyDescent="0.2">
      <c r="A14" s="639" t="s">
        <v>18</v>
      </c>
      <c r="B14" s="645" t="s">
        <v>113</v>
      </c>
      <c r="C14" s="664">
        <v>6326791</v>
      </c>
      <c r="D14" s="653">
        <v>4342376</v>
      </c>
    </row>
    <row r="15" spans="1:4" s="4" customFormat="1" x14ac:dyDescent="0.2">
      <c r="A15" s="639" t="s">
        <v>23</v>
      </c>
      <c r="B15" s="645" t="s">
        <v>114</v>
      </c>
      <c r="C15" s="664">
        <v>0</v>
      </c>
      <c r="D15" s="653">
        <v>0</v>
      </c>
    </row>
    <row r="16" spans="1:4" s="4" customFormat="1" x14ac:dyDescent="0.2">
      <c r="A16" s="639" t="s">
        <v>24</v>
      </c>
      <c r="B16" s="645" t="s">
        <v>115</v>
      </c>
      <c r="C16" s="664">
        <v>0</v>
      </c>
      <c r="D16" s="653">
        <v>570000</v>
      </c>
    </row>
    <row r="17" spans="1:4" s="4" customFormat="1" x14ac:dyDescent="0.2">
      <c r="A17" s="639" t="s">
        <v>25</v>
      </c>
      <c r="B17" s="645" t="s">
        <v>116</v>
      </c>
      <c r="C17" s="664">
        <v>0</v>
      </c>
      <c r="D17" s="653">
        <v>0</v>
      </c>
    </row>
    <row r="18" spans="1:4" s="209" customFormat="1" x14ac:dyDescent="0.2">
      <c r="A18" s="638" t="s">
        <v>37</v>
      </c>
      <c r="B18" s="646" t="s">
        <v>117</v>
      </c>
      <c r="C18" s="665">
        <f>+C19+C22+C25</f>
        <v>551573</v>
      </c>
      <c r="D18" s="654">
        <f>+D19+D22+D25</f>
        <v>551573</v>
      </c>
    </row>
    <row r="19" spans="1:4" s="208" customFormat="1" x14ac:dyDescent="0.2">
      <c r="A19" s="639" t="s">
        <v>21</v>
      </c>
      <c r="B19" s="645" t="s">
        <v>118</v>
      </c>
      <c r="C19" s="664">
        <v>100000</v>
      </c>
      <c r="D19" s="653">
        <v>100000</v>
      </c>
    </row>
    <row r="20" spans="1:4" s="4" customFormat="1" x14ac:dyDescent="0.2">
      <c r="A20" s="640" t="s">
        <v>557</v>
      </c>
      <c r="B20" s="646" t="s">
        <v>119</v>
      </c>
      <c r="C20" s="666"/>
      <c r="D20" s="655">
        <v>0</v>
      </c>
    </row>
    <row r="21" spans="1:4" s="4" customFormat="1" x14ac:dyDescent="0.2">
      <c r="A21" s="640" t="s">
        <v>558</v>
      </c>
      <c r="B21" s="645" t="s">
        <v>120</v>
      </c>
      <c r="C21" s="666">
        <v>100000</v>
      </c>
      <c r="D21" s="655">
        <v>100000</v>
      </c>
    </row>
    <row r="22" spans="1:4" s="4" customFormat="1" x14ac:dyDescent="0.2">
      <c r="A22" s="639" t="s">
        <v>22</v>
      </c>
      <c r="B22" s="646" t="s">
        <v>121</v>
      </c>
      <c r="C22" s="664">
        <v>451573</v>
      </c>
      <c r="D22" s="653">
        <v>451573</v>
      </c>
    </row>
    <row r="23" spans="1:4" s="4" customFormat="1" x14ac:dyDescent="0.2">
      <c r="A23" s="640" t="s">
        <v>19</v>
      </c>
      <c r="B23" s="645" t="s">
        <v>122</v>
      </c>
      <c r="C23" s="666">
        <v>0</v>
      </c>
      <c r="D23" s="655">
        <v>0</v>
      </c>
    </row>
    <row r="24" spans="1:4" s="4" customFormat="1" x14ac:dyDescent="0.2">
      <c r="A24" s="640" t="s">
        <v>20</v>
      </c>
      <c r="B24" s="646" t="s">
        <v>123</v>
      </c>
      <c r="C24" s="666">
        <v>0</v>
      </c>
      <c r="D24" s="655">
        <v>0</v>
      </c>
    </row>
    <row r="25" spans="1:4" s="208" customFormat="1" x14ac:dyDescent="0.2">
      <c r="A25" s="639" t="s">
        <v>29</v>
      </c>
      <c r="B25" s="645" t="s">
        <v>124</v>
      </c>
      <c r="C25" s="664">
        <v>0</v>
      </c>
      <c r="D25" s="653">
        <v>0</v>
      </c>
    </row>
    <row r="26" spans="1:4" s="209" customFormat="1" x14ac:dyDescent="0.2">
      <c r="A26" s="638" t="s">
        <v>28</v>
      </c>
      <c r="B26" s="646" t="s">
        <v>125</v>
      </c>
      <c r="C26" s="667">
        <f>SUM(C27:C28)</f>
        <v>28040988</v>
      </c>
      <c r="D26" s="656">
        <f>SUM(D27:D28)</f>
        <v>27403922</v>
      </c>
    </row>
    <row r="27" spans="1:4" s="4" customFormat="1" x14ac:dyDescent="0.2">
      <c r="A27" s="637" t="s">
        <v>26</v>
      </c>
      <c r="B27" s="645" t="s">
        <v>126</v>
      </c>
      <c r="C27" s="661">
        <v>28040988</v>
      </c>
      <c r="D27" s="650">
        <v>27403922</v>
      </c>
    </row>
    <row r="28" spans="1:4" s="4" customFormat="1" x14ac:dyDescent="0.2">
      <c r="A28" s="637" t="s">
        <v>27</v>
      </c>
      <c r="B28" s="646" t="s">
        <v>127</v>
      </c>
      <c r="C28" s="661">
        <v>0</v>
      </c>
      <c r="D28" s="650">
        <v>0</v>
      </c>
    </row>
    <row r="29" spans="1:4" s="210" customFormat="1" ht="21.75" customHeight="1" x14ac:dyDescent="0.2">
      <c r="A29" s="641" t="s">
        <v>30</v>
      </c>
      <c r="B29" s="645" t="s">
        <v>128</v>
      </c>
      <c r="C29" s="668">
        <f>C8+C12+C18+C26</f>
        <v>168733669</v>
      </c>
      <c r="D29" s="657">
        <f>D8+D12+D18+D26</f>
        <v>178248900</v>
      </c>
    </row>
    <row r="30" spans="1:4" s="4" customFormat="1" x14ac:dyDescent="0.2">
      <c r="A30" s="638" t="s">
        <v>145</v>
      </c>
      <c r="B30" s="646" t="s">
        <v>129</v>
      </c>
      <c r="C30" s="666">
        <v>0</v>
      </c>
      <c r="D30" s="655">
        <v>0</v>
      </c>
    </row>
    <row r="31" spans="1:4" s="4" customFormat="1" x14ac:dyDescent="0.2">
      <c r="A31" s="638" t="s">
        <v>146</v>
      </c>
      <c r="B31" s="645" t="s">
        <v>130</v>
      </c>
      <c r="C31" s="666">
        <v>0</v>
      </c>
      <c r="D31" s="655">
        <v>0</v>
      </c>
    </row>
    <row r="32" spans="1:4" s="210" customFormat="1" ht="17.25" customHeight="1" x14ac:dyDescent="0.2">
      <c r="A32" s="641" t="s">
        <v>31</v>
      </c>
      <c r="B32" s="646" t="s">
        <v>131</v>
      </c>
      <c r="C32" s="668">
        <f>+C30+C31</f>
        <v>0</v>
      </c>
      <c r="D32" s="657">
        <f>+D30+D31</f>
        <v>0</v>
      </c>
    </row>
    <row r="33" spans="1:4" s="4" customFormat="1" x14ac:dyDescent="0.2">
      <c r="A33" s="638" t="s">
        <v>32</v>
      </c>
      <c r="B33" s="645" t="s">
        <v>132</v>
      </c>
      <c r="C33" s="666">
        <v>0</v>
      </c>
      <c r="D33" s="655">
        <v>0</v>
      </c>
    </row>
    <row r="34" spans="1:4" s="4" customFormat="1" x14ac:dyDescent="0.2">
      <c r="A34" s="638" t="s">
        <v>147</v>
      </c>
      <c r="B34" s="646" t="s">
        <v>133</v>
      </c>
      <c r="C34" s="666">
        <v>69660</v>
      </c>
      <c r="D34" s="655">
        <v>90820</v>
      </c>
    </row>
    <row r="35" spans="1:4" s="4" customFormat="1" x14ac:dyDescent="0.2">
      <c r="A35" s="638" t="s">
        <v>148</v>
      </c>
      <c r="B35" s="645" t="s">
        <v>134</v>
      </c>
      <c r="C35" s="666">
        <v>4280569</v>
      </c>
      <c r="D35" s="655">
        <v>5715653</v>
      </c>
    </row>
    <row r="36" spans="1:4" s="4" customFormat="1" x14ac:dyDescent="0.2">
      <c r="A36" s="638" t="s">
        <v>149</v>
      </c>
      <c r="B36" s="646" t="s">
        <v>135</v>
      </c>
      <c r="C36" s="666">
        <v>0</v>
      </c>
      <c r="D36" s="655">
        <v>0</v>
      </c>
    </row>
    <row r="37" spans="1:4" s="4" customFormat="1" x14ac:dyDescent="0.2">
      <c r="A37" s="638" t="s">
        <v>33</v>
      </c>
      <c r="B37" s="645" t="s">
        <v>136</v>
      </c>
      <c r="C37" s="666">
        <v>0</v>
      </c>
      <c r="D37" s="655">
        <v>0</v>
      </c>
    </row>
    <row r="38" spans="1:4" s="210" customFormat="1" ht="17.25" customHeight="1" x14ac:dyDescent="0.2">
      <c r="A38" s="641" t="s">
        <v>34</v>
      </c>
      <c r="B38" s="646" t="s">
        <v>137</v>
      </c>
      <c r="C38" s="668">
        <f>+C33+C34+C35+C36</f>
        <v>4350229</v>
      </c>
      <c r="D38" s="657">
        <f>+D33+D34+D35+D36</f>
        <v>5806473</v>
      </c>
    </row>
    <row r="39" spans="1:4" s="4" customFormat="1" x14ac:dyDescent="0.2">
      <c r="A39" s="638" t="s">
        <v>150</v>
      </c>
      <c r="B39" s="645" t="s">
        <v>138</v>
      </c>
      <c r="C39" s="666">
        <v>403146</v>
      </c>
      <c r="D39" s="655">
        <v>1103945</v>
      </c>
    </row>
    <row r="40" spans="1:4" s="4" customFormat="1" x14ac:dyDescent="0.2">
      <c r="A40" s="638" t="s">
        <v>151</v>
      </c>
      <c r="B40" s="646" t="s">
        <v>139</v>
      </c>
      <c r="C40" s="666">
        <v>54180</v>
      </c>
      <c r="D40" s="655">
        <v>0</v>
      </c>
    </row>
    <row r="41" spans="1:4" s="4" customFormat="1" x14ac:dyDescent="0.2">
      <c r="A41" s="638" t="s">
        <v>152</v>
      </c>
      <c r="B41" s="645" t="s">
        <v>140</v>
      </c>
      <c r="C41" s="666">
        <v>45000</v>
      </c>
      <c r="D41" s="655">
        <v>0</v>
      </c>
    </row>
    <row r="42" spans="1:4" s="4" customFormat="1" x14ac:dyDescent="0.2">
      <c r="A42" s="641" t="s">
        <v>38</v>
      </c>
      <c r="B42" s="646" t="s">
        <v>141</v>
      </c>
      <c r="C42" s="668">
        <f>+C39+C40+C41</f>
        <v>502326</v>
      </c>
      <c r="D42" s="657">
        <f>+D39+D40+D41</f>
        <v>1103945</v>
      </c>
    </row>
    <row r="43" spans="1:4" s="210" customFormat="1" ht="17.25" customHeight="1" x14ac:dyDescent="0.2">
      <c r="A43" s="641" t="s">
        <v>39</v>
      </c>
      <c r="B43" s="645" t="s">
        <v>142</v>
      </c>
      <c r="C43" s="668">
        <v>0</v>
      </c>
      <c r="D43" s="657">
        <v>0</v>
      </c>
    </row>
    <row r="44" spans="1:4" s="210" customFormat="1" ht="12.75" thickBot="1" x14ac:dyDescent="0.25">
      <c r="A44" s="642" t="s">
        <v>153</v>
      </c>
      <c r="B44" s="647" t="s">
        <v>143</v>
      </c>
      <c r="C44" s="669">
        <v>0</v>
      </c>
      <c r="D44" s="658">
        <v>0</v>
      </c>
    </row>
    <row r="45" spans="1:4" s="211" customFormat="1" ht="23.25" customHeight="1" thickBot="1" x14ac:dyDescent="0.25">
      <c r="A45" s="643" t="s">
        <v>40</v>
      </c>
      <c r="B45" s="648" t="s">
        <v>144</v>
      </c>
      <c r="C45" s="670">
        <f>+C29+C32+C38+C42+C43+C44</f>
        <v>173586224</v>
      </c>
      <c r="D45" s="659">
        <f>+D29+D32+D38+D42+D43+D44</f>
        <v>185159318</v>
      </c>
    </row>
    <row r="46" spans="1:4" x14ac:dyDescent="0.25">
      <c r="A46" s="5"/>
      <c r="C46" s="6"/>
      <c r="D46" s="6"/>
    </row>
    <row r="47" spans="1:4" x14ac:dyDescent="0.25">
      <c r="A47" s="5"/>
      <c r="C47" s="6"/>
      <c r="D47" s="6"/>
    </row>
    <row r="48" spans="1:4" x14ac:dyDescent="0.25">
      <c r="A48" s="7"/>
      <c r="C48" s="6"/>
      <c r="D48" s="6"/>
    </row>
    <row r="49" spans="1:4" x14ac:dyDescent="0.25">
      <c r="A49" s="997"/>
      <c r="B49" s="997"/>
      <c r="C49" s="997"/>
      <c r="D49" s="997"/>
    </row>
    <row r="50" spans="1:4" x14ac:dyDescent="0.25">
      <c r="A50" s="997"/>
      <c r="B50" s="997"/>
      <c r="C50" s="997"/>
      <c r="D50" s="997"/>
    </row>
  </sheetData>
  <mergeCells count="9">
    <mergeCell ref="A49:D49"/>
    <mergeCell ref="A50:D50"/>
    <mergeCell ref="A1:D1"/>
    <mergeCell ref="C4:D4"/>
    <mergeCell ref="A5:A6"/>
    <mergeCell ref="B5:B6"/>
    <mergeCell ref="C5:C6"/>
    <mergeCell ref="D5:D6"/>
    <mergeCell ref="A2:D2"/>
  </mergeCells>
  <phoneticPr fontId="0" type="noConversion"/>
  <printOptions horizontalCentered="1"/>
  <pageMargins left="0.56000000000000005" right="0.57999999999999996" top="0.77" bottom="0.98425196850393704" header="0.78740157480314965" footer="0.78740157480314965"/>
  <pageSetup paperSize="9" scale="87" orientation="portrait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pageSetUpPr fitToPage="1"/>
  </sheetPr>
  <dimension ref="A1:D26"/>
  <sheetViews>
    <sheetView workbookViewId="0">
      <selection activeCell="F6" sqref="F6"/>
    </sheetView>
  </sheetViews>
  <sheetFormatPr defaultRowHeight="12.75" x14ac:dyDescent="0.2"/>
  <cols>
    <col min="1" max="1" width="68.6640625" style="9" customWidth="1"/>
    <col min="2" max="2" width="6.1640625" style="14" customWidth="1"/>
    <col min="3" max="3" width="16.83203125" style="8" customWidth="1"/>
    <col min="4" max="4" width="18" style="8" customWidth="1"/>
    <col min="5" max="16384" width="9.33203125" style="8"/>
  </cols>
  <sheetData>
    <row r="1" spans="1:4" ht="32.25" customHeight="1" x14ac:dyDescent="0.2">
      <c r="A1" s="1016" t="s">
        <v>468</v>
      </c>
      <c r="B1" s="1016"/>
      <c r="C1" s="1016"/>
      <c r="D1" s="1016"/>
    </row>
    <row r="2" spans="1:4" ht="15.75" x14ac:dyDescent="0.2">
      <c r="A2" s="1017" t="s">
        <v>638</v>
      </c>
      <c r="B2" s="1017"/>
      <c r="C2" s="1017"/>
      <c r="D2" s="1017"/>
    </row>
    <row r="3" spans="1:4" s="1" customFormat="1" ht="18.75" customHeight="1" x14ac:dyDescent="0.25">
      <c r="A3" s="215"/>
      <c r="B3" s="216"/>
      <c r="C3" s="216"/>
      <c r="D3" s="222" t="s">
        <v>544</v>
      </c>
    </row>
    <row r="4" spans="1:4" s="1" customFormat="1" ht="16.5" thickBot="1" x14ac:dyDescent="0.3">
      <c r="B4" s="2"/>
      <c r="C4" s="1000" t="s">
        <v>569</v>
      </c>
      <c r="D4" s="1000"/>
    </row>
    <row r="5" spans="1:4" s="10" customFormat="1" ht="31.5" customHeight="1" x14ac:dyDescent="0.2">
      <c r="A5" s="1010" t="s">
        <v>154</v>
      </c>
      <c r="B5" s="1012" t="s">
        <v>68</v>
      </c>
      <c r="C5" s="1014" t="s">
        <v>13</v>
      </c>
      <c r="D5" s="1018" t="s">
        <v>464</v>
      </c>
    </row>
    <row r="6" spans="1:4" s="10" customFormat="1" ht="12.75" customHeight="1" thickBot="1" x14ac:dyDescent="0.25">
      <c r="A6" s="1011"/>
      <c r="B6" s="1013"/>
      <c r="C6" s="1015"/>
      <c r="D6" s="1019"/>
    </row>
    <row r="7" spans="1:4" s="11" customFormat="1" ht="13.5" thickBot="1" x14ac:dyDescent="0.25">
      <c r="A7" s="671" t="s">
        <v>155</v>
      </c>
      <c r="B7" s="673" t="s">
        <v>103</v>
      </c>
      <c r="C7" s="682" t="s">
        <v>104</v>
      </c>
      <c r="D7" s="676" t="s">
        <v>105</v>
      </c>
    </row>
    <row r="8" spans="1:4" ht="15.75" customHeight="1" x14ac:dyDescent="0.2">
      <c r="A8" s="672" t="s">
        <v>156</v>
      </c>
      <c r="B8" s="645" t="s">
        <v>107</v>
      </c>
      <c r="C8" s="683">
        <v>101346371</v>
      </c>
      <c r="D8" s="677">
        <v>101346371</v>
      </c>
    </row>
    <row r="9" spans="1:4" ht="15.75" customHeight="1" x14ac:dyDescent="0.2">
      <c r="A9" s="638" t="s">
        <v>157</v>
      </c>
      <c r="B9" s="674" t="s">
        <v>108</v>
      </c>
      <c r="C9" s="684">
        <v>0</v>
      </c>
      <c r="D9" s="678">
        <v>0</v>
      </c>
    </row>
    <row r="10" spans="1:4" ht="15.75" customHeight="1" x14ac:dyDescent="0.2">
      <c r="A10" s="638" t="s">
        <v>158</v>
      </c>
      <c r="B10" s="674" t="s">
        <v>109</v>
      </c>
      <c r="C10" s="684">
        <v>933386</v>
      </c>
      <c r="D10" s="678">
        <v>933386</v>
      </c>
    </row>
    <row r="11" spans="1:4" ht="15.75" customHeight="1" x14ac:dyDescent="0.2">
      <c r="A11" s="638" t="s">
        <v>159</v>
      </c>
      <c r="B11" s="674" t="s">
        <v>110</v>
      </c>
      <c r="C11" s="684">
        <v>18036841</v>
      </c>
      <c r="D11" s="678">
        <v>67466101</v>
      </c>
    </row>
    <row r="12" spans="1:4" ht="15.75" customHeight="1" x14ac:dyDescent="0.2">
      <c r="A12" s="638" t="s">
        <v>160</v>
      </c>
      <c r="B12" s="674" t="s">
        <v>111</v>
      </c>
      <c r="C12" s="684">
        <v>0</v>
      </c>
      <c r="D12" s="678">
        <v>0</v>
      </c>
    </row>
    <row r="13" spans="1:4" ht="15.75" customHeight="1" x14ac:dyDescent="0.2">
      <c r="A13" s="638" t="s">
        <v>161</v>
      </c>
      <c r="B13" s="674" t="s">
        <v>112</v>
      </c>
      <c r="C13" s="684">
        <v>49429260</v>
      </c>
      <c r="D13" s="678">
        <v>11666035</v>
      </c>
    </row>
    <row r="14" spans="1:4" s="212" customFormat="1" ht="15.75" customHeight="1" x14ac:dyDescent="0.2">
      <c r="A14" s="641" t="s">
        <v>41</v>
      </c>
      <c r="B14" s="675" t="s">
        <v>113</v>
      </c>
      <c r="C14" s="685">
        <f>+C8+C9+C10+C11+C12+C13</f>
        <v>169745858</v>
      </c>
      <c r="D14" s="679">
        <f>+D8+D9+D10+D11+D12+D13</f>
        <v>181411893</v>
      </c>
    </row>
    <row r="15" spans="1:4" ht="15.75" customHeight="1" x14ac:dyDescent="0.2">
      <c r="A15" s="638" t="s">
        <v>162</v>
      </c>
      <c r="B15" s="674" t="s">
        <v>114</v>
      </c>
      <c r="C15" s="686">
        <v>0</v>
      </c>
      <c r="D15" s="680">
        <v>0</v>
      </c>
    </row>
    <row r="16" spans="1:4" ht="15.75" customHeight="1" x14ac:dyDescent="0.2">
      <c r="A16" s="638" t="s">
        <v>163</v>
      </c>
      <c r="B16" s="674" t="s">
        <v>115</v>
      </c>
      <c r="C16" s="686">
        <v>715186</v>
      </c>
      <c r="D16" s="680">
        <v>702898</v>
      </c>
    </row>
    <row r="17" spans="1:4" ht="15.75" customHeight="1" x14ac:dyDescent="0.2">
      <c r="A17" s="638" t="s">
        <v>164</v>
      </c>
      <c r="B17" s="674" t="s">
        <v>116</v>
      </c>
      <c r="C17" s="686">
        <v>156752</v>
      </c>
      <c r="D17" s="680">
        <v>197628</v>
      </c>
    </row>
    <row r="18" spans="1:4" s="212" customFormat="1" ht="15.75" customHeight="1" x14ac:dyDescent="0.2">
      <c r="A18" s="641" t="s">
        <v>165</v>
      </c>
      <c r="B18" s="675" t="s">
        <v>117</v>
      </c>
      <c r="C18" s="685">
        <f>+C15+C16+C17</f>
        <v>871938</v>
      </c>
      <c r="D18" s="679">
        <f>+D15+D16+D17</f>
        <v>900526</v>
      </c>
    </row>
    <row r="19" spans="1:4" s="212" customFormat="1" ht="15.75" customHeight="1" x14ac:dyDescent="0.2">
      <c r="A19" s="641" t="s">
        <v>166</v>
      </c>
      <c r="B19" s="675" t="s">
        <v>118</v>
      </c>
      <c r="C19" s="687">
        <v>0</v>
      </c>
      <c r="D19" s="681">
        <v>0</v>
      </c>
    </row>
    <row r="20" spans="1:4" s="212" customFormat="1" ht="15.75" customHeight="1" thickBot="1" x14ac:dyDescent="0.25">
      <c r="A20" s="642" t="s">
        <v>490</v>
      </c>
      <c r="B20" s="825" t="s">
        <v>120</v>
      </c>
      <c r="C20" s="826">
        <v>2968428</v>
      </c>
      <c r="D20" s="827">
        <v>2846899</v>
      </c>
    </row>
    <row r="21" spans="1:4" s="12" customFormat="1" ht="15.75" customHeight="1" thickBot="1" x14ac:dyDescent="0.25">
      <c r="A21" s="828" t="s">
        <v>167</v>
      </c>
      <c r="B21" s="829" t="s">
        <v>121</v>
      </c>
      <c r="C21" s="830">
        <f>+C14+C18+C20</f>
        <v>173586224</v>
      </c>
      <c r="D21" s="831">
        <f>+D14+D18+D20</f>
        <v>185159318</v>
      </c>
    </row>
    <row r="22" spans="1:4" ht="15.75" x14ac:dyDescent="0.25">
      <c r="A22" s="5"/>
      <c r="B22" s="7"/>
      <c r="C22" s="6"/>
      <c r="D22" s="6"/>
    </row>
    <row r="23" spans="1:4" ht="15.75" x14ac:dyDescent="0.25">
      <c r="A23" s="5"/>
      <c r="B23" s="7"/>
      <c r="C23" s="6"/>
      <c r="D23" s="6"/>
    </row>
    <row r="24" spans="1:4" ht="15.75" x14ac:dyDescent="0.25">
      <c r="A24" s="7"/>
      <c r="B24" s="7"/>
      <c r="C24" s="6"/>
      <c r="D24" s="6"/>
    </row>
    <row r="25" spans="1:4" ht="15.75" x14ac:dyDescent="0.25">
      <c r="A25" s="1009"/>
      <c r="B25" s="1009"/>
      <c r="C25" s="1009"/>
      <c r="D25" s="13"/>
    </row>
    <row r="26" spans="1:4" ht="15.75" x14ac:dyDescent="0.25">
      <c r="A26" s="1009"/>
      <c r="B26" s="1009"/>
      <c r="C26" s="1009"/>
      <c r="D26" s="13"/>
    </row>
  </sheetData>
  <mergeCells count="9">
    <mergeCell ref="A26:C26"/>
    <mergeCell ref="A5:A6"/>
    <mergeCell ref="B5:B6"/>
    <mergeCell ref="C5:C6"/>
    <mergeCell ref="A1:D1"/>
    <mergeCell ref="A2:D2"/>
    <mergeCell ref="D5:D6"/>
    <mergeCell ref="A25:C25"/>
    <mergeCell ref="C4:D4"/>
  </mergeCells>
  <phoneticPr fontId="0" type="noConversion"/>
  <printOptions horizontalCentered="1"/>
  <pageMargins left="0.42" right="0.62" top="1" bottom="0.98425196850393704" header="0.78740157480314965" footer="0.78740157480314965"/>
  <pageSetup paperSize="9" scale="93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topLeftCell="A13" zoomScaleSheetLayoutView="120" workbookViewId="0">
      <selection activeCell="G23" sqref="G23"/>
    </sheetView>
  </sheetViews>
  <sheetFormatPr defaultColWidth="10.33203125" defaultRowHeight="15.75" x14ac:dyDescent="0.25"/>
  <cols>
    <col min="1" max="1" width="68.6640625" style="1" customWidth="1"/>
    <col min="2" max="2" width="6.1640625" style="2" customWidth="1"/>
    <col min="3" max="3" width="18" style="1" customWidth="1"/>
    <col min="4" max="4" width="17.1640625" style="1" customWidth="1"/>
    <col min="5" max="256" width="10.33203125" style="1"/>
    <col min="257" max="257" width="68.6640625" style="1" customWidth="1"/>
    <col min="258" max="258" width="6.1640625" style="1" customWidth="1"/>
    <col min="259" max="259" width="18" style="1" customWidth="1"/>
    <col min="260" max="260" width="17.1640625" style="1" customWidth="1"/>
    <col min="261" max="512" width="10.33203125" style="1"/>
    <col min="513" max="513" width="68.6640625" style="1" customWidth="1"/>
    <col min="514" max="514" width="6.1640625" style="1" customWidth="1"/>
    <col min="515" max="515" width="18" style="1" customWidth="1"/>
    <col min="516" max="516" width="17.1640625" style="1" customWidth="1"/>
    <col min="517" max="768" width="10.33203125" style="1"/>
    <col min="769" max="769" width="68.6640625" style="1" customWidth="1"/>
    <col min="770" max="770" width="6.1640625" style="1" customWidth="1"/>
    <col min="771" max="771" width="18" style="1" customWidth="1"/>
    <col min="772" max="772" width="17.1640625" style="1" customWidth="1"/>
    <col min="773" max="1024" width="10.33203125" style="1"/>
    <col min="1025" max="1025" width="68.6640625" style="1" customWidth="1"/>
    <col min="1026" max="1026" width="6.1640625" style="1" customWidth="1"/>
    <col min="1027" max="1027" width="18" style="1" customWidth="1"/>
    <col min="1028" max="1028" width="17.1640625" style="1" customWidth="1"/>
    <col min="1029" max="1280" width="10.33203125" style="1"/>
    <col min="1281" max="1281" width="68.6640625" style="1" customWidth="1"/>
    <col min="1282" max="1282" width="6.1640625" style="1" customWidth="1"/>
    <col min="1283" max="1283" width="18" style="1" customWidth="1"/>
    <col min="1284" max="1284" width="17.1640625" style="1" customWidth="1"/>
    <col min="1285" max="1536" width="10.33203125" style="1"/>
    <col min="1537" max="1537" width="68.6640625" style="1" customWidth="1"/>
    <col min="1538" max="1538" width="6.1640625" style="1" customWidth="1"/>
    <col min="1539" max="1539" width="18" style="1" customWidth="1"/>
    <col min="1540" max="1540" width="17.1640625" style="1" customWidth="1"/>
    <col min="1541" max="1792" width="10.33203125" style="1"/>
    <col min="1793" max="1793" width="68.6640625" style="1" customWidth="1"/>
    <col min="1794" max="1794" width="6.1640625" style="1" customWidth="1"/>
    <col min="1795" max="1795" width="18" style="1" customWidth="1"/>
    <col min="1796" max="1796" width="17.1640625" style="1" customWidth="1"/>
    <col min="1797" max="2048" width="10.33203125" style="1"/>
    <col min="2049" max="2049" width="68.6640625" style="1" customWidth="1"/>
    <col min="2050" max="2050" width="6.1640625" style="1" customWidth="1"/>
    <col min="2051" max="2051" width="18" style="1" customWidth="1"/>
    <col min="2052" max="2052" width="17.1640625" style="1" customWidth="1"/>
    <col min="2053" max="2304" width="10.33203125" style="1"/>
    <col min="2305" max="2305" width="68.6640625" style="1" customWidth="1"/>
    <col min="2306" max="2306" width="6.1640625" style="1" customWidth="1"/>
    <col min="2307" max="2307" width="18" style="1" customWidth="1"/>
    <col min="2308" max="2308" width="17.1640625" style="1" customWidth="1"/>
    <col min="2309" max="2560" width="10.33203125" style="1"/>
    <col min="2561" max="2561" width="68.6640625" style="1" customWidth="1"/>
    <col min="2562" max="2562" width="6.1640625" style="1" customWidth="1"/>
    <col min="2563" max="2563" width="18" style="1" customWidth="1"/>
    <col min="2564" max="2564" width="17.1640625" style="1" customWidth="1"/>
    <col min="2565" max="2816" width="10.33203125" style="1"/>
    <col min="2817" max="2817" width="68.6640625" style="1" customWidth="1"/>
    <col min="2818" max="2818" width="6.1640625" style="1" customWidth="1"/>
    <col min="2819" max="2819" width="18" style="1" customWidth="1"/>
    <col min="2820" max="2820" width="17.1640625" style="1" customWidth="1"/>
    <col min="2821" max="3072" width="10.33203125" style="1"/>
    <col min="3073" max="3073" width="68.6640625" style="1" customWidth="1"/>
    <col min="3074" max="3074" width="6.1640625" style="1" customWidth="1"/>
    <col min="3075" max="3075" width="18" style="1" customWidth="1"/>
    <col min="3076" max="3076" width="17.1640625" style="1" customWidth="1"/>
    <col min="3077" max="3328" width="10.33203125" style="1"/>
    <col min="3329" max="3329" width="68.6640625" style="1" customWidth="1"/>
    <col min="3330" max="3330" width="6.1640625" style="1" customWidth="1"/>
    <col min="3331" max="3331" width="18" style="1" customWidth="1"/>
    <col min="3332" max="3332" width="17.1640625" style="1" customWidth="1"/>
    <col min="3333" max="3584" width="10.33203125" style="1"/>
    <col min="3585" max="3585" width="68.6640625" style="1" customWidth="1"/>
    <col min="3586" max="3586" width="6.1640625" style="1" customWidth="1"/>
    <col min="3587" max="3587" width="18" style="1" customWidth="1"/>
    <col min="3588" max="3588" width="17.1640625" style="1" customWidth="1"/>
    <col min="3589" max="3840" width="10.33203125" style="1"/>
    <col min="3841" max="3841" width="68.6640625" style="1" customWidth="1"/>
    <col min="3842" max="3842" width="6.1640625" style="1" customWidth="1"/>
    <col min="3843" max="3843" width="18" style="1" customWidth="1"/>
    <col min="3844" max="3844" width="17.1640625" style="1" customWidth="1"/>
    <col min="3845" max="4096" width="10.33203125" style="1"/>
    <col min="4097" max="4097" width="68.6640625" style="1" customWidth="1"/>
    <col min="4098" max="4098" width="6.1640625" style="1" customWidth="1"/>
    <col min="4099" max="4099" width="18" style="1" customWidth="1"/>
    <col min="4100" max="4100" width="17.1640625" style="1" customWidth="1"/>
    <col min="4101" max="4352" width="10.33203125" style="1"/>
    <col min="4353" max="4353" width="68.6640625" style="1" customWidth="1"/>
    <col min="4354" max="4354" width="6.1640625" style="1" customWidth="1"/>
    <col min="4355" max="4355" width="18" style="1" customWidth="1"/>
    <col min="4356" max="4356" width="17.1640625" style="1" customWidth="1"/>
    <col min="4357" max="4608" width="10.33203125" style="1"/>
    <col min="4609" max="4609" width="68.6640625" style="1" customWidth="1"/>
    <col min="4610" max="4610" width="6.1640625" style="1" customWidth="1"/>
    <col min="4611" max="4611" width="18" style="1" customWidth="1"/>
    <col min="4612" max="4612" width="17.1640625" style="1" customWidth="1"/>
    <col min="4613" max="4864" width="10.33203125" style="1"/>
    <col min="4865" max="4865" width="68.6640625" style="1" customWidth="1"/>
    <col min="4866" max="4866" width="6.1640625" style="1" customWidth="1"/>
    <col min="4867" max="4867" width="18" style="1" customWidth="1"/>
    <col min="4868" max="4868" width="17.1640625" style="1" customWidth="1"/>
    <col min="4869" max="5120" width="10.33203125" style="1"/>
    <col min="5121" max="5121" width="68.6640625" style="1" customWidth="1"/>
    <col min="5122" max="5122" width="6.1640625" style="1" customWidth="1"/>
    <col min="5123" max="5123" width="18" style="1" customWidth="1"/>
    <col min="5124" max="5124" width="17.1640625" style="1" customWidth="1"/>
    <col min="5125" max="5376" width="10.33203125" style="1"/>
    <col min="5377" max="5377" width="68.6640625" style="1" customWidth="1"/>
    <col min="5378" max="5378" width="6.1640625" style="1" customWidth="1"/>
    <col min="5379" max="5379" width="18" style="1" customWidth="1"/>
    <col min="5380" max="5380" width="17.1640625" style="1" customWidth="1"/>
    <col min="5381" max="5632" width="10.33203125" style="1"/>
    <col min="5633" max="5633" width="68.6640625" style="1" customWidth="1"/>
    <col min="5634" max="5634" width="6.1640625" style="1" customWidth="1"/>
    <col min="5635" max="5635" width="18" style="1" customWidth="1"/>
    <col min="5636" max="5636" width="17.1640625" style="1" customWidth="1"/>
    <col min="5637" max="5888" width="10.33203125" style="1"/>
    <col min="5889" max="5889" width="68.6640625" style="1" customWidth="1"/>
    <col min="5890" max="5890" width="6.1640625" style="1" customWidth="1"/>
    <col min="5891" max="5891" width="18" style="1" customWidth="1"/>
    <col min="5892" max="5892" width="17.1640625" style="1" customWidth="1"/>
    <col min="5893" max="6144" width="10.33203125" style="1"/>
    <col min="6145" max="6145" width="68.6640625" style="1" customWidth="1"/>
    <col min="6146" max="6146" width="6.1640625" style="1" customWidth="1"/>
    <col min="6147" max="6147" width="18" style="1" customWidth="1"/>
    <col min="6148" max="6148" width="17.1640625" style="1" customWidth="1"/>
    <col min="6149" max="6400" width="10.33203125" style="1"/>
    <col min="6401" max="6401" width="68.6640625" style="1" customWidth="1"/>
    <col min="6402" max="6402" width="6.1640625" style="1" customWidth="1"/>
    <col min="6403" max="6403" width="18" style="1" customWidth="1"/>
    <col min="6404" max="6404" width="17.1640625" style="1" customWidth="1"/>
    <col min="6405" max="6656" width="10.33203125" style="1"/>
    <col min="6657" max="6657" width="68.6640625" style="1" customWidth="1"/>
    <col min="6658" max="6658" width="6.1640625" style="1" customWidth="1"/>
    <col min="6659" max="6659" width="18" style="1" customWidth="1"/>
    <col min="6660" max="6660" width="17.1640625" style="1" customWidth="1"/>
    <col min="6661" max="6912" width="10.33203125" style="1"/>
    <col min="6913" max="6913" width="68.6640625" style="1" customWidth="1"/>
    <col min="6914" max="6914" width="6.1640625" style="1" customWidth="1"/>
    <col min="6915" max="6915" width="18" style="1" customWidth="1"/>
    <col min="6916" max="6916" width="17.1640625" style="1" customWidth="1"/>
    <col min="6917" max="7168" width="10.33203125" style="1"/>
    <col min="7169" max="7169" width="68.6640625" style="1" customWidth="1"/>
    <col min="7170" max="7170" width="6.1640625" style="1" customWidth="1"/>
    <col min="7171" max="7171" width="18" style="1" customWidth="1"/>
    <col min="7172" max="7172" width="17.1640625" style="1" customWidth="1"/>
    <col min="7173" max="7424" width="10.33203125" style="1"/>
    <col min="7425" max="7425" width="68.6640625" style="1" customWidth="1"/>
    <col min="7426" max="7426" width="6.1640625" style="1" customWidth="1"/>
    <col min="7427" max="7427" width="18" style="1" customWidth="1"/>
    <col min="7428" max="7428" width="17.1640625" style="1" customWidth="1"/>
    <col min="7429" max="7680" width="10.33203125" style="1"/>
    <col min="7681" max="7681" width="68.6640625" style="1" customWidth="1"/>
    <col min="7682" max="7682" width="6.1640625" style="1" customWidth="1"/>
    <col min="7683" max="7683" width="18" style="1" customWidth="1"/>
    <col min="7684" max="7684" width="17.1640625" style="1" customWidth="1"/>
    <col min="7685" max="7936" width="10.33203125" style="1"/>
    <col min="7937" max="7937" width="68.6640625" style="1" customWidth="1"/>
    <col min="7938" max="7938" width="6.1640625" style="1" customWidth="1"/>
    <col min="7939" max="7939" width="18" style="1" customWidth="1"/>
    <col min="7940" max="7940" width="17.1640625" style="1" customWidth="1"/>
    <col min="7941" max="8192" width="10.33203125" style="1"/>
    <col min="8193" max="8193" width="68.6640625" style="1" customWidth="1"/>
    <col min="8194" max="8194" width="6.1640625" style="1" customWidth="1"/>
    <col min="8195" max="8195" width="18" style="1" customWidth="1"/>
    <col min="8196" max="8196" width="17.1640625" style="1" customWidth="1"/>
    <col min="8197" max="8448" width="10.33203125" style="1"/>
    <col min="8449" max="8449" width="68.6640625" style="1" customWidth="1"/>
    <col min="8450" max="8450" width="6.1640625" style="1" customWidth="1"/>
    <col min="8451" max="8451" width="18" style="1" customWidth="1"/>
    <col min="8452" max="8452" width="17.1640625" style="1" customWidth="1"/>
    <col min="8453" max="8704" width="10.33203125" style="1"/>
    <col min="8705" max="8705" width="68.6640625" style="1" customWidth="1"/>
    <col min="8706" max="8706" width="6.1640625" style="1" customWidth="1"/>
    <col min="8707" max="8707" width="18" style="1" customWidth="1"/>
    <col min="8708" max="8708" width="17.1640625" style="1" customWidth="1"/>
    <col min="8709" max="8960" width="10.33203125" style="1"/>
    <col min="8961" max="8961" width="68.6640625" style="1" customWidth="1"/>
    <col min="8962" max="8962" width="6.1640625" style="1" customWidth="1"/>
    <col min="8963" max="8963" width="18" style="1" customWidth="1"/>
    <col min="8964" max="8964" width="17.1640625" style="1" customWidth="1"/>
    <col min="8965" max="9216" width="10.33203125" style="1"/>
    <col min="9217" max="9217" width="68.6640625" style="1" customWidth="1"/>
    <col min="9218" max="9218" width="6.1640625" style="1" customWidth="1"/>
    <col min="9219" max="9219" width="18" style="1" customWidth="1"/>
    <col min="9220" max="9220" width="17.1640625" style="1" customWidth="1"/>
    <col min="9221" max="9472" width="10.33203125" style="1"/>
    <col min="9473" max="9473" width="68.6640625" style="1" customWidth="1"/>
    <col min="9474" max="9474" width="6.1640625" style="1" customWidth="1"/>
    <col min="9475" max="9475" width="18" style="1" customWidth="1"/>
    <col min="9476" max="9476" width="17.1640625" style="1" customWidth="1"/>
    <col min="9477" max="9728" width="10.33203125" style="1"/>
    <col min="9729" max="9729" width="68.6640625" style="1" customWidth="1"/>
    <col min="9730" max="9730" width="6.1640625" style="1" customWidth="1"/>
    <col min="9731" max="9731" width="18" style="1" customWidth="1"/>
    <col min="9732" max="9732" width="17.1640625" style="1" customWidth="1"/>
    <col min="9733" max="9984" width="10.33203125" style="1"/>
    <col min="9985" max="9985" width="68.6640625" style="1" customWidth="1"/>
    <col min="9986" max="9986" width="6.1640625" style="1" customWidth="1"/>
    <col min="9987" max="9987" width="18" style="1" customWidth="1"/>
    <col min="9988" max="9988" width="17.1640625" style="1" customWidth="1"/>
    <col min="9989" max="10240" width="10.33203125" style="1"/>
    <col min="10241" max="10241" width="68.6640625" style="1" customWidth="1"/>
    <col min="10242" max="10242" width="6.1640625" style="1" customWidth="1"/>
    <col min="10243" max="10243" width="18" style="1" customWidth="1"/>
    <col min="10244" max="10244" width="17.1640625" style="1" customWidth="1"/>
    <col min="10245" max="10496" width="10.33203125" style="1"/>
    <col min="10497" max="10497" width="68.6640625" style="1" customWidth="1"/>
    <col min="10498" max="10498" width="6.1640625" style="1" customWidth="1"/>
    <col min="10499" max="10499" width="18" style="1" customWidth="1"/>
    <col min="10500" max="10500" width="17.1640625" style="1" customWidth="1"/>
    <col min="10501" max="10752" width="10.33203125" style="1"/>
    <col min="10753" max="10753" width="68.6640625" style="1" customWidth="1"/>
    <col min="10754" max="10754" width="6.1640625" style="1" customWidth="1"/>
    <col min="10755" max="10755" width="18" style="1" customWidth="1"/>
    <col min="10756" max="10756" width="17.1640625" style="1" customWidth="1"/>
    <col min="10757" max="11008" width="10.33203125" style="1"/>
    <col min="11009" max="11009" width="68.6640625" style="1" customWidth="1"/>
    <col min="11010" max="11010" width="6.1640625" style="1" customWidth="1"/>
    <col min="11011" max="11011" width="18" style="1" customWidth="1"/>
    <col min="11012" max="11012" width="17.1640625" style="1" customWidth="1"/>
    <col min="11013" max="11264" width="10.33203125" style="1"/>
    <col min="11265" max="11265" width="68.6640625" style="1" customWidth="1"/>
    <col min="11266" max="11266" width="6.1640625" style="1" customWidth="1"/>
    <col min="11267" max="11267" width="18" style="1" customWidth="1"/>
    <col min="11268" max="11268" width="17.1640625" style="1" customWidth="1"/>
    <col min="11269" max="11520" width="10.33203125" style="1"/>
    <col min="11521" max="11521" width="68.6640625" style="1" customWidth="1"/>
    <col min="11522" max="11522" width="6.1640625" style="1" customWidth="1"/>
    <col min="11523" max="11523" width="18" style="1" customWidth="1"/>
    <col min="11524" max="11524" width="17.1640625" style="1" customWidth="1"/>
    <col min="11525" max="11776" width="10.33203125" style="1"/>
    <col min="11777" max="11777" width="68.6640625" style="1" customWidth="1"/>
    <col min="11778" max="11778" width="6.1640625" style="1" customWidth="1"/>
    <col min="11779" max="11779" width="18" style="1" customWidth="1"/>
    <col min="11780" max="11780" width="17.1640625" style="1" customWidth="1"/>
    <col min="11781" max="12032" width="10.33203125" style="1"/>
    <col min="12033" max="12033" width="68.6640625" style="1" customWidth="1"/>
    <col min="12034" max="12034" width="6.1640625" style="1" customWidth="1"/>
    <col min="12035" max="12035" width="18" style="1" customWidth="1"/>
    <col min="12036" max="12036" width="17.1640625" style="1" customWidth="1"/>
    <col min="12037" max="12288" width="10.33203125" style="1"/>
    <col min="12289" max="12289" width="68.6640625" style="1" customWidth="1"/>
    <col min="12290" max="12290" width="6.1640625" style="1" customWidth="1"/>
    <col min="12291" max="12291" width="18" style="1" customWidth="1"/>
    <col min="12292" max="12292" width="17.1640625" style="1" customWidth="1"/>
    <col min="12293" max="12544" width="10.33203125" style="1"/>
    <col min="12545" max="12545" width="68.6640625" style="1" customWidth="1"/>
    <col min="12546" max="12546" width="6.1640625" style="1" customWidth="1"/>
    <col min="12547" max="12547" width="18" style="1" customWidth="1"/>
    <col min="12548" max="12548" width="17.1640625" style="1" customWidth="1"/>
    <col min="12549" max="12800" width="10.33203125" style="1"/>
    <col min="12801" max="12801" width="68.6640625" style="1" customWidth="1"/>
    <col min="12802" max="12802" width="6.1640625" style="1" customWidth="1"/>
    <col min="12803" max="12803" width="18" style="1" customWidth="1"/>
    <col min="12804" max="12804" width="17.1640625" style="1" customWidth="1"/>
    <col min="12805" max="13056" width="10.33203125" style="1"/>
    <col min="13057" max="13057" width="68.6640625" style="1" customWidth="1"/>
    <col min="13058" max="13058" width="6.1640625" style="1" customWidth="1"/>
    <col min="13059" max="13059" width="18" style="1" customWidth="1"/>
    <col min="13060" max="13060" width="17.1640625" style="1" customWidth="1"/>
    <col min="13061" max="13312" width="10.33203125" style="1"/>
    <col min="13313" max="13313" width="68.6640625" style="1" customWidth="1"/>
    <col min="13314" max="13314" width="6.1640625" style="1" customWidth="1"/>
    <col min="13315" max="13315" width="18" style="1" customWidth="1"/>
    <col min="13316" max="13316" width="17.1640625" style="1" customWidth="1"/>
    <col min="13317" max="13568" width="10.33203125" style="1"/>
    <col min="13569" max="13569" width="68.6640625" style="1" customWidth="1"/>
    <col min="13570" max="13570" width="6.1640625" style="1" customWidth="1"/>
    <col min="13571" max="13571" width="18" style="1" customWidth="1"/>
    <col min="13572" max="13572" width="17.1640625" style="1" customWidth="1"/>
    <col min="13573" max="13824" width="10.33203125" style="1"/>
    <col min="13825" max="13825" width="68.6640625" style="1" customWidth="1"/>
    <col min="13826" max="13826" width="6.1640625" style="1" customWidth="1"/>
    <col min="13827" max="13827" width="18" style="1" customWidth="1"/>
    <col min="13828" max="13828" width="17.1640625" style="1" customWidth="1"/>
    <col min="13829" max="14080" width="10.33203125" style="1"/>
    <col min="14081" max="14081" width="68.6640625" style="1" customWidth="1"/>
    <col min="14082" max="14082" width="6.1640625" style="1" customWidth="1"/>
    <col min="14083" max="14083" width="18" style="1" customWidth="1"/>
    <col min="14084" max="14084" width="17.1640625" style="1" customWidth="1"/>
    <col min="14085" max="14336" width="10.33203125" style="1"/>
    <col min="14337" max="14337" width="68.6640625" style="1" customWidth="1"/>
    <col min="14338" max="14338" width="6.1640625" style="1" customWidth="1"/>
    <col min="14339" max="14339" width="18" style="1" customWidth="1"/>
    <col min="14340" max="14340" width="17.1640625" style="1" customWidth="1"/>
    <col min="14341" max="14592" width="10.33203125" style="1"/>
    <col min="14593" max="14593" width="68.6640625" style="1" customWidth="1"/>
    <col min="14594" max="14594" width="6.1640625" style="1" customWidth="1"/>
    <col min="14595" max="14595" width="18" style="1" customWidth="1"/>
    <col min="14596" max="14596" width="17.1640625" style="1" customWidth="1"/>
    <col min="14597" max="14848" width="10.33203125" style="1"/>
    <col min="14849" max="14849" width="68.6640625" style="1" customWidth="1"/>
    <col min="14850" max="14850" width="6.1640625" style="1" customWidth="1"/>
    <col min="14851" max="14851" width="18" style="1" customWidth="1"/>
    <col min="14852" max="14852" width="17.1640625" style="1" customWidth="1"/>
    <col min="14853" max="15104" width="10.33203125" style="1"/>
    <col min="15105" max="15105" width="68.6640625" style="1" customWidth="1"/>
    <col min="15106" max="15106" width="6.1640625" style="1" customWidth="1"/>
    <col min="15107" max="15107" width="18" style="1" customWidth="1"/>
    <col min="15108" max="15108" width="17.1640625" style="1" customWidth="1"/>
    <col min="15109" max="15360" width="10.33203125" style="1"/>
    <col min="15361" max="15361" width="68.6640625" style="1" customWidth="1"/>
    <col min="15362" max="15362" width="6.1640625" style="1" customWidth="1"/>
    <col min="15363" max="15363" width="18" style="1" customWidth="1"/>
    <col min="15364" max="15364" width="17.1640625" style="1" customWidth="1"/>
    <col min="15365" max="15616" width="10.33203125" style="1"/>
    <col min="15617" max="15617" width="68.6640625" style="1" customWidth="1"/>
    <col min="15618" max="15618" width="6.1640625" style="1" customWidth="1"/>
    <col min="15619" max="15619" width="18" style="1" customWidth="1"/>
    <col min="15620" max="15620" width="17.1640625" style="1" customWidth="1"/>
    <col min="15621" max="15872" width="10.33203125" style="1"/>
    <col min="15873" max="15873" width="68.6640625" style="1" customWidth="1"/>
    <col min="15874" max="15874" width="6.1640625" style="1" customWidth="1"/>
    <col min="15875" max="15875" width="18" style="1" customWidth="1"/>
    <col min="15876" max="15876" width="17.1640625" style="1" customWidth="1"/>
    <col min="15877" max="16128" width="10.33203125" style="1"/>
    <col min="16129" max="16129" width="68.6640625" style="1" customWidth="1"/>
    <col min="16130" max="16130" width="6.1640625" style="1" customWidth="1"/>
    <col min="16131" max="16131" width="18" style="1" customWidth="1"/>
    <col min="16132" max="16132" width="17.1640625" style="1" customWidth="1"/>
    <col min="16133" max="16384" width="10.33203125" style="1"/>
  </cols>
  <sheetData>
    <row r="1" spans="1:4" ht="36.75" customHeight="1" x14ac:dyDescent="0.25">
      <c r="A1" s="998" t="s">
        <v>586</v>
      </c>
      <c r="B1" s="999"/>
      <c r="C1" s="999"/>
      <c r="D1" s="999"/>
    </row>
    <row r="2" spans="1:4" ht="21" customHeight="1" x14ac:dyDescent="0.25">
      <c r="A2" s="998" t="s">
        <v>638</v>
      </c>
      <c r="B2" s="998"/>
      <c r="C2" s="998"/>
      <c r="D2" s="998"/>
    </row>
    <row r="3" spans="1:4" ht="21" customHeight="1" x14ac:dyDescent="0.25">
      <c r="A3" s="998" t="s">
        <v>554</v>
      </c>
      <c r="B3" s="998"/>
      <c r="C3" s="998"/>
      <c r="D3" s="998"/>
    </row>
    <row r="4" spans="1:4" ht="18.75" customHeight="1" x14ac:dyDescent="0.25">
      <c r="A4" s="475"/>
      <c r="B4" s="476"/>
      <c r="C4" s="476"/>
      <c r="D4" s="222" t="s">
        <v>613</v>
      </c>
    </row>
    <row r="5" spans="1:4" ht="16.5" thickBot="1" x14ac:dyDescent="0.3">
      <c r="C5" s="1000" t="s">
        <v>569</v>
      </c>
      <c r="D5" s="1000"/>
    </row>
    <row r="6" spans="1:4" ht="15.75" customHeight="1" x14ac:dyDescent="0.25">
      <c r="A6" s="1001" t="s">
        <v>504</v>
      </c>
      <c r="B6" s="1003" t="s">
        <v>68</v>
      </c>
      <c r="C6" s="1005" t="s">
        <v>13</v>
      </c>
      <c r="D6" s="1007" t="s">
        <v>464</v>
      </c>
    </row>
    <row r="7" spans="1:4" ht="11.25" customHeight="1" thickBot="1" x14ac:dyDescent="0.3">
      <c r="A7" s="1020"/>
      <c r="B7" s="1021"/>
      <c r="C7" s="1022"/>
      <c r="D7" s="1023"/>
    </row>
    <row r="8" spans="1:4" s="3" customFormat="1" ht="16.5" thickBot="1" x14ac:dyDescent="0.25">
      <c r="A8" s="706" t="s">
        <v>102</v>
      </c>
      <c r="B8" s="707" t="s">
        <v>103</v>
      </c>
      <c r="C8" s="706" t="s">
        <v>104</v>
      </c>
      <c r="D8" s="708" t="s">
        <v>105</v>
      </c>
    </row>
    <row r="9" spans="1:4" s="4" customFormat="1" x14ac:dyDescent="0.2">
      <c r="A9" s="690" t="s">
        <v>587</v>
      </c>
      <c r="B9" s="644" t="s">
        <v>107</v>
      </c>
      <c r="C9" s="696">
        <v>2684740</v>
      </c>
      <c r="D9" s="693">
        <v>2657572</v>
      </c>
    </row>
    <row r="10" spans="1:4" s="4" customFormat="1" x14ac:dyDescent="0.2">
      <c r="A10" s="637" t="s">
        <v>588</v>
      </c>
      <c r="B10" s="645" t="s">
        <v>108</v>
      </c>
      <c r="C10" s="697">
        <v>789625</v>
      </c>
      <c r="D10" s="694">
        <v>519974</v>
      </c>
    </row>
    <row r="11" spans="1:4" s="4" customFormat="1" x14ac:dyDescent="0.2">
      <c r="A11" s="637" t="s">
        <v>589</v>
      </c>
      <c r="B11" s="645" t="s">
        <v>109</v>
      </c>
      <c r="C11" s="697">
        <v>59078</v>
      </c>
      <c r="D11" s="694">
        <v>41203</v>
      </c>
    </row>
    <row r="12" spans="1:4" s="209" customFormat="1" x14ac:dyDescent="0.2">
      <c r="A12" s="672" t="s">
        <v>590</v>
      </c>
      <c r="B12" s="691" t="s">
        <v>110</v>
      </c>
      <c r="C12" s="698">
        <f>SUM(C9:C11)</f>
        <v>3533443</v>
      </c>
      <c r="D12" s="695">
        <f>SUM(D9:D11)</f>
        <v>3218749</v>
      </c>
    </row>
    <row r="13" spans="1:4" s="4" customFormat="1" x14ac:dyDescent="0.2">
      <c r="A13" s="639" t="s">
        <v>591</v>
      </c>
      <c r="B13" s="645" t="s">
        <v>111</v>
      </c>
      <c r="C13" s="664">
        <v>18458920</v>
      </c>
      <c r="D13" s="653">
        <v>21289010</v>
      </c>
    </row>
    <row r="14" spans="1:4" s="4" customFormat="1" x14ac:dyDescent="0.2">
      <c r="A14" s="639" t="s">
        <v>592</v>
      </c>
      <c r="B14" s="645" t="s">
        <v>112</v>
      </c>
      <c r="C14" s="664">
        <v>1023050</v>
      </c>
      <c r="D14" s="653">
        <v>789267</v>
      </c>
    </row>
    <row r="15" spans="1:4" s="4" customFormat="1" x14ac:dyDescent="0.2">
      <c r="A15" s="639" t="s">
        <v>593</v>
      </c>
      <c r="B15" s="645" t="s">
        <v>113</v>
      </c>
      <c r="C15" s="664">
        <v>16292333</v>
      </c>
      <c r="D15" s="653">
        <v>14115562</v>
      </c>
    </row>
    <row r="16" spans="1:4" s="4" customFormat="1" x14ac:dyDescent="0.2">
      <c r="A16" s="639" t="s">
        <v>594</v>
      </c>
      <c r="B16" s="645" t="s">
        <v>114</v>
      </c>
      <c r="C16" s="664">
        <v>32533632</v>
      </c>
      <c r="D16" s="653">
        <v>1216032</v>
      </c>
    </row>
    <row r="17" spans="1:4" s="209" customFormat="1" x14ac:dyDescent="0.2">
      <c r="A17" s="638" t="s">
        <v>595</v>
      </c>
      <c r="B17" s="691" t="s">
        <v>115</v>
      </c>
      <c r="C17" s="665">
        <f>SUM(C13:C16)</f>
        <v>68307935</v>
      </c>
      <c r="D17" s="654">
        <f>SUM(D13:D16)</f>
        <v>37409871</v>
      </c>
    </row>
    <row r="18" spans="1:4" s="4" customFormat="1" x14ac:dyDescent="0.2">
      <c r="A18" s="639" t="s">
        <v>596</v>
      </c>
      <c r="B18" s="645" t="s">
        <v>116</v>
      </c>
      <c r="C18" s="664">
        <v>1010603</v>
      </c>
      <c r="D18" s="653">
        <v>977186</v>
      </c>
    </row>
    <row r="19" spans="1:4" s="209" customFormat="1" x14ac:dyDescent="0.2">
      <c r="A19" s="639" t="s">
        <v>597</v>
      </c>
      <c r="B19" s="646" t="s">
        <v>117</v>
      </c>
      <c r="C19" s="664">
        <v>4479979</v>
      </c>
      <c r="D19" s="653">
        <v>5088186</v>
      </c>
    </row>
    <row r="20" spans="1:4" s="208" customFormat="1" x14ac:dyDescent="0.2">
      <c r="A20" s="639" t="s">
        <v>598</v>
      </c>
      <c r="B20" s="645" t="s">
        <v>118</v>
      </c>
      <c r="C20" s="664">
        <v>10105</v>
      </c>
      <c r="D20" s="653">
        <v>11194</v>
      </c>
    </row>
    <row r="21" spans="1:4" s="209" customFormat="1" x14ac:dyDescent="0.2">
      <c r="A21" s="638" t="s">
        <v>599</v>
      </c>
      <c r="B21" s="691" t="s">
        <v>119</v>
      </c>
      <c r="C21" s="665">
        <f>SUM(C18:C20)</f>
        <v>5500687</v>
      </c>
      <c r="D21" s="654">
        <f>SUM(D18:D20)</f>
        <v>6076566</v>
      </c>
    </row>
    <row r="22" spans="1:4" s="209" customFormat="1" x14ac:dyDescent="0.2">
      <c r="A22" s="639" t="s">
        <v>600</v>
      </c>
      <c r="B22" s="646" t="s">
        <v>120</v>
      </c>
      <c r="C22" s="664">
        <v>2705330</v>
      </c>
      <c r="D22" s="653">
        <v>2813225</v>
      </c>
    </row>
    <row r="23" spans="1:4" s="4" customFormat="1" x14ac:dyDescent="0.2">
      <c r="A23" s="639" t="s">
        <v>601</v>
      </c>
      <c r="B23" s="646" t="s">
        <v>121</v>
      </c>
      <c r="C23" s="664">
        <v>2728765</v>
      </c>
      <c r="D23" s="653">
        <v>3719169</v>
      </c>
    </row>
    <row r="24" spans="1:4" s="4" customFormat="1" x14ac:dyDescent="0.2">
      <c r="A24" s="639" t="s">
        <v>602</v>
      </c>
      <c r="B24" s="646" t="s">
        <v>122</v>
      </c>
      <c r="C24" s="664">
        <v>1302814</v>
      </c>
      <c r="D24" s="653">
        <v>1418338</v>
      </c>
    </row>
    <row r="25" spans="1:4" s="209" customFormat="1" x14ac:dyDescent="0.2">
      <c r="A25" s="638" t="s">
        <v>603</v>
      </c>
      <c r="B25" s="691" t="s">
        <v>123</v>
      </c>
      <c r="C25" s="665">
        <f>SUM(C22:C24)</f>
        <v>6736909</v>
      </c>
      <c r="D25" s="654">
        <f>SUM(D22:D24)</f>
        <v>7950732</v>
      </c>
    </row>
    <row r="26" spans="1:4" s="209" customFormat="1" x14ac:dyDescent="0.2">
      <c r="A26" s="638" t="s">
        <v>604</v>
      </c>
      <c r="B26" s="691" t="s">
        <v>124</v>
      </c>
      <c r="C26" s="665">
        <v>1769676</v>
      </c>
      <c r="D26" s="654">
        <v>6521081</v>
      </c>
    </row>
    <row r="27" spans="1:4" s="209" customFormat="1" x14ac:dyDescent="0.2">
      <c r="A27" s="638" t="s">
        <v>605</v>
      </c>
      <c r="B27" s="691" t="s">
        <v>125</v>
      </c>
      <c r="C27" s="665">
        <v>8292619</v>
      </c>
      <c r="D27" s="654">
        <v>8414842</v>
      </c>
    </row>
    <row r="28" spans="1:4" s="688" customFormat="1" ht="19.5" customHeight="1" x14ac:dyDescent="0.2">
      <c r="A28" s="641" t="s">
        <v>606</v>
      </c>
      <c r="B28" s="692" t="s">
        <v>126</v>
      </c>
      <c r="C28" s="668">
        <f>C12+C17-C21-C25-C26-C27</f>
        <v>49541487</v>
      </c>
      <c r="D28" s="657">
        <f>D12+D17-D21-D25-D26-D27</f>
        <v>11665399</v>
      </c>
    </row>
    <row r="29" spans="1:4" s="209" customFormat="1" x14ac:dyDescent="0.2">
      <c r="A29" s="639" t="s">
        <v>607</v>
      </c>
      <c r="B29" s="646" t="s">
        <v>127</v>
      </c>
      <c r="C29" s="666">
        <v>3154</v>
      </c>
      <c r="D29" s="655">
        <v>636</v>
      </c>
    </row>
    <row r="30" spans="1:4" s="209" customFormat="1" x14ac:dyDescent="0.2">
      <c r="A30" s="639" t="s">
        <v>615</v>
      </c>
      <c r="B30" s="646" t="s">
        <v>128</v>
      </c>
      <c r="C30" s="666">
        <v>24299</v>
      </c>
      <c r="D30" s="655">
        <v>0</v>
      </c>
    </row>
    <row r="31" spans="1:4" s="209" customFormat="1" x14ac:dyDescent="0.2">
      <c r="A31" s="638" t="s">
        <v>608</v>
      </c>
      <c r="B31" s="705" t="s">
        <v>129</v>
      </c>
      <c r="C31" s="665">
        <f>C29+C30</f>
        <v>27453</v>
      </c>
      <c r="D31" s="665">
        <f>D29+D30</f>
        <v>636</v>
      </c>
    </row>
    <row r="32" spans="1:4" s="4" customFormat="1" x14ac:dyDescent="0.2">
      <c r="A32" s="637" t="s">
        <v>609</v>
      </c>
      <c r="B32" s="646" t="s">
        <v>130</v>
      </c>
      <c r="C32" s="697">
        <v>139680</v>
      </c>
      <c r="D32" s="694">
        <v>0</v>
      </c>
    </row>
    <row r="33" spans="1:4" s="209" customFormat="1" x14ac:dyDescent="0.2">
      <c r="A33" s="638" t="s">
        <v>610</v>
      </c>
      <c r="B33" s="705" t="s">
        <v>131</v>
      </c>
      <c r="C33" s="665">
        <f>C32</f>
        <v>139680</v>
      </c>
      <c r="D33" s="654">
        <f>D32</f>
        <v>0</v>
      </c>
    </row>
    <row r="34" spans="1:4" s="688" customFormat="1" ht="18" customHeight="1" thickBot="1" x14ac:dyDescent="0.25">
      <c r="A34" s="699" t="s">
        <v>611</v>
      </c>
      <c r="B34" s="712" t="s">
        <v>132</v>
      </c>
      <c r="C34" s="700">
        <f>C31-C33</f>
        <v>-112227</v>
      </c>
      <c r="D34" s="701">
        <f>D31-D33</f>
        <v>636</v>
      </c>
    </row>
    <row r="35" spans="1:4" s="689" customFormat="1" ht="21.75" customHeight="1" thickBot="1" x14ac:dyDescent="0.25">
      <c r="A35" s="702" t="s">
        <v>612</v>
      </c>
      <c r="B35" s="832" t="s">
        <v>133</v>
      </c>
      <c r="C35" s="703">
        <f>C28+C34</f>
        <v>49429260</v>
      </c>
      <c r="D35" s="704">
        <f>D28+D34</f>
        <v>11666035</v>
      </c>
    </row>
    <row r="36" spans="1:4" x14ac:dyDescent="0.25">
      <c r="A36" s="5"/>
      <c r="C36" s="6"/>
      <c r="D36" s="6"/>
    </row>
    <row r="37" spans="1:4" x14ac:dyDescent="0.25">
      <c r="A37" s="5"/>
      <c r="C37" s="6"/>
      <c r="D37" s="6"/>
    </row>
    <row r="38" spans="1:4" x14ac:dyDescent="0.25">
      <c r="A38" s="7"/>
      <c r="C38" s="6"/>
      <c r="D38" s="6"/>
    </row>
    <row r="39" spans="1:4" x14ac:dyDescent="0.25">
      <c r="A39" s="997"/>
      <c r="B39" s="997"/>
      <c r="C39" s="997"/>
      <c r="D39" s="997"/>
    </row>
    <row r="40" spans="1:4" x14ac:dyDescent="0.25">
      <c r="A40" s="997"/>
      <c r="B40" s="997"/>
      <c r="C40" s="997"/>
      <c r="D40" s="997"/>
    </row>
  </sheetData>
  <mergeCells count="10">
    <mergeCell ref="A39:D39"/>
    <mergeCell ref="A40:D40"/>
    <mergeCell ref="A1:D1"/>
    <mergeCell ref="A2:D2"/>
    <mergeCell ref="A3:D3"/>
    <mergeCell ref="C5:D5"/>
    <mergeCell ref="A6:A7"/>
    <mergeCell ref="B6:B7"/>
    <mergeCell ref="C6:C7"/>
    <mergeCell ref="D6:D7"/>
  </mergeCells>
  <printOptions horizontalCentered="1"/>
  <pageMargins left="0.55118110236220474" right="0.59055118110236227" top="0.78740157480314965" bottom="0.98425196850393704" header="0.78740157480314965" footer="0.78740157480314965"/>
  <pageSetup paperSize="9" scale="92" orientation="portrait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/>
  <dimension ref="A1:L24"/>
  <sheetViews>
    <sheetView workbookViewId="0">
      <selection activeCell="A3" sqref="A3"/>
    </sheetView>
  </sheetViews>
  <sheetFormatPr defaultRowHeight="12.75" x14ac:dyDescent="0.2"/>
  <cols>
    <col min="1" max="1" width="9.33203125" style="19"/>
    <col min="2" max="2" width="50.33203125" style="19" customWidth="1"/>
    <col min="3" max="4" width="23" style="19" customWidth="1"/>
    <col min="5" max="5" width="27" style="19" customWidth="1"/>
    <col min="6" max="6" width="5.5" style="19" customWidth="1"/>
    <col min="7" max="16384" width="9.33203125" style="19"/>
  </cols>
  <sheetData>
    <row r="1" spans="1:12" x14ac:dyDescent="0.2">
      <c r="A1" s="18"/>
      <c r="F1" s="1027"/>
    </row>
    <row r="2" spans="1:12" ht="33" customHeight="1" x14ac:dyDescent="0.2">
      <c r="A2" s="1024" t="s">
        <v>639</v>
      </c>
      <c r="B2" s="1024"/>
      <c r="C2" s="1024"/>
      <c r="D2" s="1024"/>
      <c r="E2" s="1024"/>
      <c r="F2" s="1027"/>
    </row>
    <row r="3" spans="1:12" ht="33" customHeight="1" x14ac:dyDescent="0.2">
      <c r="A3" s="217"/>
      <c r="B3" s="217"/>
      <c r="C3" s="217"/>
      <c r="D3" s="217"/>
      <c r="E3" s="223" t="s">
        <v>614</v>
      </c>
      <c r="F3" s="1027"/>
    </row>
    <row r="4" spans="1:12" ht="16.5" thickBot="1" x14ac:dyDescent="0.3">
      <c r="A4" s="20"/>
      <c r="E4" s="224" t="s">
        <v>569</v>
      </c>
      <c r="F4" s="1027"/>
    </row>
    <row r="5" spans="1:12" ht="63.75" thickBot="1" x14ac:dyDescent="0.25">
      <c r="A5" s="21" t="s">
        <v>101</v>
      </c>
      <c r="B5" s="22" t="s">
        <v>181</v>
      </c>
      <c r="C5" s="22" t="s">
        <v>182</v>
      </c>
      <c r="D5" s="22" t="s">
        <v>183</v>
      </c>
      <c r="E5" s="23" t="s">
        <v>184</v>
      </c>
      <c r="F5" s="1027"/>
      <c r="H5" s="18"/>
    </row>
    <row r="6" spans="1:12" ht="16.5" x14ac:dyDescent="0.2">
      <c r="A6" s="24" t="s">
        <v>169</v>
      </c>
      <c r="B6" s="25" t="s">
        <v>566</v>
      </c>
      <c r="C6" s="230"/>
      <c r="D6" s="26">
        <v>100000</v>
      </c>
      <c r="E6" s="27"/>
      <c r="F6" s="1027"/>
      <c r="H6" s="1024"/>
      <c r="I6" s="1024"/>
      <c r="J6" s="1024"/>
      <c r="K6" s="1024"/>
      <c r="L6" s="1024"/>
    </row>
    <row r="7" spans="1:12" ht="15.75" x14ac:dyDescent="0.2">
      <c r="A7" s="28" t="s">
        <v>170</v>
      </c>
      <c r="B7" s="29"/>
      <c r="C7" s="30"/>
      <c r="D7" s="31"/>
      <c r="E7" s="32"/>
      <c r="F7" s="1027"/>
    </row>
    <row r="8" spans="1:12" ht="15.75" x14ac:dyDescent="0.2">
      <c r="A8" s="28" t="s">
        <v>171</v>
      </c>
      <c r="B8" s="29"/>
      <c r="C8" s="30"/>
      <c r="D8" s="31"/>
      <c r="E8" s="32"/>
      <c r="F8" s="1027"/>
    </row>
    <row r="9" spans="1:12" ht="15.75" x14ac:dyDescent="0.2">
      <c r="A9" s="28" t="s">
        <v>172</v>
      </c>
      <c r="B9" s="29"/>
      <c r="C9" s="30"/>
      <c r="D9" s="31"/>
      <c r="E9" s="32"/>
      <c r="F9" s="1027"/>
    </row>
    <row r="10" spans="1:12" ht="15.75" x14ac:dyDescent="0.2">
      <c r="A10" s="28" t="s">
        <v>173</v>
      </c>
      <c r="B10" s="29"/>
      <c r="C10" s="30"/>
      <c r="D10" s="31"/>
      <c r="E10" s="32"/>
      <c r="F10" s="1027"/>
    </row>
    <row r="11" spans="1:12" ht="15.75" x14ac:dyDescent="0.2">
      <c r="A11" s="28" t="s">
        <v>174</v>
      </c>
      <c r="B11" s="29"/>
      <c r="C11" s="30"/>
      <c r="D11" s="31"/>
      <c r="E11" s="32"/>
      <c r="F11" s="1027"/>
    </row>
    <row r="12" spans="1:12" ht="15.75" x14ac:dyDescent="0.2">
      <c r="A12" s="28" t="s">
        <v>175</v>
      </c>
      <c r="B12" s="29"/>
      <c r="C12" s="30"/>
      <c r="D12" s="31"/>
      <c r="E12" s="32"/>
      <c r="F12" s="1027"/>
    </row>
    <row r="13" spans="1:12" ht="15.75" x14ac:dyDescent="0.2">
      <c r="A13" s="28" t="s">
        <v>176</v>
      </c>
      <c r="B13" s="29"/>
      <c r="C13" s="30"/>
      <c r="D13" s="31"/>
      <c r="E13" s="32"/>
      <c r="F13" s="1027"/>
    </row>
    <row r="14" spans="1:12" ht="15.75" x14ac:dyDescent="0.2">
      <c r="A14" s="28" t="s">
        <v>177</v>
      </c>
      <c r="B14" s="29"/>
      <c r="C14" s="30"/>
      <c r="D14" s="31"/>
      <c r="E14" s="32"/>
      <c r="F14" s="1027"/>
    </row>
    <row r="15" spans="1:12" ht="15.75" x14ac:dyDescent="0.2">
      <c r="A15" s="28" t="s">
        <v>116</v>
      </c>
      <c r="B15" s="29"/>
      <c r="C15" s="30"/>
      <c r="D15" s="31"/>
      <c r="E15" s="32"/>
      <c r="F15" s="1027"/>
    </row>
    <row r="16" spans="1:12" ht="15.75" x14ac:dyDescent="0.2">
      <c r="A16" s="28" t="s">
        <v>117</v>
      </c>
      <c r="B16" s="29"/>
      <c r="C16" s="30"/>
      <c r="D16" s="31"/>
      <c r="E16" s="32"/>
      <c r="F16" s="1027"/>
    </row>
    <row r="17" spans="1:6" ht="15.75" x14ac:dyDescent="0.2">
      <c r="A17" s="28" t="s">
        <v>118</v>
      </c>
      <c r="B17" s="29"/>
      <c r="C17" s="30"/>
      <c r="D17" s="31"/>
      <c r="E17" s="32"/>
      <c r="F17" s="1027"/>
    </row>
    <row r="18" spans="1:6" ht="15.75" x14ac:dyDescent="0.2">
      <c r="A18" s="28" t="s">
        <v>119</v>
      </c>
      <c r="B18" s="29"/>
      <c r="C18" s="30"/>
      <c r="D18" s="31"/>
      <c r="E18" s="32"/>
      <c r="F18" s="1027"/>
    </row>
    <row r="19" spans="1:6" ht="15.75" x14ac:dyDescent="0.2">
      <c r="A19" s="28" t="s">
        <v>120</v>
      </c>
      <c r="B19" s="29"/>
      <c r="C19" s="30"/>
      <c r="D19" s="31"/>
      <c r="E19" s="32"/>
      <c r="F19" s="1027"/>
    </row>
    <row r="20" spans="1:6" ht="15.75" x14ac:dyDescent="0.2">
      <c r="A20" s="28" t="s">
        <v>121</v>
      </c>
      <c r="B20" s="29"/>
      <c r="C20" s="30"/>
      <c r="D20" s="31"/>
      <c r="E20" s="32"/>
      <c r="F20" s="1027"/>
    </row>
    <row r="21" spans="1:6" ht="15.75" x14ac:dyDescent="0.2">
      <c r="A21" s="28" t="s">
        <v>122</v>
      </c>
      <c r="B21" s="29"/>
      <c r="C21" s="30"/>
      <c r="D21" s="31"/>
      <c r="E21" s="32"/>
      <c r="F21" s="1027"/>
    </row>
    <row r="22" spans="1:6" ht="16.5" thickBot="1" x14ac:dyDescent="0.25">
      <c r="A22" s="33" t="s">
        <v>123</v>
      </c>
      <c r="B22" s="34"/>
      <c r="C22" s="35"/>
      <c r="D22" s="36"/>
      <c r="E22" s="37"/>
      <c r="F22" s="1027"/>
    </row>
    <row r="23" spans="1:6" ht="16.5" thickBot="1" x14ac:dyDescent="0.3">
      <c r="A23" s="1025" t="s">
        <v>185</v>
      </c>
      <c r="B23" s="1026"/>
      <c r="C23" s="38"/>
      <c r="D23" s="39">
        <f>IF(SUM(D6:D22)=0,"",SUM(D6:D22))</f>
        <v>100000</v>
      </c>
      <c r="E23" s="40" t="str">
        <f>IF(SUM(E6:E22)=0,"",SUM(E6:E22))</f>
        <v/>
      </c>
      <c r="F23" s="1027"/>
    </row>
    <row r="24" spans="1:6" ht="15.75" x14ac:dyDescent="0.25">
      <c r="A24" s="20"/>
    </row>
  </sheetData>
  <mergeCells count="4">
    <mergeCell ref="A2:E2"/>
    <mergeCell ref="A23:B23"/>
    <mergeCell ref="F1:F23"/>
    <mergeCell ref="H6:L6"/>
  </mergeCells>
  <phoneticPr fontId="0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0"/>
    <pageSetUpPr fitToPage="1"/>
  </sheetPr>
  <dimension ref="A1:E51"/>
  <sheetViews>
    <sheetView view="pageBreakPreview" topLeftCell="A29" zoomScaleSheetLayoutView="100" workbookViewId="0">
      <selection activeCell="G39" sqref="G39"/>
    </sheetView>
  </sheetViews>
  <sheetFormatPr defaultColWidth="10.6640625" defaultRowHeight="12.75" x14ac:dyDescent="0.2"/>
  <cols>
    <col min="1" max="1" width="7.1640625" style="102" customWidth="1"/>
    <col min="2" max="2" width="55.5" style="102" customWidth="1"/>
    <col min="3" max="3" width="13.83203125" style="102" customWidth="1"/>
    <col min="4" max="4" width="15.33203125" style="102" customWidth="1"/>
    <col min="5" max="5" width="14.5" style="102" customWidth="1"/>
    <col min="6" max="16384" width="10.6640625" style="102"/>
  </cols>
  <sheetData>
    <row r="1" spans="1:5" ht="30" customHeight="1" x14ac:dyDescent="0.3">
      <c r="A1" s="876" t="s">
        <v>552</v>
      </c>
      <c r="B1" s="876"/>
      <c r="C1" s="876"/>
      <c r="D1" s="876"/>
      <c r="E1" s="876"/>
    </row>
    <row r="2" spans="1:5" ht="18" customHeight="1" x14ac:dyDescent="0.2">
      <c r="A2" s="877" t="s">
        <v>467</v>
      </c>
      <c r="B2" s="877"/>
      <c r="C2" s="877"/>
      <c r="D2" s="877"/>
      <c r="E2" s="877"/>
    </row>
    <row r="3" spans="1:5" ht="17.25" customHeight="1" x14ac:dyDescent="0.25">
      <c r="A3" s="104"/>
      <c r="B3" s="105"/>
      <c r="C3" s="103"/>
      <c r="D3" s="878" t="s">
        <v>465</v>
      </c>
      <c r="E3" s="878"/>
    </row>
    <row r="4" spans="1:5" ht="13.5" thickBot="1" x14ac:dyDescent="0.25">
      <c r="A4" s="106"/>
      <c r="B4" s="106"/>
      <c r="C4" s="107"/>
      <c r="D4" s="879" t="s">
        <v>569</v>
      </c>
      <c r="E4" s="879"/>
    </row>
    <row r="5" spans="1:5" ht="44.25" customHeight="1" thickBot="1" x14ac:dyDescent="0.25">
      <c r="A5" s="305" t="s">
        <v>475</v>
      </c>
      <c r="B5" s="316" t="s">
        <v>223</v>
      </c>
      <c r="C5" s="350" t="s">
        <v>618</v>
      </c>
      <c r="D5" s="350" t="s">
        <v>621</v>
      </c>
      <c r="E5" s="338" t="s">
        <v>622</v>
      </c>
    </row>
    <row r="6" spans="1:5" ht="12.75" customHeight="1" thickBot="1" x14ac:dyDescent="0.25">
      <c r="A6" s="306" t="s">
        <v>155</v>
      </c>
      <c r="B6" s="317" t="s">
        <v>103</v>
      </c>
      <c r="C6" s="317" t="s">
        <v>104</v>
      </c>
      <c r="D6" s="317" t="s">
        <v>105</v>
      </c>
      <c r="E6" s="339" t="s">
        <v>106</v>
      </c>
    </row>
    <row r="7" spans="1:5" ht="21.95" customHeight="1" x14ac:dyDescent="0.2">
      <c r="A7" s="307" t="s">
        <v>224</v>
      </c>
      <c r="B7" s="318" t="s">
        <v>225</v>
      </c>
      <c r="C7" s="351">
        <f>C8+C15</f>
        <v>19523216</v>
      </c>
      <c r="D7" s="351">
        <f>D8+D15</f>
        <v>22078277</v>
      </c>
      <c r="E7" s="340">
        <f>E8+E15</f>
        <v>22078277</v>
      </c>
    </row>
    <row r="8" spans="1:5" s="277" customFormat="1" ht="21.95" customHeight="1" x14ac:dyDescent="0.2">
      <c r="A8" s="308" t="s">
        <v>226</v>
      </c>
      <c r="B8" s="319" t="s">
        <v>227</v>
      </c>
      <c r="C8" s="357">
        <v>18387894</v>
      </c>
      <c r="D8" s="352">
        <v>21289010</v>
      </c>
      <c r="E8" s="341">
        <v>21289010</v>
      </c>
    </row>
    <row r="9" spans="1:5" s="277" customFormat="1" ht="21.95" hidden="1" customHeight="1" x14ac:dyDescent="0.2">
      <c r="A9" s="308" t="s">
        <v>228</v>
      </c>
      <c r="B9" s="319" t="s">
        <v>229</v>
      </c>
      <c r="C9" s="357"/>
      <c r="D9" s="352"/>
      <c r="E9" s="341"/>
    </row>
    <row r="10" spans="1:5" s="277" customFormat="1" ht="21.95" hidden="1" customHeight="1" x14ac:dyDescent="0.2">
      <c r="A10" s="308" t="s">
        <v>230</v>
      </c>
      <c r="B10" s="319" t="s">
        <v>231</v>
      </c>
      <c r="C10" s="357"/>
      <c r="D10" s="352"/>
      <c r="E10" s="341"/>
    </row>
    <row r="11" spans="1:5" s="277" customFormat="1" ht="21.95" hidden="1" customHeight="1" x14ac:dyDescent="0.2">
      <c r="A11" s="308" t="s">
        <v>232</v>
      </c>
      <c r="B11" s="319" t="s">
        <v>233</v>
      </c>
      <c r="C11" s="357"/>
      <c r="D11" s="352"/>
      <c r="E11" s="341"/>
    </row>
    <row r="12" spans="1:5" s="277" customFormat="1" ht="21.95" hidden="1" customHeight="1" x14ac:dyDescent="0.2">
      <c r="A12" s="308" t="s">
        <v>234</v>
      </c>
      <c r="B12" s="319" t="s">
        <v>235</v>
      </c>
      <c r="C12" s="357"/>
      <c r="D12" s="352"/>
      <c r="E12" s="341"/>
    </row>
    <row r="13" spans="1:5" s="277" customFormat="1" ht="28.5" hidden="1" customHeight="1" x14ac:dyDescent="0.2">
      <c r="A13" s="308" t="s">
        <v>236</v>
      </c>
      <c r="B13" s="320" t="s">
        <v>476</v>
      </c>
      <c r="C13" s="714"/>
      <c r="D13" s="353"/>
      <c r="E13" s="341"/>
    </row>
    <row r="14" spans="1:5" s="277" customFormat="1" ht="21.95" hidden="1" customHeight="1" x14ac:dyDescent="0.2">
      <c r="A14" s="308" t="s">
        <v>237</v>
      </c>
      <c r="B14" s="320" t="s">
        <v>477</v>
      </c>
      <c r="C14" s="715"/>
      <c r="D14" s="354"/>
      <c r="E14" s="341"/>
    </row>
    <row r="15" spans="1:5" s="277" customFormat="1" ht="21.95" customHeight="1" x14ac:dyDescent="0.2">
      <c r="A15" s="308" t="s">
        <v>238</v>
      </c>
      <c r="B15" s="319" t="s">
        <v>239</v>
      </c>
      <c r="C15" s="357">
        <v>1135322</v>
      </c>
      <c r="D15" s="352">
        <v>789267</v>
      </c>
      <c r="E15" s="341">
        <v>789267</v>
      </c>
    </row>
    <row r="16" spans="1:5" ht="21.95" customHeight="1" x14ac:dyDescent="0.2">
      <c r="A16" s="309" t="s">
        <v>240</v>
      </c>
      <c r="B16" s="321" t="s">
        <v>241</v>
      </c>
      <c r="C16" s="355">
        <v>0</v>
      </c>
      <c r="D16" s="355">
        <v>13965505</v>
      </c>
      <c r="E16" s="342">
        <v>13965505</v>
      </c>
    </row>
    <row r="17" spans="1:5" ht="21.95" hidden="1" customHeight="1" x14ac:dyDescent="0.2">
      <c r="A17" s="308" t="s">
        <v>242</v>
      </c>
      <c r="B17" s="320" t="s">
        <v>243</v>
      </c>
      <c r="C17" s="714">
        <v>0</v>
      </c>
      <c r="D17" s="353">
        <v>140</v>
      </c>
      <c r="E17" s="341">
        <v>140</v>
      </c>
    </row>
    <row r="18" spans="1:5" ht="21.95" hidden="1" customHeight="1" x14ac:dyDescent="0.2">
      <c r="A18" s="308" t="s">
        <v>244</v>
      </c>
      <c r="B18" s="319" t="s">
        <v>245</v>
      </c>
      <c r="C18" s="357">
        <v>13864</v>
      </c>
      <c r="D18" s="352">
        <v>18064</v>
      </c>
      <c r="E18" s="341">
        <v>18025</v>
      </c>
    </row>
    <row r="19" spans="1:5" ht="21.95" customHeight="1" x14ac:dyDescent="0.2">
      <c r="A19" s="309" t="s">
        <v>246</v>
      </c>
      <c r="B19" s="321" t="s">
        <v>247</v>
      </c>
      <c r="C19" s="355">
        <f>C21+C26+C20</f>
        <v>1698000</v>
      </c>
      <c r="D19" s="355">
        <f>D21+D26+D20</f>
        <v>2657572</v>
      </c>
      <c r="E19" s="342">
        <f>E21+E26+E20</f>
        <v>2657572</v>
      </c>
    </row>
    <row r="20" spans="1:5" ht="21.95" customHeight="1" x14ac:dyDescent="0.2">
      <c r="A20" s="308" t="s">
        <v>546</v>
      </c>
      <c r="B20" s="319" t="s">
        <v>547</v>
      </c>
      <c r="C20" s="357">
        <v>0</v>
      </c>
      <c r="D20" s="352">
        <v>0</v>
      </c>
      <c r="E20" s="341">
        <v>0</v>
      </c>
    </row>
    <row r="21" spans="1:5" s="108" customFormat="1" ht="23.25" customHeight="1" x14ac:dyDescent="0.2">
      <c r="A21" s="308" t="s">
        <v>248</v>
      </c>
      <c r="B21" s="319" t="s">
        <v>249</v>
      </c>
      <c r="C21" s="357">
        <v>1688000</v>
      </c>
      <c r="D21" s="352">
        <v>2656303</v>
      </c>
      <c r="E21" s="341">
        <v>2656303</v>
      </c>
    </row>
    <row r="22" spans="1:5" s="108" customFormat="1" ht="21.95" hidden="1" customHeight="1" x14ac:dyDescent="0.2">
      <c r="A22" s="308" t="s">
        <v>250</v>
      </c>
      <c r="B22" s="319" t="s">
        <v>478</v>
      </c>
      <c r="C22" s="357"/>
      <c r="D22" s="352"/>
      <c r="E22" s="341"/>
    </row>
    <row r="23" spans="1:5" s="225" customFormat="1" ht="21.95" hidden="1" customHeight="1" x14ac:dyDescent="0.2">
      <c r="A23" s="310"/>
      <c r="B23" s="322" t="s">
        <v>251</v>
      </c>
      <c r="C23" s="716"/>
      <c r="D23" s="356"/>
      <c r="E23" s="343"/>
    </row>
    <row r="24" spans="1:5" s="108" customFormat="1" ht="21.95" hidden="1" customHeight="1" x14ac:dyDescent="0.2">
      <c r="A24" s="308" t="s">
        <v>252</v>
      </c>
      <c r="B24" s="319" t="s">
        <v>253</v>
      </c>
      <c r="C24" s="357"/>
      <c r="D24" s="352"/>
      <c r="E24" s="341"/>
    </row>
    <row r="25" spans="1:5" s="108" customFormat="1" ht="21.95" hidden="1" customHeight="1" x14ac:dyDescent="0.2">
      <c r="A25" s="308" t="s">
        <v>254</v>
      </c>
      <c r="B25" s="319" t="s">
        <v>255</v>
      </c>
      <c r="C25" s="357"/>
      <c r="D25" s="352"/>
      <c r="E25" s="341"/>
    </row>
    <row r="26" spans="1:5" s="108" customFormat="1" ht="21.95" customHeight="1" x14ac:dyDescent="0.2">
      <c r="A26" s="308" t="s">
        <v>256</v>
      </c>
      <c r="B26" s="319" t="s">
        <v>257</v>
      </c>
      <c r="C26" s="357">
        <v>10000</v>
      </c>
      <c r="D26" s="352">
        <v>1269</v>
      </c>
      <c r="E26" s="341">
        <v>1269</v>
      </c>
    </row>
    <row r="27" spans="1:5" ht="21.95" customHeight="1" x14ac:dyDescent="0.2">
      <c r="A27" s="309" t="s">
        <v>258</v>
      </c>
      <c r="B27" s="321" t="s">
        <v>259</v>
      </c>
      <c r="C27" s="355">
        <f>SUM(C28:C38)</f>
        <v>660580</v>
      </c>
      <c r="D27" s="355">
        <f>SUM(D28:D38)</f>
        <v>588255</v>
      </c>
      <c r="E27" s="342">
        <f>SUM(E28:E38)</f>
        <v>588255</v>
      </c>
    </row>
    <row r="28" spans="1:5" ht="21.95" customHeight="1" x14ac:dyDescent="0.2">
      <c r="A28" s="308" t="s">
        <v>532</v>
      </c>
      <c r="B28" s="319" t="s">
        <v>471</v>
      </c>
      <c r="C28" s="352">
        <v>0</v>
      </c>
      <c r="D28" s="352">
        <v>0</v>
      </c>
      <c r="E28" s="344">
        <v>0</v>
      </c>
    </row>
    <row r="29" spans="1:5" ht="21.95" customHeight="1" x14ac:dyDescent="0.2">
      <c r="A29" s="308" t="s">
        <v>260</v>
      </c>
      <c r="B29" s="319" t="s">
        <v>261</v>
      </c>
      <c r="C29" s="352">
        <v>0</v>
      </c>
      <c r="D29" s="352">
        <v>0</v>
      </c>
      <c r="E29" s="352">
        <v>0</v>
      </c>
    </row>
    <row r="30" spans="1:5" ht="21.95" customHeight="1" x14ac:dyDescent="0.2">
      <c r="A30" s="308" t="s">
        <v>262</v>
      </c>
      <c r="B30" s="319" t="s">
        <v>263</v>
      </c>
      <c r="C30" s="357">
        <v>10000</v>
      </c>
      <c r="D30" s="352">
        <v>12144</v>
      </c>
      <c r="E30" s="341">
        <v>12144</v>
      </c>
    </row>
    <row r="31" spans="1:5" ht="21.95" customHeight="1" x14ac:dyDescent="0.2">
      <c r="A31" s="308" t="s">
        <v>264</v>
      </c>
      <c r="B31" s="319" t="s">
        <v>265</v>
      </c>
      <c r="C31" s="357">
        <v>0</v>
      </c>
      <c r="D31" s="357">
        <v>0</v>
      </c>
      <c r="E31" s="357">
        <v>0</v>
      </c>
    </row>
    <row r="32" spans="1:5" ht="18.75" customHeight="1" x14ac:dyDescent="0.2">
      <c r="A32" s="308" t="s">
        <v>266</v>
      </c>
      <c r="B32" s="319" t="s">
        <v>267</v>
      </c>
      <c r="C32" s="357">
        <v>647580</v>
      </c>
      <c r="D32" s="352">
        <v>562010</v>
      </c>
      <c r="E32" s="341">
        <v>562010</v>
      </c>
    </row>
    <row r="33" spans="1:5" ht="24.75" customHeight="1" x14ac:dyDescent="0.2">
      <c r="A33" s="308" t="s">
        <v>268</v>
      </c>
      <c r="B33" s="319" t="s">
        <v>269</v>
      </c>
      <c r="C33" s="357">
        <v>0</v>
      </c>
      <c r="D33" s="357">
        <v>0</v>
      </c>
      <c r="E33" s="357">
        <v>0</v>
      </c>
    </row>
    <row r="34" spans="1:5" ht="24.75" customHeight="1" x14ac:dyDescent="0.2">
      <c r="A34" s="308" t="s">
        <v>469</v>
      </c>
      <c r="B34" s="319" t="s">
        <v>470</v>
      </c>
      <c r="C34" s="357">
        <v>0</v>
      </c>
      <c r="D34" s="357">
        <v>0</v>
      </c>
      <c r="E34" s="357">
        <v>0</v>
      </c>
    </row>
    <row r="35" spans="1:5" ht="21.95" customHeight="1" x14ac:dyDescent="0.2">
      <c r="A35" s="308" t="s">
        <v>270</v>
      </c>
      <c r="B35" s="319" t="s">
        <v>271</v>
      </c>
      <c r="C35" s="358">
        <v>3000</v>
      </c>
      <c r="D35" s="358">
        <v>636</v>
      </c>
      <c r="E35" s="341">
        <v>636</v>
      </c>
    </row>
    <row r="36" spans="1:5" ht="21.95" customHeight="1" x14ac:dyDescent="0.2">
      <c r="A36" s="308" t="s">
        <v>272</v>
      </c>
      <c r="B36" s="319" t="s">
        <v>472</v>
      </c>
      <c r="C36" s="359">
        <v>0</v>
      </c>
      <c r="D36" s="359">
        <v>0</v>
      </c>
      <c r="E36" s="359">
        <v>0</v>
      </c>
    </row>
    <row r="37" spans="1:5" ht="21.95" customHeight="1" x14ac:dyDescent="0.2">
      <c r="A37" s="308" t="s">
        <v>533</v>
      </c>
      <c r="B37" s="319" t="s">
        <v>273</v>
      </c>
      <c r="C37" s="360">
        <v>0</v>
      </c>
      <c r="D37" s="850">
        <v>13465</v>
      </c>
      <c r="E37" s="341">
        <v>13465</v>
      </c>
    </row>
    <row r="38" spans="1:5" ht="21.95" customHeight="1" x14ac:dyDescent="0.2">
      <c r="A38" s="309" t="s">
        <v>274</v>
      </c>
      <c r="B38" s="321" t="s">
        <v>275</v>
      </c>
      <c r="C38" s="361">
        <v>0</v>
      </c>
      <c r="D38" s="361">
        <f>D39</f>
        <v>0</v>
      </c>
      <c r="E38" s="342">
        <f>E39</f>
        <v>0</v>
      </c>
    </row>
    <row r="39" spans="1:5" ht="21.95" customHeight="1" x14ac:dyDescent="0.2">
      <c r="A39" s="308" t="s">
        <v>276</v>
      </c>
      <c r="B39" s="319" t="s">
        <v>277</v>
      </c>
      <c r="C39" s="360">
        <v>0</v>
      </c>
      <c r="D39" s="360">
        <v>0</v>
      </c>
      <c r="E39" s="341">
        <v>0</v>
      </c>
    </row>
    <row r="40" spans="1:5" ht="21.95" customHeight="1" x14ac:dyDescent="0.2">
      <c r="A40" s="309" t="s">
        <v>278</v>
      </c>
      <c r="B40" s="321" t="s">
        <v>279</v>
      </c>
      <c r="C40" s="355">
        <v>0</v>
      </c>
      <c r="D40" s="355">
        <v>0</v>
      </c>
      <c r="E40" s="342">
        <v>0</v>
      </c>
    </row>
    <row r="41" spans="1:5" ht="21.95" hidden="1" customHeight="1" x14ac:dyDescent="0.2">
      <c r="A41" s="308" t="s">
        <v>280</v>
      </c>
      <c r="B41" s="319" t="s">
        <v>281</v>
      </c>
      <c r="C41" s="357">
        <v>50</v>
      </c>
      <c r="D41" s="352">
        <v>50</v>
      </c>
      <c r="E41" s="341">
        <v>40</v>
      </c>
    </row>
    <row r="42" spans="1:5" ht="21.95" hidden="1" customHeight="1" x14ac:dyDescent="0.2">
      <c r="A42" s="308" t="s">
        <v>282</v>
      </c>
      <c r="B42" s="319" t="s">
        <v>283</v>
      </c>
      <c r="C42" s="357">
        <v>0</v>
      </c>
      <c r="D42" s="357">
        <v>100</v>
      </c>
      <c r="E42" s="341">
        <v>100</v>
      </c>
    </row>
    <row r="43" spans="1:5" ht="21.95" customHeight="1" thickBot="1" x14ac:dyDescent="0.25">
      <c r="A43" s="311" t="s">
        <v>284</v>
      </c>
      <c r="B43" s="323" t="s">
        <v>285</v>
      </c>
      <c r="C43" s="362">
        <v>0</v>
      </c>
      <c r="D43" s="362">
        <v>0</v>
      </c>
      <c r="E43" s="345">
        <v>0</v>
      </c>
    </row>
    <row r="44" spans="1:5" ht="30" customHeight="1" thickBot="1" x14ac:dyDescent="0.3">
      <c r="A44" s="312" t="s">
        <v>286</v>
      </c>
      <c r="B44" s="324" t="s">
        <v>287</v>
      </c>
      <c r="C44" s="363">
        <f>C7+C16+C19+C27+C38+C40</f>
        <v>21881796</v>
      </c>
      <c r="D44" s="363">
        <f>D7+D16+D19+D27+D38+D40</f>
        <v>39289609</v>
      </c>
      <c r="E44" s="346">
        <f>E7+E16+E19+E27+E38+E40</f>
        <v>39289609</v>
      </c>
    </row>
    <row r="45" spans="1:5" ht="21.95" customHeight="1" thickBot="1" x14ac:dyDescent="0.25">
      <c r="A45" s="313" t="s">
        <v>288</v>
      </c>
      <c r="B45" s="325" t="s">
        <v>289</v>
      </c>
      <c r="C45" s="364">
        <f>SUM(C46:C47)</f>
        <v>4688141</v>
      </c>
      <c r="D45" s="364">
        <f>SUM(D46:D47)</f>
        <v>5403065</v>
      </c>
      <c r="E45" s="347">
        <f>SUM(E46:E47)</f>
        <v>5403065</v>
      </c>
    </row>
    <row r="46" spans="1:5" ht="21.95" customHeight="1" x14ac:dyDescent="0.2">
      <c r="A46" s="314" t="s">
        <v>291</v>
      </c>
      <c r="B46" s="326" t="s">
        <v>292</v>
      </c>
      <c r="C46" s="717">
        <v>4688141</v>
      </c>
      <c r="D46" s="365">
        <v>4688141</v>
      </c>
      <c r="E46" s="348">
        <v>4688141</v>
      </c>
    </row>
    <row r="47" spans="1:5" ht="21.95" customHeight="1" x14ac:dyDescent="0.2">
      <c r="A47" s="308" t="s">
        <v>293</v>
      </c>
      <c r="B47" s="319" t="s">
        <v>294</v>
      </c>
      <c r="C47" s="357">
        <v>0</v>
      </c>
      <c r="D47" s="352">
        <v>714924</v>
      </c>
      <c r="E47" s="341">
        <v>714924</v>
      </c>
    </row>
    <row r="48" spans="1:5" ht="21.95" customHeight="1" thickBot="1" x14ac:dyDescent="0.25">
      <c r="A48" s="315" t="s">
        <v>473</v>
      </c>
      <c r="B48" s="327" t="s">
        <v>474</v>
      </c>
      <c r="C48" s="718">
        <v>0</v>
      </c>
      <c r="D48" s="366">
        <v>0</v>
      </c>
      <c r="E48" s="349">
        <v>0</v>
      </c>
    </row>
    <row r="49" spans="1:5" s="109" customFormat="1" ht="37.5" customHeight="1" thickBot="1" x14ac:dyDescent="0.3">
      <c r="A49" s="312" t="s">
        <v>534</v>
      </c>
      <c r="B49" s="324" t="s">
        <v>295</v>
      </c>
      <c r="C49" s="363">
        <f>C44+C45</f>
        <v>26569937</v>
      </c>
      <c r="D49" s="363">
        <f>D44+D45</f>
        <v>44692674</v>
      </c>
      <c r="E49" s="346">
        <f>E44+E45</f>
        <v>44692674</v>
      </c>
    </row>
    <row r="50" spans="1:5" ht="16.5" thickBot="1" x14ac:dyDescent="0.3">
      <c r="A50" s="110"/>
      <c r="B50" s="110"/>
      <c r="C50" s="304"/>
      <c r="D50" s="110"/>
      <c r="E50" s="110"/>
    </row>
    <row r="51" spans="1:5" ht="13.5" thickTop="1" x14ac:dyDescent="0.2"/>
  </sheetData>
  <mergeCells count="4">
    <mergeCell ref="A1:E1"/>
    <mergeCell ref="A2:E2"/>
    <mergeCell ref="D3:E3"/>
    <mergeCell ref="D4:E4"/>
  </mergeCells>
  <phoneticPr fontId="83" type="noConversion"/>
  <pageMargins left="0.67" right="0.74803149606299213" top="0.63" bottom="0.55000000000000004" header="0.51181102362204722" footer="0.51181102362204722"/>
  <pageSetup paperSize="9" scale="91" orientation="portrait" r:id="rId1"/>
  <headerFooter alignWithMargins="0"/>
  <rowBreaks count="1" manualBreakCount="1">
    <brk id="4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0"/>
    <pageSetUpPr fitToPage="1"/>
  </sheetPr>
  <dimension ref="A1:E69"/>
  <sheetViews>
    <sheetView topLeftCell="A24" workbookViewId="0">
      <selection activeCell="I44" sqref="I44"/>
    </sheetView>
  </sheetViews>
  <sheetFormatPr defaultColWidth="10.6640625" defaultRowHeight="12.75" x14ac:dyDescent="0.2"/>
  <cols>
    <col min="1" max="1" width="8.33203125" style="102" customWidth="1"/>
    <col min="2" max="2" width="52.1640625" style="102" customWidth="1"/>
    <col min="3" max="3" width="16.6640625" style="102" customWidth="1"/>
    <col min="4" max="4" width="15.1640625" style="102" customWidth="1"/>
    <col min="5" max="5" width="16" style="102" customWidth="1"/>
    <col min="6" max="16384" width="10.6640625" style="102"/>
  </cols>
  <sheetData>
    <row r="1" spans="1:5" ht="30" customHeight="1" x14ac:dyDescent="0.3">
      <c r="A1" s="876" t="s">
        <v>553</v>
      </c>
      <c r="B1" s="876"/>
      <c r="C1" s="876"/>
      <c r="D1" s="876"/>
      <c r="E1" s="876"/>
    </row>
    <row r="2" spans="1:5" ht="18" customHeight="1" x14ac:dyDescent="0.2">
      <c r="A2" s="877" t="s">
        <v>623</v>
      </c>
      <c r="B2" s="877"/>
      <c r="C2" s="877"/>
      <c r="D2" s="877"/>
      <c r="E2" s="877"/>
    </row>
    <row r="3" spans="1:5" ht="19.5" customHeight="1" x14ac:dyDescent="0.25">
      <c r="A3" s="104"/>
      <c r="B3" s="105"/>
      <c r="C3" s="103"/>
      <c r="D3" s="878" t="s">
        <v>466</v>
      </c>
      <c r="E3" s="878"/>
    </row>
    <row r="4" spans="1:5" ht="13.5" thickBot="1" x14ac:dyDescent="0.25">
      <c r="A4" s="106"/>
      <c r="B4" s="106"/>
      <c r="C4" s="107"/>
      <c r="D4" s="879" t="s">
        <v>569</v>
      </c>
      <c r="E4" s="879"/>
    </row>
    <row r="5" spans="1:5" ht="38.25" customHeight="1" thickBot="1" x14ac:dyDescent="0.25">
      <c r="A5" s="305" t="s">
        <v>222</v>
      </c>
      <c r="B5" s="316" t="s">
        <v>223</v>
      </c>
      <c r="C5" s="328" t="s">
        <v>624</v>
      </c>
      <c r="D5" s="350" t="s">
        <v>621</v>
      </c>
      <c r="E5" s="350" t="s">
        <v>622</v>
      </c>
    </row>
    <row r="6" spans="1:5" ht="12.75" customHeight="1" thickBot="1" x14ac:dyDescent="0.25">
      <c r="A6" s="306" t="s">
        <v>155</v>
      </c>
      <c r="B6" s="317" t="s">
        <v>103</v>
      </c>
      <c r="C6" s="329" t="s">
        <v>104</v>
      </c>
      <c r="D6" s="317" t="s">
        <v>105</v>
      </c>
      <c r="E6" s="317" t="s">
        <v>106</v>
      </c>
    </row>
    <row r="7" spans="1:5" s="111" customFormat="1" ht="21.95" customHeight="1" x14ac:dyDescent="0.25">
      <c r="A7" s="307" t="s">
        <v>296</v>
      </c>
      <c r="B7" s="318" t="s">
        <v>297</v>
      </c>
      <c r="C7" s="330">
        <f>C8+C15</f>
        <v>6981000</v>
      </c>
      <c r="D7" s="833">
        <f>D8+D15</f>
        <v>7482443</v>
      </c>
      <c r="E7" s="351">
        <f>E8+E15</f>
        <v>6495555</v>
      </c>
    </row>
    <row r="8" spans="1:5" s="112" customFormat="1" ht="21.95" customHeight="1" x14ac:dyDescent="0.2">
      <c r="A8" s="308" t="s">
        <v>298</v>
      </c>
      <c r="B8" s="319" t="s">
        <v>299</v>
      </c>
      <c r="C8" s="331">
        <v>3490000</v>
      </c>
      <c r="D8" s="352">
        <v>4045791</v>
      </c>
      <c r="E8" s="357">
        <v>3178030</v>
      </c>
    </row>
    <row r="9" spans="1:5" s="112" customFormat="1" ht="22.5" hidden="1" customHeight="1" x14ac:dyDescent="0.2">
      <c r="A9" s="308" t="s">
        <v>300</v>
      </c>
      <c r="B9" s="319" t="s">
        <v>301</v>
      </c>
      <c r="C9" s="331"/>
      <c r="D9" s="352"/>
      <c r="E9" s="357"/>
    </row>
    <row r="10" spans="1:5" s="112" customFormat="1" ht="22.5" hidden="1" customHeight="1" x14ac:dyDescent="0.2">
      <c r="A10" s="308" t="s">
        <v>302</v>
      </c>
      <c r="B10" s="319" t="s">
        <v>303</v>
      </c>
      <c r="C10" s="331"/>
      <c r="D10" s="352"/>
      <c r="E10" s="357"/>
    </row>
    <row r="11" spans="1:5" s="112" customFormat="1" ht="21.95" hidden="1" customHeight="1" x14ac:dyDescent="0.2">
      <c r="A11" s="308" t="s">
        <v>304</v>
      </c>
      <c r="B11" s="319" t="s">
        <v>305</v>
      </c>
      <c r="C11" s="331"/>
      <c r="D11" s="352"/>
      <c r="E11" s="357"/>
    </row>
    <row r="12" spans="1:5" s="112" customFormat="1" ht="21.95" hidden="1" customHeight="1" x14ac:dyDescent="0.2">
      <c r="A12" s="308" t="s">
        <v>306</v>
      </c>
      <c r="B12" s="319" t="s">
        <v>307</v>
      </c>
      <c r="C12" s="332"/>
      <c r="D12" s="353"/>
      <c r="E12" s="357"/>
    </row>
    <row r="13" spans="1:5" s="112" customFormat="1" ht="21.95" hidden="1" customHeight="1" x14ac:dyDescent="0.2">
      <c r="A13" s="308" t="s">
        <v>308</v>
      </c>
      <c r="B13" s="319" t="s">
        <v>309</v>
      </c>
      <c r="C13" s="333"/>
      <c r="D13" s="354"/>
      <c r="E13" s="357"/>
    </row>
    <row r="14" spans="1:5" s="112" customFormat="1" ht="21.95" hidden="1" customHeight="1" x14ac:dyDescent="0.2">
      <c r="A14" s="308" t="s">
        <v>310</v>
      </c>
      <c r="B14" s="319" t="s">
        <v>311</v>
      </c>
      <c r="C14" s="333"/>
      <c r="D14" s="354"/>
      <c r="E14" s="357"/>
    </row>
    <row r="15" spans="1:5" s="112" customFormat="1" ht="21.95" customHeight="1" x14ac:dyDescent="0.2">
      <c r="A15" s="308" t="s">
        <v>312</v>
      </c>
      <c r="B15" s="319" t="s">
        <v>313</v>
      </c>
      <c r="C15" s="331">
        <v>3491000</v>
      </c>
      <c r="D15" s="357">
        <v>3436652</v>
      </c>
      <c r="E15" s="357">
        <v>3317525</v>
      </c>
    </row>
    <row r="16" spans="1:5" s="112" customFormat="1" ht="21.95" hidden="1" customHeight="1" x14ac:dyDescent="0.2">
      <c r="A16" s="308" t="s">
        <v>314</v>
      </c>
      <c r="B16" s="319" t="s">
        <v>315</v>
      </c>
      <c r="C16" s="331"/>
      <c r="D16" s="352"/>
      <c r="E16" s="357"/>
    </row>
    <row r="17" spans="1:5" s="112" customFormat="1" ht="28.5" hidden="1" customHeight="1" x14ac:dyDescent="0.2">
      <c r="A17" s="308" t="s">
        <v>316</v>
      </c>
      <c r="B17" s="319" t="s">
        <v>317</v>
      </c>
      <c r="C17" s="331"/>
      <c r="D17" s="352"/>
      <c r="E17" s="357"/>
    </row>
    <row r="18" spans="1:5" s="112" customFormat="1" ht="21.95" hidden="1" customHeight="1" x14ac:dyDescent="0.2">
      <c r="A18" s="308" t="s">
        <v>318</v>
      </c>
      <c r="B18" s="319" t="s">
        <v>319</v>
      </c>
      <c r="C18" s="331"/>
      <c r="D18" s="352"/>
      <c r="E18" s="357"/>
    </row>
    <row r="19" spans="1:5" s="111" customFormat="1" ht="34.5" customHeight="1" x14ac:dyDescent="0.25">
      <c r="A19" s="309" t="s">
        <v>320</v>
      </c>
      <c r="B19" s="723" t="s">
        <v>321</v>
      </c>
      <c r="C19" s="334">
        <v>1463000</v>
      </c>
      <c r="D19" s="731">
        <v>1831765</v>
      </c>
      <c r="E19" s="355">
        <v>1426649</v>
      </c>
    </row>
    <row r="20" spans="1:5" s="111" customFormat="1" ht="21.95" customHeight="1" x14ac:dyDescent="0.25">
      <c r="A20" s="309" t="s">
        <v>322</v>
      </c>
      <c r="B20" s="321" t="s">
        <v>323</v>
      </c>
      <c r="C20" s="727">
        <f>C21+C24+C27+C35+C34</f>
        <v>11120000</v>
      </c>
      <c r="D20" s="732">
        <f>D21+D24+D27+D35+D34</f>
        <v>7674346</v>
      </c>
      <c r="E20" s="732">
        <f>E21+E24+E27+E35+E34</f>
        <v>7411447</v>
      </c>
    </row>
    <row r="21" spans="1:5" s="112" customFormat="1" ht="21.95" customHeight="1" x14ac:dyDescent="0.2">
      <c r="A21" s="308" t="s">
        <v>324</v>
      </c>
      <c r="B21" s="319" t="s">
        <v>325</v>
      </c>
      <c r="C21" s="331">
        <v>1800000</v>
      </c>
      <c r="D21" s="352">
        <v>1010000</v>
      </c>
      <c r="E21" s="357">
        <v>977186</v>
      </c>
    </row>
    <row r="22" spans="1:5" s="112" customFormat="1" ht="21.95" hidden="1" customHeight="1" x14ac:dyDescent="0.2">
      <c r="A22" s="308" t="s">
        <v>326</v>
      </c>
      <c r="B22" s="319" t="s">
        <v>327</v>
      </c>
      <c r="C22" s="331"/>
      <c r="D22" s="352"/>
      <c r="E22" s="357"/>
    </row>
    <row r="23" spans="1:5" s="112" customFormat="1" ht="21.95" hidden="1" customHeight="1" x14ac:dyDescent="0.2">
      <c r="A23" s="308" t="s">
        <v>328</v>
      </c>
      <c r="B23" s="319" t="s">
        <v>329</v>
      </c>
      <c r="C23" s="331"/>
      <c r="D23" s="352"/>
      <c r="E23" s="357"/>
    </row>
    <row r="24" spans="1:5" s="112" customFormat="1" ht="21.95" customHeight="1" x14ac:dyDescent="0.2">
      <c r="A24" s="308" t="s">
        <v>330</v>
      </c>
      <c r="B24" s="319" t="s">
        <v>331</v>
      </c>
      <c r="C24" s="331">
        <v>350000</v>
      </c>
      <c r="D24" s="357">
        <v>120000</v>
      </c>
      <c r="E24" s="357">
        <v>111065</v>
      </c>
    </row>
    <row r="25" spans="1:5" s="112" customFormat="1" ht="21.95" hidden="1" customHeight="1" x14ac:dyDescent="0.2">
      <c r="A25" s="308" t="s">
        <v>332</v>
      </c>
      <c r="B25" s="319" t="s">
        <v>333</v>
      </c>
      <c r="C25" s="331"/>
      <c r="D25" s="352"/>
      <c r="E25" s="357"/>
    </row>
    <row r="26" spans="1:5" s="112" customFormat="1" ht="21.95" hidden="1" customHeight="1" x14ac:dyDescent="0.2">
      <c r="A26" s="308" t="s">
        <v>334</v>
      </c>
      <c r="B26" s="319" t="s">
        <v>335</v>
      </c>
      <c r="C26" s="331"/>
      <c r="D26" s="352"/>
      <c r="E26" s="357"/>
    </row>
    <row r="27" spans="1:5" s="112" customFormat="1" ht="21.95" customHeight="1" x14ac:dyDescent="0.2">
      <c r="A27" s="308" t="s">
        <v>336</v>
      </c>
      <c r="B27" s="319" t="s">
        <v>337</v>
      </c>
      <c r="C27" s="331">
        <v>6210000</v>
      </c>
      <c r="D27" s="352">
        <v>4942144</v>
      </c>
      <c r="E27" s="357">
        <v>4794944</v>
      </c>
    </row>
    <row r="28" spans="1:5" s="112" customFormat="1" ht="21.95" hidden="1" customHeight="1" x14ac:dyDescent="0.2">
      <c r="A28" s="308" t="s">
        <v>338</v>
      </c>
      <c r="B28" s="320" t="s">
        <v>339</v>
      </c>
      <c r="C28" s="331"/>
      <c r="D28" s="352"/>
      <c r="E28" s="357"/>
    </row>
    <row r="29" spans="1:5" s="112" customFormat="1" ht="21.95" hidden="1" customHeight="1" x14ac:dyDescent="0.2">
      <c r="A29" s="308" t="s">
        <v>340</v>
      </c>
      <c r="B29" s="320" t="s">
        <v>341</v>
      </c>
      <c r="C29" s="331"/>
      <c r="D29" s="352"/>
      <c r="E29" s="357"/>
    </row>
    <row r="30" spans="1:5" s="112" customFormat="1" ht="21.95" hidden="1" customHeight="1" x14ac:dyDescent="0.2">
      <c r="A30" s="308" t="s">
        <v>342</v>
      </c>
      <c r="B30" s="319" t="s">
        <v>343</v>
      </c>
      <c r="C30" s="331"/>
      <c r="D30" s="352"/>
      <c r="E30" s="357"/>
    </row>
    <row r="31" spans="1:5" s="112" customFormat="1" ht="21.95" hidden="1" customHeight="1" x14ac:dyDescent="0.2">
      <c r="A31" s="308" t="s">
        <v>479</v>
      </c>
      <c r="B31" s="319" t="s">
        <v>480</v>
      </c>
      <c r="C31" s="331"/>
      <c r="D31" s="352"/>
      <c r="E31" s="357"/>
    </row>
    <row r="32" spans="1:5" s="112" customFormat="1" ht="21.95" hidden="1" customHeight="1" x14ac:dyDescent="0.2">
      <c r="A32" s="308" t="s">
        <v>344</v>
      </c>
      <c r="B32" s="319" t="s">
        <v>345</v>
      </c>
      <c r="C32" s="331"/>
      <c r="D32" s="352"/>
      <c r="E32" s="357"/>
    </row>
    <row r="33" spans="1:5" s="112" customFormat="1" ht="21.95" hidden="1" customHeight="1" x14ac:dyDescent="0.2">
      <c r="A33" s="308" t="s">
        <v>346</v>
      </c>
      <c r="B33" s="319" t="s">
        <v>347</v>
      </c>
      <c r="C33" s="331"/>
      <c r="D33" s="352"/>
      <c r="E33" s="357"/>
    </row>
    <row r="34" spans="1:5" s="112" customFormat="1" ht="21.95" customHeight="1" x14ac:dyDescent="0.2">
      <c r="A34" s="308" t="s">
        <v>348</v>
      </c>
      <c r="B34" s="319" t="s">
        <v>349</v>
      </c>
      <c r="C34" s="331">
        <v>60000</v>
      </c>
      <c r="D34" s="357">
        <v>60000</v>
      </c>
      <c r="E34" s="357">
        <v>36446</v>
      </c>
    </row>
    <row r="35" spans="1:5" s="112" customFormat="1" ht="21.95" customHeight="1" x14ac:dyDescent="0.2">
      <c r="A35" s="308" t="s">
        <v>350</v>
      </c>
      <c r="B35" s="319" t="s">
        <v>351</v>
      </c>
      <c r="C35" s="331">
        <v>2700000</v>
      </c>
      <c r="D35" s="352">
        <v>1542202</v>
      </c>
      <c r="E35" s="357">
        <v>1491806</v>
      </c>
    </row>
    <row r="36" spans="1:5" s="112" customFormat="1" ht="21.95" hidden="1" customHeight="1" x14ac:dyDescent="0.2">
      <c r="A36" s="308" t="s">
        <v>352</v>
      </c>
      <c r="B36" s="319" t="s">
        <v>92</v>
      </c>
      <c r="C36" s="728"/>
      <c r="D36" s="358"/>
      <c r="E36" s="845"/>
    </row>
    <row r="37" spans="1:5" s="112" customFormat="1" ht="21.95" hidden="1" customHeight="1" x14ac:dyDescent="0.2">
      <c r="A37" s="308" t="s">
        <v>353</v>
      </c>
      <c r="B37" s="319" t="s">
        <v>354</v>
      </c>
      <c r="C37" s="728"/>
      <c r="D37" s="358"/>
      <c r="E37" s="845"/>
    </row>
    <row r="38" spans="1:5" s="111" customFormat="1" ht="21" customHeight="1" x14ac:dyDescent="0.25">
      <c r="A38" s="309" t="s">
        <v>355</v>
      </c>
      <c r="B38" s="321" t="s">
        <v>356</v>
      </c>
      <c r="C38" s="334">
        <v>1195000</v>
      </c>
      <c r="D38" s="731">
        <v>1756179</v>
      </c>
      <c r="E38" s="355">
        <v>1742179</v>
      </c>
    </row>
    <row r="39" spans="1:5" s="111" customFormat="1" ht="21.95" hidden="1" customHeight="1" x14ac:dyDescent="0.25">
      <c r="A39" s="308" t="s">
        <v>357</v>
      </c>
      <c r="B39" s="319" t="s">
        <v>358</v>
      </c>
      <c r="C39" s="331">
        <v>420</v>
      </c>
      <c r="D39" s="352">
        <v>420</v>
      </c>
      <c r="E39" s="357">
        <v>271</v>
      </c>
    </row>
    <row r="40" spans="1:5" s="111" customFormat="1" ht="32.25" hidden="1" customHeight="1" x14ac:dyDescent="0.25">
      <c r="A40" s="308" t="s">
        <v>359</v>
      </c>
      <c r="B40" s="319" t="s">
        <v>360</v>
      </c>
      <c r="C40" s="331">
        <v>370</v>
      </c>
      <c r="D40" s="358">
        <v>391</v>
      </c>
      <c r="E40" s="357">
        <v>391</v>
      </c>
    </row>
    <row r="41" spans="1:5" s="111" customFormat="1" ht="20.25" hidden="1" customHeight="1" x14ac:dyDescent="0.25">
      <c r="A41" s="308" t="s">
        <v>361</v>
      </c>
      <c r="B41" s="319" t="s">
        <v>362</v>
      </c>
      <c r="C41" s="331">
        <v>1200</v>
      </c>
      <c r="D41" s="358">
        <v>1179</v>
      </c>
      <c r="E41" s="357">
        <v>1128</v>
      </c>
    </row>
    <row r="42" spans="1:5" s="111" customFormat="1" ht="24" hidden="1" customHeight="1" x14ac:dyDescent="0.25">
      <c r="A42" s="308" t="s">
        <v>363</v>
      </c>
      <c r="B42" s="319" t="s">
        <v>364</v>
      </c>
      <c r="C42" s="331">
        <v>5650</v>
      </c>
      <c r="D42" s="358">
        <v>6432</v>
      </c>
      <c r="E42" s="357">
        <v>4604</v>
      </c>
    </row>
    <row r="43" spans="1:5" s="111" customFormat="1" ht="21.95" customHeight="1" x14ac:dyDescent="0.25">
      <c r="A43" s="309" t="s">
        <v>365</v>
      </c>
      <c r="B43" s="321" t="s">
        <v>366</v>
      </c>
      <c r="C43" s="727">
        <f>SUM(C44:C48)</f>
        <v>650000</v>
      </c>
      <c r="D43" s="732">
        <f>SUM(D44:D48)</f>
        <v>1178493</v>
      </c>
      <c r="E43" s="732">
        <f>SUM(E44:E48)</f>
        <v>1169287</v>
      </c>
    </row>
    <row r="44" spans="1:5" s="111" customFormat="1" ht="21.95" customHeight="1" x14ac:dyDescent="0.25">
      <c r="A44" s="308" t="s">
        <v>367</v>
      </c>
      <c r="B44" s="319" t="s">
        <v>368</v>
      </c>
      <c r="C44" s="331">
        <v>0</v>
      </c>
      <c r="D44" s="352">
        <v>439798</v>
      </c>
      <c r="E44" s="357">
        <v>439798</v>
      </c>
    </row>
    <row r="45" spans="1:5" s="111" customFormat="1" ht="21.95" customHeight="1" x14ac:dyDescent="0.25">
      <c r="A45" s="308" t="s">
        <v>369</v>
      </c>
      <c r="B45" s="319" t="s">
        <v>370</v>
      </c>
      <c r="C45" s="331">
        <v>500000</v>
      </c>
      <c r="D45" s="352">
        <v>681000</v>
      </c>
      <c r="E45" s="357">
        <v>671794</v>
      </c>
    </row>
    <row r="46" spans="1:5" s="111" customFormat="1" ht="30.75" customHeight="1" x14ac:dyDescent="0.25">
      <c r="A46" s="308" t="s">
        <v>371</v>
      </c>
      <c r="B46" s="319" t="s">
        <v>372</v>
      </c>
      <c r="C46" s="331">
        <v>0</v>
      </c>
      <c r="D46" s="357">
        <v>0</v>
      </c>
      <c r="E46" s="357">
        <v>0</v>
      </c>
    </row>
    <row r="47" spans="1:5" s="111" customFormat="1" ht="21.95" customHeight="1" x14ac:dyDescent="0.25">
      <c r="A47" s="308" t="s">
        <v>660</v>
      </c>
      <c r="B47" s="319" t="s">
        <v>373</v>
      </c>
      <c r="C47" s="331">
        <v>150000</v>
      </c>
      <c r="D47" s="352">
        <v>57695</v>
      </c>
      <c r="E47" s="357">
        <v>57695</v>
      </c>
    </row>
    <row r="48" spans="1:5" s="111" customFormat="1" ht="21.95" customHeight="1" x14ac:dyDescent="0.25">
      <c r="A48" s="308" t="s">
        <v>481</v>
      </c>
      <c r="B48" s="319" t="s">
        <v>482</v>
      </c>
      <c r="C48" s="331">
        <v>0</v>
      </c>
      <c r="D48" s="357">
        <v>0</v>
      </c>
      <c r="E48" s="357">
        <v>0</v>
      </c>
    </row>
    <row r="49" spans="1:5" s="111" customFormat="1" ht="21.95" customHeight="1" x14ac:dyDescent="0.25">
      <c r="A49" s="309" t="s">
        <v>374</v>
      </c>
      <c r="B49" s="321" t="s">
        <v>375</v>
      </c>
      <c r="C49" s="727">
        <v>2540000</v>
      </c>
      <c r="D49" s="732">
        <v>3442523</v>
      </c>
      <c r="E49" s="732">
        <v>2453150</v>
      </c>
    </row>
    <row r="50" spans="1:5" s="226" customFormat="1" ht="21.95" hidden="1" customHeight="1" x14ac:dyDescent="0.25">
      <c r="A50" s="719" t="s">
        <v>487</v>
      </c>
      <c r="B50" s="360" t="s">
        <v>488</v>
      </c>
      <c r="C50" s="331"/>
      <c r="D50" s="357"/>
      <c r="E50" s="357"/>
    </row>
    <row r="51" spans="1:5" s="111" customFormat="1" ht="21.95" hidden="1" customHeight="1" x14ac:dyDescent="0.25">
      <c r="A51" s="308" t="s">
        <v>376</v>
      </c>
      <c r="B51" s="319" t="s">
        <v>377</v>
      </c>
      <c r="C51" s="331"/>
      <c r="D51" s="352"/>
      <c r="E51" s="357"/>
    </row>
    <row r="52" spans="1:5" s="112" customFormat="1" ht="21.95" hidden="1" customHeight="1" x14ac:dyDescent="0.2">
      <c r="A52" s="308" t="s">
        <v>378</v>
      </c>
      <c r="B52" s="319" t="s">
        <v>379</v>
      </c>
      <c r="C52" s="331"/>
      <c r="D52" s="352"/>
      <c r="E52" s="357"/>
    </row>
    <row r="53" spans="1:5" s="111" customFormat="1" ht="21.95" hidden="1" customHeight="1" x14ac:dyDescent="0.25">
      <c r="A53" s="308" t="s">
        <v>380</v>
      </c>
      <c r="B53" s="319" t="s">
        <v>381</v>
      </c>
      <c r="C53" s="331"/>
      <c r="D53" s="352"/>
      <c r="E53" s="357"/>
    </row>
    <row r="54" spans="1:5" s="111" customFormat="1" ht="21.95" customHeight="1" x14ac:dyDescent="0.25">
      <c r="A54" s="309" t="s">
        <v>382</v>
      </c>
      <c r="B54" s="321" t="s">
        <v>383</v>
      </c>
      <c r="C54" s="727">
        <v>1905751</v>
      </c>
      <c r="D54" s="732">
        <v>20599713</v>
      </c>
      <c r="E54" s="732">
        <v>17208686</v>
      </c>
    </row>
    <row r="55" spans="1:5" s="111" customFormat="1" ht="21.95" hidden="1" customHeight="1" x14ac:dyDescent="0.25">
      <c r="A55" s="308" t="s">
        <v>384</v>
      </c>
      <c r="B55" s="319" t="s">
        <v>385</v>
      </c>
      <c r="C55" s="331">
        <v>5330</v>
      </c>
      <c r="D55" s="352">
        <v>8508</v>
      </c>
      <c r="E55" s="357">
        <v>8214</v>
      </c>
    </row>
    <row r="56" spans="1:5" s="111" customFormat="1" ht="21.95" hidden="1" customHeight="1" x14ac:dyDescent="0.25">
      <c r="A56" s="308" t="s">
        <v>386</v>
      </c>
      <c r="B56" s="319" t="s">
        <v>387</v>
      </c>
      <c r="C56" s="331">
        <v>1435</v>
      </c>
      <c r="D56" s="352">
        <v>1981</v>
      </c>
      <c r="E56" s="357">
        <v>1946</v>
      </c>
    </row>
    <row r="57" spans="1:5" s="111" customFormat="1" ht="21.95" customHeight="1" thickBot="1" x14ac:dyDescent="0.3">
      <c r="A57" s="311" t="s">
        <v>388</v>
      </c>
      <c r="B57" s="323" t="s">
        <v>389</v>
      </c>
      <c r="C57" s="729">
        <v>0</v>
      </c>
      <c r="D57" s="733">
        <v>0</v>
      </c>
      <c r="E57" s="846">
        <v>0</v>
      </c>
    </row>
    <row r="58" spans="1:5" s="113" customFormat="1" ht="36" customHeight="1" thickBot="1" x14ac:dyDescent="0.3">
      <c r="A58" s="720" t="s">
        <v>390</v>
      </c>
      <c r="B58" s="724" t="s">
        <v>391</v>
      </c>
      <c r="C58" s="730">
        <f>C7+C19+C20+C38+C43+C49+C54+C57</f>
        <v>25854751</v>
      </c>
      <c r="D58" s="734">
        <f>D7+D19+D20+D38+D43+D49+D54+D57</f>
        <v>43965462</v>
      </c>
      <c r="E58" s="734">
        <f>E7+E19+E20+E38+E43+E49+E54+E57</f>
        <v>37906953</v>
      </c>
    </row>
    <row r="59" spans="1:5" s="112" customFormat="1" ht="21.95" customHeight="1" thickBot="1" x14ac:dyDescent="0.3">
      <c r="A59" s="720" t="s">
        <v>392</v>
      </c>
      <c r="B59" s="724" t="s">
        <v>393</v>
      </c>
      <c r="C59" s="335">
        <f>SUM(C60:C63)</f>
        <v>715186</v>
      </c>
      <c r="D59" s="363">
        <f>SUM(D60:D63)</f>
        <v>727212</v>
      </c>
      <c r="E59" s="363">
        <f>SUM(E60:E63)</f>
        <v>727212</v>
      </c>
    </row>
    <row r="60" spans="1:5" s="178" customFormat="1" ht="21.95" customHeight="1" x14ac:dyDescent="0.2">
      <c r="A60" s="721" t="s">
        <v>483</v>
      </c>
      <c r="B60" s="725" t="s">
        <v>484</v>
      </c>
      <c r="C60" s="336">
        <v>0</v>
      </c>
      <c r="D60" s="717">
        <v>0</v>
      </c>
      <c r="E60" s="717">
        <v>0</v>
      </c>
    </row>
    <row r="61" spans="1:5" s="112" customFormat="1" ht="21.95" customHeight="1" x14ac:dyDescent="0.2">
      <c r="A61" s="308" t="s">
        <v>394</v>
      </c>
      <c r="B61" s="319" t="s">
        <v>395</v>
      </c>
      <c r="C61" s="331">
        <v>715186</v>
      </c>
      <c r="D61" s="352">
        <v>727212</v>
      </c>
      <c r="E61" s="357">
        <v>727212</v>
      </c>
    </row>
    <row r="62" spans="1:5" s="113" customFormat="1" ht="30.75" customHeight="1" x14ac:dyDescent="0.25">
      <c r="A62" s="308" t="s">
        <v>396</v>
      </c>
      <c r="B62" s="319" t="s">
        <v>397</v>
      </c>
      <c r="C62" s="331">
        <v>0</v>
      </c>
      <c r="D62" s="357">
        <v>0</v>
      </c>
      <c r="E62" s="357">
        <v>0</v>
      </c>
    </row>
    <row r="63" spans="1:5" customFormat="1" ht="21.95" customHeight="1" thickBot="1" x14ac:dyDescent="0.25">
      <c r="A63" s="722" t="s">
        <v>485</v>
      </c>
      <c r="B63" s="726" t="s">
        <v>486</v>
      </c>
      <c r="C63" s="337">
        <v>0</v>
      </c>
      <c r="D63" s="718">
        <v>0</v>
      </c>
      <c r="E63" s="718">
        <v>0</v>
      </c>
    </row>
    <row r="64" spans="1:5" ht="34.5" customHeight="1" thickBot="1" x14ac:dyDescent="0.3">
      <c r="A64" s="720" t="s">
        <v>535</v>
      </c>
      <c r="B64" s="724" t="s">
        <v>398</v>
      </c>
      <c r="C64" s="730">
        <f>C58+C59</f>
        <v>26569937</v>
      </c>
      <c r="D64" s="734">
        <f>D58+D59</f>
        <v>44692674</v>
      </c>
      <c r="E64" s="734">
        <f>E58+E59</f>
        <v>38634165</v>
      </c>
    </row>
    <row r="65" spans="1:5" ht="13.5" thickBot="1" x14ac:dyDescent="0.25">
      <c r="A65" s="106"/>
      <c r="B65" s="286"/>
      <c r="C65" s="227"/>
      <c r="D65" s="99"/>
      <c r="E65" s="99"/>
    </row>
    <row r="66" spans="1:5" ht="14.25" x14ac:dyDescent="0.2">
      <c r="A66" s="287" t="s">
        <v>567</v>
      </c>
      <c r="B66" s="367"/>
      <c r="C66" s="369">
        <v>7</v>
      </c>
      <c r="D66" s="369">
        <v>0</v>
      </c>
      <c r="E66" s="371">
        <v>7</v>
      </c>
    </row>
    <row r="67" spans="1:5" ht="15" thickBot="1" x14ac:dyDescent="0.25">
      <c r="A67" s="288" t="s">
        <v>568</v>
      </c>
      <c r="B67" s="368"/>
      <c r="C67" s="370">
        <v>1</v>
      </c>
      <c r="D67" s="370">
        <v>0</v>
      </c>
      <c r="E67" s="372">
        <v>1</v>
      </c>
    </row>
    <row r="68" spans="1:5" x14ac:dyDescent="0.2">
      <c r="B68" s="99"/>
      <c r="C68" s="99"/>
      <c r="D68" s="99"/>
      <c r="E68" s="99"/>
    </row>
    <row r="69" spans="1:5" x14ac:dyDescent="0.2">
      <c r="B69" s="99"/>
      <c r="C69" s="99"/>
      <c r="D69" s="99"/>
      <c r="E69" s="99"/>
    </row>
  </sheetData>
  <mergeCells count="4">
    <mergeCell ref="A1:E1"/>
    <mergeCell ref="A2:E2"/>
    <mergeCell ref="D3:E3"/>
    <mergeCell ref="D4:E4"/>
  </mergeCells>
  <phoneticPr fontId="83" type="noConversion"/>
  <pageMargins left="0.74803149606299213" right="0.74803149606299213" top="0.47244094488188981" bottom="0.43307086614173229" header="0.51181102362204722" footer="0.51181102362204722"/>
  <pageSetup paperSize="9" scale="89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theme="0"/>
    <pageSetUpPr fitToPage="1"/>
  </sheetPr>
  <dimension ref="A1:K51"/>
  <sheetViews>
    <sheetView view="pageBreakPreview" topLeftCell="C1" zoomScaleSheetLayoutView="100" workbookViewId="0">
      <selection activeCell="L45" sqref="L45"/>
    </sheetView>
  </sheetViews>
  <sheetFormatPr defaultColWidth="10.6640625" defaultRowHeight="15" x14ac:dyDescent="0.25"/>
  <cols>
    <col min="1" max="1" width="82.1640625" style="117" customWidth="1"/>
    <col min="2" max="2" width="12.6640625" style="117" customWidth="1"/>
    <col min="3" max="3" width="15.33203125" style="117" customWidth="1"/>
    <col min="4" max="4" width="17" style="117" customWidth="1"/>
    <col min="5" max="7" width="15.5" style="117" customWidth="1"/>
    <col min="8" max="8" width="12.6640625" style="117" customWidth="1"/>
    <col min="9" max="9" width="15.33203125" style="117" customWidth="1"/>
    <col min="10" max="10" width="17.1640625" style="117" customWidth="1"/>
    <col min="11" max="11" width="16.1640625" style="117" customWidth="1"/>
    <col min="12" max="16384" width="10.6640625" style="115"/>
  </cols>
  <sheetData>
    <row r="1" spans="1:11" ht="23.25" customHeight="1" x14ac:dyDescent="0.25">
      <c r="A1" s="884" t="s">
        <v>625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</row>
    <row r="2" spans="1:11" ht="12.75" customHeight="1" x14ac:dyDescent="0.25">
      <c r="A2" s="114"/>
      <c r="B2" s="114"/>
      <c r="C2" s="114"/>
      <c r="D2" s="116"/>
      <c r="E2" s="116"/>
      <c r="F2" s="116"/>
      <c r="G2" s="116"/>
      <c r="H2" s="114"/>
      <c r="J2" s="114"/>
      <c r="K2" s="116" t="s">
        <v>539</v>
      </c>
    </row>
    <row r="3" spans="1:11" ht="15.75" thickBot="1" x14ac:dyDescent="0.3">
      <c r="C3" s="887"/>
      <c r="D3" s="887"/>
      <c r="E3" s="373"/>
      <c r="F3" s="373"/>
      <c r="G3" s="373"/>
      <c r="J3" s="883" t="s">
        <v>569</v>
      </c>
      <c r="K3" s="883"/>
    </row>
    <row r="4" spans="1:11" ht="31.5" customHeight="1" x14ac:dyDescent="0.2">
      <c r="A4" s="885" t="s">
        <v>401</v>
      </c>
      <c r="B4" s="880" t="s">
        <v>651</v>
      </c>
      <c r="C4" s="881"/>
      <c r="D4" s="882"/>
      <c r="E4" s="880" t="s">
        <v>572</v>
      </c>
      <c r="F4" s="881"/>
      <c r="G4" s="882"/>
      <c r="H4" s="880" t="s">
        <v>652</v>
      </c>
      <c r="I4" s="881"/>
      <c r="J4" s="882"/>
      <c r="K4" s="375" t="s">
        <v>94</v>
      </c>
    </row>
    <row r="5" spans="1:11" s="120" customFormat="1" ht="28.5" x14ac:dyDescent="0.2">
      <c r="A5" s="886"/>
      <c r="B5" s="118" t="s">
        <v>402</v>
      </c>
      <c r="C5" s="118" t="s">
        <v>403</v>
      </c>
      <c r="D5" s="119" t="s">
        <v>404</v>
      </c>
      <c r="E5" s="118" t="s">
        <v>402</v>
      </c>
      <c r="F5" s="118" t="s">
        <v>403</v>
      </c>
      <c r="G5" s="119" t="s">
        <v>404</v>
      </c>
      <c r="H5" s="118" t="s">
        <v>402</v>
      </c>
      <c r="I5" s="118" t="s">
        <v>403</v>
      </c>
      <c r="J5" s="119" t="s">
        <v>404</v>
      </c>
      <c r="K5" s="376" t="s">
        <v>95</v>
      </c>
    </row>
    <row r="6" spans="1:11" ht="14.25" x14ac:dyDescent="0.2">
      <c r="A6" s="377"/>
      <c r="B6" s="168" t="s">
        <v>93</v>
      </c>
      <c r="C6" s="121" t="s">
        <v>570</v>
      </c>
      <c r="D6" s="122" t="s">
        <v>571</v>
      </c>
      <c r="E6" s="168" t="s">
        <v>93</v>
      </c>
      <c r="F6" s="121" t="s">
        <v>570</v>
      </c>
      <c r="G6" s="122" t="s">
        <v>571</v>
      </c>
      <c r="H6" s="168" t="s">
        <v>93</v>
      </c>
      <c r="I6" s="121" t="s">
        <v>570</v>
      </c>
      <c r="J6" s="122" t="s">
        <v>571</v>
      </c>
      <c r="K6" s="378" t="s">
        <v>571</v>
      </c>
    </row>
    <row r="7" spans="1:11" ht="14.25" x14ac:dyDescent="0.2">
      <c r="A7" s="379" t="s">
        <v>405</v>
      </c>
      <c r="B7" s="123"/>
      <c r="C7" s="123"/>
      <c r="D7" s="123"/>
      <c r="E7" s="123"/>
      <c r="F7" s="123"/>
      <c r="G7" s="123"/>
      <c r="H7" s="123"/>
      <c r="I7" s="123"/>
      <c r="J7" s="123"/>
      <c r="K7" s="380"/>
    </row>
    <row r="8" spans="1:11" ht="14.25" x14ac:dyDescent="0.2">
      <c r="A8" s="381" t="s">
        <v>406</v>
      </c>
      <c r="B8" s="124"/>
      <c r="C8" s="125"/>
      <c r="D8" s="125">
        <f>B8*C8</f>
        <v>0</v>
      </c>
      <c r="E8" s="125"/>
      <c r="F8" s="125"/>
      <c r="G8" s="125">
        <f>E8*F8</f>
        <v>0</v>
      </c>
      <c r="H8" s="124"/>
      <c r="I8" s="125"/>
      <c r="J8" s="125">
        <f>H8*I8</f>
        <v>0</v>
      </c>
      <c r="K8" s="382">
        <f>J8-G8</f>
        <v>0</v>
      </c>
    </row>
    <row r="9" spans="1:11" x14ac:dyDescent="0.25">
      <c r="A9" s="381" t="s">
        <v>407</v>
      </c>
      <c r="B9" s="124"/>
      <c r="C9" s="125"/>
      <c r="D9" s="126">
        <v>0</v>
      </c>
      <c r="E9" s="126"/>
      <c r="F9" s="126"/>
      <c r="G9" s="126">
        <v>0</v>
      </c>
      <c r="H9" s="124"/>
      <c r="I9" s="125"/>
      <c r="J9" s="126">
        <v>0</v>
      </c>
      <c r="K9" s="382">
        <f t="shared" ref="K9:K24" si="0">J9-G9</f>
        <v>0</v>
      </c>
    </row>
    <row r="10" spans="1:11" ht="14.25" x14ac:dyDescent="0.2">
      <c r="A10" s="381" t="s">
        <v>408</v>
      </c>
      <c r="B10" s="125"/>
      <c r="C10" s="125"/>
      <c r="D10" s="125">
        <v>5964636</v>
      </c>
      <c r="E10" s="125"/>
      <c r="F10" s="125"/>
      <c r="G10" s="125">
        <v>5964636</v>
      </c>
      <c r="H10" s="125"/>
      <c r="I10" s="125"/>
      <c r="J10" s="125">
        <v>5964636</v>
      </c>
      <c r="K10" s="382">
        <f>J10-G10</f>
        <v>0</v>
      </c>
    </row>
    <row r="11" spans="1:11" ht="25.5" x14ac:dyDescent="0.25">
      <c r="A11" s="381" t="s">
        <v>409</v>
      </c>
      <c r="B11" s="125"/>
      <c r="C11" s="125"/>
      <c r="D11" s="126">
        <v>0</v>
      </c>
      <c r="E11" s="126"/>
      <c r="F11" s="126"/>
      <c r="G11" s="126">
        <v>0</v>
      </c>
      <c r="H11" s="125"/>
      <c r="I11" s="125"/>
      <c r="J11" s="126">
        <v>0</v>
      </c>
      <c r="K11" s="382">
        <f t="shared" si="0"/>
        <v>0</v>
      </c>
    </row>
    <row r="12" spans="1:11" x14ac:dyDescent="0.2">
      <c r="A12" s="383" t="s">
        <v>410</v>
      </c>
      <c r="B12" s="127"/>
      <c r="C12" s="128"/>
      <c r="D12" s="129">
        <v>2493140</v>
      </c>
      <c r="E12" s="129"/>
      <c r="F12" s="129"/>
      <c r="G12" s="129">
        <v>2493140</v>
      </c>
      <c r="H12" s="127"/>
      <c r="I12" s="128"/>
      <c r="J12" s="129">
        <v>2493140</v>
      </c>
      <c r="K12" s="382">
        <f>J12-G12</f>
        <v>0</v>
      </c>
    </row>
    <row r="13" spans="1:11" x14ac:dyDescent="0.2">
      <c r="A13" s="383" t="s">
        <v>411</v>
      </c>
      <c r="B13" s="127"/>
      <c r="C13" s="128"/>
      <c r="D13" s="129">
        <v>0</v>
      </c>
      <c r="E13" s="129"/>
      <c r="F13" s="129"/>
      <c r="G13" s="129">
        <v>0</v>
      </c>
      <c r="H13" s="127"/>
      <c r="I13" s="128"/>
      <c r="J13" s="129">
        <v>0</v>
      </c>
      <c r="K13" s="382">
        <f t="shared" si="0"/>
        <v>0</v>
      </c>
    </row>
    <row r="14" spans="1:11" x14ac:dyDescent="0.2">
      <c r="A14" s="383" t="s">
        <v>412</v>
      </c>
      <c r="B14" s="129"/>
      <c r="C14" s="129"/>
      <c r="D14" s="129">
        <v>1248000</v>
      </c>
      <c r="E14" s="129"/>
      <c r="F14" s="129"/>
      <c r="G14" s="129">
        <v>1248000</v>
      </c>
      <c r="H14" s="129"/>
      <c r="I14" s="129"/>
      <c r="J14" s="129">
        <v>1248000</v>
      </c>
      <c r="K14" s="382">
        <f>J14-G14</f>
        <v>0</v>
      </c>
    </row>
    <row r="15" spans="1:11" x14ac:dyDescent="0.2">
      <c r="A15" s="383" t="s">
        <v>417</v>
      </c>
      <c r="B15" s="129"/>
      <c r="C15" s="129"/>
      <c r="D15" s="129">
        <v>0</v>
      </c>
      <c r="E15" s="129"/>
      <c r="F15" s="129"/>
      <c r="G15" s="129">
        <v>0</v>
      </c>
      <c r="H15" s="129"/>
      <c r="I15" s="129"/>
      <c r="J15" s="129"/>
      <c r="K15" s="382">
        <f t="shared" si="0"/>
        <v>0</v>
      </c>
    </row>
    <row r="16" spans="1:11" x14ac:dyDescent="0.2">
      <c r="A16" s="383" t="s">
        <v>413</v>
      </c>
      <c r="B16" s="129"/>
      <c r="C16" s="129"/>
      <c r="D16" s="129">
        <v>468786</v>
      </c>
      <c r="E16" s="129"/>
      <c r="F16" s="129"/>
      <c r="G16" s="129">
        <v>468786</v>
      </c>
      <c r="H16" s="129"/>
      <c r="I16" s="129"/>
      <c r="J16" s="129">
        <v>468786</v>
      </c>
      <c r="K16" s="382">
        <f>J16-G16</f>
        <v>0</v>
      </c>
    </row>
    <row r="17" spans="1:11" x14ac:dyDescent="0.2">
      <c r="A17" s="383" t="s">
        <v>414</v>
      </c>
      <c r="B17" s="129"/>
      <c r="C17" s="129"/>
      <c r="D17" s="129">
        <v>0</v>
      </c>
      <c r="E17" s="129"/>
      <c r="F17" s="129"/>
      <c r="G17" s="129">
        <v>0</v>
      </c>
      <c r="H17" s="129"/>
      <c r="I17" s="129"/>
      <c r="J17" s="129">
        <v>0</v>
      </c>
      <c r="K17" s="382">
        <f t="shared" si="0"/>
        <v>0</v>
      </c>
    </row>
    <row r="18" spans="1:11" x14ac:dyDescent="0.2">
      <c r="A18" s="383" t="s">
        <v>415</v>
      </c>
      <c r="B18" s="129"/>
      <c r="C18" s="129"/>
      <c r="D18" s="129">
        <v>1754710</v>
      </c>
      <c r="E18" s="129"/>
      <c r="F18" s="129"/>
      <c r="G18" s="129">
        <v>1754710</v>
      </c>
      <c r="H18" s="129"/>
      <c r="I18" s="129"/>
      <c r="J18" s="129">
        <v>1754710</v>
      </c>
      <c r="K18" s="382">
        <f>J18-G18</f>
        <v>0</v>
      </c>
    </row>
    <row r="19" spans="1:11" x14ac:dyDescent="0.2">
      <c r="A19" s="383" t="s">
        <v>416</v>
      </c>
      <c r="B19" s="129"/>
      <c r="C19" s="129"/>
      <c r="D19" s="129">
        <v>0</v>
      </c>
      <c r="E19" s="129"/>
      <c r="F19" s="129"/>
      <c r="G19" s="129">
        <v>0</v>
      </c>
      <c r="H19" s="129"/>
      <c r="I19" s="129"/>
      <c r="J19" s="129">
        <v>0</v>
      </c>
      <c r="K19" s="382">
        <f t="shared" si="0"/>
        <v>0</v>
      </c>
    </row>
    <row r="20" spans="1:11" ht="14.25" x14ac:dyDescent="0.2">
      <c r="A20" s="381" t="s">
        <v>417</v>
      </c>
      <c r="B20" s="130"/>
      <c r="C20" s="130"/>
      <c r="D20" s="130">
        <v>5000000</v>
      </c>
      <c r="E20" s="130"/>
      <c r="F20" s="130"/>
      <c r="G20" s="130">
        <v>5000000</v>
      </c>
      <c r="H20" s="130"/>
      <c r="I20" s="130"/>
      <c r="J20" s="130">
        <v>5000000</v>
      </c>
      <c r="K20" s="382">
        <f>J20-G20</f>
        <v>0</v>
      </c>
    </row>
    <row r="21" spans="1:11" ht="14.25" customHeight="1" x14ac:dyDescent="0.2">
      <c r="A21" s="381" t="s">
        <v>418</v>
      </c>
      <c r="B21" s="130"/>
      <c r="C21" s="130"/>
      <c r="D21" s="131">
        <v>5000000</v>
      </c>
      <c r="E21" s="131"/>
      <c r="F21" s="131"/>
      <c r="G21" s="131">
        <v>5000000</v>
      </c>
      <c r="H21" s="130"/>
      <c r="I21" s="130"/>
      <c r="J21" s="131">
        <v>5000000</v>
      </c>
      <c r="K21" s="382">
        <f>J21-G21</f>
        <v>0</v>
      </c>
    </row>
    <row r="22" spans="1:11" ht="14.25" customHeight="1" x14ac:dyDescent="0.2">
      <c r="A22" s="381" t="s">
        <v>419</v>
      </c>
      <c r="B22" s="130"/>
      <c r="C22" s="130"/>
      <c r="D22" s="130">
        <v>29000</v>
      </c>
      <c r="E22" s="130"/>
      <c r="F22" s="130"/>
      <c r="G22" s="130">
        <v>29000</v>
      </c>
      <c r="H22" s="130"/>
      <c r="I22" s="130"/>
      <c r="J22" s="130">
        <v>29000</v>
      </c>
      <c r="K22" s="382">
        <f>J22-G22</f>
        <v>0</v>
      </c>
    </row>
    <row r="23" spans="1:11" ht="14.25" customHeight="1" x14ac:dyDescent="0.2">
      <c r="A23" s="381" t="s">
        <v>420</v>
      </c>
      <c r="B23" s="130"/>
      <c r="C23" s="130"/>
      <c r="D23" s="130">
        <v>0</v>
      </c>
      <c r="E23" s="130"/>
      <c r="F23" s="130"/>
      <c r="G23" s="130">
        <v>0</v>
      </c>
      <c r="H23" s="130"/>
      <c r="I23" s="130"/>
      <c r="J23" s="130">
        <v>0</v>
      </c>
      <c r="K23" s="382">
        <f t="shared" si="0"/>
        <v>0</v>
      </c>
    </row>
    <row r="24" spans="1:11" ht="14.25" customHeight="1" x14ac:dyDescent="0.2">
      <c r="A24" s="381" t="s">
        <v>421</v>
      </c>
      <c r="B24" s="130"/>
      <c r="C24" s="130"/>
      <c r="D24" s="130">
        <v>0</v>
      </c>
      <c r="E24" s="130"/>
      <c r="F24" s="130"/>
      <c r="G24" s="130">
        <v>0</v>
      </c>
      <c r="H24" s="130"/>
      <c r="I24" s="130"/>
      <c r="J24" s="130">
        <v>0</v>
      </c>
      <c r="K24" s="382">
        <f t="shared" si="0"/>
        <v>0</v>
      </c>
    </row>
    <row r="25" spans="1:11" ht="14.25" customHeight="1" x14ac:dyDescent="0.2">
      <c r="A25" s="381" t="s">
        <v>573</v>
      </c>
      <c r="B25" s="130"/>
      <c r="C25" s="130"/>
      <c r="D25" s="130">
        <v>1978854</v>
      </c>
      <c r="E25" s="130"/>
      <c r="F25" s="130"/>
      <c r="G25" s="130">
        <v>1978854</v>
      </c>
      <c r="H25" s="130"/>
      <c r="I25" s="130"/>
      <c r="J25" s="130">
        <v>1978854</v>
      </c>
      <c r="K25" s="382">
        <f>J25-G25</f>
        <v>0</v>
      </c>
    </row>
    <row r="26" spans="1:11" ht="14.25" customHeight="1" x14ac:dyDescent="0.2">
      <c r="A26" s="381" t="s">
        <v>653</v>
      </c>
      <c r="B26" s="130"/>
      <c r="C26" s="130"/>
      <c r="D26" s="130"/>
      <c r="E26" s="130"/>
      <c r="F26" s="130"/>
      <c r="G26" s="130">
        <v>11684</v>
      </c>
      <c r="H26" s="130"/>
      <c r="I26" s="130"/>
      <c r="J26" s="130">
        <v>11684</v>
      </c>
      <c r="K26" s="382">
        <f>J26-G26</f>
        <v>0</v>
      </c>
    </row>
    <row r="27" spans="1:11" ht="14.25" customHeight="1" x14ac:dyDescent="0.2">
      <c r="A27" s="381" t="s">
        <v>654</v>
      </c>
      <c r="B27" s="130"/>
      <c r="C27" s="130"/>
      <c r="D27" s="130">
        <v>0</v>
      </c>
      <c r="E27" s="130"/>
      <c r="F27" s="130"/>
      <c r="G27" s="130">
        <v>1000000</v>
      </c>
      <c r="H27" s="130"/>
      <c r="I27" s="130"/>
      <c r="J27" s="130">
        <v>1000000</v>
      </c>
      <c r="K27" s="382">
        <f>J27-G27</f>
        <v>0</v>
      </c>
    </row>
    <row r="28" spans="1:11" ht="14.25" x14ac:dyDescent="0.2">
      <c r="A28" s="385" t="s">
        <v>422</v>
      </c>
      <c r="B28" s="132"/>
      <c r="C28" s="132"/>
      <c r="D28" s="132">
        <f>D9+D21+D10+D22+D25+D27</f>
        <v>12972490</v>
      </c>
      <c r="E28" s="132"/>
      <c r="F28" s="132"/>
      <c r="G28" s="132">
        <f>G9+G21+G10+G22+G25+G27+G26</f>
        <v>13984174</v>
      </c>
      <c r="H28" s="132"/>
      <c r="I28" s="132"/>
      <c r="J28" s="132">
        <f>J9+J21+J10+J22+J25+J27+J26</f>
        <v>13984174</v>
      </c>
      <c r="K28" s="386">
        <f>K7+K27</f>
        <v>0</v>
      </c>
    </row>
    <row r="29" spans="1:11" ht="14.25" x14ac:dyDescent="0.2">
      <c r="A29" s="381" t="s">
        <v>423</v>
      </c>
      <c r="B29" s="125"/>
      <c r="C29" s="125"/>
      <c r="D29" s="125"/>
      <c r="E29" s="125"/>
      <c r="F29" s="125"/>
      <c r="G29" s="125"/>
      <c r="H29" s="125"/>
      <c r="I29" s="125"/>
      <c r="J29" s="125"/>
      <c r="K29" s="382"/>
    </row>
    <row r="30" spans="1:11" x14ac:dyDescent="0.25">
      <c r="A30" s="383" t="s">
        <v>424</v>
      </c>
      <c r="B30" s="133"/>
      <c r="C30" s="134"/>
      <c r="D30" s="134"/>
      <c r="E30" s="134"/>
      <c r="F30" s="134"/>
      <c r="G30" s="134"/>
      <c r="H30" s="133"/>
      <c r="I30" s="134"/>
      <c r="J30" s="134"/>
      <c r="K30" s="384"/>
    </row>
    <row r="31" spans="1:11" x14ac:dyDescent="0.25">
      <c r="A31" s="383" t="s">
        <v>425</v>
      </c>
      <c r="B31" s="129"/>
      <c r="C31" s="134"/>
      <c r="D31" s="134"/>
      <c r="E31" s="134"/>
      <c r="F31" s="134"/>
      <c r="G31" s="134"/>
      <c r="H31" s="129"/>
      <c r="I31" s="134"/>
      <c r="J31" s="134"/>
      <c r="K31" s="384"/>
    </row>
    <row r="32" spans="1:11" x14ac:dyDescent="0.25">
      <c r="A32" s="383" t="s">
        <v>536</v>
      </c>
      <c r="B32" s="133"/>
      <c r="C32" s="134"/>
      <c r="D32" s="134"/>
      <c r="E32" s="134"/>
      <c r="F32" s="134"/>
      <c r="G32" s="134"/>
      <c r="H32" s="133"/>
      <c r="I32" s="134"/>
      <c r="J32" s="134"/>
      <c r="K32" s="384"/>
    </row>
    <row r="33" spans="1:11" x14ac:dyDescent="0.25">
      <c r="A33" s="387" t="s">
        <v>426</v>
      </c>
      <c r="B33" s="135"/>
      <c r="C33" s="135"/>
      <c r="D33" s="137"/>
      <c r="E33" s="137"/>
      <c r="F33" s="137"/>
      <c r="G33" s="137"/>
      <c r="H33" s="135"/>
      <c r="I33" s="136"/>
      <c r="J33" s="137"/>
      <c r="K33" s="384"/>
    </row>
    <row r="34" spans="1:11" x14ac:dyDescent="0.25">
      <c r="A34" s="388" t="s">
        <v>427</v>
      </c>
      <c r="B34" s="138"/>
      <c r="C34" s="138"/>
      <c r="D34" s="140"/>
      <c r="E34" s="140"/>
      <c r="F34" s="140"/>
      <c r="G34" s="140"/>
      <c r="H34" s="138"/>
      <c r="I34" s="139"/>
      <c r="J34" s="140"/>
      <c r="K34" s="384"/>
    </row>
    <row r="35" spans="1:11" ht="25.5" x14ac:dyDescent="0.25">
      <c r="A35" s="388" t="s">
        <v>489</v>
      </c>
      <c r="B35" s="138"/>
      <c r="C35" s="138"/>
      <c r="D35" s="138"/>
      <c r="E35" s="138"/>
      <c r="F35" s="138"/>
      <c r="G35" s="138"/>
      <c r="H35" s="138"/>
      <c r="I35" s="138"/>
      <c r="J35" s="140"/>
      <c r="K35" s="384"/>
    </row>
    <row r="36" spans="1:11" ht="28.5" x14ac:dyDescent="0.2">
      <c r="A36" s="389" t="s">
        <v>428</v>
      </c>
      <c r="B36" s="141"/>
      <c r="C36" s="141"/>
      <c r="D36" s="141">
        <f>SUM(D30:D35)</f>
        <v>0</v>
      </c>
      <c r="E36" s="141"/>
      <c r="F36" s="141"/>
      <c r="G36" s="141">
        <v>0</v>
      </c>
      <c r="H36" s="141"/>
      <c r="I36" s="141"/>
      <c r="J36" s="141">
        <f>SUM(J30:J35)</f>
        <v>0</v>
      </c>
      <c r="K36" s="390">
        <f t="shared" ref="K36" si="1">J36-D36</f>
        <v>0</v>
      </c>
    </row>
    <row r="37" spans="1:11" ht="14.25" x14ac:dyDescent="0.2">
      <c r="A37" s="391" t="s">
        <v>429</v>
      </c>
      <c r="B37" s="142"/>
      <c r="C37" s="142"/>
      <c r="D37" s="142"/>
      <c r="E37" s="142"/>
      <c r="F37" s="142"/>
      <c r="G37" s="142"/>
      <c r="H37" s="142"/>
      <c r="I37" s="142"/>
      <c r="J37" s="142"/>
      <c r="K37" s="392"/>
    </row>
    <row r="38" spans="1:11" x14ac:dyDescent="0.25">
      <c r="A38" s="383" t="s">
        <v>430</v>
      </c>
      <c r="B38" s="140"/>
      <c r="C38" s="140"/>
      <c r="D38" s="140">
        <v>875000</v>
      </c>
      <c r="E38" s="140"/>
      <c r="F38" s="140"/>
      <c r="G38" s="140">
        <v>875000</v>
      </c>
      <c r="H38" s="140"/>
      <c r="I38" s="140"/>
      <c r="J38" s="140">
        <v>875000</v>
      </c>
      <c r="K38" s="393">
        <f>J38-G38</f>
        <v>0</v>
      </c>
    </row>
    <row r="39" spans="1:11" x14ac:dyDescent="0.25">
      <c r="A39" s="383" t="s">
        <v>431</v>
      </c>
      <c r="B39" s="143">
        <v>6</v>
      </c>
      <c r="C39" s="144">
        <v>55360</v>
      </c>
      <c r="D39" s="145">
        <f>B39*C39</f>
        <v>332160</v>
      </c>
      <c r="E39" s="145">
        <v>6</v>
      </c>
      <c r="F39" s="145">
        <v>55360</v>
      </c>
      <c r="G39" s="145">
        <f>E39*F39</f>
        <v>332160</v>
      </c>
      <c r="H39" s="143">
        <v>5</v>
      </c>
      <c r="I39" s="144">
        <v>55360</v>
      </c>
      <c r="J39" s="145">
        <f>H39*I39</f>
        <v>276800</v>
      </c>
      <c r="K39" s="393">
        <f>J39-G39</f>
        <v>-55360</v>
      </c>
    </row>
    <row r="40" spans="1:11" x14ac:dyDescent="0.25">
      <c r="A40" s="394" t="s">
        <v>562</v>
      </c>
      <c r="B40" s="281">
        <v>1</v>
      </c>
      <c r="C40" s="279">
        <v>2500000</v>
      </c>
      <c r="D40" s="145">
        <f>B40*C40</f>
        <v>2500000</v>
      </c>
      <c r="E40" s="138">
        <v>1</v>
      </c>
      <c r="F40" s="138">
        <v>2500000</v>
      </c>
      <c r="G40" s="145">
        <f>E40*F40</f>
        <v>2500000</v>
      </c>
      <c r="H40" s="281">
        <v>1</v>
      </c>
      <c r="I40" s="280">
        <v>2500000</v>
      </c>
      <c r="J40" s="145">
        <f>H40*I40</f>
        <v>2500000</v>
      </c>
      <c r="K40" s="393">
        <f>J40-G40</f>
        <v>0</v>
      </c>
    </row>
    <row r="41" spans="1:11" ht="27" customHeight="1" x14ac:dyDescent="0.25">
      <c r="A41" s="388" t="s">
        <v>537</v>
      </c>
      <c r="B41" s="146"/>
      <c r="C41" s="147"/>
      <c r="D41" s="400"/>
      <c r="E41" s="138"/>
      <c r="F41" s="138"/>
      <c r="G41" s="138"/>
      <c r="H41" s="146"/>
      <c r="I41" s="169"/>
      <c r="J41" s="145"/>
      <c r="K41" s="393"/>
    </row>
    <row r="42" spans="1:11" x14ac:dyDescent="0.25">
      <c r="A42" s="388" t="s">
        <v>432</v>
      </c>
      <c r="B42" s="146"/>
      <c r="C42" s="147"/>
      <c r="D42" s="138"/>
      <c r="E42" s="374"/>
      <c r="F42" s="374"/>
      <c r="G42" s="374"/>
      <c r="H42" s="146"/>
      <c r="I42" s="147"/>
      <c r="J42" s="138"/>
      <c r="K42" s="393"/>
    </row>
    <row r="43" spans="1:11" ht="28.5" x14ac:dyDescent="0.2">
      <c r="A43" s="389" t="s">
        <v>433</v>
      </c>
      <c r="B43" s="148"/>
      <c r="C43" s="149"/>
      <c r="D43" s="150">
        <f>SUM(D38:D42)</f>
        <v>3707160</v>
      </c>
      <c r="E43" s="150"/>
      <c r="F43" s="150"/>
      <c r="G43" s="150">
        <f>SUM(G38:G42)</f>
        <v>3707160</v>
      </c>
      <c r="H43" s="148"/>
      <c r="I43" s="149"/>
      <c r="J43" s="150">
        <f>SUM(J38:J42)</f>
        <v>3651800</v>
      </c>
      <c r="K43" s="395">
        <f>SUM(K38:K42)</f>
        <v>-55360</v>
      </c>
    </row>
    <row r="44" spans="1:11" s="151" customFormat="1" ht="29.25" thickBot="1" x14ac:dyDescent="0.25">
      <c r="A44" s="401" t="s">
        <v>434</v>
      </c>
      <c r="B44" s="402"/>
      <c r="C44" s="403"/>
      <c r="D44" s="404">
        <v>1200000</v>
      </c>
      <c r="E44" s="404"/>
      <c r="F44" s="404"/>
      <c r="G44" s="404">
        <v>1200000</v>
      </c>
      <c r="H44" s="402"/>
      <c r="I44" s="403"/>
      <c r="J44" s="404">
        <v>1200000</v>
      </c>
      <c r="K44" s="405">
        <f>J44-D44</f>
        <v>0</v>
      </c>
    </row>
    <row r="45" spans="1:11" ht="25.5" customHeight="1" thickBot="1" x14ac:dyDescent="0.3">
      <c r="A45" s="406" t="s">
        <v>435</v>
      </c>
      <c r="B45" s="407"/>
      <c r="C45" s="408"/>
      <c r="D45" s="409">
        <f>D28+D36+D43+D44</f>
        <v>17879650</v>
      </c>
      <c r="E45" s="409"/>
      <c r="F45" s="409"/>
      <c r="G45" s="409">
        <f>G28+G36+G43+G44</f>
        <v>18891334</v>
      </c>
      <c r="H45" s="409"/>
      <c r="I45" s="409"/>
      <c r="J45" s="409">
        <f>J28+J36+J43+J44</f>
        <v>18835974</v>
      </c>
      <c r="K45" s="410">
        <f>K28+K36+K43+K44</f>
        <v>-55360</v>
      </c>
    </row>
    <row r="46" spans="1:11" ht="17.25" thickBot="1" x14ac:dyDescent="0.3">
      <c r="A46" s="396" t="s">
        <v>574</v>
      </c>
      <c r="B46" s="397"/>
      <c r="C46" s="398"/>
      <c r="D46" s="399">
        <v>373096</v>
      </c>
      <c r="E46" s="399"/>
      <c r="F46" s="399"/>
      <c r="G46" s="399">
        <v>373094</v>
      </c>
      <c r="H46" s="399"/>
      <c r="I46" s="399"/>
      <c r="J46" s="842">
        <v>373094</v>
      </c>
      <c r="K46" s="844">
        <f>J46-G46</f>
        <v>0</v>
      </c>
    </row>
    <row r="47" spans="1:11" ht="33.75" thickBot="1" x14ac:dyDescent="0.3">
      <c r="A47" s="396" t="s">
        <v>616</v>
      </c>
      <c r="B47" s="397"/>
      <c r="C47" s="398"/>
      <c r="D47" s="399">
        <v>0</v>
      </c>
      <c r="E47" s="399"/>
      <c r="F47" s="399"/>
      <c r="G47" s="399">
        <v>462280</v>
      </c>
      <c r="H47" s="399"/>
      <c r="I47" s="399"/>
      <c r="J47" s="842">
        <v>462280</v>
      </c>
      <c r="K47" s="844">
        <f t="shared" ref="K47:K50" si="2">J47-G47</f>
        <v>0</v>
      </c>
    </row>
    <row r="48" spans="1:11" ht="17.25" thickBot="1" x14ac:dyDescent="0.3">
      <c r="A48" s="396" t="s">
        <v>575</v>
      </c>
      <c r="B48" s="397"/>
      <c r="C48" s="398"/>
      <c r="D48" s="399">
        <v>135148</v>
      </c>
      <c r="E48" s="399"/>
      <c r="F48" s="399"/>
      <c r="G48" s="399">
        <v>96624</v>
      </c>
      <c r="H48" s="399"/>
      <c r="I48" s="399"/>
      <c r="J48" s="842">
        <v>96624</v>
      </c>
      <c r="K48" s="844">
        <f t="shared" si="2"/>
        <v>0</v>
      </c>
    </row>
    <row r="49" spans="1:11" ht="17.25" thickBot="1" x14ac:dyDescent="0.3">
      <c r="A49" s="396" t="s">
        <v>655</v>
      </c>
      <c r="B49" s="397"/>
      <c r="C49" s="398"/>
      <c r="D49" s="399">
        <v>0</v>
      </c>
      <c r="E49" s="399"/>
      <c r="F49" s="399"/>
      <c r="G49" s="399">
        <v>333333</v>
      </c>
      <c r="H49" s="399"/>
      <c r="I49" s="399"/>
      <c r="J49" s="842">
        <v>333333</v>
      </c>
      <c r="K49" s="844">
        <f t="shared" si="2"/>
        <v>0</v>
      </c>
    </row>
    <row r="50" spans="1:11" ht="50.25" thickBot="1" x14ac:dyDescent="0.3">
      <c r="A50" s="396" t="s">
        <v>656</v>
      </c>
      <c r="B50" s="397"/>
      <c r="C50" s="398"/>
      <c r="D50" s="399">
        <v>0</v>
      </c>
      <c r="E50" s="399"/>
      <c r="F50" s="399"/>
      <c r="G50" s="399">
        <v>1132345</v>
      </c>
      <c r="H50" s="399"/>
      <c r="I50" s="399"/>
      <c r="J50" s="842">
        <v>1132345</v>
      </c>
      <c r="K50" s="844">
        <f t="shared" si="2"/>
        <v>0</v>
      </c>
    </row>
    <row r="51" spans="1:11" ht="17.25" thickBot="1" x14ac:dyDescent="0.3">
      <c r="A51" s="406" t="s">
        <v>449</v>
      </c>
      <c r="B51" s="407"/>
      <c r="C51" s="408"/>
      <c r="D51" s="409">
        <f>D45+D46+D47+D48+D50</f>
        <v>18387894</v>
      </c>
      <c r="E51" s="409"/>
      <c r="F51" s="409"/>
      <c r="G51" s="409">
        <f>G45+G46+G47+G48+G50+G49</f>
        <v>21289010</v>
      </c>
      <c r="H51" s="409"/>
      <c r="I51" s="409"/>
      <c r="J51" s="843">
        <f>J45+J46+J47+J48+J50+G49</f>
        <v>21233650</v>
      </c>
      <c r="K51" s="841">
        <f>J51-G51</f>
        <v>-55360</v>
      </c>
    </row>
  </sheetData>
  <mergeCells count="7">
    <mergeCell ref="H4:J4"/>
    <mergeCell ref="J3:K3"/>
    <mergeCell ref="A1:K1"/>
    <mergeCell ref="A4:A5"/>
    <mergeCell ref="B4:D4"/>
    <mergeCell ref="C3:D3"/>
    <mergeCell ref="E4:G4"/>
  </mergeCells>
  <phoneticPr fontId="68" type="noConversion"/>
  <printOptions horizontalCentered="1"/>
  <pageMargins left="0.28000000000000003" right="0.23622047244094491" top="0.39370078740157483" bottom="0.19685039370078741" header="0.27559055118110237" footer="0.19685039370078741"/>
  <pageSetup paperSize="9" scale="5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1"/>
  <sheetViews>
    <sheetView topLeftCell="C1" workbookViewId="0">
      <selection activeCell="L9" sqref="L9"/>
    </sheetView>
  </sheetViews>
  <sheetFormatPr defaultRowHeight="12.75" x14ac:dyDescent="0.2"/>
  <cols>
    <col min="1" max="1" width="11.5" style="231" hidden="1" customWidth="1"/>
    <col min="2" max="2" width="3.83203125" style="231" hidden="1" customWidth="1"/>
    <col min="3" max="3" width="44.83203125" style="231" customWidth="1"/>
    <col min="4" max="4" width="13.83203125" style="231" customWidth="1"/>
    <col min="5" max="5" width="12.6640625" style="231" hidden="1" customWidth="1"/>
    <col min="6" max="6" width="11.5" style="231" hidden="1" customWidth="1"/>
    <col min="7" max="7" width="13" style="231" hidden="1" customWidth="1"/>
    <col min="8" max="8" width="11.5" style="231" hidden="1" customWidth="1"/>
    <col min="9" max="10" width="14.5" style="231" customWidth="1"/>
    <col min="11" max="11" width="48.6640625" style="231" customWidth="1"/>
    <col min="12" max="12" width="13.1640625" style="231" customWidth="1"/>
    <col min="13" max="13" width="13.5" style="231" hidden="1" customWidth="1"/>
    <col min="14" max="14" width="12.1640625" style="231" hidden="1" customWidth="1"/>
    <col min="15" max="15" width="11.83203125" style="231" hidden="1" customWidth="1"/>
    <col min="16" max="16" width="12.1640625" style="231" hidden="1" customWidth="1"/>
    <col min="17" max="17" width="13.83203125" style="231" customWidth="1"/>
    <col min="18" max="18" width="14.5" style="231" customWidth="1"/>
    <col min="19" max="16384" width="9.33203125" style="231"/>
  </cols>
  <sheetData>
    <row r="1" spans="1:18" ht="30" customHeight="1" x14ac:dyDescent="0.3">
      <c r="C1" s="888" t="s">
        <v>554</v>
      </c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232"/>
    </row>
    <row r="2" spans="1:18" ht="30" customHeight="1" x14ac:dyDescent="0.3">
      <c r="C2" s="888" t="s">
        <v>436</v>
      </c>
      <c r="D2" s="888"/>
      <c r="E2" s="888"/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8"/>
      <c r="Q2" s="888"/>
      <c r="R2" s="232"/>
    </row>
    <row r="3" spans="1:18" ht="17.25" customHeight="1" x14ac:dyDescent="0.3">
      <c r="C3" s="888" t="s">
        <v>467</v>
      </c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232"/>
    </row>
    <row r="4" spans="1:18" ht="17.25" customHeight="1" x14ac:dyDescent="0.3">
      <c r="C4" s="232"/>
      <c r="D4" s="232"/>
      <c r="E4" s="232"/>
      <c r="F4" s="232"/>
      <c r="G4" s="232"/>
      <c r="H4" s="232"/>
      <c r="I4" s="232"/>
      <c r="J4" s="232"/>
      <c r="K4" s="233"/>
      <c r="L4" s="233"/>
      <c r="M4" s="233"/>
      <c r="O4" s="233"/>
      <c r="Q4" s="233"/>
      <c r="R4" s="233" t="s">
        <v>400</v>
      </c>
    </row>
    <row r="5" spans="1:18" ht="19.5" customHeight="1" thickBot="1" x14ac:dyDescent="0.25">
      <c r="G5" s="234"/>
      <c r="I5" s="234"/>
      <c r="J5" s="234"/>
      <c r="K5" s="235"/>
      <c r="L5" s="235"/>
      <c r="M5" s="235"/>
      <c r="O5" s="235"/>
      <c r="Q5" s="235"/>
      <c r="R5" s="411" t="s">
        <v>576</v>
      </c>
    </row>
    <row r="6" spans="1:18" ht="42" customHeight="1" thickBot="1" x14ac:dyDescent="0.25">
      <c r="A6" s="236" t="s">
        <v>437</v>
      </c>
      <c r="B6" s="414" t="s">
        <v>438</v>
      </c>
      <c r="C6" s="431" t="s">
        <v>439</v>
      </c>
      <c r="D6" s="328" t="s">
        <v>624</v>
      </c>
      <c r="E6" s="350" t="s">
        <v>621</v>
      </c>
      <c r="F6" s="338" t="s">
        <v>622</v>
      </c>
      <c r="G6" s="420" t="s">
        <v>496</v>
      </c>
      <c r="H6" s="437" t="s">
        <v>497</v>
      </c>
      <c r="I6" s="443" t="s">
        <v>619</v>
      </c>
      <c r="J6" s="449" t="s">
        <v>626</v>
      </c>
      <c r="K6" s="431" t="s">
        <v>440</v>
      </c>
      <c r="L6" s="328" t="s">
        <v>624</v>
      </c>
      <c r="M6" s="350" t="s">
        <v>621</v>
      </c>
      <c r="N6" s="338" t="s">
        <v>622</v>
      </c>
      <c r="O6" s="420" t="s">
        <v>496</v>
      </c>
      <c r="P6" s="437" t="s">
        <v>497</v>
      </c>
      <c r="Q6" s="443" t="s">
        <v>619</v>
      </c>
      <c r="R6" s="467" t="s">
        <v>626</v>
      </c>
    </row>
    <row r="7" spans="1:18" s="238" customFormat="1" ht="11.25" thickBot="1" x14ac:dyDescent="0.2">
      <c r="A7" s="237">
        <v>1</v>
      </c>
      <c r="B7" s="415">
        <v>2</v>
      </c>
      <c r="C7" s="432" t="s">
        <v>155</v>
      </c>
      <c r="D7" s="425" t="s">
        <v>103</v>
      </c>
      <c r="E7" s="424" t="s">
        <v>105</v>
      </c>
      <c r="F7" s="424" t="s">
        <v>105</v>
      </c>
      <c r="G7" s="424" t="s">
        <v>106</v>
      </c>
      <c r="H7" s="438" t="s">
        <v>105</v>
      </c>
      <c r="I7" s="432" t="s">
        <v>104</v>
      </c>
      <c r="J7" s="450" t="s">
        <v>105</v>
      </c>
      <c r="K7" s="432" t="s">
        <v>106</v>
      </c>
      <c r="L7" s="425" t="s">
        <v>82</v>
      </c>
      <c r="M7" s="424" t="s">
        <v>84</v>
      </c>
      <c r="N7" s="424" t="s">
        <v>84</v>
      </c>
      <c r="O7" s="424" t="s">
        <v>498</v>
      </c>
      <c r="P7" s="438" t="s">
        <v>499</v>
      </c>
      <c r="Q7" s="432" t="s">
        <v>83</v>
      </c>
      <c r="R7" s="468" t="s">
        <v>84</v>
      </c>
    </row>
    <row r="8" spans="1:18" ht="38.25" customHeight="1" x14ac:dyDescent="0.2">
      <c r="A8" s="239" t="s">
        <v>441</v>
      </c>
      <c r="B8" s="416" t="s">
        <v>442</v>
      </c>
      <c r="C8" s="421" t="s">
        <v>641</v>
      </c>
      <c r="D8" s="426">
        <v>2540000</v>
      </c>
      <c r="E8" s="422"/>
      <c r="F8" s="422"/>
      <c r="G8" s="422"/>
      <c r="H8" s="439"/>
      <c r="I8" s="444">
        <v>914793</v>
      </c>
      <c r="J8" s="848">
        <v>675420</v>
      </c>
      <c r="K8" s="458" t="s">
        <v>577</v>
      </c>
      <c r="L8" s="455">
        <v>0</v>
      </c>
      <c r="M8" s="423"/>
      <c r="N8" s="423"/>
      <c r="O8" s="423"/>
      <c r="P8" s="464"/>
      <c r="Q8" s="472">
        <v>13215505</v>
      </c>
      <c r="R8" s="469">
        <v>13215505</v>
      </c>
    </row>
    <row r="9" spans="1:18" ht="39.75" customHeight="1" x14ac:dyDescent="0.2">
      <c r="A9" s="239" t="s">
        <v>441</v>
      </c>
      <c r="B9" s="416" t="s">
        <v>442</v>
      </c>
      <c r="C9" s="412" t="s">
        <v>659</v>
      </c>
      <c r="D9" s="427">
        <v>1905751</v>
      </c>
      <c r="E9" s="240"/>
      <c r="F9" s="240"/>
      <c r="G9" s="240"/>
      <c r="H9" s="440"/>
      <c r="I9" s="445">
        <v>20599713</v>
      </c>
      <c r="J9" s="849">
        <v>17208686</v>
      </c>
      <c r="K9" s="459" t="s">
        <v>640</v>
      </c>
      <c r="L9" s="456">
        <v>0</v>
      </c>
      <c r="M9" s="241"/>
      <c r="N9" s="241"/>
      <c r="O9" s="241"/>
      <c r="P9" s="465"/>
      <c r="Q9" s="473">
        <v>750000</v>
      </c>
      <c r="R9" s="470">
        <v>750000</v>
      </c>
    </row>
    <row r="10" spans="1:18" ht="30" customHeight="1" x14ac:dyDescent="0.2">
      <c r="A10" s="239" t="s">
        <v>441</v>
      </c>
      <c r="B10" s="416" t="s">
        <v>442</v>
      </c>
      <c r="C10" s="413" t="s">
        <v>642</v>
      </c>
      <c r="D10" s="428">
        <v>0</v>
      </c>
      <c r="E10" s="242"/>
      <c r="F10" s="240"/>
      <c r="G10" s="242"/>
      <c r="H10" s="440"/>
      <c r="I10" s="445">
        <v>750000</v>
      </c>
      <c r="J10" s="849">
        <v>0</v>
      </c>
      <c r="K10" s="460"/>
      <c r="L10" s="457"/>
      <c r="M10" s="243"/>
      <c r="N10" s="241"/>
      <c r="O10" s="243"/>
      <c r="P10" s="465"/>
      <c r="Q10" s="473"/>
      <c r="R10" s="470"/>
    </row>
    <row r="11" spans="1:18" ht="27.75" customHeight="1" x14ac:dyDescent="0.2">
      <c r="A11" s="239" t="s">
        <v>443</v>
      </c>
      <c r="B11" s="416" t="s">
        <v>444</v>
      </c>
      <c r="C11" s="433" t="s">
        <v>643</v>
      </c>
      <c r="D11" s="429">
        <v>0</v>
      </c>
      <c r="E11" s="244"/>
      <c r="F11" s="240"/>
      <c r="G11" s="244"/>
      <c r="H11" s="440"/>
      <c r="I11" s="445">
        <v>1000000</v>
      </c>
      <c r="J11" s="849">
        <v>1000000</v>
      </c>
      <c r="K11" s="461"/>
      <c r="L11" s="457"/>
      <c r="M11" s="243"/>
      <c r="N11" s="241"/>
      <c r="O11" s="243"/>
      <c r="P11" s="465"/>
      <c r="Q11" s="473"/>
      <c r="R11" s="470"/>
    </row>
    <row r="12" spans="1:18" ht="27.75" customHeight="1" x14ac:dyDescent="0.2">
      <c r="A12" s="239" t="s">
        <v>445</v>
      </c>
      <c r="B12" s="416" t="s">
        <v>446</v>
      </c>
      <c r="C12" s="433" t="s">
        <v>658</v>
      </c>
      <c r="D12" s="429">
        <v>0</v>
      </c>
      <c r="E12" s="244"/>
      <c r="F12" s="240"/>
      <c r="G12" s="244"/>
      <c r="H12" s="440"/>
      <c r="I12" s="445">
        <v>254000</v>
      </c>
      <c r="J12" s="849">
        <v>254000</v>
      </c>
      <c r="K12" s="461"/>
      <c r="L12" s="457"/>
      <c r="M12" s="243"/>
      <c r="N12" s="241"/>
      <c r="O12" s="243"/>
      <c r="P12" s="465"/>
      <c r="Q12" s="473"/>
      <c r="R12" s="470"/>
    </row>
    <row r="13" spans="1:18" ht="27.75" customHeight="1" x14ac:dyDescent="0.2">
      <c r="A13" s="239" t="s">
        <v>441</v>
      </c>
      <c r="B13" s="416" t="s">
        <v>447</v>
      </c>
      <c r="C13" s="433" t="s">
        <v>644</v>
      </c>
      <c r="D13" s="429">
        <v>0</v>
      </c>
      <c r="E13" s="244"/>
      <c r="F13" s="240"/>
      <c r="G13" s="244"/>
      <c r="H13" s="440"/>
      <c r="I13" s="445">
        <v>523730</v>
      </c>
      <c r="J13" s="849">
        <v>523730</v>
      </c>
      <c r="K13" s="462"/>
      <c r="L13" s="457"/>
      <c r="M13" s="243"/>
      <c r="N13" s="241"/>
      <c r="O13" s="243"/>
      <c r="P13" s="465"/>
      <c r="Q13" s="473"/>
      <c r="R13" s="470"/>
    </row>
    <row r="14" spans="1:18" ht="27.75" customHeight="1" x14ac:dyDescent="0.2">
      <c r="A14" s="239" t="s">
        <v>445</v>
      </c>
      <c r="B14" s="416" t="s">
        <v>446</v>
      </c>
      <c r="C14" s="435"/>
      <c r="D14" s="427"/>
      <c r="E14" s="240"/>
      <c r="F14" s="240"/>
      <c r="G14" s="240"/>
      <c r="H14" s="440"/>
      <c r="I14" s="445"/>
      <c r="J14" s="451"/>
      <c r="K14" s="461"/>
      <c r="L14" s="457"/>
      <c r="M14" s="243"/>
      <c r="N14" s="243"/>
      <c r="O14" s="243"/>
      <c r="P14" s="466"/>
      <c r="Q14" s="473"/>
      <c r="R14" s="470"/>
    </row>
    <row r="15" spans="1:18" ht="27.75" customHeight="1" x14ac:dyDescent="0.2">
      <c r="A15" s="239" t="s">
        <v>441</v>
      </c>
      <c r="B15" s="416" t="s">
        <v>448</v>
      </c>
      <c r="C15" s="434"/>
      <c r="D15" s="429"/>
      <c r="E15" s="244"/>
      <c r="F15" s="244"/>
      <c r="G15" s="244"/>
      <c r="H15" s="441"/>
      <c r="I15" s="446"/>
      <c r="J15" s="452"/>
      <c r="K15" s="463"/>
      <c r="L15" s="456"/>
      <c r="M15" s="241"/>
      <c r="N15" s="241"/>
      <c r="O15" s="241"/>
      <c r="P15" s="465"/>
      <c r="Q15" s="473"/>
      <c r="R15" s="470"/>
    </row>
    <row r="16" spans="1:18" ht="27.75" customHeight="1" x14ac:dyDescent="0.2">
      <c r="A16" s="239" t="s">
        <v>441</v>
      </c>
      <c r="B16" s="416" t="s">
        <v>448</v>
      </c>
      <c r="C16" s="434"/>
      <c r="D16" s="429"/>
      <c r="E16" s="244"/>
      <c r="F16" s="244"/>
      <c r="G16" s="244"/>
      <c r="H16" s="441"/>
      <c r="I16" s="447"/>
      <c r="J16" s="453"/>
      <c r="K16" s="463"/>
      <c r="L16" s="456"/>
      <c r="M16" s="241"/>
      <c r="N16" s="241"/>
      <c r="O16" s="241"/>
      <c r="P16" s="465"/>
      <c r="Q16" s="473"/>
      <c r="R16" s="470"/>
    </row>
    <row r="17" spans="1:18" ht="27.75" customHeight="1" thickBot="1" x14ac:dyDescent="0.25">
      <c r="A17" s="245"/>
      <c r="B17" s="417"/>
      <c r="C17" s="735"/>
      <c r="D17" s="736"/>
      <c r="E17" s="737"/>
      <c r="F17" s="737"/>
      <c r="G17" s="737"/>
      <c r="H17" s="738"/>
      <c r="I17" s="739"/>
      <c r="J17" s="740"/>
      <c r="K17" s="741"/>
      <c r="L17" s="742"/>
      <c r="M17" s="743"/>
      <c r="N17" s="743"/>
      <c r="O17" s="743"/>
      <c r="P17" s="744"/>
      <c r="Q17" s="745"/>
      <c r="R17" s="746"/>
    </row>
    <row r="18" spans="1:18" ht="24" customHeight="1" thickBot="1" x14ac:dyDescent="0.25">
      <c r="A18" s="246"/>
      <c r="B18" s="418"/>
      <c r="C18" s="436" t="s">
        <v>645</v>
      </c>
      <c r="D18" s="430">
        <f>SUM(D8:D15)</f>
        <v>4445751</v>
      </c>
      <c r="E18" s="419">
        <v>42778</v>
      </c>
      <c r="F18" s="419">
        <f>SUM(F8:F15)</f>
        <v>0</v>
      </c>
      <c r="G18" s="419">
        <v>27363</v>
      </c>
      <c r="H18" s="442">
        <f>SUM(H8:H16)</f>
        <v>0</v>
      </c>
      <c r="I18" s="448">
        <f>SUM(I8:I16)</f>
        <v>24042236</v>
      </c>
      <c r="J18" s="454">
        <f>SUM(J8:J16)</f>
        <v>19661836</v>
      </c>
      <c r="K18" s="436"/>
      <c r="L18" s="430">
        <f>SUM(L8:L15)</f>
        <v>0</v>
      </c>
      <c r="M18" s="419">
        <v>28416</v>
      </c>
      <c r="N18" s="419">
        <f>SUM(N8:N15)</f>
        <v>0</v>
      </c>
      <c r="O18" s="419">
        <v>37123</v>
      </c>
      <c r="P18" s="442">
        <f>SUM(P8:P15)</f>
        <v>0</v>
      </c>
      <c r="Q18" s="448">
        <f>SUM(Q8:Q15)</f>
        <v>13965505</v>
      </c>
      <c r="R18" s="471">
        <f>SUM(R8:R15)</f>
        <v>13965505</v>
      </c>
    </row>
    <row r="19" spans="1:18" x14ac:dyDescent="0.2">
      <c r="A19" s="246"/>
      <c r="B19" s="247"/>
    </row>
    <row r="20" spans="1:18" x14ac:dyDescent="0.2">
      <c r="A20" s="246"/>
      <c r="B20" s="247"/>
    </row>
    <row r="21" spans="1:18" ht="13.5" thickBot="1" x14ac:dyDescent="0.25">
      <c r="A21" s="249" t="s">
        <v>449</v>
      </c>
      <c r="B21" s="248"/>
    </row>
  </sheetData>
  <mergeCells count="3">
    <mergeCell ref="C1:Q1"/>
    <mergeCell ref="C2:Q2"/>
    <mergeCell ref="C3:Q3"/>
  </mergeCells>
  <printOptions horizontalCentered="1"/>
  <pageMargins left="0.15748031496062992" right="0.31496062992125984" top="0.59055118110236227" bottom="0.59055118110236227" header="0" footer="0"/>
  <pageSetup paperSize="9" scale="80" orientation="landscape" r:id="rId1"/>
  <headerFooter alignWithMargins="0">
    <oddHeader xml:space="preserve">&amp;C&amp;"Times New Roman CE,Félkövér"&amp;12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theme="0"/>
    <pageSetUpPr fitToPage="1"/>
  </sheetPr>
  <dimension ref="A1:E34"/>
  <sheetViews>
    <sheetView workbookViewId="0">
      <selection activeCell="F10" sqref="F10"/>
    </sheetView>
  </sheetViews>
  <sheetFormatPr defaultRowHeight="12.75" x14ac:dyDescent="0.2"/>
  <cols>
    <col min="1" max="1" width="5" customWidth="1"/>
    <col min="2" max="2" width="43" customWidth="1"/>
    <col min="3" max="3" width="39.6640625" customWidth="1"/>
    <col min="4" max="4" width="12.6640625" customWidth="1"/>
  </cols>
  <sheetData>
    <row r="1" spans="1:5" x14ac:dyDescent="0.2">
      <c r="A1" s="178"/>
      <c r="B1" s="178"/>
      <c r="C1" s="178"/>
      <c r="D1" s="178"/>
    </row>
    <row r="2" spans="1:5" ht="47.25" customHeight="1" x14ac:dyDescent="0.25">
      <c r="A2" s="889" t="s">
        <v>578</v>
      </c>
      <c r="B2" s="889"/>
      <c r="C2" s="889"/>
      <c r="D2" s="889"/>
    </row>
    <row r="3" spans="1:5" ht="15.75" x14ac:dyDescent="0.25">
      <c r="A3" s="890" t="s">
        <v>627</v>
      </c>
      <c r="B3" s="890"/>
      <c r="C3" s="890"/>
      <c r="D3" s="890"/>
    </row>
    <row r="4" spans="1:5" s="154" customFormat="1" ht="19.5" customHeight="1" x14ac:dyDescent="0.2">
      <c r="C4" s="902" t="s">
        <v>540</v>
      </c>
      <c r="D4" s="902"/>
    </row>
    <row r="5" spans="1:5" s="154" customFormat="1" ht="19.5" customHeight="1" thickBot="1" x14ac:dyDescent="0.25">
      <c r="C5" s="903" t="s">
        <v>569</v>
      </c>
      <c r="D5" s="903"/>
    </row>
    <row r="6" spans="1:5" ht="38.25" customHeight="1" thickBot="1" x14ac:dyDescent="0.25">
      <c r="A6" s="763" t="s">
        <v>68</v>
      </c>
      <c r="B6" s="764" t="s">
        <v>63</v>
      </c>
      <c r="C6" s="764" t="s">
        <v>64</v>
      </c>
      <c r="D6" s="765" t="s">
        <v>459</v>
      </c>
    </row>
    <row r="7" spans="1:5" ht="23.25" customHeight="1" thickBot="1" x14ac:dyDescent="0.25">
      <c r="A7" s="896" t="s">
        <v>67</v>
      </c>
      <c r="B7" s="897"/>
      <c r="C7" s="897"/>
      <c r="D7" s="898"/>
    </row>
    <row r="8" spans="1:5" ht="36" customHeight="1" x14ac:dyDescent="0.2">
      <c r="A8" s="761" t="s">
        <v>169</v>
      </c>
      <c r="B8" s="758" t="s">
        <v>550</v>
      </c>
      <c r="C8" s="851" t="s">
        <v>647</v>
      </c>
      <c r="D8" s="755">
        <v>92085</v>
      </c>
    </row>
    <row r="9" spans="1:5" ht="45" customHeight="1" x14ac:dyDescent="0.2">
      <c r="A9" s="762" t="s">
        <v>170</v>
      </c>
      <c r="B9" s="759" t="s">
        <v>66</v>
      </c>
      <c r="C9" s="751" t="s">
        <v>662</v>
      </c>
      <c r="D9" s="756">
        <v>121072</v>
      </c>
    </row>
    <row r="10" spans="1:5" ht="26.25" customHeight="1" x14ac:dyDescent="0.2">
      <c r="A10" s="762" t="s">
        <v>171</v>
      </c>
      <c r="B10" s="759" t="s">
        <v>581</v>
      </c>
      <c r="C10" s="751" t="s">
        <v>579</v>
      </c>
      <c r="D10" s="756">
        <v>154800</v>
      </c>
    </row>
    <row r="11" spans="1:5" ht="23.25" customHeight="1" x14ac:dyDescent="0.2">
      <c r="A11" s="762" t="s">
        <v>172</v>
      </c>
      <c r="B11" s="759" t="s">
        <v>560</v>
      </c>
      <c r="C11" s="751" t="s">
        <v>580</v>
      </c>
      <c r="D11" s="756">
        <v>50000</v>
      </c>
    </row>
    <row r="12" spans="1:5" ht="34.5" customHeight="1" x14ac:dyDescent="0.2">
      <c r="A12" s="762" t="s">
        <v>173</v>
      </c>
      <c r="B12" s="754" t="s">
        <v>561</v>
      </c>
      <c r="C12" s="751" t="s">
        <v>663</v>
      </c>
      <c r="D12" s="756">
        <v>167226</v>
      </c>
    </row>
    <row r="13" spans="1:5" ht="32.25" customHeight="1" x14ac:dyDescent="0.2">
      <c r="A13" s="762" t="s">
        <v>174</v>
      </c>
      <c r="B13" s="847" t="s">
        <v>661</v>
      </c>
      <c r="C13" s="836" t="s">
        <v>664</v>
      </c>
      <c r="D13" s="837">
        <v>15000</v>
      </c>
    </row>
    <row r="14" spans="1:5" ht="29.25" customHeight="1" x14ac:dyDescent="0.2">
      <c r="A14" s="762" t="s">
        <v>175</v>
      </c>
      <c r="B14" s="754" t="s">
        <v>648</v>
      </c>
      <c r="C14" s="836" t="s">
        <v>649</v>
      </c>
      <c r="D14" s="837">
        <v>33611</v>
      </c>
    </row>
    <row r="15" spans="1:5" ht="22.5" customHeight="1" thickBot="1" x14ac:dyDescent="0.25">
      <c r="A15" s="838" t="s">
        <v>176</v>
      </c>
      <c r="B15" s="760" t="s">
        <v>650</v>
      </c>
      <c r="C15" s="751" t="s">
        <v>665</v>
      </c>
      <c r="D15" s="757">
        <v>38000</v>
      </c>
    </row>
    <row r="16" spans="1:5" ht="15.95" customHeight="1" thickBot="1" x14ac:dyDescent="0.25">
      <c r="A16" s="899" t="s">
        <v>62</v>
      </c>
      <c r="B16" s="900"/>
      <c r="C16" s="901"/>
      <c r="D16" s="747">
        <f>SUM(D8:D15)</f>
        <v>671794</v>
      </c>
      <c r="E16" s="15"/>
    </row>
    <row r="17" spans="1:5" ht="24" customHeight="1" thickBot="1" x14ac:dyDescent="0.25">
      <c r="A17" s="893" t="s">
        <v>65</v>
      </c>
      <c r="B17" s="894"/>
      <c r="C17" s="894"/>
      <c r="D17" s="895"/>
      <c r="E17" s="15"/>
    </row>
    <row r="18" spans="1:5" ht="15.95" customHeight="1" x14ac:dyDescent="0.2">
      <c r="A18" s="766" t="s">
        <v>177</v>
      </c>
      <c r="B18" s="753" t="s">
        <v>559</v>
      </c>
      <c r="C18" s="753" t="s">
        <v>583</v>
      </c>
      <c r="D18" s="768">
        <v>30000</v>
      </c>
    </row>
    <row r="19" spans="1:5" ht="15.95" customHeight="1" x14ac:dyDescent="0.2">
      <c r="A19" s="179" t="s">
        <v>116</v>
      </c>
      <c r="B19" s="847" t="s">
        <v>657</v>
      </c>
      <c r="C19" s="767" t="s">
        <v>582</v>
      </c>
      <c r="D19" s="749">
        <v>7695</v>
      </c>
    </row>
    <row r="20" spans="1:5" ht="23.25" customHeight="1" x14ac:dyDescent="0.2">
      <c r="A20" s="179" t="s">
        <v>117</v>
      </c>
      <c r="B20" s="751" t="s">
        <v>646</v>
      </c>
      <c r="C20" s="754" t="s">
        <v>583</v>
      </c>
      <c r="D20" s="749">
        <v>20000</v>
      </c>
    </row>
    <row r="21" spans="1:5" ht="15.95" customHeight="1" x14ac:dyDescent="0.2">
      <c r="A21" s="179"/>
      <c r="B21" s="754"/>
      <c r="C21" s="754"/>
      <c r="D21" s="749"/>
    </row>
    <row r="22" spans="1:5" ht="15.95" customHeight="1" x14ac:dyDescent="0.2">
      <c r="A22" s="179"/>
      <c r="B22" s="754"/>
      <c r="C22" s="754"/>
      <c r="D22" s="749"/>
    </row>
    <row r="23" spans="1:5" ht="15.95" customHeight="1" x14ac:dyDescent="0.2">
      <c r="A23" s="179"/>
      <c r="B23" s="754"/>
      <c r="C23" s="754"/>
      <c r="D23" s="749"/>
    </row>
    <row r="24" spans="1:5" ht="15.95" customHeight="1" x14ac:dyDescent="0.2">
      <c r="A24" s="179"/>
      <c r="B24" s="767"/>
      <c r="C24" s="754"/>
      <c r="D24" s="750"/>
    </row>
    <row r="25" spans="1:5" ht="27" customHeight="1" x14ac:dyDescent="0.2">
      <c r="A25" s="179"/>
      <c r="B25" s="767"/>
      <c r="C25" s="751"/>
      <c r="D25" s="750"/>
    </row>
    <row r="26" spans="1:5" ht="15.95" customHeight="1" thickBot="1" x14ac:dyDescent="0.25">
      <c r="A26" s="183"/>
      <c r="B26" s="752"/>
      <c r="C26" s="769"/>
      <c r="D26" s="750"/>
    </row>
    <row r="27" spans="1:5" ht="15.95" customHeight="1" thickBot="1" x14ac:dyDescent="0.25">
      <c r="A27" s="748" t="s">
        <v>62</v>
      </c>
      <c r="B27" s="835"/>
      <c r="C27" s="834"/>
      <c r="D27" s="747">
        <f>SUM(D18:D25)</f>
        <v>57695</v>
      </c>
    </row>
    <row r="28" spans="1:5" ht="24" customHeight="1" thickBot="1" x14ac:dyDescent="0.25">
      <c r="A28" s="893" t="s">
        <v>494</v>
      </c>
      <c r="B28" s="894"/>
      <c r="C28" s="894"/>
      <c r="D28" s="895"/>
    </row>
    <row r="29" spans="1:5" ht="15.95" customHeight="1" x14ac:dyDescent="0.2">
      <c r="A29" s="766"/>
      <c r="B29" s="753"/>
      <c r="C29" s="753"/>
      <c r="D29" s="755"/>
    </row>
    <row r="30" spans="1:5" ht="15.95" customHeight="1" thickBot="1" x14ac:dyDescent="0.25">
      <c r="A30" s="179"/>
      <c r="B30" s="752"/>
      <c r="C30" s="752"/>
      <c r="D30" s="757"/>
    </row>
    <row r="31" spans="1:5" ht="15.95" customHeight="1" thickBot="1" x14ac:dyDescent="0.25">
      <c r="A31" s="182" t="s">
        <v>62</v>
      </c>
      <c r="B31" s="770"/>
      <c r="C31" s="771"/>
      <c r="D31" s="772">
        <f>SUM(D29:D30)</f>
        <v>0</v>
      </c>
    </row>
    <row r="32" spans="1:5" ht="15.95" customHeight="1" thickBot="1" x14ac:dyDescent="0.25">
      <c r="A32" s="891" t="s">
        <v>495</v>
      </c>
      <c r="B32" s="892"/>
      <c r="C32" s="180"/>
      <c r="D32" s="181">
        <f>D16+D27+D31</f>
        <v>729489</v>
      </c>
    </row>
    <row r="33" spans="1:4" x14ac:dyDescent="0.2">
      <c r="A33" s="178"/>
      <c r="B33" s="178"/>
      <c r="C33" s="178"/>
      <c r="D33" s="178"/>
    </row>
    <row r="34" spans="1:4" x14ac:dyDescent="0.2">
      <c r="A34" s="178"/>
      <c r="B34" s="178"/>
      <c r="C34" s="178"/>
      <c r="D34" s="178"/>
    </row>
  </sheetData>
  <mergeCells count="9">
    <mergeCell ref="A2:D2"/>
    <mergeCell ref="A3:D3"/>
    <mergeCell ref="A32:B32"/>
    <mergeCell ref="A17:D17"/>
    <mergeCell ref="A7:D7"/>
    <mergeCell ref="A16:C16"/>
    <mergeCell ref="C4:D4"/>
    <mergeCell ref="C5:D5"/>
    <mergeCell ref="A28:D28"/>
  </mergeCells>
  <phoneticPr fontId="99" type="noConversion"/>
  <conditionalFormatting sqref="D32">
    <cfRule type="cellIs" dxfId="1" priority="1" stopIfTrue="1" operator="equal">
      <formula>0</formula>
    </cfRule>
  </conditionalFormatting>
  <pageMargins left="0.78740157480314965" right="0.78740157480314965" top="1.5748031496062993" bottom="0.98425196850393704" header="0.78740157480314965" footer="0.78740157480314965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theme="0"/>
    <pageSetUpPr fitToPage="1"/>
  </sheetPr>
  <dimension ref="A1:D28"/>
  <sheetViews>
    <sheetView topLeftCell="A16" workbookViewId="0">
      <selection activeCell="H23" sqref="H23"/>
    </sheetView>
  </sheetViews>
  <sheetFormatPr defaultRowHeight="12.75" x14ac:dyDescent="0.2"/>
  <cols>
    <col min="1" max="1" width="5.6640625" style="199" customWidth="1"/>
    <col min="2" max="2" width="63.1640625" style="186" customWidth="1"/>
    <col min="3" max="3" width="15.33203125" style="186" customWidth="1"/>
    <col min="4" max="4" width="17.33203125" style="186" customWidth="1"/>
    <col min="5" max="16384" width="9.33203125" style="186"/>
  </cols>
  <sheetData>
    <row r="1" spans="1:4" ht="40.5" customHeight="1" x14ac:dyDescent="0.25">
      <c r="A1" s="907" t="s">
        <v>628</v>
      </c>
      <c r="B1" s="907"/>
      <c r="C1" s="907"/>
      <c r="D1" s="907"/>
    </row>
    <row r="2" spans="1:4" ht="15.75" customHeight="1" x14ac:dyDescent="0.25">
      <c r="A2" s="184"/>
      <c r="B2" s="185"/>
      <c r="C2" s="906" t="s">
        <v>541</v>
      </c>
      <c r="D2" s="906"/>
    </row>
    <row r="3" spans="1:4" s="192" customFormat="1" ht="15.75" thickBot="1" x14ac:dyDescent="0.25">
      <c r="A3" s="188"/>
      <c r="B3" s="189"/>
      <c r="C3" s="190"/>
      <c r="D3" s="508" t="s">
        <v>584</v>
      </c>
    </row>
    <row r="4" spans="1:4" s="197" customFormat="1" ht="48" customHeight="1" x14ac:dyDescent="0.2">
      <c r="A4" s="478" t="s">
        <v>178</v>
      </c>
      <c r="B4" s="485" t="s">
        <v>45</v>
      </c>
      <c r="C4" s="495" t="s">
        <v>46</v>
      </c>
      <c r="D4" s="485" t="s">
        <v>47</v>
      </c>
    </row>
    <row r="5" spans="1:4" s="197" customFormat="1" ht="14.25" customHeight="1" thickBot="1" x14ac:dyDescent="0.25">
      <c r="A5" s="479"/>
      <c r="B5" s="486"/>
      <c r="C5" s="496"/>
      <c r="D5" s="486"/>
    </row>
    <row r="6" spans="1:4" s="197" customFormat="1" ht="14.1" customHeight="1" thickBot="1" x14ac:dyDescent="0.25">
      <c r="A6" s="480" t="s">
        <v>155</v>
      </c>
      <c r="B6" s="487" t="s">
        <v>103</v>
      </c>
      <c r="C6" s="497" t="s">
        <v>104</v>
      </c>
      <c r="D6" s="487" t="s">
        <v>105</v>
      </c>
    </row>
    <row r="7" spans="1:4" ht="18" customHeight="1" x14ac:dyDescent="0.2">
      <c r="A7" s="481" t="s">
        <v>169</v>
      </c>
      <c r="B7" s="488" t="s">
        <v>48</v>
      </c>
      <c r="C7" s="498">
        <v>562010</v>
      </c>
      <c r="D7" s="503">
        <v>0</v>
      </c>
    </row>
    <row r="8" spans="1:4" ht="18" customHeight="1" x14ac:dyDescent="0.2">
      <c r="A8" s="482" t="s">
        <v>170</v>
      </c>
      <c r="B8" s="489" t="s">
        <v>49</v>
      </c>
      <c r="C8" s="499">
        <v>0</v>
      </c>
      <c r="D8" s="504">
        <v>0</v>
      </c>
    </row>
    <row r="9" spans="1:4" ht="18" customHeight="1" x14ac:dyDescent="0.2">
      <c r="A9" s="482" t="s">
        <v>171</v>
      </c>
      <c r="B9" s="489" t="s">
        <v>50</v>
      </c>
      <c r="C9" s="499">
        <v>0</v>
      </c>
      <c r="D9" s="504">
        <v>0</v>
      </c>
    </row>
    <row r="10" spans="1:4" ht="18" customHeight="1" x14ac:dyDescent="0.2">
      <c r="A10" s="482" t="s">
        <v>172</v>
      </c>
      <c r="B10" s="489" t="s">
        <v>51</v>
      </c>
      <c r="C10" s="499">
        <v>0</v>
      </c>
      <c r="D10" s="504">
        <v>0</v>
      </c>
    </row>
    <row r="11" spans="1:4" ht="18" customHeight="1" x14ac:dyDescent="0.2">
      <c r="A11" s="482" t="s">
        <v>173</v>
      </c>
      <c r="B11" s="489" t="s">
        <v>52</v>
      </c>
      <c r="C11" s="499">
        <v>2383473</v>
      </c>
      <c r="D11" s="504">
        <v>0</v>
      </c>
    </row>
    <row r="12" spans="1:4" ht="18" customHeight="1" x14ac:dyDescent="0.2">
      <c r="A12" s="482" t="s">
        <v>174</v>
      </c>
      <c r="B12" s="489" t="s">
        <v>53</v>
      </c>
      <c r="C12" s="499">
        <v>0</v>
      </c>
      <c r="D12" s="504">
        <v>0</v>
      </c>
    </row>
    <row r="13" spans="1:4" ht="18" customHeight="1" x14ac:dyDescent="0.2">
      <c r="A13" s="482" t="s">
        <v>175</v>
      </c>
      <c r="B13" s="490" t="s">
        <v>54</v>
      </c>
      <c r="C13" s="499">
        <v>0</v>
      </c>
      <c r="D13" s="504">
        <v>0</v>
      </c>
    </row>
    <row r="14" spans="1:4" ht="18" customHeight="1" x14ac:dyDescent="0.2">
      <c r="A14" s="482" t="s">
        <v>177</v>
      </c>
      <c r="B14" s="490" t="s">
        <v>55</v>
      </c>
      <c r="C14" s="499">
        <v>0</v>
      </c>
      <c r="D14" s="504">
        <v>0</v>
      </c>
    </row>
    <row r="15" spans="1:4" ht="18" customHeight="1" x14ac:dyDescent="0.2">
      <c r="A15" s="482" t="s">
        <v>116</v>
      </c>
      <c r="B15" s="490" t="s">
        <v>56</v>
      </c>
      <c r="C15" s="499">
        <v>0</v>
      </c>
      <c r="D15" s="504">
        <v>0</v>
      </c>
    </row>
    <row r="16" spans="1:4" ht="18" customHeight="1" x14ac:dyDescent="0.2">
      <c r="A16" s="482" t="s">
        <v>117</v>
      </c>
      <c r="B16" s="490" t="s">
        <v>57</v>
      </c>
      <c r="C16" s="499">
        <v>0</v>
      </c>
      <c r="D16" s="504">
        <v>0</v>
      </c>
    </row>
    <row r="17" spans="1:4" ht="29.25" customHeight="1" x14ac:dyDescent="0.2">
      <c r="A17" s="482" t="s">
        <v>118</v>
      </c>
      <c r="B17" s="490" t="s">
        <v>58</v>
      </c>
      <c r="C17" s="499">
        <v>2383473</v>
      </c>
      <c r="D17" s="504">
        <v>0</v>
      </c>
    </row>
    <row r="18" spans="1:4" ht="18" customHeight="1" x14ac:dyDescent="0.2">
      <c r="A18" s="482" t="s">
        <v>119</v>
      </c>
      <c r="B18" s="489" t="s">
        <v>59</v>
      </c>
      <c r="C18" s="499">
        <v>272830</v>
      </c>
      <c r="D18" s="504">
        <v>0</v>
      </c>
    </row>
    <row r="19" spans="1:4" ht="18" customHeight="1" x14ac:dyDescent="0.2">
      <c r="A19" s="482" t="s">
        <v>120</v>
      </c>
      <c r="B19" s="489" t="s">
        <v>75</v>
      </c>
      <c r="C19" s="499">
        <v>0</v>
      </c>
      <c r="D19" s="504">
        <v>0</v>
      </c>
    </row>
    <row r="20" spans="1:4" ht="18" customHeight="1" x14ac:dyDescent="0.2">
      <c r="A20" s="482" t="s">
        <v>121</v>
      </c>
      <c r="B20" s="489" t="s">
        <v>76</v>
      </c>
      <c r="C20" s="499">
        <v>0</v>
      </c>
      <c r="D20" s="504" t="s">
        <v>453</v>
      </c>
    </row>
    <row r="21" spans="1:4" ht="18" customHeight="1" x14ac:dyDescent="0.2">
      <c r="A21" s="482" t="s">
        <v>122</v>
      </c>
      <c r="B21" s="489" t="s">
        <v>60</v>
      </c>
      <c r="C21" s="499">
        <v>0</v>
      </c>
      <c r="D21" s="504" t="s">
        <v>453</v>
      </c>
    </row>
    <row r="22" spans="1:4" ht="18" customHeight="1" x14ac:dyDescent="0.2">
      <c r="A22" s="482" t="s">
        <v>123</v>
      </c>
      <c r="B22" s="489" t="s">
        <v>61</v>
      </c>
      <c r="C22" s="499">
        <v>0</v>
      </c>
      <c r="D22" s="504">
        <v>0</v>
      </c>
    </row>
    <row r="23" spans="1:4" ht="18" customHeight="1" x14ac:dyDescent="0.2">
      <c r="A23" s="482" t="s">
        <v>124</v>
      </c>
      <c r="B23" s="491"/>
      <c r="C23" s="500"/>
      <c r="D23" s="505"/>
    </row>
    <row r="24" spans="1:4" ht="18" customHeight="1" x14ac:dyDescent="0.2">
      <c r="A24" s="482" t="s">
        <v>125</v>
      </c>
      <c r="B24" s="492"/>
      <c r="C24" s="500"/>
      <c r="D24" s="505"/>
    </row>
    <row r="25" spans="1:4" ht="18" customHeight="1" thickBot="1" x14ac:dyDescent="0.25">
      <c r="A25" s="483" t="s">
        <v>126</v>
      </c>
      <c r="B25" s="493"/>
      <c r="C25" s="501"/>
      <c r="D25" s="506"/>
    </row>
    <row r="26" spans="1:4" ht="18" customHeight="1" thickBot="1" x14ac:dyDescent="0.25">
      <c r="A26" s="484" t="s">
        <v>127</v>
      </c>
      <c r="B26" s="494" t="s">
        <v>62</v>
      </c>
      <c r="C26" s="502">
        <f>+C7+C8+C9+C10+C11+C18+C19+C20+C21+C22+C23+C24+C25</f>
        <v>3218313</v>
      </c>
      <c r="D26" s="507">
        <f>SUM(D7:D22)</f>
        <v>0</v>
      </c>
    </row>
    <row r="27" spans="1:4" ht="8.25" customHeight="1" thickBot="1" x14ac:dyDescent="0.25">
      <c r="A27" s="477"/>
      <c r="B27" s="904"/>
      <c r="C27" s="904"/>
      <c r="D27" s="905"/>
    </row>
    <row r="28" spans="1:4" x14ac:dyDescent="0.2">
      <c r="A28" s="184"/>
      <c r="B28" s="198"/>
      <c r="C28" s="198"/>
      <c r="D28" s="198"/>
    </row>
  </sheetData>
  <mergeCells count="3">
    <mergeCell ref="B27:D27"/>
    <mergeCell ref="C2:D2"/>
    <mergeCell ref="A1:D1"/>
  </mergeCells>
  <phoneticPr fontId="99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4" orientation="portrait" horizontalDpi="300" verticalDpi="300" r:id="rId1"/>
  <headerFooter alignWithMargins="0">
    <oddHeader xml:space="preserve">&amp;R&amp;"Times New Roman CE,Dőlt"&amp;11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/>
  <dimension ref="A2:I16"/>
  <sheetViews>
    <sheetView topLeftCell="A10" workbookViewId="0">
      <selection activeCell="K6" sqref="K6"/>
    </sheetView>
  </sheetViews>
  <sheetFormatPr defaultRowHeight="12.75" x14ac:dyDescent="0.2"/>
  <cols>
    <col min="1" max="1" width="6.83203125" style="153" customWidth="1"/>
    <col min="2" max="2" width="49.6640625" style="152" customWidth="1"/>
    <col min="3" max="4" width="12.83203125" style="152" customWidth="1"/>
    <col min="5" max="5" width="14" style="152" customWidth="1"/>
    <col min="6" max="7" width="12.83203125" style="152" customWidth="1"/>
    <col min="8" max="8" width="14.33203125" style="152" customWidth="1"/>
    <col min="9" max="9" width="3.33203125" style="152" customWidth="1"/>
    <col min="10" max="16384" width="9.33203125" style="152"/>
  </cols>
  <sheetData>
    <row r="2" spans="1:9" ht="39.75" customHeight="1" x14ac:dyDescent="0.2">
      <c r="A2" s="909" t="s">
        <v>555</v>
      </c>
      <c r="B2" s="909"/>
      <c r="C2" s="909"/>
      <c r="D2" s="909"/>
      <c r="E2" s="909"/>
      <c r="F2" s="909"/>
      <c r="G2" s="909"/>
      <c r="H2" s="909"/>
    </row>
    <row r="3" spans="1:9" s="186" customFormat="1" ht="15.75" customHeight="1" x14ac:dyDescent="0.25">
      <c r="A3" s="184"/>
      <c r="B3" s="185"/>
      <c r="C3" s="906"/>
      <c r="D3" s="906"/>
      <c r="G3" s="924" t="s">
        <v>454</v>
      </c>
      <c r="H3" s="924"/>
      <c r="I3" s="187"/>
    </row>
    <row r="4" spans="1:9" s="192" customFormat="1" ht="15.75" thickBot="1" x14ac:dyDescent="0.25">
      <c r="A4" s="188"/>
      <c r="B4" s="189"/>
      <c r="C4" s="190"/>
      <c r="D4" s="191"/>
      <c r="G4" s="923" t="s">
        <v>584</v>
      </c>
      <c r="H4" s="923"/>
      <c r="I4" s="191"/>
    </row>
    <row r="5" spans="1:9" s="193" customFormat="1" ht="26.25" customHeight="1" thickBot="1" x14ac:dyDescent="0.25">
      <c r="A5" s="917" t="s">
        <v>451</v>
      </c>
      <c r="B5" s="919" t="s">
        <v>42</v>
      </c>
      <c r="C5" s="921" t="s">
        <v>43</v>
      </c>
      <c r="D5" s="921" t="s">
        <v>629</v>
      </c>
      <c r="E5" s="914" t="s">
        <v>44</v>
      </c>
      <c r="F5" s="915"/>
      <c r="G5" s="916"/>
      <c r="H5" s="912" t="s">
        <v>1</v>
      </c>
    </row>
    <row r="6" spans="1:9" s="194" customFormat="1" ht="32.25" customHeight="1" thickBot="1" x14ac:dyDescent="0.25">
      <c r="A6" s="918"/>
      <c r="B6" s="920"/>
      <c r="C6" s="913"/>
      <c r="D6" s="922"/>
      <c r="E6" s="524" t="s">
        <v>467</v>
      </c>
      <c r="F6" s="524" t="s">
        <v>507</v>
      </c>
      <c r="G6" s="526" t="s">
        <v>585</v>
      </c>
      <c r="H6" s="913"/>
    </row>
    <row r="7" spans="1:9" s="195" customFormat="1" ht="12.95" customHeight="1" thickBot="1" x14ac:dyDescent="0.25">
      <c r="A7" s="509" t="s">
        <v>155</v>
      </c>
      <c r="B7" s="509" t="s">
        <v>103</v>
      </c>
      <c r="C7" s="510" t="s">
        <v>104</v>
      </c>
      <c r="D7" s="510" t="s">
        <v>105</v>
      </c>
      <c r="E7" s="510" t="s">
        <v>106</v>
      </c>
      <c r="F7" s="510" t="s">
        <v>82</v>
      </c>
      <c r="G7" s="509" t="s">
        <v>83</v>
      </c>
      <c r="H7" s="510" t="s">
        <v>461</v>
      </c>
    </row>
    <row r="8" spans="1:9" ht="24.75" customHeight="1" x14ac:dyDescent="0.2">
      <c r="A8" s="511" t="s">
        <v>169</v>
      </c>
      <c r="B8" s="513" t="s">
        <v>69</v>
      </c>
      <c r="C8" s="517"/>
      <c r="D8" s="520">
        <v>0</v>
      </c>
      <c r="E8" s="520">
        <v>0</v>
      </c>
      <c r="F8" s="520">
        <v>0</v>
      </c>
      <c r="G8" s="527">
        <v>0</v>
      </c>
      <c r="H8" s="520">
        <v>0</v>
      </c>
    </row>
    <row r="9" spans="1:9" ht="26.1" customHeight="1" x14ac:dyDescent="0.2">
      <c r="A9" s="512" t="s">
        <v>170</v>
      </c>
      <c r="B9" s="514" t="s">
        <v>70</v>
      </c>
      <c r="C9" s="518"/>
      <c r="D9" s="521">
        <v>0</v>
      </c>
      <c r="E9" s="521">
        <v>0</v>
      </c>
      <c r="F9" s="521">
        <v>0</v>
      </c>
      <c r="G9" s="528">
        <v>0</v>
      </c>
      <c r="H9" s="521">
        <v>0</v>
      </c>
      <c r="I9" s="908"/>
    </row>
    <row r="10" spans="1:9" ht="20.100000000000001" customHeight="1" x14ac:dyDescent="0.2">
      <c r="A10" s="512" t="s">
        <v>171</v>
      </c>
      <c r="B10" s="514" t="s">
        <v>71</v>
      </c>
      <c r="C10" s="519" t="s">
        <v>467</v>
      </c>
      <c r="D10" s="522">
        <f>+D11</f>
        <v>0</v>
      </c>
      <c r="E10" s="522">
        <f>+E11</f>
        <v>2453150</v>
      </c>
      <c r="F10" s="522">
        <f>+F11</f>
        <v>750000</v>
      </c>
      <c r="G10" s="529">
        <f>+G11</f>
        <v>0</v>
      </c>
      <c r="H10" s="522">
        <f t="shared" ref="H10:H15" si="0">SUM(D10:G10)</f>
        <v>3203150</v>
      </c>
      <c r="I10" s="908"/>
    </row>
    <row r="11" spans="1:9" ht="20.100000000000001" customHeight="1" x14ac:dyDescent="0.2">
      <c r="A11" s="512" t="s">
        <v>172</v>
      </c>
      <c r="B11" s="515" t="s">
        <v>548</v>
      </c>
      <c r="C11" s="518" t="s">
        <v>467</v>
      </c>
      <c r="D11" s="523">
        <v>0</v>
      </c>
      <c r="E11" s="523">
        <v>2453150</v>
      </c>
      <c r="F11" s="523">
        <v>750000</v>
      </c>
      <c r="G11" s="530">
        <v>0</v>
      </c>
      <c r="H11" s="840">
        <f t="shared" si="0"/>
        <v>3203150</v>
      </c>
      <c r="I11" s="908"/>
    </row>
    <row r="12" spans="1:9" ht="20.100000000000001" customHeight="1" x14ac:dyDescent="0.2">
      <c r="A12" s="512" t="s">
        <v>173</v>
      </c>
      <c r="B12" s="514" t="s">
        <v>72</v>
      </c>
      <c r="C12" s="519" t="s">
        <v>467</v>
      </c>
      <c r="D12" s="522">
        <f>+D13</f>
        <v>0</v>
      </c>
      <c r="E12" s="522">
        <f>+E13</f>
        <v>17208686</v>
      </c>
      <c r="F12" s="522">
        <f>+F13</f>
        <v>3391027</v>
      </c>
      <c r="G12" s="529">
        <f>+G13</f>
        <v>0</v>
      </c>
      <c r="H12" s="522">
        <f t="shared" si="0"/>
        <v>20599713</v>
      </c>
      <c r="I12" s="908"/>
    </row>
    <row r="13" spans="1:9" ht="20.100000000000001" customHeight="1" x14ac:dyDescent="0.2">
      <c r="A13" s="512" t="s">
        <v>174</v>
      </c>
      <c r="B13" s="515" t="s">
        <v>549</v>
      </c>
      <c r="C13" s="518" t="s">
        <v>467</v>
      </c>
      <c r="D13" s="523">
        <v>0</v>
      </c>
      <c r="E13" s="523">
        <v>17208686</v>
      </c>
      <c r="F13" s="523">
        <v>3391027</v>
      </c>
      <c r="G13" s="530">
        <v>0</v>
      </c>
      <c r="H13" s="840">
        <f t="shared" si="0"/>
        <v>20599713</v>
      </c>
      <c r="I13" s="908"/>
    </row>
    <row r="14" spans="1:9" ht="20.100000000000001" customHeight="1" x14ac:dyDescent="0.2">
      <c r="A14" s="512" t="s">
        <v>175</v>
      </c>
      <c r="B14" s="516" t="s">
        <v>73</v>
      </c>
      <c r="C14" s="519" t="s">
        <v>467</v>
      </c>
      <c r="D14" s="522">
        <v>0</v>
      </c>
      <c r="E14" s="525">
        <f>E15</f>
        <v>727212</v>
      </c>
      <c r="F14" s="525">
        <f>F15</f>
        <v>702898</v>
      </c>
      <c r="G14" s="525">
        <f>G15</f>
        <v>0</v>
      </c>
      <c r="H14" s="522">
        <f t="shared" si="0"/>
        <v>1430110</v>
      </c>
      <c r="I14" s="908"/>
    </row>
    <row r="15" spans="1:9" ht="20.100000000000001" customHeight="1" thickBot="1" x14ac:dyDescent="0.25">
      <c r="A15" s="839" t="s">
        <v>176</v>
      </c>
      <c r="B15" s="537" t="s">
        <v>74</v>
      </c>
      <c r="C15" s="531" t="s">
        <v>467</v>
      </c>
      <c r="D15" s="532">
        <v>0</v>
      </c>
      <c r="E15" s="533">
        <v>727212</v>
      </c>
      <c r="F15" s="533">
        <v>702898</v>
      </c>
      <c r="G15" s="534">
        <v>0</v>
      </c>
      <c r="H15" s="840">
        <f t="shared" si="0"/>
        <v>1430110</v>
      </c>
      <c r="I15" s="908"/>
    </row>
    <row r="16" spans="1:9" s="196" customFormat="1" ht="20.100000000000001" customHeight="1" thickBot="1" x14ac:dyDescent="0.25">
      <c r="A16" s="910" t="s">
        <v>462</v>
      </c>
      <c r="B16" s="911"/>
      <c r="C16" s="535"/>
      <c r="D16" s="536">
        <f>+D8+D9+D10+D12+D14</f>
        <v>0</v>
      </c>
      <c r="E16" s="536">
        <f>+E8+E9+E10+E12+E14</f>
        <v>20389048</v>
      </c>
      <c r="F16" s="536">
        <f>+F8+F9+F10+F12+F14</f>
        <v>4843925</v>
      </c>
      <c r="G16" s="536">
        <f t="shared" ref="G16" si="1">+G8+G9+G10+G12+G14</f>
        <v>0</v>
      </c>
      <c r="H16" s="536">
        <f>+H8+H9+H10+H12+H14</f>
        <v>25232973</v>
      </c>
      <c r="I16" s="908"/>
    </row>
  </sheetData>
  <mergeCells count="12">
    <mergeCell ref="I9:I16"/>
    <mergeCell ref="A2:H2"/>
    <mergeCell ref="A16:B16"/>
    <mergeCell ref="H5:H6"/>
    <mergeCell ref="E5:G5"/>
    <mergeCell ref="A5:A6"/>
    <mergeCell ref="B5:B6"/>
    <mergeCell ref="C5:C6"/>
    <mergeCell ref="D5:D6"/>
    <mergeCell ref="C3:D3"/>
    <mergeCell ref="G4:H4"/>
    <mergeCell ref="G3:H3"/>
  </mergeCells>
  <phoneticPr fontId="1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2"/>
    <pageSetUpPr fitToPage="1"/>
  </sheetPr>
  <dimension ref="A1:J34"/>
  <sheetViews>
    <sheetView topLeftCell="A16" zoomScale="120" zoomScaleNormal="120" workbookViewId="0">
      <selection activeCell="K27" sqref="K27"/>
    </sheetView>
  </sheetViews>
  <sheetFormatPr defaultRowHeight="15" x14ac:dyDescent="0.25"/>
  <cols>
    <col min="1" max="1" width="5.6640625" style="264" customWidth="1"/>
    <col min="2" max="2" width="35.6640625" style="264" customWidth="1"/>
    <col min="3" max="3" width="13" style="264" customWidth="1"/>
    <col min="4" max="5" width="14" style="264" customWidth="1"/>
    <col min="6" max="6" width="14.6640625" style="264" customWidth="1"/>
    <col min="7" max="7" width="17.33203125" style="264" customWidth="1"/>
    <col min="8" max="16384" width="9.33203125" style="264"/>
  </cols>
  <sheetData>
    <row r="1" spans="1:10" s="250" customFormat="1" ht="48.75" customHeight="1" x14ac:dyDescent="0.25">
      <c r="A1" s="977" t="s">
        <v>630</v>
      </c>
      <c r="B1" s="977"/>
      <c r="C1" s="977"/>
      <c r="D1" s="977"/>
      <c r="E1" s="977"/>
      <c r="F1" s="977"/>
      <c r="G1" s="977"/>
    </row>
    <row r="2" spans="1:10" s="254" customFormat="1" ht="15.75" customHeight="1" x14ac:dyDescent="0.25">
      <c r="A2" s="251"/>
      <c r="B2" s="252"/>
      <c r="C2" s="252"/>
      <c r="D2" s="978"/>
      <c r="E2" s="978"/>
      <c r="F2" s="979" t="s">
        <v>460</v>
      </c>
      <c r="G2" s="979"/>
      <c r="H2" s="253"/>
      <c r="J2" s="255"/>
    </row>
    <row r="3" spans="1:10" s="261" customFormat="1" ht="15.75" customHeight="1" x14ac:dyDescent="0.2">
      <c r="A3" s="256"/>
      <c r="B3" s="257"/>
      <c r="C3" s="257"/>
      <c r="D3" s="258"/>
      <c r="E3" s="259"/>
      <c r="F3" s="980" t="s">
        <v>584</v>
      </c>
      <c r="G3" s="980"/>
      <c r="H3" s="260"/>
      <c r="J3" s="259"/>
    </row>
    <row r="4" spans="1:10" ht="15.95" customHeight="1" x14ac:dyDescent="0.25">
      <c r="A4" s="971" t="s">
        <v>631</v>
      </c>
      <c r="B4" s="971"/>
      <c r="C4" s="971"/>
      <c r="D4" s="971"/>
      <c r="E4" s="971"/>
      <c r="F4" s="971"/>
      <c r="G4" s="262"/>
      <c r="H4" s="263"/>
    </row>
    <row r="5" spans="1:10" ht="15.95" customHeight="1" thickBot="1" x14ac:dyDescent="0.3">
      <c r="A5" s="265"/>
      <c r="B5" s="265"/>
      <c r="C5" s="265"/>
      <c r="D5" s="266"/>
      <c r="E5" s="266"/>
      <c r="F5" s="262"/>
      <c r="G5" s="262"/>
      <c r="H5" s="263"/>
    </row>
    <row r="6" spans="1:10" ht="22.5" customHeight="1" thickBot="1" x14ac:dyDescent="0.3">
      <c r="A6" s="538" t="s">
        <v>178</v>
      </c>
      <c r="B6" s="972" t="s">
        <v>500</v>
      </c>
      <c r="C6" s="973"/>
      <c r="D6" s="973"/>
      <c r="E6" s="974"/>
      <c r="F6" s="975" t="s">
        <v>501</v>
      </c>
      <c r="G6" s="976"/>
      <c r="H6" s="263"/>
    </row>
    <row r="7" spans="1:10" ht="15.95" customHeight="1" thickBot="1" x14ac:dyDescent="0.3">
      <c r="A7" s="541" t="s">
        <v>155</v>
      </c>
      <c r="B7" s="947" t="s">
        <v>103</v>
      </c>
      <c r="C7" s="948"/>
      <c r="D7" s="948"/>
      <c r="E7" s="949"/>
      <c r="F7" s="950" t="s">
        <v>104</v>
      </c>
      <c r="G7" s="949"/>
      <c r="H7" s="263"/>
    </row>
    <row r="8" spans="1:10" ht="15.95" customHeight="1" x14ac:dyDescent="0.25">
      <c r="A8" s="539" t="s">
        <v>169</v>
      </c>
      <c r="B8" s="951"/>
      <c r="C8" s="952"/>
      <c r="D8" s="952"/>
      <c r="E8" s="953"/>
      <c r="F8" s="954"/>
      <c r="G8" s="955"/>
      <c r="H8" s="263"/>
    </row>
    <row r="9" spans="1:10" ht="15.95" customHeight="1" x14ac:dyDescent="0.25">
      <c r="A9" s="540" t="s">
        <v>170</v>
      </c>
      <c r="B9" s="956"/>
      <c r="C9" s="957"/>
      <c r="D9" s="957"/>
      <c r="E9" s="958"/>
      <c r="F9" s="959"/>
      <c r="G9" s="960"/>
      <c r="H9" s="263"/>
    </row>
    <row r="10" spans="1:10" ht="15.95" customHeight="1" thickBot="1" x14ac:dyDescent="0.3">
      <c r="A10" s="542" t="s">
        <v>171</v>
      </c>
      <c r="B10" s="961"/>
      <c r="C10" s="962"/>
      <c r="D10" s="962"/>
      <c r="E10" s="963"/>
      <c r="F10" s="964"/>
      <c r="G10" s="965"/>
      <c r="H10" s="263"/>
    </row>
    <row r="11" spans="1:10" ht="25.5" customHeight="1" thickBot="1" x14ac:dyDescent="0.3">
      <c r="A11" s="541" t="s">
        <v>172</v>
      </c>
      <c r="B11" s="966" t="s">
        <v>502</v>
      </c>
      <c r="C11" s="967"/>
      <c r="D11" s="967"/>
      <c r="E11" s="968"/>
      <c r="F11" s="969">
        <f>SUM(F8:F10)</f>
        <v>0</v>
      </c>
      <c r="G11" s="970"/>
      <c r="H11" s="263"/>
    </row>
    <row r="12" spans="1:10" ht="25.5" customHeight="1" x14ac:dyDescent="0.25">
      <c r="A12" s="267"/>
      <c r="B12" s="268"/>
      <c r="C12" s="268"/>
      <c r="D12" s="268"/>
      <c r="E12" s="268"/>
      <c r="F12" s="269"/>
      <c r="G12" s="269"/>
      <c r="H12" s="263"/>
    </row>
    <row r="13" spans="1:10" ht="15.95" customHeight="1" x14ac:dyDescent="0.25">
      <c r="A13" s="971" t="s">
        <v>503</v>
      </c>
      <c r="B13" s="971"/>
      <c r="C13" s="971"/>
      <c r="D13" s="971"/>
      <c r="E13" s="971"/>
      <c r="F13" s="971"/>
      <c r="G13" s="971"/>
      <c r="H13" s="263"/>
    </row>
    <row r="14" spans="1:10" ht="15.95" customHeight="1" thickBot="1" x14ac:dyDescent="0.3">
      <c r="A14" s="265"/>
      <c r="B14" s="265"/>
      <c r="C14" s="265"/>
      <c r="D14" s="266"/>
      <c r="E14" s="266"/>
      <c r="F14" s="262"/>
      <c r="G14" s="262"/>
      <c r="H14" s="263"/>
    </row>
    <row r="15" spans="1:10" ht="15" customHeight="1" thickBot="1" x14ac:dyDescent="0.3">
      <c r="A15" s="939" t="s">
        <v>178</v>
      </c>
      <c r="B15" s="941" t="s">
        <v>504</v>
      </c>
      <c r="C15" s="943" t="s">
        <v>505</v>
      </c>
      <c r="D15" s="943"/>
      <c r="E15" s="943"/>
      <c r="F15" s="944"/>
      <c r="G15" s="945" t="s">
        <v>506</v>
      </c>
    </row>
    <row r="16" spans="1:10" ht="13.5" customHeight="1" thickBot="1" x14ac:dyDescent="0.3">
      <c r="A16" s="940"/>
      <c r="B16" s="942"/>
      <c r="C16" s="562" t="s">
        <v>77</v>
      </c>
      <c r="D16" s="554" t="s">
        <v>507</v>
      </c>
      <c r="E16" s="554" t="s">
        <v>585</v>
      </c>
      <c r="F16" s="554" t="s">
        <v>632</v>
      </c>
      <c r="G16" s="946"/>
    </row>
    <row r="17" spans="1:7" ht="15.75" thickBot="1" x14ac:dyDescent="0.3">
      <c r="A17" s="543" t="s">
        <v>155</v>
      </c>
      <c r="B17" s="546" t="s">
        <v>103</v>
      </c>
      <c r="C17" s="550" t="s">
        <v>104</v>
      </c>
      <c r="D17" s="546" t="s">
        <v>105</v>
      </c>
      <c r="E17" s="546" t="s">
        <v>106</v>
      </c>
      <c r="F17" s="546" t="s">
        <v>82</v>
      </c>
      <c r="G17" s="558" t="s">
        <v>83</v>
      </c>
    </row>
    <row r="18" spans="1:7" x14ac:dyDescent="0.25">
      <c r="A18" s="544" t="s">
        <v>169</v>
      </c>
      <c r="B18" s="547"/>
      <c r="C18" s="551"/>
      <c r="D18" s="555"/>
      <c r="E18" s="555"/>
      <c r="F18" s="555"/>
      <c r="G18" s="559">
        <f>SUM(D18:F18)</f>
        <v>0</v>
      </c>
    </row>
    <row r="19" spans="1:7" x14ac:dyDescent="0.25">
      <c r="A19" s="545" t="s">
        <v>170</v>
      </c>
      <c r="B19" s="548"/>
      <c r="C19" s="552"/>
      <c r="D19" s="556"/>
      <c r="E19" s="556"/>
      <c r="F19" s="556"/>
      <c r="G19" s="560">
        <f>SUM(D19:F19)</f>
        <v>0</v>
      </c>
    </row>
    <row r="20" spans="1:7" ht="15.75" thickBot="1" x14ac:dyDescent="0.3">
      <c r="A20" s="545" t="s">
        <v>171</v>
      </c>
      <c r="B20" s="548"/>
      <c r="C20" s="552"/>
      <c r="D20" s="556"/>
      <c r="E20" s="556"/>
      <c r="F20" s="556"/>
      <c r="G20" s="560">
        <f>SUM(D20:F20)</f>
        <v>0</v>
      </c>
    </row>
    <row r="21" spans="1:7" s="270" customFormat="1" thickBot="1" x14ac:dyDescent="0.25">
      <c r="A21" s="543" t="s">
        <v>172</v>
      </c>
      <c r="B21" s="549" t="s">
        <v>508</v>
      </c>
      <c r="C21" s="553"/>
      <c r="D21" s="557">
        <f>SUM(D18:D20)</f>
        <v>0</v>
      </c>
      <c r="E21" s="557">
        <f>SUM(E18:E20)</f>
        <v>0</v>
      </c>
      <c r="F21" s="557">
        <f>SUM(F18:F20)</f>
        <v>0</v>
      </c>
      <c r="G21" s="561">
        <f>SUM(G18:G20)</f>
        <v>0</v>
      </c>
    </row>
    <row r="22" spans="1:7" s="270" customFormat="1" ht="14.25" x14ac:dyDescent="0.2">
      <c r="A22" s="271"/>
      <c r="B22" s="272"/>
      <c r="C22" s="272"/>
      <c r="D22" s="273"/>
      <c r="E22" s="273"/>
      <c r="F22" s="273"/>
      <c r="G22" s="273"/>
    </row>
    <row r="23" spans="1:7" s="274" customFormat="1" ht="30.75" customHeight="1" x14ac:dyDescent="0.25">
      <c r="A23" s="930" t="s">
        <v>509</v>
      </c>
      <c r="B23" s="930"/>
      <c r="C23" s="930"/>
      <c r="D23" s="930"/>
      <c r="E23" s="930"/>
      <c r="F23" s="930"/>
      <c r="G23" s="930"/>
    </row>
    <row r="24" spans="1:7" ht="15.75" thickBot="1" x14ac:dyDescent="0.3"/>
    <row r="25" spans="1:7" ht="21.75" thickBot="1" x14ac:dyDescent="0.3">
      <c r="A25" s="474" t="s">
        <v>178</v>
      </c>
      <c r="B25" s="931" t="s">
        <v>510</v>
      </c>
      <c r="C25" s="931"/>
      <c r="D25" s="932"/>
      <c r="E25" s="932"/>
      <c r="F25" s="932"/>
      <c r="G25" s="713" t="s">
        <v>633</v>
      </c>
    </row>
    <row r="26" spans="1:7" ht="15.75" thickBot="1" x14ac:dyDescent="0.3">
      <c r="A26" s="565" t="s">
        <v>155</v>
      </c>
      <c r="B26" s="933" t="s">
        <v>103</v>
      </c>
      <c r="C26" s="933"/>
      <c r="D26" s="934"/>
      <c r="E26" s="934"/>
      <c r="F26" s="935"/>
      <c r="G26" s="565" t="s">
        <v>104</v>
      </c>
    </row>
    <row r="27" spans="1:7" x14ac:dyDescent="0.25">
      <c r="A27" s="563" t="s">
        <v>169</v>
      </c>
      <c r="B27" s="936" t="s">
        <v>511</v>
      </c>
      <c r="C27" s="937"/>
      <c r="D27" s="937"/>
      <c r="E27" s="937"/>
      <c r="F27" s="938"/>
      <c r="G27" s="564">
        <v>2383473</v>
      </c>
    </row>
    <row r="28" spans="1:7" ht="23.25" customHeight="1" x14ac:dyDescent="0.25">
      <c r="A28" s="275" t="s">
        <v>170</v>
      </c>
      <c r="B28" s="925" t="s">
        <v>512</v>
      </c>
      <c r="C28" s="925"/>
      <c r="D28" s="926"/>
      <c r="E28" s="926"/>
      <c r="F28" s="927"/>
      <c r="G28" s="276">
        <v>0</v>
      </c>
    </row>
    <row r="29" spans="1:7" x14ac:dyDescent="0.25">
      <c r="A29" s="275" t="s">
        <v>171</v>
      </c>
      <c r="B29" s="925" t="s">
        <v>513</v>
      </c>
      <c r="C29" s="925"/>
      <c r="D29" s="926"/>
      <c r="E29" s="926"/>
      <c r="F29" s="927"/>
      <c r="G29" s="276">
        <v>0</v>
      </c>
    </row>
    <row r="30" spans="1:7" ht="30" customHeight="1" x14ac:dyDescent="0.25">
      <c r="A30" s="275" t="s">
        <v>172</v>
      </c>
      <c r="B30" s="925" t="s">
        <v>514</v>
      </c>
      <c r="C30" s="925"/>
      <c r="D30" s="926"/>
      <c r="E30" s="926"/>
      <c r="F30" s="927"/>
      <c r="G30" s="276">
        <v>0</v>
      </c>
    </row>
    <row r="31" spans="1:7" x14ac:dyDescent="0.25">
      <c r="A31" s="275" t="s">
        <v>173</v>
      </c>
      <c r="B31" s="925" t="s">
        <v>515</v>
      </c>
      <c r="C31" s="925"/>
      <c r="D31" s="926"/>
      <c r="E31" s="926"/>
      <c r="F31" s="927"/>
      <c r="G31" s="276">
        <v>1269</v>
      </c>
    </row>
    <row r="32" spans="1:7" ht="17.25" customHeight="1" thickBot="1" x14ac:dyDescent="0.3">
      <c r="A32" s="566" t="s">
        <v>174</v>
      </c>
      <c r="B32" s="928" t="s">
        <v>516</v>
      </c>
      <c r="C32" s="928"/>
      <c r="D32" s="928"/>
      <c r="E32" s="928"/>
      <c r="F32" s="928"/>
      <c r="G32" s="567">
        <v>0</v>
      </c>
    </row>
    <row r="33" spans="1:7" ht="29.25" customHeight="1" thickBot="1" x14ac:dyDescent="0.3">
      <c r="A33" s="568" t="s">
        <v>517</v>
      </c>
      <c r="B33" s="569"/>
      <c r="C33" s="570"/>
      <c r="D33" s="570"/>
      <c r="E33" s="570"/>
      <c r="F33" s="570"/>
      <c r="G33" s="571">
        <f>SUM(G27:G32)</f>
        <v>2384742</v>
      </c>
    </row>
    <row r="34" spans="1:7" ht="27" customHeight="1" x14ac:dyDescent="0.25">
      <c r="A34" s="929" t="s">
        <v>518</v>
      </c>
      <c r="B34" s="929"/>
      <c r="C34" s="929"/>
      <c r="D34" s="929"/>
      <c r="E34" s="929"/>
      <c r="F34" s="929"/>
    </row>
  </sheetData>
  <mergeCells count="32">
    <mergeCell ref="B6:E6"/>
    <mergeCell ref="F6:G6"/>
    <mergeCell ref="A1:G1"/>
    <mergeCell ref="D2:E2"/>
    <mergeCell ref="F2:G2"/>
    <mergeCell ref="F3:G3"/>
    <mergeCell ref="A4:F4"/>
    <mergeCell ref="A15:A16"/>
    <mergeCell ref="B15:B16"/>
    <mergeCell ref="C15:F15"/>
    <mergeCell ref="G15:G16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A13:G13"/>
    <mergeCell ref="B30:F30"/>
    <mergeCell ref="B31:F31"/>
    <mergeCell ref="B32:F32"/>
    <mergeCell ref="A34:F34"/>
    <mergeCell ref="A23:G23"/>
    <mergeCell ref="B25:F25"/>
    <mergeCell ref="B26:F26"/>
    <mergeCell ref="B27:F27"/>
    <mergeCell ref="B28:F28"/>
    <mergeCell ref="B29:F29"/>
  </mergeCells>
  <pageMargins left="0.78740157480314965" right="0.78740157480314965" top="1.3779527559055118" bottom="0.98425196850393704" header="0.78740157480314965" footer="0.78740157480314965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9</vt:i4>
      </vt:variant>
    </vt:vector>
  </HeadingPairs>
  <TitlesOfParts>
    <vt:vector size="25" baseType="lpstr">
      <vt:lpstr>1. Mérlegszerű</vt:lpstr>
      <vt:lpstr>2,a Elemi bevételek</vt:lpstr>
      <vt:lpstr>2,b Elemi kiadások</vt:lpstr>
      <vt:lpstr>3. Állami tám.</vt:lpstr>
      <vt:lpstr>4. Felhalmozás </vt:lpstr>
      <vt:lpstr>5.Tám.ért. kiadások</vt:lpstr>
      <vt:lpstr>6. Közvetett támogatás</vt:lpstr>
      <vt:lpstr>7. Többéves döntések</vt:lpstr>
      <vt:lpstr>8. Adósságot kel. ügyletek</vt:lpstr>
      <vt:lpstr>9.Pénzeszk.vált.</vt:lpstr>
      <vt:lpstr>10. Maradvány</vt:lpstr>
      <vt:lpstr>11. Pénzforg.jelentés</vt:lpstr>
      <vt:lpstr>12,a Vagyonkimutatás(E)</vt:lpstr>
      <vt:lpstr>12,b Vagyonkimutatás (F)</vt:lpstr>
      <vt:lpstr>13 Eredménykimutatás</vt:lpstr>
      <vt:lpstr>14. Gazd.szerv.rész.</vt:lpstr>
      <vt:lpstr>'12,a Vagyonkimutatás(E)'!Nyomtatási_cím</vt:lpstr>
      <vt:lpstr>'1. Mérlegszerű'!Nyomtatási_terület</vt:lpstr>
      <vt:lpstr>'12,a Vagyonkimutatás(E)'!Nyomtatási_terület</vt:lpstr>
      <vt:lpstr>'12,b Vagyonkimutatás (F)'!Nyomtatási_terület</vt:lpstr>
      <vt:lpstr>'14. Gazd.szerv.rész.'!Nyomtatási_terület</vt:lpstr>
      <vt:lpstr>'2,a Elemi bevételek'!Nyomtatási_terület</vt:lpstr>
      <vt:lpstr>'2,b Elemi kiadások'!Nyomtatási_terület</vt:lpstr>
      <vt:lpstr>'4. Felhalmozás '!Nyomtatási_terület</vt:lpstr>
      <vt:lpstr>'5.Tám.ért. kiadások'!Nyomtatási_terület</vt:lpstr>
    </vt:vector>
  </TitlesOfParts>
  <Company>xp_forever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Tüskéné Balogh Anikó</cp:lastModifiedBy>
  <cp:lastPrinted>2018-05-18T08:36:01Z</cp:lastPrinted>
  <dcterms:created xsi:type="dcterms:W3CDTF">2015-04-02T07:48:19Z</dcterms:created>
  <dcterms:modified xsi:type="dcterms:W3CDTF">2018-05-30T15:30:25Z</dcterms:modified>
</cp:coreProperties>
</file>