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bookViews>
    <workbookView xWindow="0" yWindow="0" windowWidth="19200" windowHeight="7620" tabRatio="952" activeTab="10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 6a Vagyonkim." sheetId="47" r:id="rId7"/>
    <sheet name="6b Befektetett eszk. " sheetId="48" r:id="rId8"/>
    <sheet name="7. Maradványkimutatás" sheetId="49" r:id="rId9"/>
    <sheet name="8. Eredménykimutatás" sheetId="50" r:id="rId10"/>
    <sheet name="Közvetett támogatások" sheetId="51" r:id="rId11"/>
  </sheets>
  <externalReferences>
    <externalReference r:id="rId12"/>
    <externalReference r:id="rId13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Bev.-Kiad.'!$A$1:$H$49</definedName>
    <definedName name="_xlnm.Print_Area" localSheetId="3">'4.a Cofog-Bev.-Önk.'!$A$1:$AD$19</definedName>
    <definedName name="_xlnm.Print_Area" localSheetId="4">'4.b Cofog-Kiad.-Önk.'!$A$1:$AG$32</definedName>
  </definedNames>
  <calcPr calcId="162913"/>
</workbook>
</file>

<file path=xl/calcChain.xml><?xml version="1.0" encoding="utf-8"?>
<calcChain xmlns="http://schemas.openxmlformats.org/spreadsheetml/2006/main">
  <c r="AB63" i="19" l="1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AC62" i="19"/>
  <c r="AC61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C41" i="19"/>
  <c r="AC39" i="19"/>
  <c r="Q32" i="36"/>
  <c r="O32" i="36"/>
  <c r="K32" i="36"/>
  <c r="I32" i="36"/>
  <c r="H32" i="36"/>
  <c r="G32" i="36"/>
  <c r="F32" i="36"/>
  <c r="E32" i="36"/>
  <c r="D32" i="36"/>
  <c r="C32" i="36"/>
  <c r="AG31" i="36"/>
  <c r="L30" i="36"/>
  <c r="AG30" i="36" s="1"/>
  <c r="L29" i="36"/>
  <c r="AG29" i="36" s="1"/>
  <c r="L28" i="36"/>
  <c r="AG28" i="36" s="1"/>
  <c r="L27" i="36"/>
  <c r="AG27" i="36" s="1"/>
  <c r="L26" i="36"/>
  <c r="AG26" i="36" s="1"/>
  <c r="L25" i="36"/>
  <c r="AG25" i="36" s="1"/>
  <c r="L24" i="36"/>
  <c r="AG24" i="36" s="1"/>
  <c r="V23" i="36"/>
  <c r="AG23" i="36" s="1"/>
  <c r="V22" i="36"/>
  <c r="L21" i="36"/>
  <c r="AG21" i="36" s="1"/>
  <c r="L20" i="36"/>
  <c r="AG20" i="36" s="1"/>
  <c r="L19" i="36"/>
  <c r="AG19" i="36" s="1"/>
  <c r="AG18" i="36"/>
  <c r="L18" i="36"/>
  <c r="L17" i="36"/>
  <c r="AG17" i="36" s="1"/>
  <c r="AG16" i="36"/>
  <c r="L16" i="36"/>
  <c r="L15" i="36"/>
  <c r="AG15" i="36" s="1"/>
  <c r="AG14" i="36"/>
  <c r="L14" i="36"/>
  <c r="L13" i="36"/>
  <c r="AG13" i="36" s="1"/>
  <c r="AG12" i="36"/>
  <c r="L12" i="36"/>
  <c r="L11" i="36"/>
  <c r="AG11" i="36" s="1"/>
  <c r="AG10" i="36"/>
  <c r="L10" i="36"/>
  <c r="J19" i="34"/>
  <c r="I19" i="34"/>
  <c r="H19" i="34"/>
  <c r="G19" i="34"/>
  <c r="F19" i="34"/>
  <c r="E19" i="34"/>
  <c r="D19" i="34"/>
  <c r="C19" i="34"/>
  <c r="K18" i="34"/>
  <c r="AD17" i="34"/>
  <c r="K17" i="34"/>
  <c r="K16" i="34"/>
  <c r="AD16" i="34" s="1"/>
  <c r="AD15" i="34"/>
  <c r="K15" i="34"/>
  <c r="K14" i="34"/>
  <c r="AD14" i="34" s="1"/>
  <c r="AD13" i="34"/>
  <c r="K13" i="34"/>
  <c r="K12" i="34"/>
  <c r="K11" i="34"/>
  <c r="AD11" i="34" s="1"/>
  <c r="K10" i="34"/>
  <c r="AD10" i="34" s="1"/>
  <c r="F128" i="33"/>
  <c r="E128" i="33"/>
  <c r="D128" i="33"/>
  <c r="D136" i="33" s="1"/>
  <c r="F115" i="33"/>
  <c r="F136" i="33" s="1"/>
  <c r="E115" i="33"/>
  <c r="E136" i="33" s="1"/>
  <c r="F99" i="33"/>
  <c r="E99" i="33"/>
  <c r="D99" i="33"/>
  <c r="G98" i="33"/>
  <c r="G95" i="33"/>
  <c r="F93" i="33"/>
  <c r="E93" i="33"/>
  <c r="D93" i="33"/>
  <c r="G92" i="33"/>
  <c r="G89" i="33"/>
  <c r="G87" i="33"/>
  <c r="G86" i="33"/>
  <c r="F84" i="33"/>
  <c r="E84" i="33"/>
  <c r="D84" i="33"/>
  <c r="G82" i="33"/>
  <c r="G79" i="33"/>
  <c r="G77" i="33"/>
  <c r="G73" i="33"/>
  <c r="F70" i="33"/>
  <c r="E70" i="33"/>
  <c r="D70" i="33"/>
  <c r="F59" i="33"/>
  <c r="G59" i="33" s="1"/>
  <c r="E59" i="33"/>
  <c r="D59" i="33"/>
  <c r="G58" i="33"/>
  <c r="G56" i="33"/>
  <c r="G54" i="33"/>
  <c r="F48" i="33"/>
  <c r="E48" i="33"/>
  <c r="D48" i="33"/>
  <c r="G47" i="33"/>
  <c r="G46" i="33"/>
  <c r="G45" i="33"/>
  <c r="G44" i="33"/>
  <c r="G43" i="33"/>
  <c r="G41" i="33"/>
  <c r="F39" i="33"/>
  <c r="E39" i="33"/>
  <c r="D39" i="33"/>
  <c r="G38" i="33"/>
  <c r="G37" i="33"/>
  <c r="F35" i="33"/>
  <c r="F60" i="33" s="1"/>
  <c r="E35" i="33"/>
  <c r="D35" i="33"/>
  <c r="G33" i="33"/>
  <c r="G32" i="33"/>
  <c r="G30" i="33"/>
  <c r="F27" i="33"/>
  <c r="E27" i="33"/>
  <c r="D27" i="33"/>
  <c r="G26" i="33"/>
  <c r="G24" i="33"/>
  <c r="F22" i="33"/>
  <c r="F28" i="33" s="1"/>
  <c r="E22" i="33"/>
  <c r="E28" i="33" s="1"/>
  <c r="D22" i="33"/>
  <c r="G21" i="33"/>
  <c r="G15" i="33"/>
  <c r="G9" i="33"/>
  <c r="G90" i="32"/>
  <c r="F89" i="32"/>
  <c r="F95" i="32" s="1"/>
  <c r="E89" i="32"/>
  <c r="E95" i="32" s="1"/>
  <c r="E102" i="32" s="1"/>
  <c r="D89" i="32"/>
  <c r="D95" i="32" s="1"/>
  <c r="D102" i="32" s="1"/>
  <c r="G88" i="32"/>
  <c r="G87" i="32"/>
  <c r="F72" i="32"/>
  <c r="E72" i="32"/>
  <c r="G71" i="32"/>
  <c r="F67" i="32"/>
  <c r="E67" i="32"/>
  <c r="D67" i="32"/>
  <c r="G66" i="32"/>
  <c r="G65" i="32"/>
  <c r="F55" i="32"/>
  <c r="E55" i="32"/>
  <c r="D55" i="32"/>
  <c r="G54" i="32"/>
  <c r="G53" i="32"/>
  <c r="G52" i="32"/>
  <c r="G48" i="32"/>
  <c r="G47" i="32"/>
  <c r="G46" i="32"/>
  <c r="G45" i="32"/>
  <c r="G42" i="32"/>
  <c r="F41" i="32"/>
  <c r="F43" i="32" s="1"/>
  <c r="E41" i="32"/>
  <c r="G41" i="32" s="1"/>
  <c r="D41" i="32"/>
  <c r="D43" i="32" s="1"/>
  <c r="G39" i="32"/>
  <c r="G35" i="32"/>
  <c r="F28" i="32"/>
  <c r="E28" i="32"/>
  <c r="G23" i="32"/>
  <c r="G20" i="32"/>
  <c r="F15" i="32"/>
  <c r="F21" i="32" s="1"/>
  <c r="E15" i="32"/>
  <c r="E21" i="32" s="1"/>
  <c r="D15" i="32"/>
  <c r="D21" i="32" s="1"/>
  <c r="G13" i="32"/>
  <c r="G12" i="32"/>
  <c r="G9" i="32"/>
  <c r="G44" i="13"/>
  <c r="H44" i="13" s="1"/>
  <c r="F44" i="13"/>
  <c r="E44" i="13"/>
  <c r="G43" i="13"/>
  <c r="H43" i="13" s="1"/>
  <c r="F43" i="13"/>
  <c r="F45" i="13" s="1"/>
  <c r="E43" i="13"/>
  <c r="G40" i="13"/>
  <c r="F40" i="13"/>
  <c r="F41" i="13" s="1"/>
  <c r="E40" i="13"/>
  <c r="E41" i="13" s="1"/>
  <c r="H39" i="13"/>
  <c r="H38" i="13"/>
  <c r="H36" i="13"/>
  <c r="H35" i="13"/>
  <c r="H34" i="13"/>
  <c r="H33" i="13"/>
  <c r="H32" i="13"/>
  <c r="H31" i="13"/>
  <c r="H30" i="13"/>
  <c r="G23" i="13"/>
  <c r="G48" i="13" s="1"/>
  <c r="F23" i="13"/>
  <c r="F48" i="13" s="1"/>
  <c r="E23" i="13"/>
  <c r="G22" i="13"/>
  <c r="F22" i="13"/>
  <c r="F47" i="13" s="1"/>
  <c r="H19" i="13"/>
  <c r="H18" i="13"/>
  <c r="H17" i="13"/>
  <c r="G15" i="13"/>
  <c r="G20" i="13" s="1"/>
  <c r="F15" i="13"/>
  <c r="F20" i="13" s="1"/>
  <c r="E15" i="13"/>
  <c r="E22" i="13" s="1"/>
  <c r="H14" i="13"/>
  <c r="H13" i="13"/>
  <c r="H11" i="13"/>
  <c r="H10" i="13"/>
  <c r="H9" i="13"/>
  <c r="H8" i="13"/>
  <c r="H40" i="13" l="1"/>
  <c r="G28" i="32"/>
  <c r="G24" i="13"/>
  <c r="H24" i="13" s="1"/>
  <c r="E45" i="13"/>
  <c r="G67" i="32"/>
  <c r="G27" i="33"/>
  <c r="D60" i="33"/>
  <c r="G48" i="33"/>
  <c r="G84" i="33"/>
  <c r="G99" i="33"/>
  <c r="L32" i="36"/>
  <c r="F49" i="13"/>
  <c r="G55" i="32"/>
  <c r="G72" i="32"/>
  <c r="G39" i="33"/>
  <c r="E48" i="13"/>
  <c r="D73" i="32"/>
  <c r="D103" i="32" s="1"/>
  <c r="D28" i="33"/>
  <c r="E60" i="33"/>
  <c r="G60" i="33" s="1"/>
  <c r="V32" i="36"/>
  <c r="AG22" i="36"/>
  <c r="AG32" i="36" s="1"/>
  <c r="K19" i="34"/>
  <c r="AD19" i="34" s="1"/>
  <c r="F110" i="33"/>
  <c r="G28" i="33"/>
  <c r="G22" i="33"/>
  <c r="G35" i="33"/>
  <c r="G21" i="32"/>
  <c r="F73" i="32"/>
  <c r="F102" i="32"/>
  <c r="G95" i="32"/>
  <c r="G102" i="32" s="1"/>
  <c r="G15" i="32"/>
  <c r="E43" i="32"/>
  <c r="G43" i="32" s="1"/>
  <c r="G89" i="32"/>
  <c r="E24" i="13"/>
  <c r="E47" i="13"/>
  <c r="E49" i="13" s="1"/>
  <c r="H15" i="13"/>
  <c r="E20" i="13"/>
  <c r="H22" i="13"/>
  <c r="H23" i="13"/>
  <c r="F24" i="13"/>
  <c r="G41" i="13"/>
  <c r="H41" i="13" s="1"/>
  <c r="G45" i="13"/>
  <c r="H45" i="13" s="1"/>
  <c r="G47" i="13"/>
  <c r="G49" i="13" s="1"/>
  <c r="E110" i="33" l="1"/>
  <c r="E137" i="33" s="1"/>
  <c r="D110" i="33"/>
  <c r="D137" i="33" s="1"/>
  <c r="F137" i="33"/>
  <c r="G137" i="33" s="1"/>
  <c r="G110" i="33"/>
  <c r="E73" i="32"/>
  <c r="E103" i="32" s="1"/>
  <c r="F103" i="32"/>
  <c r="G73" i="32"/>
  <c r="G103" i="32" l="1"/>
  <c r="H23" i="51"/>
</calcChain>
</file>

<file path=xl/sharedStrings.xml><?xml version="1.0" encoding="utf-8"?>
<sst xmlns="http://schemas.openxmlformats.org/spreadsheetml/2006/main" count="1291" uniqueCount="1009">
  <si>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</si>
  <si>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</si>
  <si>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</si>
  <si>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</si>
  <si>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</si>
  <si>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</si>
  <si>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</si>
  <si>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</si>
  <si>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</si>
  <si>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</si>
  <si>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</si>
  <si>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</si>
  <si>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</si>
  <si>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</si>
  <si>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Az önk. vagyonnal való gazd. kapcs. felad.</t>
  </si>
  <si>
    <t>OGY-i, önkorm. képviselővál. kapccs. tev.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</si>
  <si>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</si>
  <si>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</si>
  <si>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</si>
  <si>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</si>
  <si>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</si>
  <si>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</si>
  <si>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</si>
  <si>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</si>
  <si>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</si>
  <si>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</si>
  <si>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</si>
  <si>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</si>
  <si>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</si>
  <si>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</si>
  <si>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</si>
  <si>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</si>
  <si>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</si>
  <si>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</si>
  <si>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</si>
  <si>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</si>
  <si>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</si>
  <si>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</si>
  <si>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</si>
  <si>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</si>
  <si>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</si>
  <si>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</si>
  <si>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</si>
  <si>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</si>
  <si>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</si>
  <si>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</si>
  <si>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</si>
  <si>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</si>
  <si>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</si>
  <si>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</si>
  <si>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</si>
  <si>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</si>
  <si>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</si>
  <si>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</si>
  <si>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</si>
  <si>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</si>
  <si>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</si>
  <si>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</si>
  <si>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</si>
  <si>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</si>
  <si>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</si>
  <si>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</si>
  <si>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</si>
  <si>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</si>
  <si>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</si>
  <si>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</si>
  <si>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</si>
  <si>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</si>
  <si>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</si>
  <si>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</si>
  <si>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</si>
  <si>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</si>
  <si>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</si>
  <si>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</si>
  <si>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</si>
  <si>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</si>
  <si>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</si>
  <si>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</si>
  <si>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</si>
  <si>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</si>
  <si>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</si>
  <si>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</si>
  <si>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</si>
  <si>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</si>
  <si>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</si>
  <si>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</si>
  <si>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</si>
  <si>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</si>
  <si>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</si>
  <si>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</si>
  <si>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</si>
  <si>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</si>
  <si>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</si>
  <si>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</si>
  <si>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</si>
  <si>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</si>
  <si>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</si>
  <si>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</si>
  <si>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</si>
  <si>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</si>
  <si>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</si>
  <si>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</si>
  <si>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</si>
  <si>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</si>
  <si>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</si>
  <si>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</si>
  <si>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</si>
  <si>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</si>
  <si>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</si>
  <si>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</si>
  <si>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</si>
  <si>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</si>
  <si>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</si>
  <si>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</si>
  <si>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</si>
  <si>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</si>
  <si>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</si>
  <si>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</si>
  <si>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</si>
  <si>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</si>
  <si>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</si>
  <si>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</si>
  <si>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</si>
  <si>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</si>
  <si>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</si>
  <si>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</si>
  <si>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</si>
  <si>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</si>
  <si>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</si>
  <si>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</si>
  <si>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</si>
  <si>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</si>
  <si>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</si>
  <si>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</si>
  <si>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</si>
  <si>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</si>
  <si>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</si>
  <si>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</si>
  <si>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</si>
  <si>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</si>
  <si>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</si>
  <si>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</si>
  <si>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</si>
  <si>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</si>
  <si>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</si>
  <si>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</si>
  <si>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</si>
  <si>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</si>
  <si>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</si>
  <si>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</si>
  <si>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</si>
  <si>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</si>
  <si>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</si>
  <si>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</si>
  <si>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</si>
  <si>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</si>
  <si>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</si>
  <si>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</si>
  <si>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</si>
  <si>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</si>
  <si>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</si>
  <si>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</si>
  <si>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</si>
  <si>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</si>
  <si>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</si>
  <si>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</si>
  <si>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</si>
  <si>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</si>
  <si>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</si>
  <si>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</si>
  <si>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</si>
  <si>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</si>
  <si>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</si>
  <si>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</si>
  <si>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</si>
  <si>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</si>
  <si>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</si>
  <si>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</si>
  <si>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</si>
  <si>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</si>
  <si>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</si>
  <si>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</si>
  <si>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</si>
  <si>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</si>
  <si>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</si>
  <si>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</si>
  <si>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</si>
  <si>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</si>
  <si>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</si>
  <si>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</si>
  <si>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</si>
  <si>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</si>
  <si>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</si>
  <si>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</si>
  <si>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</si>
  <si>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</si>
  <si>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</si>
  <si>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</si>
  <si>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</si>
  <si>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</si>
  <si>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</si>
  <si>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</si>
  <si>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</si>
  <si>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</si>
  <si>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</si>
  <si>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</si>
  <si>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</si>
  <si>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</si>
  <si>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</si>
  <si>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09611.</t>
  </si>
  <si>
    <t>09621.</t>
  </si>
  <si>
    <t>09631.</t>
  </si>
  <si>
    <t>09711.</t>
  </si>
  <si>
    <t>09721.</t>
  </si>
  <si>
    <t>09731.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</si>
  <si>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</si>
  <si>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</si>
  <si>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</si>
  <si>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</si>
  <si>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</si>
  <si>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</si>
  <si>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</si>
  <si>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</si>
  <si>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</si>
  <si>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</si>
  <si>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</si>
  <si>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</si>
  <si>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</si>
  <si>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</si>
  <si>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</si>
  <si>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</si>
  <si>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</si>
  <si>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</si>
  <si>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</si>
  <si>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</si>
  <si>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</si>
  <si>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</si>
  <si>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</si>
  <si>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</si>
  <si>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</si>
  <si>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</si>
  <si>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</si>
  <si>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</si>
  <si>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</si>
  <si>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</si>
  <si>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</si>
  <si>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</si>
  <si>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</si>
  <si>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</si>
  <si>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</si>
  <si>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</si>
  <si>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</si>
  <si>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</si>
  <si>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</si>
  <si>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</si>
  <si>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</si>
  <si>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</si>
  <si>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</si>
  <si>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</si>
  <si>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</si>
  <si>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</si>
  <si>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</si>
  <si>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</si>
  <si>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</si>
  <si>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</si>
  <si>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</si>
  <si>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</si>
  <si>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</si>
  <si>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</si>
  <si>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</si>
  <si>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</si>
  <si>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</si>
  <si>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</si>
  <si>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</si>
  <si>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</si>
  <si>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</si>
  <si>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</si>
  <si>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</si>
  <si>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</si>
  <si>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</si>
  <si>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</si>
  <si>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</si>
  <si>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</si>
  <si>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</si>
  <si>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</si>
  <si>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</si>
  <si>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</si>
  <si>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</si>
  <si>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</si>
  <si>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</si>
  <si>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</si>
  <si>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</si>
  <si>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</si>
  <si>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</si>
  <si>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</si>
  <si>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</si>
  <si>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</si>
  <si>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</si>
  <si>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</si>
  <si>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</si>
  <si>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</si>
  <si>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</si>
  <si>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</si>
  <si>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</si>
  <si>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</si>
  <si>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</si>
  <si>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</si>
  <si>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</si>
  <si>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</si>
  <si>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</si>
  <si>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</si>
  <si>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</si>
  <si>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</si>
  <si>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</si>
  <si>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</si>
  <si>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</si>
  <si>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</si>
  <si>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</si>
  <si>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</si>
  <si>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</si>
  <si>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</si>
  <si>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</si>
  <si>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</si>
  <si>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</si>
  <si>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</si>
  <si>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</si>
  <si>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</si>
  <si>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</si>
  <si>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</si>
  <si>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</si>
  <si>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</si>
  <si>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</si>
  <si>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</si>
  <si>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</si>
  <si>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</si>
  <si>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</si>
  <si>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</si>
  <si>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</si>
  <si>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</si>
  <si>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</si>
  <si>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</si>
  <si>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</si>
  <si>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</si>
  <si>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</si>
  <si>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</si>
  <si>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</si>
  <si>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</si>
  <si>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</si>
  <si>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</si>
  <si>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</si>
  <si>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</si>
  <si>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</si>
  <si>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</si>
  <si>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</si>
  <si>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</si>
  <si>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</si>
  <si>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</si>
  <si>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</si>
  <si>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</si>
  <si>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</si>
  <si>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</si>
  <si>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</si>
  <si>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</si>
  <si>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</si>
  <si>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</si>
  <si>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</si>
  <si>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</si>
  <si>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</si>
  <si>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</si>
  <si>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</si>
  <si>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</si>
  <si>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</si>
  <si>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</si>
  <si>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</si>
  <si>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</si>
  <si>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</si>
  <si>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</si>
  <si>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</si>
  <si>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</si>
  <si>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</si>
  <si>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</si>
  <si>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</si>
  <si>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</si>
  <si>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</si>
  <si>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</si>
  <si>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</si>
  <si>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</si>
  <si>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</si>
  <si>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</si>
  <si>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</si>
  <si>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</si>
  <si>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</si>
  <si>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</si>
  <si>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</si>
  <si>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</si>
  <si>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</si>
  <si>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</si>
  <si>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</si>
  <si>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</si>
  <si>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</si>
  <si>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</si>
  <si>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</si>
  <si>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</si>
  <si>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</si>
  <si>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</si>
  <si>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</si>
  <si>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</si>
  <si>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</si>
  <si>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</si>
  <si>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</si>
  <si>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</si>
  <si>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</si>
  <si>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</si>
  <si>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</si>
  <si>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</si>
  <si>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</si>
  <si>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</si>
  <si>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</si>
  <si>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</si>
  <si>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</si>
  <si>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</si>
  <si>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</si>
  <si>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</si>
  <si>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</si>
  <si>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</si>
  <si>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</si>
  <si>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</si>
  <si>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</si>
  <si>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</si>
  <si>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</si>
  <si>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</si>
  <si>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</si>
  <si>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</si>
  <si>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</si>
  <si>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</si>
  <si>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</si>
  <si>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</si>
  <si>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</si>
  <si>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</si>
  <si>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</si>
  <si>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</si>
  <si>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</si>
  <si>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</si>
  <si>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</si>
  <si>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</si>
  <si>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</si>
  <si>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</si>
  <si>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</si>
  <si>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</si>
  <si>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</si>
  <si>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</si>
  <si>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</si>
  <si>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</si>
  <si>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</si>
  <si>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</si>
  <si>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</si>
  <si>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</si>
  <si>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</si>
  <si>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</si>
  <si>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</si>
  <si>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</si>
  <si>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</si>
  <si>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</si>
  <si>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</si>
  <si>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</si>
  <si>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</si>
  <si>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</si>
  <si>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</si>
  <si>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</si>
  <si>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</si>
  <si>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</si>
  <si>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</si>
  <si>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</si>
  <si>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</si>
  <si>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</si>
  <si>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</si>
  <si>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</si>
  <si>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</si>
  <si>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</si>
  <si>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</si>
  <si>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</si>
  <si>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</si>
  <si>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</si>
  <si>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</si>
  <si>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</si>
  <si>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</si>
  <si>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</si>
  <si>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</si>
  <si>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</si>
  <si>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</si>
  <si>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</si>
  <si>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</si>
  <si>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</si>
  <si>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</si>
  <si>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</si>
  <si>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</si>
  <si>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</si>
  <si>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</si>
  <si>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</si>
  <si>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</si>
  <si>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</si>
  <si>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</si>
  <si>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</si>
  <si>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</si>
  <si>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</si>
  <si>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</si>
  <si>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</si>
  <si>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</si>
  <si>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</si>
  <si>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</si>
  <si>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</si>
  <si>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</si>
  <si>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</si>
  <si>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</si>
  <si>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</si>
  <si>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</si>
  <si>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</si>
  <si>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</si>
  <si>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</si>
  <si>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</si>
  <si>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</si>
  <si>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</si>
  <si>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</si>
  <si>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</si>
  <si>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</si>
  <si>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</si>
  <si>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</si>
  <si>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</si>
  <si>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</si>
  <si>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</si>
  <si>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</si>
  <si>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</si>
  <si>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</si>
  <si>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</si>
  <si>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</si>
  <si>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</si>
  <si>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</si>
  <si>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</si>
  <si>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</si>
  <si>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</si>
  <si>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</si>
  <si>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</si>
  <si>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</si>
  <si>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</si>
  <si>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</si>
  <si>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</si>
  <si>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</si>
  <si>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</si>
  <si>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B61</t>
  </si>
  <si>
    <t>B62</t>
  </si>
  <si>
    <t>B63</t>
  </si>
  <si>
    <t>B6</t>
  </si>
  <si>
    <t>B71</t>
  </si>
  <si>
    <t>B72</t>
  </si>
  <si>
    <t>B73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</si>
  <si>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</si>
  <si>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</si>
  <si>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</si>
  <si>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</si>
  <si>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</si>
  <si>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</si>
  <si>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</si>
  <si>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</si>
  <si>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</si>
  <si>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</si>
  <si>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</si>
  <si>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</si>
  <si>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</si>
  <si>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</si>
  <si>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</si>
  <si>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</si>
  <si>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</si>
  <si>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</si>
  <si>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</si>
  <si>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</si>
  <si>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</si>
  <si>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</si>
  <si>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</si>
  <si>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</si>
  <si>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</si>
  <si>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</si>
  <si>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</si>
  <si>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</si>
  <si>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</si>
  <si>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</si>
  <si>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</si>
  <si>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</si>
  <si>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</si>
  <si>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</si>
  <si>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</si>
  <si>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</si>
  <si>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</si>
  <si>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</si>
  <si>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</si>
  <si>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</si>
  <si>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</si>
  <si>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</si>
  <si>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</si>
  <si>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</si>
  <si>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</si>
  <si>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</si>
  <si>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</si>
  <si>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</si>
  <si>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</si>
  <si>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</si>
  <si>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</si>
  <si>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</si>
  <si>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</si>
  <si>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</si>
  <si>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</si>
  <si>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</si>
  <si>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</si>
  <si>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</si>
  <si>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</si>
  <si>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</si>
  <si>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</si>
  <si>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</si>
  <si>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</si>
  <si>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</si>
  <si>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</si>
  <si>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</si>
  <si>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</si>
  <si>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</si>
  <si>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</si>
  <si>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</si>
  <si>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</si>
  <si>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</si>
  <si>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</si>
  <si>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</si>
  <si>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</si>
  <si>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</si>
  <si>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</si>
  <si>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</si>
  <si>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</si>
  <si>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</si>
  <si>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</si>
  <si>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</si>
  <si>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</si>
  <si>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</si>
  <si>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</si>
  <si>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gar.- és kez. szárm. megtér. áht-n kívülről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</si>
  <si>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</si>
  <si>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</si>
  <si>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</si>
  <si>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</si>
  <si>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</si>
  <si>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</si>
  <si>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</si>
  <si>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</si>
  <si>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</si>
  <si>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</si>
  <si>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</si>
  <si>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</si>
  <si>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</si>
  <si>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</si>
  <si>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</si>
  <si>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</si>
  <si>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</si>
  <si>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Önkormányzat</t>
  </si>
  <si>
    <t>Kötelező feladat</t>
  </si>
  <si>
    <t>Önként vállalt feladat</t>
  </si>
  <si>
    <t>Államigazg.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</si>
  <si>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</si>
  <si>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</si>
  <si>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</si>
  <si>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</si>
  <si>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</si>
  <si>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</si>
  <si>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</si>
  <si>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</si>
  <si>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</si>
  <si>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</si>
  <si>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</si>
  <si>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</si>
  <si>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</si>
  <si>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</si>
  <si>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</si>
  <si>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</si>
  <si>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</si>
  <si>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</si>
  <si>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</si>
  <si>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</si>
  <si>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</si>
  <si>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</si>
  <si>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</si>
  <si>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</si>
  <si>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</si>
  <si>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</si>
  <si>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</si>
  <si>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</si>
  <si>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</si>
  <si>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</si>
  <si>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</si>
  <si>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</si>
  <si>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</si>
  <si>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</si>
  <si>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</si>
  <si>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</si>
  <si>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</si>
  <si>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</si>
  <si>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</si>
  <si>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</si>
  <si>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</si>
  <si>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</si>
  <si>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</si>
  <si>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</si>
  <si>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</si>
  <si>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</si>
  <si>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</si>
  <si>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</si>
  <si>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</si>
  <si>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</si>
  <si>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</si>
  <si>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</si>
  <si>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</si>
  <si>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</si>
  <si>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</si>
  <si>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</si>
  <si>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</si>
  <si>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</si>
  <si>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</si>
  <si>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</si>
  <si>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12.</t>
  </si>
  <si>
    <t>13.</t>
  </si>
  <si>
    <t>Közvilágítás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</si>
  <si>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</si>
  <si>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</si>
  <si>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</si>
  <si>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</si>
  <si>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</si>
  <si>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</si>
  <si>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Közfoglalkoztatási mintaprogram</t>
  </si>
  <si>
    <t>055131.</t>
  </si>
  <si>
    <t>Működési célú költségv.támog.és kieg.támogat.</t>
  </si>
  <si>
    <t xml:space="preserve"> Ft-ban</t>
  </si>
  <si>
    <t>082092</t>
  </si>
  <si>
    <t>Közművelődés - hagyományos közösségi kulturális értékek gondozása</t>
  </si>
  <si>
    <t>adatok  Ft-ban</t>
  </si>
  <si>
    <t>Felújítás célú előzetesen felszámított ÁFA</t>
  </si>
  <si>
    <t>adatok Ft-ban</t>
  </si>
  <si>
    <t>055121.</t>
  </si>
  <si>
    <t>Áht-on belüli megelőlegezés visszafizetése</t>
  </si>
  <si>
    <t>Önkormányzatok elszámolásai a központi költségvetéssel</t>
  </si>
  <si>
    <t>2017. évi eredeti előirányzat</t>
  </si>
  <si>
    <r>
      <t>2017</t>
    </r>
    <r>
      <rPr>
        <sz val="10"/>
        <rFont val="Times New Roman"/>
        <family val="1"/>
        <charset val="238"/>
      </rPr>
      <t>.</t>
    </r>
    <r>
      <rPr>
        <b/>
        <sz val="10"/>
        <rFont val="Times New Roman"/>
        <family val="1"/>
        <charset val="238"/>
      </rPr>
      <t xml:space="preserve"> évi eredeti előirányzat</t>
    </r>
  </si>
  <si>
    <t>Köztemető tenntartás és működtetés</t>
  </si>
  <si>
    <t>Ingatlanok beszerzése, létesítése</t>
  </si>
  <si>
    <t>Ingatlanok felújítása</t>
  </si>
  <si>
    <t>05621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</si>
  <si>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</si>
  <si>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</si>
  <si>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</si>
  <si>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</si>
  <si>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</si>
  <si>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</si>
  <si>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</si>
  <si>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</si>
  <si>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</si>
  <si>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</si>
  <si>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</si>
  <si>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</si>
  <si>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</si>
  <si>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</si>
  <si>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</si>
  <si>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</si>
  <si>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</si>
  <si>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05688</t>
  </si>
  <si>
    <t>05711</t>
  </si>
  <si>
    <t>05741</t>
  </si>
  <si>
    <t>Az önkormányzati vagyonnal való gazdálkodással kapcs. Feladatok</t>
  </si>
  <si>
    <t>Város- és községgaz-dálkodás</t>
  </si>
  <si>
    <t>Mindösszesen:</t>
  </si>
  <si>
    <t>Eredeti</t>
  </si>
  <si>
    <t xml:space="preserve">Módosított </t>
  </si>
  <si>
    <t>Teljesítés</t>
  </si>
  <si>
    <t>Teljesítés %-a</t>
  </si>
  <si>
    <t>2017. évi  előirányzat</t>
  </si>
  <si>
    <t>Állammháztartáson belüli megelőlegezések</t>
  </si>
  <si>
    <t>Rövid lejáratú hitelek, kölcsönök törlesztése</t>
  </si>
  <si>
    <t>059.</t>
  </si>
  <si>
    <t>2017. évi előirányzat</t>
  </si>
  <si>
    <t>Eredceti</t>
  </si>
  <si>
    <t>Módosított</t>
  </si>
  <si>
    <t>063020</t>
  </si>
  <si>
    <t>Víztermelés,- kezelés, -ellátás</t>
  </si>
  <si>
    <t>104037</t>
  </si>
  <si>
    <t>Intézményen kívüli gyermekétkeztetés</t>
  </si>
  <si>
    <t>104051</t>
  </si>
  <si>
    <t>Gyermekvédelmi pénzbeli és természetben ell.</t>
  </si>
  <si>
    <t>Önk.-ok funkcióra nem sorolható bevételei</t>
  </si>
  <si>
    <t>Forgatási és befektetési célú fin. Műveletek</t>
  </si>
  <si>
    <t>Fedezeti és általános tartalék elszámolás</t>
  </si>
  <si>
    <t>Gyermekvédelmi pénzbeli és természetbeni ellátások</t>
  </si>
  <si>
    <t>2017. évi módosított előirányzat</t>
  </si>
  <si>
    <t>Önkorm. És önkorm. Hivatalok jogalkotó és ált. igazgatási tevékenysége</t>
  </si>
  <si>
    <t>05611</t>
  </si>
  <si>
    <t>Immaterialis javak beszerzése, létesítése</t>
  </si>
  <si>
    <t>05641</t>
  </si>
  <si>
    <t>Egyéb tárgyi eszköz beszerzése, létesítése</t>
  </si>
  <si>
    <t>6/a számú melléklet</t>
  </si>
  <si>
    <t>Sorszám</t>
  </si>
  <si>
    <t>Előző időszak</t>
  </si>
  <si>
    <t>Módosítások</t>
  </si>
  <si>
    <t>Tárgyidőszak</t>
  </si>
  <si>
    <t>005</t>
  </si>
  <si>
    <t>A/II/1 Ingatlanok és a kapcsolódó vagyoni értékű jogok</t>
  </si>
  <si>
    <t>006</t>
  </si>
  <si>
    <t>A/II/2 Gépek, berendezések, felszerelések, járművek</t>
  </si>
  <si>
    <t>008</t>
  </si>
  <si>
    <t>A/II/4 Beruházások, felújítások</t>
  </si>
  <si>
    <t>010</t>
  </si>
  <si>
    <t>A/II Tárgyi eszközök  (=A/II/1+...+A/II/5)</t>
  </si>
  <si>
    <t>011</t>
  </si>
  <si>
    <t>A/III/1 Tartós részesedések</t>
  </si>
  <si>
    <t>013</t>
  </si>
  <si>
    <t>A/III/1b - ebből: tartós részesedés nem pénzügyi vállalkozásban</t>
  </si>
  <si>
    <t>021</t>
  </si>
  <si>
    <t>A/III Befektetett pénzügyi eszközök (=A/III/1+A/III/2+A/III/3)</t>
  </si>
  <si>
    <t>22</t>
  </si>
  <si>
    <t>A/4/1 Koncesszióba, vagyonkezelésbe adott eszközök(=A/IV/1a+A/IV/1b+A/4/1c)</t>
  </si>
  <si>
    <t>24</t>
  </si>
  <si>
    <t>A/4/1b - ebből: tárgyi eszköz</t>
  </si>
  <si>
    <t>27</t>
  </si>
  <si>
    <t>A/IV Koncesszióba, vagyonkezelésbe adott eszközök (=A/I+A/II+A/III+A/IV)</t>
  </si>
  <si>
    <t>028</t>
  </si>
  <si>
    <t>A) NEMZETI VAGYONBA TARTOZÓ BEFEKTETETT ESZKÖZÖK (=A/I+A/II+A/III+A/IV)</t>
  </si>
  <si>
    <t>047</t>
  </si>
  <si>
    <t>C/II/1Forintpénztár</t>
  </si>
  <si>
    <t>050</t>
  </si>
  <si>
    <t>C/II Pénztárak, csekkek, betétkönyvek (=C/II/1+C/II/2+C/II/3)</t>
  </si>
  <si>
    <t>051</t>
  </si>
  <si>
    <t>C/III/1Kincstáron kívüli forintszámlák</t>
  </si>
  <si>
    <t>053</t>
  </si>
  <si>
    <t>C/III Forintszámlák (=C/III/1+C/III/2)</t>
  </si>
  <si>
    <t>057</t>
  </si>
  <si>
    <t>C) PÉNZESZKÖZÖK (=C/I+…+C/IV)</t>
  </si>
  <si>
    <t>062</t>
  </si>
  <si>
    <t>D/I/3 Költségvetési évben esedékes követelések közhatalmi bevételre</t>
  </si>
  <si>
    <t>066</t>
  </si>
  <si>
    <t>D/I/3d - ebből: költségvetési évben esedékes követelések vagyoni típusú adókra</t>
  </si>
  <si>
    <t>067</t>
  </si>
  <si>
    <t>D/I/3e - ebből: költségvetési évben esedékes követelések termékek és szolgáltatások adóira</t>
  </si>
  <si>
    <t>068</t>
  </si>
  <si>
    <t>D/I/3f -ebből: költségvetési évben esedékes követelések egyéb közhatalmi bevételekre</t>
  </si>
  <si>
    <t>069</t>
  </si>
  <si>
    <t>D/I/4 Költségvetési évben esedékes követelések működési bevételre</t>
  </si>
  <si>
    <t>070</t>
  </si>
  <si>
    <t>D/I/4a -ebből: költségvetési évben esedékes követelések készletértékesítés ellenértékére, szolgáltatások ellenértékére, közvetített szolgáltatások ellenértékére</t>
  </si>
  <si>
    <t>071</t>
  </si>
  <si>
    <t xml:space="preserve">D/I/4b - ebből: költségvetési évben esedékes követelések tulajdonosi bevételekre </t>
  </si>
  <si>
    <t>085</t>
  </si>
  <si>
    <t>D/I/6 Költségvetési évben esedékes követelések működési célú átvett pénzeszközre</t>
  </si>
  <si>
    <t>088</t>
  </si>
  <si>
    <t>D/I/6c - ebből: költségvetési évben esedékes követelések működési célú visszatérítendő támogatások, kölcsönök visszatérülésére államháztartáson kívülről</t>
  </si>
  <si>
    <t>101</t>
  </si>
  <si>
    <t>D/I Költségvetési évben esedékes követelések (=D/I/1+…+D/I/8)</t>
  </si>
  <si>
    <t>143</t>
  </si>
  <si>
    <t>D/III/1 Adott előlegek</t>
  </si>
  <si>
    <t>147</t>
  </si>
  <si>
    <t>D/III/1e - ebből: foglalkoztatottaknak adott előlegek</t>
  </si>
  <si>
    <t>149</t>
  </si>
  <si>
    <t>D/III/1f - ebből: túlfizetések, téves és visszajáró kifizetések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</si>
  <si>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</si>
  <si>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</si>
  <si>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</si>
  <si>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</si>
  <si>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</si>
  <si>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 (=D/I+D/II+D/III)</t>
  </si>
  <si>
    <t>168</t>
  </si>
  <si>
    <t>E/I December havi illetmények, munkabérek elszámolása</t>
  </si>
  <si>
    <t>170</t>
  </si>
  <si>
    <t>E) EGYÉB SAJÁTOS ESZKÖZOLDALI ELSZÁMOLÁSOK (=E/I+…..E/II)</t>
  </si>
  <si>
    <t>176</t>
  </si>
  <si>
    <t>ESZKÖZÖK ÖSSZESEN (=A+B+C+D+E+F)</t>
  </si>
  <si>
    <t>177</t>
  </si>
  <si>
    <t>G/I Nemzeti vagyon induláskori értéke</t>
  </si>
  <si>
    <t>181</t>
  </si>
  <si>
    <t>G/III/3 Pénzeszközökön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</si>
  <si>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</si>
  <si>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</si>
  <si>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</si>
  <si>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</si>
  <si>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185</t>
  </si>
  <si>
    <t>G/VI Mérleg szerinti eredmény</t>
  </si>
  <si>
    <t>186</t>
  </si>
  <si>
    <t>G) SAJÁT TŐKE (=G/I+…+G/VI)</t>
  </si>
  <si>
    <t>H/I/3 Költségvetési évben esedékes kötelezettségek dologi kiadásokra</t>
  </si>
  <si>
    <t>178</t>
  </si>
  <si>
    <t>H/I/5 Költségvetési évben esedékes kötelezettségek egyéb működési célú kiadásokra</t>
  </si>
  <si>
    <t>H/I/6 Költségvetési évben esedékes kötelezettségek beruházásokra</t>
  </si>
  <si>
    <t>199</t>
  </si>
  <si>
    <t>H/I Költségvetési évben esedékes kötelezettségek (=H/I/1+…+H/I/9)</t>
  </si>
  <si>
    <t>201</t>
  </si>
  <si>
    <t>H/I/9b - ebből: költségvetési évben esedékes kötelezettségek rövid lejáratú hitelek, kölcsönök törlesztésére pü-i vállalkozásnak</t>
  </si>
  <si>
    <t>212</t>
  </si>
  <si>
    <t>215</t>
  </si>
  <si>
    <t>H/II/3 Költségvetési évet követően esedékes kötelezettségek dologi kiadásokra</t>
  </si>
  <si>
    <t>225</t>
  </si>
  <si>
    <t>H/II/9 Költségvetési évet követően esedékes kötelezettség finanszírozási kiadásokra (&gt;=H/II/9a+ …H/II/9j)</t>
  </si>
  <si>
    <t>230</t>
  </si>
  <si>
    <t>H/II/9e ebből: költségvetési évet követően esedékes kötelezettség államháztartáson belüli megelőlegezés visszafizetésére</t>
  </si>
  <si>
    <t>236</t>
  </si>
  <si>
    <t>H/II Költségvetési évet követően esedékes kötelzettségek (=H/II/l+…H/II/9)</t>
  </si>
  <si>
    <t>237</t>
  </si>
  <si>
    <t>H/III/1 Kapott előlegek</t>
  </si>
  <si>
    <t>239</t>
  </si>
  <si>
    <t>H/III/3 Más szervezetet megillető bevételek elszámolása</t>
  </si>
  <si>
    <t>244</t>
  </si>
  <si>
    <t>H/III/8 Letétre, megőrzésre, fedezetkezelésre átvett pénzeszközök, biztosítékok</t>
  </si>
  <si>
    <t>247</t>
  </si>
  <si>
    <t>H/III Kötelezettség jellegű sajátos elszámolások (=H)/III/1+…+H)/III/10)</t>
  </si>
  <si>
    <t>248</t>
  </si>
  <si>
    <t>H) KÖTELEZETTSÉGEK (=H/I+H/II+H/III)</t>
  </si>
  <si>
    <t>251</t>
  </si>
  <si>
    <t>J/2 Költségek, ráfordítások passzív időbeli elhatárolása</t>
  </si>
  <si>
    <t>253</t>
  </si>
  <si>
    <t>J) PASSZÍV IDŐBELI ELHATÁROLÁSOK (=K/1+K/2+K/3)</t>
  </si>
  <si>
    <t>254</t>
  </si>
  <si>
    <t>FORRÁSOK ÖSSZESEN (=G+H+I+J+)</t>
  </si>
  <si>
    <t>Maradványkimutatás</t>
  </si>
  <si>
    <t>Összeg</t>
  </si>
  <si>
    <t>001</t>
  </si>
  <si>
    <t>Alaptevékenység költségvetési bevételei</t>
  </si>
  <si>
    <t>002</t>
  </si>
  <si>
    <t>Alaptevékenység költségvetési kiadásai</t>
  </si>
  <si>
    <t>003</t>
  </si>
  <si>
    <t>I. Alaptevékenység költségvetési egyenlege (=01-02)</t>
  </si>
  <si>
    <t>004</t>
  </si>
  <si>
    <t>Alaptevékenység finanszírozási bevételei</t>
  </si>
  <si>
    <t>Alaptevékenység finanszírozási kiadásai</t>
  </si>
  <si>
    <t>II. Alaptevékenység finanszírozási egyenlege (=03-04)</t>
  </si>
  <si>
    <t>007</t>
  </si>
  <si>
    <t>A Alaptevékenység maradványa (=±I±II)</t>
  </si>
  <si>
    <t>Vállalkozási tevékenység költségvetési bevételei</t>
  </si>
  <si>
    <t>009</t>
  </si>
  <si>
    <t>Vállalkozási tevékenység költségvetési kiadásai</t>
  </si>
  <si>
    <t>III.Vállalkozási tevékenység költségvetési egyenlege (=05-06)</t>
  </si>
  <si>
    <t>Vállalkozási tevékenység finanszírozási bevételei</t>
  </si>
  <si>
    <t>012</t>
  </si>
  <si>
    <t>Vállalkozási tevékenység finanszírozási kiadásai</t>
  </si>
  <si>
    <t>IV.Vállalkozási tevékenység finanszírozási egyenlege (=07-08)</t>
  </si>
  <si>
    <t>014</t>
  </si>
  <si>
    <t>B.Vállalkozási tevékenység maradványa (=±III±IV)</t>
  </si>
  <si>
    <t>015</t>
  </si>
  <si>
    <t>C Összes maradvány (=A+B)</t>
  </si>
  <si>
    <t>016</t>
  </si>
  <si>
    <t>D Alaptevékenység kötelezettségvállalással terhelt maradványa</t>
  </si>
  <si>
    <t>017</t>
  </si>
  <si>
    <t>E Alaptevékenység szabad maradványa (=A-D)</t>
  </si>
  <si>
    <t>018</t>
  </si>
  <si>
    <t>F Vállalkozási tevékenységet terhelő befizetési kötelezettség (=B*0,1)</t>
  </si>
  <si>
    <t>019</t>
  </si>
  <si>
    <t>G Vállalkozási tevékenység felhasználható maradványa (=B-F)</t>
  </si>
  <si>
    <t>RINYAÚJLAK KÖZSÉG ÖNKORMÁNYZAT 2017. ÉVI KÖLTSÉGVETÉSÉNEK VÉGREHAJTÁSA</t>
  </si>
  <si>
    <t>9.  számú melléklet</t>
  </si>
  <si>
    <t xml:space="preserve">Önkormányzat által adott közvetlen támogatásokat tartalmazó kimutatás </t>
  </si>
  <si>
    <t>Medicopter Alapítvány</t>
  </si>
  <si>
    <t>Rinyamenti Hátrányos Helyzetű Emberek Egyesülete</t>
  </si>
  <si>
    <t>Összesen:</t>
  </si>
  <si>
    <t>8. számú melléklet</t>
  </si>
  <si>
    <t>Közhatalmi eredményszemléletű bevételek</t>
  </si>
  <si>
    <t>Eszközök és szolgáltatások értékesítése nettó eredményszemléletű bevételei</t>
  </si>
  <si>
    <t>Tevékenység egyéb nettó eredményszemléletű bevételei</t>
  </si>
  <si>
    <t>Tevékenység nettó eredményszemléletű bevétele (=01+02+03)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</si>
  <si>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</si>
  <si>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</si>
  <si>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bevételek</t>
  </si>
  <si>
    <t>Egyéb eredményszemléletű bevételek (=06+07+08)</t>
  </si>
  <si>
    <t>Anyagköltség</t>
  </si>
  <si>
    <t>Igénybe vett szolgáltatások értéke</t>
  </si>
  <si>
    <t xml:space="preserve">Eladott (közvetített) szolgáltatások értéke </t>
  </si>
  <si>
    <t>Anyagjellegű ráfordítások (=09+10+11+12)</t>
  </si>
  <si>
    <t>Bérköltség</t>
  </si>
  <si>
    <t>Személyi jellegű egyéb kifizetések</t>
  </si>
  <si>
    <t>020</t>
  </si>
  <si>
    <t>Bérjárulékok</t>
  </si>
  <si>
    <t>Személyi jellegű ráfordítások (=13+14+15)</t>
  </si>
  <si>
    <t>022</t>
  </si>
  <si>
    <t>Értékcsökkenési leírás</t>
  </si>
  <si>
    <t>023</t>
  </si>
  <si>
    <t>Egyéb ráfordítások</t>
  </si>
  <si>
    <t>024</t>
  </si>
  <si>
    <t xml:space="preserve">TEVÉKENYSÉGEK EREDMÉNYE                                                                    (=I±II+III-IV-V-VI-VII) </t>
  </si>
  <si>
    <t>Kapott (járó) kamatok és kamatjellegű eredményszemléletű bevételek</t>
  </si>
  <si>
    <t>029</t>
  </si>
  <si>
    <t>Pénzügyi műveletek egyéb eredményszemléletű bevételei (&gt;=18a)</t>
  </si>
  <si>
    <t>032</t>
  </si>
  <si>
    <t>Pénzügyi műveletek eredményszemléletű bevételei (=16+17+18)</t>
  </si>
  <si>
    <t>035</t>
  </si>
  <si>
    <t>Fizetendő kamatok és kamatjellegű ráfordítások</t>
  </si>
  <si>
    <t>042</t>
  </si>
  <si>
    <t>Pénzügyi műveletek ráfordításai (=19+20+21)</t>
  </si>
  <si>
    <t>043</t>
  </si>
  <si>
    <t>PÉNZÜGYI MŰVELETEK EREDMÉNYE (=VIII-IX)</t>
  </si>
  <si>
    <t>044</t>
  </si>
  <si>
    <t>MÉRLEG SZERINTI EREDMÉNY (=±C±D)</t>
  </si>
  <si>
    <t>Felhalmozási célú támogatások eredményszemléletű bevételei</t>
  </si>
  <si>
    <t>033</t>
  </si>
  <si>
    <t>Részesedésekből származó ráfordítások, árfolyamveszteségek</t>
  </si>
  <si>
    <t>RINYAÚJLAK KÖZSÉG ÖNKORMÁNYZAT 2017. ÉVI KÖLTSÉGVETÉSÉNEK VÉGREHAJTÁSA Eredménykimutatás</t>
  </si>
  <si>
    <t>146</t>
  </si>
  <si>
    <t>D/III/1c -ebből: készletre adott előlegek</t>
  </si>
  <si>
    <t>RINYAÚJLAK KÖZSÉG ÖNKORMÁNYZAT 2017. ÉVI KÖLTSÉGVETÉSÉNEK VÉGREHAJTÁSA VAGYONKIMUTATÁS</t>
  </si>
  <si>
    <t>Országos Mentőszolgálat</t>
  </si>
  <si>
    <t xml:space="preserve">Rinyaújlaki Általános Iskolás gyermekek </t>
  </si>
  <si>
    <t xml:space="preserve">RINYAÚJLAK KÖZSÉG ÖNKORMÁNYZAT 2017. ÉVI KÖLTSÉGVETÉS TELJESÍTÉSE </t>
  </si>
  <si>
    <t>RINYAÚJLAK KÖZSÉG ÖNKORMÁNYZAT 2017. ÉVI KÖLTSÉGVETÉS TELJESÍTÉSE - BEVÉTELEK</t>
  </si>
  <si>
    <t>RINYAÚJLAK KÖZSÉG ÖNKORMÁNYZAT 2017. ÉVI KÖLTSÉGVETÉS TELJESÍTÉSE - KIADÁSOK</t>
  </si>
  <si>
    <t>RINYAÚJLAK KÖZSÉG ÖNKORMÁNYZAT 2017. ÉVI KÖLTSÉGVETÉS TELJESÍTÉSE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</si>
</sst>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\ &quot;Ft&quot;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indexed="63"/>
      <name val="Times New Roman"/>
      <family val="1"/>
      <charset val="238"/>
    </font>
    <font>
      <sz val="8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504">
    <xf numFmtId="0" fontId="0" fillId="0" borderId="0" xfId="0"/>
    <xf numFmtId="0" fontId="6" fillId="0" borderId="1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3" fontId="2" fillId="4" borderId="18" xfId="2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7" fillId="1" borderId="5" xfId="0" applyFont="1" applyFill="1" applyBorder="1" applyAlignment="1">
      <alignment horizontal="left" vertical="center" indent="1"/>
    </xf>
    <xf numFmtId="0" fontId="7" fillId="1" borderId="14" xfId="0" applyFont="1" applyFill="1" applyBorder="1" applyAlignment="1">
      <alignment vertical="center" wrapText="1"/>
    </xf>
    <xf numFmtId="0" fontId="7" fillId="1" borderId="4" xfId="0" applyFont="1" applyFill="1" applyBorder="1" applyAlignment="1">
      <alignment horizontal="left" vertical="center" indent="1"/>
    </xf>
    <xf numFmtId="0" fontId="5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3" fontId="2" fillId="4" borderId="4" xfId="2" applyNumberFormat="1" applyFont="1" applyFill="1" applyBorder="1" applyAlignment="1">
      <alignment vertical="center"/>
    </xf>
    <xf numFmtId="3" fontId="2" fillId="4" borderId="25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indent="1"/>
    </xf>
    <xf numFmtId="0" fontId="7" fillId="4" borderId="5" xfId="0" applyFont="1" applyFill="1" applyBorder="1" applyAlignment="1">
      <alignment horizontal="left" vertical="center" indent="1"/>
    </xf>
    <xf numFmtId="0" fontId="7" fillId="4" borderId="20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0" fontId="7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6" fillId="0" borderId="0" xfId="0" applyNumberFormat="1" applyFont="1" applyAlignment="1"/>
    <xf numFmtId="3" fontId="7" fillId="4" borderId="31" xfId="0" applyNumberFormat="1" applyFont="1" applyFill="1" applyBorder="1" applyAlignment="1">
      <alignment horizontal="center" vertical="center" wrapText="1"/>
    </xf>
    <xf numFmtId="3" fontId="7" fillId="4" borderId="32" xfId="0" applyNumberFormat="1" applyFont="1" applyFill="1" applyBorder="1" applyAlignment="1">
      <alignment horizontal="center" vertical="center" wrapText="1"/>
    </xf>
    <xf numFmtId="3" fontId="7" fillId="4" borderId="33" xfId="0" applyNumberFormat="1" applyFont="1" applyFill="1" applyBorder="1" applyAlignment="1">
      <alignment horizontal="center" vertical="center" wrapText="1"/>
    </xf>
    <xf numFmtId="3" fontId="7" fillId="4" borderId="34" xfId="0" applyNumberFormat="1" applyFont="1" applyFill="1" applyBorder="1" applyAlignment="1">
      <alignment horizontal="center" vertical="center" wrapText="1"/>
    </xf>
    <xf numFmtId="3" fontId="7" fillId="4" borderId="35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7" fillId="1" borderId="4" xfId="0" applyNumberFormat="1" applyFont="1" applyFill="1" applyBorder="1" applyAlignment="1">
      <alignment vertical="center"/>
    </xf>
    <xf numFmtId="3" fontId="7" fillId="1" borderId="5" xfId="0" applyNumberFormat="1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/>
    </xf>
    <xf numFmtId="3" fontId="7" fillId="4" borderId="5" xfId="0" applyNumberFormat="1" applyFont="1" applyFill="1" applyBorder="1" applyAlignment="1">
      <alignment vertical="center"/>
    </xf>
    <xf numFmtId="3" fontId="6" fillId="0" borderId="37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7" fillId="5" borderId="39" xfId="0" applyFont="1" applyFill="1" applyBorder="1" applyAlignment="1">
      <alignment vertical="center"/>
    </xf>
    <xf numFmtId="3" fontId="7" fillId="5" borderId="10" xfId="0" applyNumberFormat="1" applyFont="1" applyFill="1" applyBorder="1" applyAlignment="1">
      <alignment vertical="center"/>
    </xf>
    <xf numFmtId="0" fontId="7" fillId="0" borderId="37" xfId="0" applyFont="1" applyFill="1" applyBorder="1" applyAlignment="1">
      <alignment vertical="center" wrapText="1"/>
    </xf>
    <xf numFmtId="0" fontId="7" fillId="1" borderId="20" xfId="0" applyFont="1" applyFill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7" fillId="5" borderId="20" xfId="0" applyFont="1" applyFill="1" applyBorder="1" applyAlignment="1">
      <alignment horizontal="left" vertical="center" indent="1"/>
    </xf>
    <xf numFmtId="0" fontId="6" fillId="2" borderId="2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0" fontId="12" fillId="0" borderId="0" xfId="0" applyFont="1"/>
    <xf numFmtId="3" fontId="12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/>
    </xf>
    <xf numFmtId="0" fontId="10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51" xfId="0" applyNumberFormat="1" applyFont="1" applyFill="1" applyBorder="1" applyAlignment="1">
      <alignment vertical="center"/>
    </xf>
    <xf numFmtId="164" fontId="2" fillId="0" borderId="51" xfId="0" applyNumberFormat="1" applyFont="1" applyBorder="1" applyAlignment="1">
      <alignment vertical="center"/>
    </xf>
    <xf numFmtId="164" fontId="2" fillId="4" borderId="16" xfId="2" applyNumberFormat="1" applyFont="1" applyFill="1" applyBorder="1" applyAlignment="1">
      <alignment horizontal="center" vertical="center" wrapText="1"/>
    </xf>
    <xf numFmtId="164" fontId="2" fillId="4" borderId="15" xfId="2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52" xfId="0" applyNumberFormat="1" applyFont="1" applyFill="1" applyBorder="1" applyAlignment="1">
      <alignment vertical="center" wrapText="1"/>
    </xf>
    <xf numFmtId="3" fontId="7" fillId="1" borderId="14" xfId="0" applyNumberFormat="1" applyFont="1" applyFill="1" applyBorder="1" applyAlignment="1">
      <alignment vertical="center"/>
    </xf>
    <xf numFmtId="3" fontId="14" fillId="0" borderId="37" xfId="0" applyNumberFormat="1" applyFont="1" applyFill="1" applyBorder="1" applyAlignment="1">
      <alignment vertical="center"/>
    </xf>
    <xf numFmtId="3" fontId="14" fillId="0" borderId="38" xfId="0" applyNumberFormat="1" applyFont="1" applyFill="1" applyBorder="1" applyAlignment="1">
      <alignment vertical="center"/>
    </xf>
    <xf numFmtId="3" fontId="14" fillId="1" borderId="20" xfId="0" applyNumberFormat="1" applyFont="1" applyFill="1" applyBorder="1" applyAlignment="1">
      <alignment vertical="center"/>
    </xf>
    <xf numFmtId="3" fontId="15" fillId="0" borderId="9" xfId="2" applyNumberFormat="1" applyFont="1" applyFill="1" applyBorder="1" applyAlignment="1">
      <alignment vertical="center"/>
    </xf>
    <xf numFmtId="3" fontId="16" fillId="0" borderId="12" xfId="2" applyNumberFormat="1" applyFont="1" applyFill="1" applyBorder="1" applyAlignment="1">
      <alignment horizontal="left" vertical="center"/>
    </xf>
    <xf numFmtId="164" fontId="1" fillId="0" borderId="7" xfId="0" applyNumberFormat="1" applyFont="1" applyFill="1" applyBorder="1" applyAlignment="1">
      <alignment wrapText="1"/>
    </xf>
    <xf numFmtId="3" fontId="1" fillId="0" borderId="0" xfId="2" applyNumberFormat="1" applyFont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7" fillId="0" borderId="3" xfId="2" applyNumberFormat="1" applyFont="1" applyFill="1" applyBorder="1" applyAlignment="1">
      <alignment vertical="center"/>
    </xf>
    <xf numFmtId="3" fontId="17" fillId="0" borderId="11" xfId="2" applyNumberFormat="1" applyFont="1" applyFill="1" applyBorder="1" applyAlignment="1">
      <alignment vertical="center"/>
    </xf>
    <xf numFmtId="3" fontId="18" fillId="0" borderId="53" xfId="2" applyNumberFormat="1" applyFont="1" applyFill="1" applyBorder="1" applyAlignment="1">
      <alignment vertical="center"/>
    </xf>
    <xf numFmtId="3" fontId="17" fillId="0" borderId="7" xfId="2" applyNumberFormat="1" applyFont="1" applyFill="1" applyBorder="1" applyAlignment="1">
      <alignment vertical="center"/>
    </xf>
    <xf numFmtId="3" fontId="17" fillId="0" borderId="1" xfId="2" applyNumberFormat="1" applyFont="1" applyFill="1" applyBorder="1" applyAlignment="1">
      <alignment vertical="center"/>
    </xf>
    <xf numFmtId="3" fontId="17" fillId="0" borderId="12" xfId="2" applyNumberFormat="1" applyFont="1" applyFill="1" applyBorder="1" applyAlignment="1">
      <alignment vertical="center"/>
    </xf>
    <xf numFmtId="3" fontId="18" fillId="0" borderId="22" xfId="2" applyNumberFormat="1" applyFont="1" applyFill="1" applyBorder="1" applyAlignment="1">
      <alignment vertical="center"/>
    </xf>
    <xf numFmtId="3" fontId="18" fillId="4" borderId="53" xfId="2" applyNumberFormat="1" applyFont="1" applyFill="1" applyBorder="1" applyAlignment="1">
      <alignment vertical="center"/>
    </xf>
    <xf numFmtId="3" fontId="18" fillId="4" borderId="29" xfId="2" applyNumberFormat="1" applyFont="1" applyFill="1" applyBorder="1" applyAlignment="1">
      <alignment vertical="center"/>
    </xf>
    <xf numFmtId="3" fontId="18" fillId="4" borderId="4" xfId="2" applyNumberFormat="1" applyFont="1" applyFill="1" applyBorder="1" applyAlignment="1">
      <alignment vertical="center"/>
    </xf>
    <xf numFmtId="3" fontId="18" fillId="4" borderId="5" xfId="2" applyNumberFormat="1" applyFont="1" applyFill="1" applyBorder="1" applyAlignment="1">
      <alignment vertical="center"/>
    </xf>
    <xf numFmtId="3" fontId="18" fillId="4" borderId="20" xfId="2" applyNumberFormat="1" applyFont="1" applyFill="1" applyBorder="1" applyAlignment="1">
      <alignment vertical="center"/>
    </xf>
    <xf numFmtId="3" fontId="18" fillId="4" borderId="46" xfId="2" applyNumberFormat="1" applyFont="1" applyFill="1" applyBorder="1" applyAlignment="1">
      <alignment vertical="center"/>
    </xf>
    <xf numFmtId="164" fontId="2" fillId="1" borderId="4" xfId="0" applyNumberFormat="1" applyFont="1" applyFill="1" applyBorder="1" applyAlignment="1">
      <alignment horizontal="right" vertical="center" wrapText="1"/>
    </xf>
    <xf numFmtId="164" fontId="2" fillId="1" borderId="4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7" xfId="0" applyNumberFormat="1" applyFont="1" applyFill="1" applyBorder="1" applyAlignment="1">
      <alignment vertical="center" wrapText="1"/>
    </xf>
    <xf numFmtId="164" fontId="1" fillId="0" borderId="32" xfId="0" applyNumberFormat="1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164" fontId="2" fillId="4" borderId="46" xfId="0" applyNumberFormat="1" applyFont="1" applyFill="1" applyBorder="1" applyAlignment="1">
      <alignment vertical="center" wrapText="1"/>
    </xf>
    <xf numFmtId="164" fontId="1" fillId="0" borderId="55" xfId="0" applyNumberFormat="1" applyFont="1" applyFill="1" applyBorder="1" applyAlignment="1">
      <alignment vertical="center" wrapText="1"/>
    </xf>
    <xf numFmtId="164" fontId="1" fillId="0" borderId="34" xfId="0" applyNumberFormat="1" applyFont="1" applyFill="1" applyBorder="1" applyAlignment="1">
      <alignment vertical="center" wrapText="1"/>
    </xf>
    <xf numFmtId="164" fontId="1" fillId="0" borderId="15" xfId="0" applyNumberFormat="1" applyFont="1" applyFill="1" applyBorder="1" applyAlignment="1">
      <alignment vertical="center" wrapText="1"/>
    </xf>
    <xf numFmtId="164" fontId="2" fillId="4" borderId="36" xfId="0" applyNumberFormat="1" applyFont="1" applyFill="1" applyBorder="1" applyAlignment="1">
      <alignment vertical="center" wrapText="1"/>
    </xf>
    <xf numFmtId="164" fontId="2" fillId="4" borderId="56" xfId="0" applyNumberFormat="1" applyFont="1" applyFill="1" applyBorder="1" applyAlignment="1">
      <alignment vertical="center" wrapText="1"/>
    </xf>
    <xf numFmtId="164" fontId="1" fillId="0" borderId="57" xfId="0" applyNumberFormat="1" applyFont="1" applyFill="1" applyBorder="1" applyAlignment="1">
      <alignment vertical="center" wrapText="1"/>
    </xf>
    <xf numFmtId="164" fontId="1" fillId="0" borderId="58" xfId="0" applyNumberFormat="1" applyFont="1" applyFill="1" applyBorder="1" applyAlignment="1">
      <alignment vertical="center" wrapText="1"/>
    </xf>
    <xf numFmtId="3" fontId="1" fillId="0" borderId="12" xfId="2" applyNumberFormat="1" applyFont="1" applyFill="1" applyBorder="1" applyAlignment="1">
      <alignment horizontal="left" vertical="center" wrapText="1"/>
    </xf>
    <xf numFmtId="3" fontId="17" fillId="0" borderId="7" xfId="2" applyNumberFormat="1" applyFont="1" applyFill="1" applyBorder="1" applyAlignment="1">
      <alignment vertical="center" wrapText="1"/>
    </xf>
    <xf numFmtId="3" fontId="17" fillId="0" borderId="1" xfId="2" applyNumberFormat="1" applyFont="1" applyFill="1" applyBorder="1" applyAlignment="1">
      <alignment vertical="center" wrapText="1"/>
    </xf>
    <xf numFmtId="0" fontId="19" fillId="0" borderId="0" xfId="2" applyFont="1" applyBorder="1" applyAlignment="1">
      <alignment vertical="center"/>
    </xf>
    <xf numFmtId="3" fontId="2" fillId="4" borderId="45" xfId="0" applyNumberFormat="1" applyFont="1" applyFill="1" applyBorder="1" applyAlignment="1">
      <alignment horizontal="center" vertical="center" wrapText="1"/>
    </xf>
    <xf numFmtId="3" fontId="2" fillId="4" borderId="53" xfId="0" applyNumberFormat="1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3" fontId="2" fillId="4" borderId="59" xfId="0" applyNumberFormat="1" applyFont="1" applyFill="1" applyBorder="1" applyAlignment="1">
      <alignment horizontal="center" vertical="center" wrapText="1"/>
    </xf>
    <xf numFmtId="3" fontId="2" fillId="4" borderId="60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164" fontId="2" fillId="4" borderId="23" xfId="2" applyNumberFormat="1" applyFont="1" applyFill="1" applyBorder="1" applyAlignment="1">
      <alignment horizontal="center" vertical="center" wrapText="1"/>
    </xf>
    <xf numFmtId="3" fontId="2" fillId="4" borderId="46" xfId="2" applyNumberFormat="1" applyFont="1" applyFill="1" applyBorder="1" applyAlignment="1">
      <alignment vertical="center"/>
    </xf>
    <xf numFmtId="3" fontId="20" fillId="0" borderId="9" xfId="2" applyNumberFormat="1" applyFont="1" applyFill="1" applyBorder="1" applyAlignment="1">
      <alignment vertical="center"/>
    </xf>
    <xf numFmtId="3" fontId="20" fillId="0" borderId="12" xfId="2" applyNumberFormat="1" applyFont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46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2" fillId="0" borderId="1" xfId="0" applyNumberFormat="1" applyFont="1" applyBorder="1"/>
    <xf numFmtId="0" fontId="2" fillId="0" borderId="1" xfId="0" applyFont="1" applyBorder="1"/>
    <xf numFmtId="0" fontId="1" fillId="0" borderId="8" xfId="0" applyFont="1" applyFill="1" applyBorder="1" applyAlignment="1">
      <alignment horizontal="left" vertical="center" indent="1"/>
    </xf>
    <xf numFmtId="0" fontId="1" fillId="0" borderId="23" xfId="0" applyFont="1" applyFill="1" applyBorder="1" applyAlignment="1">
      <alignment vertical="center" wrapText="1"/>
    </xf>
    <xf numFmtId="3" fontId="1" fillId="0" borderId="59" xfId="0" applyNumberFormat="1" applyFont="1" applyFill="1" applyBorder="1" applyAlignment="1">
      <alignment vertical="center"/>
    </xf>
    <xf numFmtId="3" fontId="1" fillId="0" borderId="3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1"/>
    </xf>
    <xf numFmtId="3" fontId="12" fillId="0" borderId="3" xfId="0" applyNumberFormat="1" applyFont="1" applyBorder="1"/>
    <xf numFmtId="0" fontId="2" fillId="0" borderId="3" xfId="0" applyFont="1" applyBorder="1"/>
    <xf numFmtId="3" fontId="1" fillId="0" borderId="3" xfId="0" applyNumberFormat="1" applyFont="1" applyBorder="1"/>
    <xf numFmtId="49" fontId="2" fillId="0" borderId="1" xfId="0" applyNumberFormat="1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indent="1"/>
    </xf>
    <xf numFmtId="0" fontId="2" fillId="6" borderId="20" xfId="0" applyFont="1" applyFill="1" applyBorder="1" applyAlignment="1">
      <alignment vertical="center" wrapText="1"/>
    </xf>
    <xf numFmtId="3" fontId="2" fillId="6" borderId="46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indent="1"/>
    </xf>
    <xf numFmtId="49" fontId="2" fillId="0" borderId="3" xfId="0" applyNumberFormat="1" applyFont="1" applyFill="1" applyBorder="1" applyAlignment="1">
      <alignment horizontal="left" vertical="center" indent="1"/>
    </xf>
    <xf numFmtId="49" fontId="2" fillId="6" borderId="5" xfId="0" applyNumberFormat="1" applyFont="1" applyFill="1" applyBorder="1" applyAlignment="1">
      <alignment horizontal="left" vertical="center" indent="1"/>
    </xf>
    <xf numFmtId="49" fontId="2" fillId="4" borderId="2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/>
    <xf numFmtId="0" fontId="2" fillId="6" borderId="5" xfId="0" applyFont="1" applyFill="1" applyBorder="1" applyAlignment="1">
      <alignment horizontal="left" vertical="center" indent="1"/>
    </xf>
    <xf numFmtId="0" fontId="12" fillId="0" borderId="0" xfId="0" applyFont="1" applyFill="1"/>
    <xf numFmtId="3" fontId="1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2" fillId="6" borderId="36" xfId="0" applyNumberFormat="1" applyFont="1" applyFill="1" applyBorder="1" applyAlignment="1">
      <alignment vertical="center" wrapText="1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6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62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vertical="center"/>
    </xf>
    <xf numFmtId="3" fontId="1" fillId="0" borderId="53" xfId="0" applyNumberFormat="1" applyFont="1" applyBorder="1"/>
    <xf numFmtId="3" fontId="1" fillId="0" borderId="60" xfId="0" applyNumberFormat="1" applyFont="1" applyBorder="1"/>
    <xf numFmtId="3" fontId="2" fillId="0" borderId="59" xfId="2" applyNumberFormat="1" applyFont="1" applyFill="1" applyBorder="1" applyAlignment="1">
      <alignment vertical="center"/>
    </xf>
    <xf numFmtId="3" fontId="2" fillId="7" borderId="46" xfId="2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164" fontId="1" fillId="0" borderId="53" xfId="0" applyNumberFormat="1" applyFont="1" applyFill="1" applyBorder="1" applyAlignment="1">
      <alignment vertical="center" wrapText="1"/>
    </xf>
    <xf numFmtId="3" fontId="17" fillId="0" borderId="10" xfId="2" applyNumberFormat="1" applyFont="1" applyFill="1" applyBorder="1" applyAlignment="1">
      <alignment vertical="center"/>
    </xf>
    <xf numFmtId="3" fontId="17" fillId="0" borderId="33" xfId="2" applyNumberFormat="1" applyFont="1" applyFill="1" applyBorder="1" applyAlignment="1">
      <alignment vertical="center"/>
    </xf>
    <xf numFmtId="3" fontId="17" fillId="0" borderId="0" xfId="2" applyNumberFormat="1" applyFont="1" applyFill="1" applyBorder="1" applyAlignment="1">
      <alignment vertical="center"/>
    </xf>
    <xf numFmtId="3" fontId="17" fillId="0" borderId="6" xfId="2" applyNumberFormat="1" applyFont="1" applyFill="1" applyBorder="1" applyAlignment="1">
      <alignment vertical="center"/>
    </xf>
    <xf numFmtId="3" fontId="17" fillId="0" borderId="39" xfId="2" applyNumberFormat="1" applyFont="1" applyFill="1" applyBorder="1" applyAlignment="1">
      <alignment vertical="center"/>
    </xf>
    <xf numFmtId="3" fontId="18" fillId="0" borderId="38" xfId="2" applyNumberFormat="1" applyFont="1" applyFill="1" applyBorder="1" applyAlignment="1">
      <alignment vertical="center"/>
    </xf>
    <xf numFmtId="3" fontId="1" fillId="0" borderId="49" xfId="2" applyNumberFormat="1" applyFont="1" applyBorder="1" applyAlignment="1">
      <alignment horizontal="left" vertical="center"/>
    </xf>
    <xf numFmtId="3" fontId="1" fillId="0" borderId="72" xfId="2" applyNumberFormat="1" applyFont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3" fontId="17" fillId="0" borderId="24" xfId="2" applyNumberFormat="1" applyFont="1" applyFill="1" applyBorder="1" applyAlignment="1">
      <alignment vertical="center"/>
    </xf>
    <xf numFmtId="3" fontId="17" fillId="0" borderId="49" xfId="2" applyNumberFormat="1" applyFont="1" applyFill="1" applyBorder="1" applyAlignment="1">
      <alignment vertical="center"/>
    </xf>
    <xf numFmtId="3" fontId="17" fillId="0" borderId="15" xfId="2" applyNumberFormat="1" applyFont="1" applyFill="1" applyBorder="1" applyAlignment="1">
      <alignment vertical="center"/>
    </xf>
    <xf numFmtId="3" fontId="16" fillId="0" borderId="0" xfId="2" applyNumberFormat="1" applyFont="1" applyFill="1" applyBorder="1" applyAlignment="1">
      <alignment horizontal="left" vertical="center"/>
    </xf>
    <xf numFmtId="3" fontId="15" fillId="0" borderId="10" xfId="2" applyNumberFormat="1" applyFont="1" applyFill="1" applyBorder="1" applyAlignment="1">
      <alignment vertical="center"/>
    </xf>
    <xf numFmtId="3" fontId="1" fillId="0" borderId="33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3" fontId="2" fillId="0" borderId="71" xfId="2" applyNumberFormat="1" applyFont="1" applyFill="1" applyBorder="1" applyAlignment="1">
      <alignment vertical="center"/>
    </xf>
    <xf numFmtId="3" fontId="2" fillId="0" borderId="50" xfId="2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vertical="center"/>
    </xf>
    <xf numFmtId="3" fontId="2" fillId="0" borderId="33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2" fillId="0" borderId="3" xfId="0" applyNumberFormat="1" applyFont="1" applyBorder="1"/>
    <xf numFmtId="0" fontId="0" fillId="0" borderId="0" xfId="0" applyAlignment="1"/>
    <xf numFmtId="0" fontId="23" fillId="8" borderId="74" xfId="0" applyNumberFormat="1" applyFont="1" applyFill="1" applyBorder="1" applyAlignment="1" applyProtection="1">
      <alignment horizontal="center" vertical="center" wrapText="1" shrinkToFit="1"/>
    </xf>
    <xf numFmtId="49" fontId="19" fillId="8" borderId="74" xfId="0" applyNumberFormat="1" applyFont="1" applyFill="1" applyBorder="1" applyAlignment="1" applyProtection="1">
      <alignment horizontal="left" vertical="center" wrapText="1" shrinkToFit="1"/>
    </xf>
    <xf numFmtId="3" fontId="19" fillId="8" borderId="74" xfId="0" applyNumberFormat="1" applyFont="1" applyFill="1" applyBorder="1" applyAlignment="1" applyProtection="1">
      <alignment horizontal="right" vertical="center" wrapText="1" shrinkToFit="1"/>
    </xf>
    <xf numFmtId="0" fontId="22" fillId="0" borderId="0" xfId="0" applyFont="1"/>
    <xf numFmtId="49" fontId="11" fillId="8" borderId="74" xfId="0" applyNumberFormat="1" applyFont="1" applyFill="1" applyBorder="1" applyAlignment="1" applyProtection="1">
      <alignment horizontal="left" vertical="center" wrapText="1" shrinkToFit="1"/>
    </xf>
    <xf numFmtId="3" fontId="11" fillId="8" borderId="74" xfId="0" applyNumberFormat="1" applyFont="1" applyFill="1" applyBorder="1" applyAlignment="1" applyProtection="1">
      <alignment horizontal="right" vertical="center" wrapText="1" shrinkToFit="1"/>
    </xf>
    <xf numFmtId="0" fontId="3" fillId="0" borderId="0" xfId="2"/>
    <xf numFmtId="49" fontId="20" fillId="8" borderId="74" xfId="0" applyNumberFormat="1" applyFont="1" applyFill="1" applyBorder="1" applyAlignment="1" applyProtection="1">
      <alignment horizontal="left" vertical="center" wrapText="1" shrinkToFit="1"/>
    </xf>
    <xf numFmtId="49" fontId="19" fillId="8" borderId="74" xfId="0" applyNumberFormat="1" applyFont="1" applyFill="1" applyBorder="1" applyAlignment="1" applyProtection="1">
      <alignment horizontal="left" wrapText="1" shrinkToFit="1"/>
    </xf>
    <xf numFmtId="0" fontId="0" fillId="8" borderId="0" xfId="0" applyFill="1" applyBorder="1"/>
    <xf numFmtId="0" fontId="24" fillId="0" borderId="0" xfId="0" applyNumberFormat="1" applyFont="1" applyFill="1" applyBorder="1" applyAlignment="1" applyProtection="1">
      <alignment horizontal="left" vertical="top"/>
    </xf>
    <xf numFmtId="0" fontId="23" fillId="0" borderId="74" xfId="0" applyNumberFormat="1" applyFont="1" applyFill="1" applyBorder="1" applyAlignment="1" applyProtection="1">
      <alignment horizontal="center" vertical="center" wrapText="1" shrinkToFit="1"/>
    </xf>
    <xf numFmtId="49" fontId="19" fillId="0" borderId="74" xfId="0" applyNumberFormat="1" applyFont="1" applyFill="1" applyBorder="1" applyAlignment="1" applyProtection="1">
      <alignment horizontal="left" vertical="center" wrapText="1" shrinkToFit="1"/>
    </xf>
    <xf numFmtId="3" fontId="19" fillId="0" borderId="74" xfId="0" applyNumberFormat="1" applyFont="1" applyFill="1" applyBorder="1" applyAlignment="1" applyProtection="1">
      <alignment horizontal="right" vertical="center" wrapText="1" shrinkToFit="1"/>
    </xf>
    <xf numFmtId="49" fontId="11" fillId="0" borderId="74" xfId="0" applyNumberFormat="1" applyFont="1" applyFill="1" applyBorder="1" applyAlignment="1" applyProtection="1">
      <alignment horizontal="left" vertical="center" wrapText="1" shrinkToFit="1"/>
    </xf>
    <xf numFmtId="3" fontId="11" fillId="0" borderId="74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Font="1"/>
    <xf numFmtId="0" fontId="0" fillId="0" borderId="0" xfId="0" applyFill="1" applyBorder="1"/>
    <xf numFmtId="165" fontId="0" fillId="0" borderId="0" xfId="0" applyNumberFormat="1" applyAlignment="1">
      <alignment horizontal="right"/>
    </xf>
    <xf numFmtId="0" fontId="19" fillId="0" borderId="0" xfId="0" applyNumberFormat="1" applyFont="1" applyFill="1" applyBorder="1" applyAlignment="1" applyProtection="1">
      <alignment horizontal="left" vertical="top"/>
    </xf>
    <xf numFmtId="0" fontId="23" fillId="0" borderId="1" xfId="0" applyNumberFormat="1" applyFont="1" applyFill="1" applyBorder="1" applyAlignment="1" applyProtection="1">
      <alignment horizontal="center" vertical="center" wrapText="1" shrinkToFit="1"/>
    </xf>
    <xf numFmtId="49" fontId="19" fillId="0" borderId="1" xfId="0" applyNumberFormat="1" applyFont="1" applyFill="1" applyBorder="1" applyAlignment="1" applyProtection="1">
      <alignment horizontal="left" vertical="center" wrapText="1" shrinkToFit="1"/>
    </xf>
    <xf numFmtId="3" fontId="19" fillId="0" borderId="1" xfId="0" applyNumberFormat="1" applyFont="1" applyFill="1" applyBorder="1" applyAlignment="1" applyProtection="1">
      <alignment horizontal="right" vertical="center" wrapText="1" shrinkToFit="1"/>
    </xf>
    <xf numFmtId="49" fontId="11" fillId="0" borderId="1" xfId="0" applyNumberFormat="1" applyFont="1" applyFill="1" applyBorder="1" applyAlignment="1" applyProtection="1">
      <alignment horizontal="left" vertical="center" wrapText="1" shrinkToFit="1"/>
    </xf>
    <xf numFmtId="3" fontId="11" fillId="0" borderId="1" xfId="0" applyNumberFormat="1" applyFont="1" applyFill="1" applyBorder="1" applyAlignment="1" applyProtection="1">
      <alignment horizontal="right" vertical="center" wrapText="1" shrinkToFit="1"/>
    </xf>
    <xf numFmtId="0" fontId="0" fillId="0" borderId="73" xfId="0" applyBorder="1"/>
    <xf numFmtId="6" fontId="0" fillId="0" borderId="0" xfId="0" applyNumberFormat="1"/>
    <xf numFmtId="0" fontId="2" fillId="4" borderId="14" xfId="0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4" fontId="1" fillId="0" borderId="42" xfId="0" applyNumberFormat="1" applyFont="1" applyFill="1" applyBorder="1" applyAlignment="1">
      <alignment horizontal="right" vertical="center" wrapText="1"/>
    </xf>
    <xf numFmtId="4" fontId="1" fillId="0" borderId="23" xfId="0" applyNumberFormat="1" applyFont="1" applyFill="1" applyBorder="1" applyAlignment="1">
      <alignment horizontal="righ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38" xfId="0" applyNumberFormat="1" applyFont="1" applyFill="1" applyBorder="1" applyAlignment="1">
      <alignment horizontal="right" vertical="center" wrapText="1"/>
    </xf>
    <xf numFmtId="4" fontId="2" fillId="1" borderId="20" xfId="0" applyNumberFormat="1" applyFont="1" applyFill="1" applyBorder="1" applyAlignment="1">
      <alignment horizontal="right" vertical="center" wrapText="1"/>
    </xf>
    <xf numFmtId="4" fontId="13" fillId="0" borderId="22" xfId="0" applyNumberFormat="1" applyFont="1" applyFill="1" applyBorder="1" applyAlignment="1">
      <alignment vertical="center" wrapText="1"/>
    </xf>
    <xf numFmtId="4" fontId="13" fillId="0" borderId="21" xfId="0" applyNumberFormat="1" applyFont="1" applyFill="1" applyBorder="1" applyAlignment="1">
      <alignment vertical="center" wrapText="1"/>
    </xf>
    <xf numFmtId="4" fontId="13" fillId="0" borderId="37" xfId="0" applyNumberFormat="1" applyFont="1" applyFill="1" applyBorder="1" applyAlignment="1">
      <alignment vertical="center" wrapText="1"/>
    </xf>
    <xf numFmtId="4" fontId="2" fillId="4" borderId="46" xfId="0" applyNumberFormat="1" applyFont="1" applyFill="1" applyBorder="1" applyAlignment="1">
      <alignment vertical="center" wrapText="1"/>
    </xf>
    <xf numFmtId="4" fontId="2" fillId="0" borderId="22" xfId="0" applyNumberFormat="1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4" fontId="2" fillId="1" borderId="20" xfId="0" applyNumberFormat="1" applyFont="1" applyFill="1" applyBorder="1" applyAlignment="1">
      <alignment vertical="center" wrapText="1"/>
    </xf>
    <xf numFmtId="4" fontId="2" fillId="7" borderId="21" xfId="0" applyNumberFormat="1" applyFont="1" applyFill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4" fontId="2" fillId="4" borderId="20" xfId="0" applyNumberFormat="1" applyFont="1" applyFill="1" applyBorder="1" applyAlignment="1">
      <alignment vertical="center" wrapText="1"/>
    </xf>
    <xf numFmtId="4" fontId="2" fillId="8" borderId="37" xfId="0" applyNumberFormat="1" applyFont="1" applyFill="1" applyBorder="1" applyAlignment="1">
      <alignment vertical="center"/>
    </xf>
    <xf numFmtId="4" fontId="2" fillId="8" borderId="38" xfId="0" applyNumberFormat="1" applyFont="1" applyFill="1" applyBorder="1" applyAlignment="1">
      <alignment vertical="center"/>
    </xf>
    <xf numFmtId="4" fontId="2" fillId="9" borderId="20" xfId="0" applyNumberFormat="1" applyFont="1" applyFill="1" applyBorder="1" applyAlignment="1">
      <alignment vertical="center"/>
    </xf>
    <xf numFmtId="4" fontId="2" fillId="7" borderId="20" xfId="0" applyNumberFormat="1" applyFont="1" applyFill="1" applyBorder="1" applyAlignment="1">
      <alignment vertical="center"/>
    </xf>
    <xf numFmtId="4" fontId="2" fillId="9" borderId="52" xfId="0" applyNumberFormat="1" applyFont="1" applyFill="1" applyBorder="1" applyAlignment="1">
      <alignment vertical="center"/>
    </xf>
    <xf numFmtId="4" fontId="2" fillId="10" borderId="37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/>
    </xf>
    <xf numFmtId="4" fontId="7" fillId="5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14" fillId="0" borderId="37" xfId="0" applyNumberFormat="1" applyFont="1" applyFill="1" applyBorder="1" applyAlignment="1">
      <alignment vertical="center"/>
    </xf>
    <xf numFmtId="4" fontId="14" fillId="1" borderId="20" xfId="0" applyNumberFormat="1" applyFont="1" applyFill="1" applyBorder="1" applyAlignment="1">
      <alignment vertical="center"/>
    </xf>
    <xf numFmtId="4" fontId="14" fillId="4" borderId="20" xfId="0" applyNumberFormat="1" applyFont="1" applyFill="1" applyBorder="1" applyAlignment="1">
      <alignment vertical="center"/>
    </xf>
    <xf numFmtId="4" fontId="7" fillId="1" borderId="4" xfId="0" applyNumberFormat="1" applyFont="1" applyFill="1" applyBorder="1" applyAlignment="1">
      <alignment vertical="center"/>
    </xf>
    <xf numFmtId="4" fontId="14" fillId="0" borderId="38" xfId="0" applyNumberFormat="1" applyFont="1" applyFill="1" applyBorder="1" applyAlignment="1">
      <alignment vertical="center"/>
    </xf>
    <xf numFmtId="4" fontId="6" fillId="0" borderId="37" xfId="0" applyNumberFormat="1" applyFont="1" applyFill="1" applyBorder="1" applyAlignment="1">
      <alignment vertical="center"/>
    </xf>
    <xf numFmtId="4" fontId="7" fillId="0" borderId="37" xfId="0" applyNumberFormat="1" applyFont="1" applyFill="1" applyBorder="1" applyAlignment="1">
      <alignment vertical="center"/>
    </xf>
    <xf numFmtId="4" fontId="7" fillId="4" borderId="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/>
    </xf>
    <xf numFmtId="4" fontId="6" fillId="4" borderId="20" xfId="0" applyNumberFormat="1" applyFont="1" applyFill="1" applyBorder="1" applyAlignment="1">
      <alignment vertical="center"/>
    </xf>
    <xf numFmtId="4" fontId="14" fillId="5" borderId="20" xfId="0" applyNumberFormat="1" applyFont="1" applyFill="1" applyBorder="1" applyAlignment="1">
      <alignment vertical="center"/>
    </xf>
    <xf numFmtId="4" fontId="7" fillId="0" borderId="38" xfId="0" applyNumberFormat="1" applyFont="1" applyFill="1" applyBorder="1" applyAlignment="1">
      <alignment vertical="center"/>
    </xf>
    <xf numFmtId="4" fontId="7" fillId="1" borderId="20" xfId="0" applyNumberFormat="1" applyFont="1" applyFill="1" applyBorder="1" applyAlignment="1">
      <alignment vertical="center"/>
    </xf>
    <xf numFmtId="4" fontId="6" fillId="1" borderId="20" xfId="0" applyNumberFormat="1" applyFont="1" applyFill="1" applyBorder="1" applyAlignment="1">
      <alignment vertical="center"/>
    </xf>
    <xf numFmtId="4" fontId="14" fillId="2" borderId="20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164" fontId="2" fillId="4" borderId="55" xfId="2" applyNumberFormat="1" applyFont="1" applyFill="1" applyBorder="1" applyAlignment="1">
      <alignment horizontal="center" vertical="center"/>
    </xf>
    <xf numFmtId="164" fontId="2" fillId="4" borderId="54" xfId="2" applyNumberFormat="1" applyFont="1" applyFill="1" applyBorder="1" applyAlignment="1">
      <alignment horizontal="center" vertical="center"/>
    </xf>
    <xf numFmtId="164" fontId="2" fillId="4" borderId="47" xfId="2" applyNumberFormat="1" applyFont="1" applyFill="1" applyBorder="1" applyAlignment="1">
      <alignment horizontal="center" vertical="center"/>
    </xf>
    <xf numFmtId="3" fontId="2" fillId="4" borderId="57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3" fontId="2" fillId="4" borderId="64" xfId="2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7" xfId="0" applyNumberFormat="1" applyFont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68" xfId="2" applyNumberFormat="1" applyFont="1" applyFill="1" applyBorder="1" applyAlignment="1">
      <alignment horizontal="center" vertical="center" wrapText="1"/>
    </xf>
    <xf numFmtId="164" fontId="2" fillId="4" borderId="49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3" fontId="7" fillId="4" borderId="38" xfId="0" applyNumberFormat="1" applyFont="1" applyFill="1" applyBorder="1" applyAlignment="1">
      <alignment horizontal="center" vertical="center" wrapText="1"/>
    </xf>
    <xf numFmtId="3" fontId="7" fillId="4" borderId="5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7" fillId="4" borderId="55" xfId="0" applyNumberFormat="1" applyFont="1" applyFill="1" applyBorder="1" applyAlignment="1">
      <alignment horizontal="center" vertical="center" wrapText="1"/>
    </xf>
    <xf numFmtId="3" fontId="7" fillId="4" borderId="54" xfId="0" applyNumberFormat="1" applyFont="1" applyFill="1" applyBorder="1" applyAlignment="1">
      <alignment horizontal="center" vertical="center" wrapText="1"/>
    </xf>
    <xf numFmtId="3" fontId="7" fillId="4" borderId="47" xfId="0" applyNumberFormat="1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3" fontId="7" fillId="4" borderId="68" xfId="0" applyNumberFormat="1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 wrapText="1"/>
    </xf>
    <xf numFmtId="3" fontId="0" fillId="0" borderId="67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1" xfId="2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60" xfId="0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0" xfId="2" applyNumberFormat="1" applyFont="1" applyFill="1" applyBorder="1" applyAlignment="1">
      <alignment horizontal="center" vertical="center" wrapText="1"/>
    </xf>
    <xf numFmtId="3" fontId="2" fillId="4" borderId="62" xfId="2" applyNumberFormat="1" applyFont="1" applyFill="1" applyBorder="1" applyAlignment="1">
      <alignment horizontal="center" vertical="center" wrapText="1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7" fillId="4" borderId="59" xfId="0" applyNumberFormat="1" applyFont="1" applyFill="1" applyBorder="1" applyAlignment="1">
      <alignment horizontal="center" vertical="center" wrapText="1"/>
    </xf>
    <xf numFmtId="49" fontId="7" fillId="4" borderId="50" xfId="0" applyNumberFormat="1" applyFont="1" applyFill="1" applyBorder="1" applyAlignment="1">
      <alignment horizontal="center" vertical="center" wrapText="1"/>
    </xf>
    <xf numFmtId="49" fontId="7" fillId="4" borderId="62" xfId="0" applyNumberFormat="1" applyFont="1" applyFill="1" applyBorder="1" applyAlignment="1">
      <alignment horizontal="center" vertical="center" wrapText="1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70" xfId="2" applyNumberFormat="1" applyFont="1" applyFill="1" applyBorder="1" applyAlignment="1">
      <alignment horizontal="center" vertical="center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3" fontId="2" fillId="4" borderId="30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2" fillId="0" borderId="73" xfId="0" applyFont="1" applyBorder="1" applyAlignment="1">
      <alignment horizontal="right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right"/>
    </xf>
    <xf numFmtId="0" fontId="19" fillId="0" borderId="0" xfId="0" applyNumberFormat="1" applyFont="1" applyFill="1" applyBorder="1" applyAlignment="1" applyProtection="1">
      <alignment horizontal="center" vertical="top" wrapText="1" shrinkToFit="1"/>
    </xf>
    <xf numFmtId="0" fontId="0" fillId="0" borderId="0" xfId="0" applyAlignment="1"/>
    <xf numFmtId="0" fontId="1" fillId="0" borderId="0" xfId="0" applyNumberFormat="1" applyFont="1" applyFill="1" applyBorder="1" applyAlignment="1" applyProtection="1">
      <alignment horizontal="center" vertical="top" shrinkToFit="1"/>
    </xf>
    <xf numFmtId="0" fontId="19" fillId="0" borderId="0" xfId="0" applyNumberFormat="1" applyFont="1" applyFill="1" applyBorder="1" applyAlignment="1" applyProtection="1">
      <alignment horizontal="right" vertical="top" wrapText="1" shrinkToFit="1"/>
    </xf>
    <xf numFmtId="0" fontId="19" fillId="0" borderId="66" xfId="0" applyNumberFormat="1" applyFont="1" applyFill="1" applyBorder="1" applyAlignment="1" applyProtection="1">
      <alignment horizontal="center" vertical="top" wrapText="1"/>
    </xf>
    <xf numFmtId="165" fontId="0" fillId="0" borderId="0" xfId="0" applyNumberFormat="1" applyAlignment="1">
      <alignment horizontal="right"/>
    </xf>
    <xf numFmtId="165" fontId="0" fillId="0" borderId="0" xfId="0" applyNumberFormat="1" applyAlignment="1"/>
    <xf numFmtId="0" fontId="22" fillId="0" borderId="0" xfId="0" applyFont="1" applyAlignment="1">
      <alignment horizontal="center"/>
    </xf>
    <xf numFmtId="6" fontId="0" fillId="0" borderId="0" xfId="0" applyNumberFormat="1" applyAlignment="1">
      <alignment horizontal="right"/>
    </xf>
    <xf numFmtId="0" fontId="21" fillId="0" borderId="0" xfId="0" applyFont="1" applyAlignment="1">
      <alignment horizontal="center"/>
    </xf>
  </cellXfs>
  <cellStyles count="4">
    <cellStyle name="Ezres 2" xfId="1"/>
    <cellStyle name="Normál" xfId="0" builtinId="0"/>
    <cellStyle name="Normál 2" xfId="2"/>
    <cellStyle name="Pénznem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38</xdr:col>
      <xdr:colOff>447675</xdr:colOff>
      <xdr:row>175</xdr:row>
      <xdr:rowOff>57150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612475" cy="333946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K9" sqref="K9"/>
    </sheetView>
  </sheetViews>
  <sheetFormatPr defaultRowHeight="12.75" x14ac:dyDescent="0.25"/>
  <cols>
    <col min="1" max="1" width="5.7109375" style="69" customWidth="1"/>
    <col min="2" max="2" width="36.5703125" style="69" customWidth="1"/>
    <col min="3" max="4" width="6.7109375" style="69" customWidth="1"/>
    <col min="5" max="5" width="11.28515625" style="122" customWidth="1"/>
    <col min="6" max="6" width="11.140625" style="122" customWidth="1"/>
    <col min="7" max="7" width="11.5703125" style="122" customWidth="1"/>
    <col min="8" max="8" width="12.85546875" style="123" customWidth="1"/>
    <col min="9" max="9" width="9.140625" style="69"/>
    <col min="10" max="10" width="10.7109375" style="69" bestFit="1" customWidth="1"/>
    <col min="11" max="12" width="9.28515625" style="69" bestFit="1" customWidth="1"/>
    <col min="13" max="13" width="9.7109375" style="69" bestFit="1" customWidth="1"/>
    <col min="14" max="16384" width="9.140625" style="69"/>
  </cols>
  <sheetData>
    <row r="1" spans="1:13" ht="15" customHeight="1" x14ac:dyDescent="0.25">
      <c r="A1" s="405" t="s">
        <v>1005</v>
      </c>
      <c r="B1" s="405"/>
      <c r="C1" s="405"/>
      <c r="D1" s="405"/>
      <c r="E1" s="405"/>
      <c r="F1" s="405"/>
      <c r="G1" s="405"/>
      <c r="H1" s="405"/>
    </row>
    <row r="2" spans="1:13" ht="15" customHeight="1" x14ac:dyDescent="0.25">
      <c r="A2" s="406"/>
      <c r="B2" s="406"/>
      <c r="C2" s="406"/>
      <c r="D2" s="406"/>
      <c r="E2" s="406"/>
      <c r="F2" s="406"/>
      <c r="G2" s="406"/>
      <c r="H2" s="406"/>
    </row>
    <row r="4" spans="1:13" ht="15.75" thickBot="1" x14ac:dyDescent="0.3">
      <c r="G4" s="422" t="s">
        <v>739</v>
      </c>
      <c r="H4" s="423"/>
    </row>
    <row r="5" spans="1:13" ht="18.75" customHeight="1" x14ac:dyDescent="0.25">
      <c r="A5" s="427" t="s">
        <v>684</v>
      </c>
      <c r="B5" s="419" t="s">
        <v>93</v>
      </c>
      <c r="C5" s="419" t="s">
        <v>591</v>
      </c>
      <c r="D5" s="407" t="s">
        <v>592</v>
      </c>
      <c r="E5" s="413" t="s">
        <v>776</v>
      </c>
      <c r="F5" s="414"/>
      <c r="G5" s="414"/>
      <c r="H5" s="415"/>
    </row>
    <row r="6" spans="1:13" ht="18" customHeight="1" x14ac:dyDescent="0.25">
      <c r="A6" s="428"/>
      <c r="B6" s="420"/>
      <c r="C6" s="420"/>
      <c r="D6" s="408"/>
      <c r="E6" s="416"/>
      <c r="F6" s="417"/>
      <c r="G6" s="417"/>
      <c r="H6" s="418"/>
    </row>
    <row r="7" spans="1:13" s="70" customFormat="1" ht="13.5" thickBot="1" x14ac:dyDescent="0.3">
      <c r="A7" s="429"/>
      <c r="B7" s="421"/>
      <c r="C7" s="421"/>
      <c r="D7" s="409"/>
      <c r="E7" s="28" t="s">
        <v>772</v>
      </c>
      <c r="F7" s="27" t="s">
        <v>773</v>
      </c>
      <c r="G7" s="27" t="s">
        <v>774</v>
      </c>
      <c r="H7" s="35" t="s">
        <v>775</v>
      </c>
    </row>
    <row r="8" spans="1:13" s="70" customFormat="1" ht="18" customHeight="1" x14ac:dyDescent="0.25">
      <c r="A8" s="36" t="s">
        <v>662</v>
      </c>
      <c r="B8" s="31" t="s">
        <v>725</v>
      </c>
      <c r="C8" s="32" t="s">
        <v>504</v>
      </c>
      <c r="D8" s="41" t="s">
        <v>668</v>
      </c>
      <c r="E8" s="185">
        <v>34018302</v>
      </c>
      <c r="F8" s="198">
        <v>39308449</v>
      </c>
      <c r="G8" s="198">
        <v>39159059</v>
      </c>
      <c r="H8" s="361">
        <f>SUM(G8/F8*100)</f>
        <v>99.619954478488836</v>
      </c>
      <c r="K8" s="124"/>
      <c r="L8" s="124"/>
      <c r="M8" s="124"/>
    </row>
    <row r="9" spans="1:13" s="70" customFormat="1" ht="18" customHeight="1" x14ac:dyDescent="0.25">
      <c r="A9" s="37" t="s">
        <v>663</v>
      </c>
      <c r="B9" s="29" t="s">
        <v>675</v>
      </c>
      <c r="C9" s="30" t="s">
        <v>510</v>
      </c>
      <c r="D9" s="42" t="s">
        <v>669</v>
      </c>
      <c r="E9" s="187"/>
      <c r="F9" s="199">
        <v>750000</v>
      </c>
      <c r="G9" s="199">
        <v>750000</v>
      </c>
      <c r="H9" s="362">
        <f t="shared" ref="H9:H15" si="0">SUM(G9/F9*100)</f>
        <v>100</v>
      </c>
      <c r="K9" s="124"/>
      <c r="L9" s="124"/>
      <c r="M9" s="124"/>
    </row>
    <row r="10" spans="1:13" s="70" customFormat="1" ht="18" customHeight="1" x14ac:dyDescent="0.25">
      <c r="A10" s="37" t="s">
        <v>664</v>
      </c>
      <c r="B10" s="29" t="s">
        <v>84</v>
      </c>
      <c r="C10" s="30" t="s">
        <v>526</v>
      </c>
      <c r="D10" s="42" t="s">
        <v>670</v>
      </c>
      <c r="E10" s="187">
        <v>4072314</v>
      </c>
      <c r="F10" s="199">
        <v>3230332</v>
      </c>
      <c r="G10" s="199">
        <v>2733548</v>
      </c>
      <c r="H10" s="363">
        <f t="shared" si="0"/>
        <v>84.62127112631147</v>
      </c>
      <c r="K10" s="124"/>
      <c r="L10" s="124"/>
      <c r="M10" s="124"/>
    </row>
    <row r="11" spans="1:13" s="70" customFormat="1" ht="18" customHeight="1" x14ac:dyDescent="0.2">
      <c r="A11" s="37" t="s">
        <v>665</v>
      </c>
      <c r="B11" s="29" t="s">
        <v>85</v>
      </c>
      <c r="C11" s="30" t="s">
        <v>538</v>
      </c>
      <c r="D11" s="42" t="s">
        <v>671</v>
      </c>
      <c r="E11" s="209">
        <v>3532440</v>
      </c>
      <c r="F11" s="199">
        <v>3286324</v>
      </c>
      <c r="G11" s="199">
        <v>2821585</v>
      </c>
      <c r="H11" s="364">
        <f t="shared" si="0"/>
        <v>85.858393755454415</v>
      </c>
    </row>
    <row r="12" spans="1:13" s="70" customFormat="1" ht="18" customHeight="1" x14ac:dyDescent="0.25">
      <c r="A12" s="37" t="s">
        <v>666</v>
      </c>
      <c r="B12" s="29" t="s">
        <v>86</v>
      </c>
      <c r="C12" s="30" t="s">
        <v>546</v>
      </c>
      <c r="D12" s="42" t="s">
        <v>672</v>
      </c>
      <c r="E12" s="187"/>
      <c r="F12" s="199"/>
      <c r="G12" s="199"/>
      <c r="H12" s="363"/>
    </row>
    <row r="13" spans="1:13" s="70" customFormat="1" ht="18" customHeight="1" x14ac:dyDescent="0.25">
      <c r="A13" s="37" t="s">
        <v>679</v>
      </c>
      <c r="B13" s="29" t="s">
        <v>676</v>
      </c>
      <c r="C13" s="30" t="s">
        <v>551</v>
      </c>
      <c r="D13" s="42" t="s">
        <v>673</v>
      </c>
      <c r="E13" s="187">
        <v>350000</v>
      </c>
      <c r="F13" s="199">
        <v>1584597</v>
      </c>
      <c r="G13" s="199">
        <v>1456597</v>
      </c>
      <c r="H13" s="363">
        <f t="shared" si="0"/>
        <v>91.922236379344398</v>
      </c>
    </row>
    <row r="14" spans="1:13" s="70" customFormat="1" ht="18" customHeight="1" thickBot="1" x14ac:dyDescent="0.3">
      <c r="A14" s="38" t="s">
        <v>680</v>
      </c>
      <c r="B14" s="33" t="s">
        <v>677</v>
      </c>
      <c r="C14" s="34" t="s">
        <v>555</v>
      </c>
      <c r="D14" s="43" t="s">
        <v>674</v>
      </c>
      <c r="E14" s="189"/>
      <c r="F14" s="200">
        <v>96043</v>
      </c>
      <c r="G14" s="200">
        <v>96043</v>
      </c>
      <c r="H14" s="364">
        <f t="shared" si="0"/>
        <v>100</v>
      </c>
    </row>
    <row r="15" spans="1:13" s="70" customFormat="1" ht="21" customHeight="1" thickBot="1" x14ac:dyDescent="0.3">
      <c r="A15" s="80" t="s">
        <v>681</v>
      </c>
      <c r="B15" s="39" t="s">
        <v>667</v>
      </c>
      <c r="C15" s="39"/>
      <c r="D15" s="40"/>
      <c r="E15" s="226">
        <f>SUM(E8:E14)</f>
        <v>41973056</v>
      </c>
      <c r="F15" s="225">
        <f>SUM(F8:F14)</f>
        <v>48255745</v>
      </c>
      <c r="G15" s="225">
        <f>SUM(G8:G14)</f>
        <v>47016832</v>
      </c>
      <c r="H15" s="365">
        <f t="shared" si="0"/>
        <v>97.432610355513106</v>
      </c>
    </row>
    <row r="16" spans="1:13" ht="18" customHeight="1" x14ac:dyDescent="0.25">
      <c r="A16" s="176" t="s">
        <v>682</v>
      </c>
      <c r="B16" s="23" t="s">
        <v>485</v>
      </c>
      <c r="C16" s="179" t="s">
        <v>560</v>
      </c>
      <c r="D16" s="43" t="s">
        <v>678</v>
      </c>
      <c r="E16" s="227"/>
      <c r="F16" s="228"/>
      <c r="G16" s="227"/>
      <c r="H16" s="229"/>
    </row>
    <row r="17" spans="1:11" ht="18" customHeight="1" x14ac:dyDescent="0.25">
      <c r="A17" s="37" t="s">
        <v>683</v>
      </c>
      <c r="B17" s="175" t="s">
        <v>66</v>
      </c>
      <c r="C17" s="30" t="s">
        <v>569</v>
      </c>
      <c r="D17" s="43" t="s">
        <v>678</v>
      </c>
      <c r="E17" s="187">
        <v>5135326</v>
      </c>
      <c r="F17" s="188">
        <v>4666125</v>
      </c>
      <c r="G17" s="188">
        <v>4666125</v>
      </c>
      <c r="H17" s="366">
        <f>SUM(G17/F17*100)</f>
        <v>100</v>
      </c>
    </row>
    <row r="18" spans="1:11" ht="18" customHeight="1" x14ac:dyDescent="0.25">
      <c r="A18" s="38" t="s">
        <v>721</v>
      </c>
      <c r="B18" s="180" t="s">
        <v>67</v>
      </c>
      <c r="C18" s="34" t="s">
        <v>569</v>
      </c>
      <c r="D18" s="43" t="s">
        <v>678</v>
      </c>
      <c r="E18" s="189">
        <v>6464060</v>
      </c>
      <c r="F18" s="230">
        <v>6933261</v>
      </c>
      <c r="G18" s="230">
        <v>6933261</v>
      </c>
      <c r="H18" s="366">
        <f t="shared" ref="H18:H19" si="1">SUM(G18/F18*100)</f>
        <v>100</v>
      </c>
    </row>
    <row r="19" spans="1:11" ht="18" customHeight="1" thickBot="1" x14ac:dyDescent="0.3">
      <c r="A19" s="304" t="s">
        <v>722</v>
      </c>
      <c r="B19" s="305" t="s">
        <v>777</v>
      </c>
      <c r="C19" s="306" t="s">
        <v>571</v>
      </c>
      <c r="D19" s="256"/>
      <c r="E19" s="255"/>
      <c r="F19" s="235">
        <v>771119</v>
      </c>
      <c r="G19" s="235">
        <v>771119</v>
      </c>
      <c r="H19" s="366">
        <f t="shared" si="1"/>
        <v>100</v>
      </c>
    </row>
    <row r="20" spans="1:11" ht="21" customHeight="1" thickBot="1" x14ac:dyDescent="0.3">
      <c r="A20" s="172" t="s">
        <v>723</v>
      </c>
      <c r="B20" s="173" t="s">
        <v>587</v>
      </c>
      <c r="C20" s="173"/>
      <c r="D20" s="174"/>
      <c r="E20" s="231">
        <f>SUM(E15:E18)</f>
        <v>53572442</v>
      </c>
      <c r="F20" s="231">
        <f>SUM(F15:F19)</f>
        <v>60626250</v>
      </c>
      <c r="G20" s="231">
        <f>SUM(G15:G19)</f>
        <v>59387337</v>
      </c>
      <c r="H20" s="232"/>
    </row>
    <row r="21" spans="1:11" ht="13.5" thickBot="1" x14ac:dyDescent="0.3">
      <c r="A21" s="72"/>
      <c r="B21" s="70"/>
      <c r="C21" s="70"/>
      <c r="D21" s="70"/>
      <c r="E21" s="192"/>
      <c r="F21" s="192"/>
      <c r="G21" s="192"/>
      <c r="H21" s="193"/>
    </row>
    <row r="22" spans="1:11" s="70" customFormat="1" ht="15" customHeight="1" x14ac:dyDescent="0.25">
      <c r="A22" s="36" t="s">
        <v>662</v>
      </c>
      <c r="B22" s="403" t="s">
        <v>68</v>
      </c>
      <c r="C22" s="403"/>
      <c r="D22" s="182"/>
      <c r="E22" s="233">
        <f>SUM(E15,E17)</f>
        <v>47108382</v>
      </c>
      <c r="F22" s="186">
        <f>SUM(F8,F10,F11,F13,F17,F19)</f>
        <v>52846946</v>
      </c>
      <c r="G22" s="186">
        <f>SUM(G8,G10,G11,G13,G17,G19)</f>
        <v>51608033</v>
      </c>
      <c r="H22" s="367">
        <f>SUM(G22/F22*100)</f>
        <v>97.655658285343492</v>
      </c>
    </row>
    <row r="23" spans="1:11" s="70" customFormat="1" ht="15" customHeight="1" thickBot="1" x14ac:dyDescent="0.3">
      <c r="A23" s="38" t="s">
        <v>663</v>
      </c>
      <c r="B23" s="404" t="s">
        <v>69</v>
      </c>
      <c r="C23" s="404"/>
      <c r="D23" s="183"/>
      <c r="E23" s="234">
        <f>SUM(E12,E14,E18)</f>
        <v>6464060</v>
      </c>
      <c r="F23" s="235">
        <f>SUM(F9,F14,F18)</f>
        <v>7779304</v>
      </c>
      <c r="G23" s="235">
        <f>SUM(G9,G14,G18)</f>
        <v>7779304</v>
      </c>
      <c r="H23" s="368">
        <f>SUM(G23/F23*100)</f>
        <v>100</v>
      </c>
    </row>
    <row r="24" spans="1:11" s="70" customFormat="1" ht="18" customHeight="1" thickBot="1" x14ac:dyDescent="0.3">
      <c r="A24" s="184"/>
      <c r="B24" s="401" t="s">
        <v>74</v>
      </c>
      <c r="C24" s="402"/>
      <c r="D24" s="359"/>
      <c r="E24" s="236">
        <f>SUM(E22:E23)</f>
        <v>53572442</v>
      </c>
      <c r="F24" s="236">
        <f>SUM(F22:F23)</f>
        <v>60626250</v>
      </c>
      <c r="G24" s="236">
        <f>SUM(G22:G23)</f>
        <v>59387337</v>
      </c>
      <c r="H24" s="369">
        <f>SUM(G24/F24*100)</f>
        <v>97.956474299498979</v>
      </c>
    </row>
    <row r="25" spans="1:11" x14ac:dyDescent="0.25">
      <c r="E25" s="191"/>
      <c r="F25" s="191"/>
      <c r="G25" s="191"/>
      <c r="H25" s="194"/>
    </row>
    <row r="26" spans="1:11" ht="13.5" thickBot="1" x14ac:dyDescent="0.3">
      <c r="E26" s="191"/>
      <c r="F26" s="191"/>
      <c r="G26" s="191"/>
      <c r="H26" s="194"/>
    </row>
    <row r="27" spans="1:11" ht="18.75" customHeight="1" x14ac:dyDescent="0.25">
      <c r="A27" s="427" t="s">
        <v>684</v>
      </c>
      <c r="B27" s="419" t="s">
        <v>93</v>
      </c>
      <c r="C27" s="419" t="s">
        <v>591</v>
      </c>
      <c r="D27" s="407" t="s">
        <v>592</v>
      </c>
      <c r="E27" s="410" t="s">
        <v>743</v>
      </c>
      <c r="F27" s="411"/>
      <c r="G27" s="411"/>
      <c r="H27" s="412"/>
    </row>
    <row r="28" spans="1:11" ht="18" customHeight="1" x14ac:dyDescent="0.25">
      <c r="A28" s="428"/>
      <c r="B28" s="420"/>
      <c r="C28" s="420"/>
      <c r="D28" s="408"/>
      <c r="E28" s="424" t="s">
        <v>658</v>
      </c>
      <c r="F28" s="425"/>
      <c r="G28" s="425"/>
      <c r="H28" s="426"/>
    </row>
    <row r="29" spans="1:11" s="70" customFormat="1" ht="39" thickBot="1" x14ac:dyDescent="0.3">
      <c r="A29" s="429"/>
      <c r="B29" s="421"/>
      <c r="C29" s="421"/>
      <c r="D29" s="409"/>
      <c r="E29" s="195" t="s">
        <v>659</v>
      </c>
      <c r="F29" s="196" t="s">
        <v>660</v>
      </c>
      <c r="G29" s="196" t="s">
        <v>661</v>
      </c>
      <c r="H29" s="258" t="s">
        <v>590</v>
      </c>
    </row>
    <row r="30" spans="1:11" s="70" customFormat="1" ht="18" customHeight="1" x14ac:dyDescent="0.25">
      <c r="A30" s="36" t="s">
        <v>662</v>
      </c>
      <c r="B30" s="31" t="s">
        <v>94</v>
      </c>
      <c r="C30" s="32" t="s">
        <v>305</v>
      </c>
      <c r="D30" s="41" t="s">
        <v>688</v>
      </c>
      <c r="E30" s="185">
        <v>18223105</v>
      </c>
      <c r="F30" s="186">
        <v>18432552</v>
      </c>
      <c r="G30" s="186">
        <v>18432552</v>
      </c>
      <c r="H30" s="370">
        <f>SUM(G30/F30*100)</f>
        <v>100</v>
      </c>
    </row>
    <row r="31" spans="1:11" s="70" customFormat="1" ht="18" customHeight="1" x14ac:dyDescent="0.25">
      <c r="A31" s="37" t="s">
        <v>663</v>
      </c>
      <c r="B31" s="29" t="s">
        <v>687</v>
      </c>
      <c r="C31" s="30" t="s">
        <v>314</v>
      </c>
      <c r="D31" s="42" t="s">
        <v>689</v>
      </c>
      <c r="E31" s="187">
        <v>2671491</v>
      </c>
      <c r="F31" s="188">
        <v>2747526</v>
      </c>
      <c r="G31" s="188">
        <v>2747526</v>
      </c>
      <c r="H31" s="370">
        <f>SUM(G31/F31*100)</f>
        <v>100</v>
      </c>
    </row>
    <row r="32" spans="1:11" s="70" customFormat="1" ht="18" customHeight="1" x14ac:dyDescent="0.25">
      <c r="A32" s="37" t="s">
        <v>664</v>
      </c>
      <c r="B32" s="29" t="s">
        <v>98</v>
      </c>
      <c r="C32" s="30" t="s">
        <v>312</v>
      </c>
      <c r="D32" s="42" t="s">
        <v>690</v>
      </c>
      <c r="E32" s="187">
        <v>13972095</v>
      </c>
      <c r="F32" s="188">
        <v>13320294</v>
      </c>
      <c r="G32" s="188">
        <v>13102081</v>
      </c>
      <c r="H32" s="370">
        <f t="shared" ref="H32:H39" si="2">SUM(G32/F32*100)</f>
        <v>98.361800422723405</v>
      </c>
      <c r="K32" s="124"/>
    </row>
    <row r="33" spans="1:10" s="70" customFormat="1" ht="18" customHeight="1" x14ac:dyDescent="0.25">
      <c r="A33" s="37" t="s">
        <v>665</v>
      </c>
      <c r="B33" s="29" t="s">
        <v>102</v>
      </c>
      <c r="C33" s="30" t="s">
        <v>325</v>
      </c>
      <c r="D33" s="42" t="s">
        <v>691</v>
      </c>
      <c r="E33" s="187">
        <v>2869000</v>
      </c>
      <c r="F33" s="188">
        <v>3356425</v>
      </c>
      <c r="G33" s="188">
        <v>3356425</v>
      </c>
      <c r="H33" s="370">
        <f t="shared" si="2"/>
        <v>100</v>
      </c>
    </row>
    <row r="34" spans="1:10" s="70" customFormat="1" ht="18" customHeight="1" x14ac:dyDescent="0.25">
      <c r="A34" s="37" t="s">
        <v>666</v>
      </c>
      <c r="B34" s="29" t="s">
        <v>103</v>
      </c>
      <c r="C34" s="30" t="s">
        <v>338</v>
      </c>
      <c r="D34" s="42" t="s">
        <v>692</v>
      </c>
      <c r="E34" s="187">
        <v>7571066</v>
      </c>
      <c r="F34" s="188">
        <v>14288524</v>
      </c>
      <c r="G34" s="188">
        <v>6101628</v>
      </c>
      <c r="H34" s="370">
        <f t="shared" si="2"/>
        <v>42.702997174515716</v>
      </c>
    </row>
    <row r="35" spans="1:10" s="70" customFormat="1" ht="18" customHeight="1" x14ac:dyDescent="0.25">
      <c r="A35" s="37" t="s">
        <v>679</v>
      </c>
      <c r="B35" s="29" t="s">
        <v>104</v>
      </c>
      <c r="C35" s="30" t="s">
        <v>346</v>
      </c>
      <c r="D35" s="42" t="s">
        <v>693</v>
      </c>
      <c r="E35" s="187">
        <v>2974100</v>
      </c>
      <c r="F35" s="188">
        <v>5391673</v>
      </c>
      <c r="G35" s="188">
        <v>5391673</v>
      </c>
      <c r="H35" s="370">
        <f t="shared" si="2"/>
        <v>100</v>
      </c>
    </row>
    <row r="36" spans="1:10" s="70" customFormat="1" ht="18" customHeight="1" x14ac:dyDescent="0.25">
      <c r="A36" s="37" t="s">
        <v>680</v>
      </c>
      <c r="B36" s="33" t="s">
        <v>77</v>
      </c>
      <c r="C36" s="30" t="s">
        <v>352</v>
      </c>
      <c r="D36" s="43" t="s">
        <v>694</v>
      </c>
      <c r="E36" s="189">
        <v>4589960</v>
      </c>
      <c r="F36" s="190">
        <v>2387079</v>
      </c>
      <c r="G36" s="190">
        <v>1987029</v>
      </c>
      <c r="H36" s="370">
        <f t="shared" si="2"/>
        <v>83.241023862218228</v>
      </c>
    </row>
    <row r="37" spans="1:10" s="70" customFormat="1" ht="18" customHeight="1" x14ac:dyDescent="0.25">
      <c r="A37" s="37" t="s">
        <v>681</v>
      </c>
      <c r="B37" s="33" t="s">
        <v>78</v>
      </c>
      <c r="C37" s="30" t="s">
        <v>360</v>
      </c>
      <c r="D37" s="43" t="s">
        <v>695</v>
      </c>
      <c r="E37" s="189"/>
      <c r="F37" s="190"/>
      <c r="G37" s="190"/>
      <c r="H37" s="370"/>
    </row>
    <row r="38" spans="1:10" s="70" customFormat="1" ht="18" customHeight="1" x14ac:dyDescent="0.25">
      <c r="A38" s="176" t="s">
        <v>682</v>
      </c>
      <c r="B38" s="33" t="s">
        <v>778</v>
      </c>
      <c r="C38" s="30" t="s">
        <v>388</v>
      </c>
      <c r="D38" s="43" t="s">
        <v>779</v>
      </c>
      <c r="E38" s="230"/>
      <c r="F38" s="190">
        <v>552</v>
      </c>
      <c r="G38" s="190">
        <v>552</v>
      </c>
      <c r="H38" s="370">
        <f t="shared" si="2"/>
        <v>100</v>
      </c>
    </row>
    <row r="39" spans="1:10" s="70" customFormat="1" ht="18" customHeight="1" thickBot="1" x14ac:dyDescent="0.3">
      <c r="A39" s="176" t="s">
        <v>683</v>
      </c>
      <c r="B39" s="253" t="s">
        <v>741</v>
      </c>
      <c r="C39" s="254" t="s">
        <v>388</v>
      </c>
      <c r="D39" s="43" t="s">
        <v>779</v>
      </c>
      <c r="E39" s="255">
        <v>701625</v>
      </c>
      <c r="F39" s="235">
        <v>701625</v>
      </c>
      <c r="G39" s="235">
        <v>701625</v>
      </c>
      <c r="H39" s="370">
        <f t="shared" si="2"/>
        <v>100</v>
      </c>
      <c r="J39" s="371"/>
    </row>
    <row r="40" spans="1:10" s="70" customFormat="1" ht="21" customHeight="1" thickBot="1" x14ac:dyDescent="0.3">
      <c r="A40" s="151" t="s">
        <v>721</v>
      </c>
      <c r="B40" s="152" t="s">
        <v>696</v>
      </c>
      <c r="C40" s="152"/>
      <c r="D40" s="153"/>
      <c r="E40" s="225">
        <f>SUM(E30:E39)</f>
        <v>53572442</v>
      </c>
      <c r="F40" s="225">
        <f>SUM(F30:F39)</f>
        <v>60626250</v>
      </c>
      <c r="G40" s="225">
        <f>SUM(G30:G39)</f>
        <v>51821091</v>
      </c>
      <c r="H40" s="372">
        <f>SUM(G40/F40*100)</f>
        <v>85.476325848951575</v>
      </c>
    </row>
    <row r="41" spans="1:10" ht="21" customHeight="1" thickBot="1" x14ac:dyDescent="0.3">
      <c r="A41" s="172" t="s">
        <v>722</v>
      </c>
      <c r="B41" s="173" t="s">
        <v>390</v>
      </c>
      <c r="C41" s="173"/>
      <c r="D41" s="181"/>
      <c r="E41" s="237">
        <f>E40</f>
        <v>53572442</v>
      </c>
      <c r="F41" s="237">
        <f>F40</f>
        <v>60626250</v>
      </c>
      <c r="G41" s="237">
        <f>G40</f>
        <v>51821091</v>
      </c>
      <c r="H41" s="373">
        <f>SUM(G41/F41*100)</f>
        <v>85.476325848951575</v>
      </c>
    </row>
    <row r="42" spans="1:10" ht="13.5" thickBot="1" x14ac:dyDescent="0.3">
      <c r="E42" s="191"/>
      <c r="F42" s="191"/>
      <c r="G42" s="191"/>
      <c r="H42" s="201"/>
    </row>
    <row r="43" spans="1:10" s="70" customFormat="1" ht="15" customHeight="1" x14ac:dyDescent="0.25">
      <c r="A43" s="36" t="s">
        <v>662</v>
      </c>
      <c r="B43" s="403" t="s">
        <v>70</v>
      </c>
      <c r="C43" s="403"/>
      <c r="D43" s="182"/>
      <c r="E43" s="233">
        <f>SUM(E30,E31,E32,E33,E34,E39)</f>
        <v>46008382</v>
      </c>
      <c r="F43" s="233">
        <f>SUM(F30:F34,F39)</f>
        <v>52846946</v>
      </c>
      <c r="G43" s="233">
        <f>SUM(G30:G34,G39)</f>
        <v>44441837</v>
      </c>
      <c r="H43" s="374">
        <f>SUM(G43/F43*100)</f>
        <v>84.095374215191171</v>
      </c>
      <c r="I43" s="124"/>
    </row>
    <row r="44" spans="1:10" s="70" customFormat="1" ht="15" customHeight="1" thickBot="1" x14ac:dyDescent="0.3">
      <c r="A44" s="38" t="s">
        <v>663</v>
      </c>
      <c r="B44" s="404" t="s">
        <v>71</v>
      </c>
      <c r="C44" s="404"/>
      <c r="D44" s="183"/>
      <c r="E44" s="234">
        <f>SUM(E35:E37)</f>
        <v>7564060</v>
      </c>
      <c r="F44" s="234">
        <f>SUM(F35,F36,F38)</f>
        <v>7779304</v>
      </c>
      <c r="G44" s="234">
        <f>SUM(G35,G36,G38)</f>
        <v>7379254</v>
      </c>
      <c r="H44" s="374">
        <f>SUM(G44/F44*100)</f>
        <v>94.857509103642172</v>
      </c>
      <c r="I44" s="124"/>
    </row>
    <row r="45" spans="1:10" s="70" customFormat="1" ht="18" customHeight="1" thickBot="1" x14ac:dyDescent="0.3">
      <c r="A45" s="184"/>
      <c r="B45" s="401" t="s">
        <v>75</v>
      </c>
      <c r="C45" s="402"/>
      <c r="D45" s="359"/>
      <c r="E45" s="236">
        <f>SUM(E43:E44)</f>
        <v>53572442</v>
      </c>
      <c r="F45" s="236">
        <f>SUM(F43:F44)</f>
        <v>60626250</v>
      </c>
      <c r="G45" s="236">
        <f>SUM(G43:G44)</f>
        <v>51821091</v>
      </c>
      <c r="H45" s="375">
        <f>SUM(G45/F45*100)</f>
        <v>85.476325848951575</v>
      </c>
    </row>
    <row r="46" spans="1:10" ht="13.5" thickBot="1" x14ac:dyDescent="0.3">
      <c r="E46" s="227"/>
      <c r="F46" s="227"/>
      <c r="G46" s="227"/>
      <c r="H46" s="202"/>
    </row>
    <row r="47" spans="1:10" s="70" customFormat="1" ht="15" customHeight="1" x14ac:dyDescent="0.25">
      <c r="A47" s="36" t="s">
        <v>662</v>
      </c>
      <c r="B47" s="403" t="s">
        <v>72</v>
      </c>
      <c r="C47" s="403"/>
      <c r="D47" s="182"/>
      <c r="E47" s="238">
        <f>SUM(E22-E43)</f>
        <v>1100000</v>
      </c>
      <c r="F47" s="238">
        <f t="shared" ref="F47:G48" si="3">SUM(F22-F43)</f>
        <v>0</v>
      </c>
      <c r="G47" s="238">
        <f t="shared" si="3"/>
        <v>7166196</v>
      </c>
      <c r="H47" s="307"/>
      <c r="I47" s="124"/>
    </row>
    <row r="48" spans="1:10" s="70" customFormat="1" ht="15" customHeight="1" thickBot="1" x14ac:dyDescent="0.3">
      <c r="A48" s="38" t="s">
        <v>663</v>
      </c>
      <c r="B48" s="404" t="s">
        <v>73</v>
      </c>
      <c r="C48" s="404"/>
      <c r="D48" s="183"/>
      <c r="E48" s="239">
        <f>SUM(E23-E44)</f>
        <v>-1100000</v>
      </c>
      <c r="F48" s="239">
        <f t="shared" si="3"/>
        <v>0</v>
      </c>
      <c r="G48" s="239">
        <f t="shared" si="3"/>
        <v>400050</v>
      </c>
      <c r="H48" s="197"/>
      <c r="I48" s="124"/>
    </row>
    <row r="49" spans="1:8" s="70" customFormat="1" ht="18" customHeight="1" thickBot="1" x14ac:dyDescent="0.3">
      <c r="A49" s="184"/>
      <c r="B49" s="401" t="s">
        <v>76</v>
      </c>
      <c r="C49" s="402"/>
      <c r="D49" s="359"/>
      <c r="E49" s="236">
        <f>SUM(E47:E48)</f>
        <v>0</v>
      </c>
      <c r="F49" s="236">
        <f t="shared" ref="F49:G49" si="4">SUM(F47:F48)</f>
        <v>0</v>
      </c>
      <c r="G49" s="236">
        <f t="shared" si="4"/>
        <v>7566246</v>
      </c>
      <c r="H49" s="232"/>
    </row>
    <row r="54" spans="1:8" ht="12" customHeight="1" x14ac:dyDescent="0.25">
      <c r="H54" s="122"/>
    </row>
  </sheetData>
  <mergeCells count="23">
    <mergeCell ref="A1:H1"/>
    <mergeCell ref="A2:H2"/>
    <mergeCell ref="D27:D29"/>
    <mergeCell ref="E27:H27"/>
    <mergeCell ref="D5:D7"/>
    <mergeCell ref="E5:H6"/>
    <mergeCell ref="C5:C7"/>
    <mergeCell ref="B5:B7"/>
    <mergeCell ref="B27:B29"/>
    <mergeCell ref="G4:H4"/>
    <mergeCell ref="E28:H28"/>
    <mergeCell ref="A5:A7"/>
    <mergeCell ref="A27:A29"/>
    <mergeCell ref="C27:C29"/>
    <mergeCell ref="B49:C49"/>
    <mergeCell ref="B22:C22"/>
    <mergeCell ref="B23:C23"/>
    <mergeCell ref="B24:C24"/>
    <mergeCell ref="B43:C43"/>
    <mergeCell ref="B44:C44"/>
    <mergeCell ref="B47:C47"/>
    <mergeCell ref="B48:C48"/>
    <mergeCell ref="B45:C45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M7" sqref="M7"/>
    </sheetView>
  </sheetViews>
  <sheetFormatPr defaultRowHeight="15" x14ac:dyDescent="0.25"/>
  <cols>
    <col min="2" max="2" width="32" customWidth="1"/>
    <col min="3" max="5" width="11.28515625" customWidth="1"/>
  </cols>
  <sheetData>
    <row r="1" spans="1:6" x14ac:dyDescent="0.25">
      <c r="A1" s="497" t="s">
        <v>959</v>
      </c>
      <c r="B1" s="497"/>
      <c r="C1" s="497"/>
      <c r="D1" s="497"/>
      <c r="E1" s="497"/>
      <c r="F1" s="497"/>
    </row>
    <row r="2" spans="1:6" x14ac:dyDescent="0.25">
      <c r="A2" s="351"/>
      <c r="B2" s="351"/>
      <c r="C2" s="351"/>
      <c r="D2" s="351"/>
      <c r="E2" s="351"/>
      <c r="F2" s="351"/>
    </row>
    <row r="3" spans="1:6" ht="51.75" customHeight="1" x14ac:dyDescent="0.25">
      <c r="A3" s="498" t="s">
        <v>999</v>
      </c>
      <c r="B3" s="498"/>
      <c r="C3" s="498"/>
      <c r="D3" s="498"/>
      <c r="E3" s="498"/>
      <c r="F3" s="342"/>
    </row>
    <row r="4" spans="1:6" x14ac:dyDescent="0.25">
      <c r="A4" s="352" t="s">
        <v>800</v>
      </c>
      <c r="B4" s="352" t="s">
        <v>93</v>
      </c>
      <c r="C4" s="352" t="s">
        <v>801</v>
      </c>
      <c r="D4" s="352" t="s">
        <v>802</v>
      </c>
      <c r="E4" s="352" t="s">
        <v>803</v>
      </c>
      <c r="F4" s="342"/>
    </row>
    <row r="5" spans="1:6" ht="34.5" customHeight="1" x14ac:dyDescent="0.25">
      <c r="A5" s="353" t="s">
        <v>921</v>
      </c>
      <c r="B5" s="353" t="s">
        <v>960</v>
      </c>
      <c r="C5" s="354">
        <v>2722319</v>
      </c>
      <c r="D5" s="354">
        <v>0</v>
      </c>
      <c r="E5" s="354">
        <v>2387580</v>
      </c>
      <c r="F5" s="342"/>
    </row>
    <row r="6" spans="1:6" ht="34.5" customHeight="1" x14ac:dyDescent="0.25">
      <c r="A6" s="353" t="s">
        <v>923</v>
      </c>
      <c r="B6" s="353" t="s">
        <v>961</v>
      </c>
      <c r="C6" s="354">
        <v>2402834</v>
      </c>
      <c r="D6" s="354">
        <v>0</v>
      </c>
      <c r="E6" s="354">
        <v>2131254</v>
      </c>
      <c r="F6" s="342"/>
    </row>
    <row r="7" spans="1:6" ht="34.5" customHeight="1" x14ac:dyDescent="0.25">
      <c r="A7" s="353" t="s">
        <v>925</v>
      </c>
      <c r="B7" s="353" t="s">
        <v>962</v>
      </c>
      <c r="C7" s="354">
        <v>346740</v>
      </c>
      <c r="D7" s="354">
        <v>0</v>
      </c>
      <c r="E7" s="354">
        <v>323180</v>
      </c>
      <c r="F7" s="342"/>
    </row>
    <row r="8" spans="1:6" ht="34.5" customHeight="1" x14ac:dyDescent="0.25">
      <c r="A8" s="355" t="s">
        <v>927</v>
      </c>
      <c r="B8" s="355" t="s">
        <v>963</v>
      </c>
      <c r="C8" s="356">
        <v>5471893</v>
      </c>
      <c r="D8" s="356">
        <v>0</v>
      </c>
      <c r="E8" s="356">
        <v>4842014</v>
      </c>
      <c r="F8" s="342"/>
    </row>
    <row r="9" spans="1:6" ht="34.5" customHeight="1" x14ac:dyDescent="0.25">
      <c r="A9" s="353" t="s">
        <v>808</v>
      </c>
      <c r="B9" s="353" t="s">
        <v>964</v>
      </c>
      <c r="C9" s="354">
        <v>22543581</v>
      </c>
      <c r="D9" s="354">
        <v>0</v>
      </c>
      <c r="E9" s="354">
        <v>22234249</v>
      </c>
      <c r="F9" s="342"/>
    </row>
    <row r="10" spans="1:6" ht="34.5" customHeight="1" x14ac:dyDescent="0.25">
      <c r="A10" s="353" t="s">
        <v>934</v>
      </c>
      <c r="B10" s="353" t="s">
        <v>965</v>
      </c>
      <c r="C10" s="354">
        <v>16902286</v>
      </c>
      <c r="D10" s="354">
        <v>0</v>
      </c>
      <c r="E10" s="354">
        <v>18092302</v>
      </c>
      <c r="F10" s="342"/>
    </row>
    <row r="11" spans="1:6" ht="34.5" customHeight="1" x14ac:dyDescent="0.25">
      <c r="A11" s="353" t="s">
        <v>810</v>
      </c>
      <c r="B11" s="353" t="s">
        <v>996</v>
      </c>
      <c r="C11" s="354"/>
      <c r="D11" s="354"/>
      <c r="E11" s="354">
        <v>96043</v>
      </c>
      <c r="F11" s="342"/>
    </row>
    <row r="12" spans="1:6" ht="34.5" customHeight="1" x14ac:dyDescent="0.25">
      <c r="A12" s="353" t="s">
        <v>812</v>
      </c>
      <c r="B12" s="353" t="s">
        <v>966</v>
      </c>
      <c r="C12" s="354">
        <v>9631678</v>
      </c>
      <c r="D12" s="354">
        <v>0</v>
      </c>
      <c r="E12" s="354">
        <v>1414881</v>
      </c>
      <c r="F12" s="342"/>
    </row>
    <row r="13" spans="1:6" ht="34.5" customHeight="1" x14ac:dyDescent="0.25">
      <c r="A13" s="355" t="s">
        <v>938</v>
      </c>
      <c r="B13" s="355" t="s">
        <v>967</v>
      </c>
      <c r="C13" s="356">
        <v>49077545</v>
      </c>
      <c r="D13" s="356">
        <v>0</v>
      </c>
      <c r="E13" s="356">
        <v>41837475</v>
      </c>
      <c r="F13" s="342"/>
    </row>
    <row r="14" spans="1:6" ht="34.5" customHeight="1" x14ac:dyDescent="0.25">
      <c r="A14" s="353" t="s">
        <v>814</v>
      </c>
      <c r="B14" s="353" t="s">
        <v>968</v>
      </c>
      <c r="C14" s="354">
        <v>5324936</v>
      </c>
      <c r="D14" s="354">
        <v>0</v>
      </c>
      <c r="E14" s="354">
        <v>4466579</v>
      </c>
      <c r="F14" s="342"/>
    </row>
    <row r="15" spans="1:6" ht="34.5" customHeight="1" x14ac:dyDescent="0.25">
      <c r="A15" s="353" t="s">
        <v>941</v>
      </c>
      <c r="B15" s="353" t="s">
        <v>969</v>
      </c>
      <c r="C15" s="354">
        <v>4419114</v>
      </c>
      <c r="D15" s="354">
        <v>0</v>
      </c>
      <c r="E15" s="354">
        <v>4032149</v>
      </c>
      <c r="F15" s="342"/>
    </row>
    <row r="16" spans="1:6" ht="34.5" customHeight="1" x14ac:dyDescent="0.25">
      <c r="A16" s="353" t="s">
        <v>945</v>
      </c>
      <c r="B16" s="353" t="s">
        <v>970</v>
      </c>
      <c r="C16" s="354">
        <v>2010134</v>
      </c>
      <c r="D16" s="354">
        <v>0</v>
      </c>
      <c r="E16" s="354">
        <v>1601169</v>
      </c>
      <c r="F16" s="342"/>
    </row>
    <row r="17" spans="1:6" ht="34.5" customHeight="1" x14ac:dyDescent="0.25">
      <c r="A17" s="355" t="s">
        <v>947</v>
      </c>
      <c r="B17" s="355" t="s">
        <v>971</v>
      </c>
      <c r="C17" s="356">
        <v>11754184</v>
      </c>
      <c r="D17" s="356">
        <v>0</v>
      </c>
      <c r="E17" s="356">
        <v>10099897</v>
      </c>
      <c r="F17" s="342"/>
    </row>
    <row r="18" spans="1:6" ht="34.5" customHeight="1" x14ac:dyDescent="0.25">
      <c r="A18" s="353" t="s">
        <v>949</v>
      </c>
      <c r="B18" s="353" t="s">
        <v>972</v>
      </c>
      <c r="C18" s="354">
        <v>14159284</v>
      </c>
      <c r="D18" s="354">
        <v>0</v>
      </c>
      <c r="E18" s="354">
        <v>14499145</v>
      </c>
      <c r="F18" s="342"/>
    </row>
    <row r="19" spans="1:6" ht="34.5" customHeight="1" x14ac:dyDescent="0.25">
      <c r="A19" s="353" t="s">
        <v>951</v>
      </c>
      <c r="B19" s="353" t="s">
        <v>973</v>
      </c>
      <c r="C19" s="354">
        <v>3192990</v>
      </c>
      <c r="D19" s="354">
        <v>0</v>
      </c>
      <c r="E19" s="354">
        <v>4432096</v>
      </c>
      <c r="F19" s="342"/>
    </row>
    <row r="20" spans="1:6" ht="34.5" customHeight="1" x14ac:dyDescent="0.25">
      <c r="A20" s="353" t="s">
        <v>974</v>
      </c>
      <c r="B20" s="353" t="s">
        <v>975</v>
      </c>
      <c r="C20" s="354">
        <v>3014133</v>
      </c>
      <c r="D20" s="354">
        <v>0</v>
      </c>
      <c r="E20" s="354">
        <v>2784120</v>
      </c>
      <c r="F20" s="342"/>
    </row>
    <row r="21" spans="1:6" ht="34.5" customHeight="1" x14ac:dyDescent="0.25">
      <c r="A21" s="355" t="s">
        <v>816</v>
      </c>
      <c r="B21" s="355" t="s">
        <v>976</v>
      </c>
      <c r="C21" s="356">
        <v>20366407</v>
      </c>
      <c r="D21" s="356">
        <v>0</v>
      </c>
      <c r="E21" s="356">
        <v>21715361</v>
      </c>
      <c r="F21" s="342"/>
    </row>
    <row r="22" spans="1:6" ht="34.5" customHeight="1" x14ac:dyDescent="0.25">
      <c r="A22" s="355" t="s">
        <v>977</v>
      </c>
      <c r="B22" s="355" t="s">
        <v>978</v>
      </c>
      <c r="C22" s="356">
        <v>11801424</v>
      </c>
      <c r="D22" s="356">
        <v>0</v>
      </c>
      <c r="E22" s="356">
        <v>11917730</v>
      </c>
      <c r="F22" s="342"/>
    </row>
    <row r="23" spans="1:6" ht="34.5" customHeight="1" x14ac:dyDescent="0.25">
      <c r="A23" s="355" t="s">
        <v>979</v>
      </c>
      <c r="B23" s="355" t="s">
        <v>980</v>
      </c>
      <c r="C23" s="356">
        <v>13109299</v>
      </c>
      <c r="D23" s="356">
        <v>0</v>
      </c>
      <c r="E23" s="356">
        <v>13503043</v>
      </c>
      <c r="F23" s="342"/>
    </row>
    <row r="24" spans="1:6" ht="34.5" customHeight="1" x14ac:dyDescent="0.25">
      <c r="A24" s="355" t="s">
        <v>981</v>
      </c>
      <c r="B24" s="355" t="s">
        <v>982</v>
      </c>
      <c r="C24" s="356">
        <v>-2481876</v>
      </c>
      <c r="D24" s="356">
        <v>0</v>
      </c>
      <c r="E24" s="356">
        <v>-10556542</v>
      </c>
      <c r="F24" s="342"/>
    </row>
    <row r="25" spans="1:6" ht="34.5" customHeight="1" x14ac:dyDescent="0.25">
      <c r="A25" s="353" t="s">
        <v>824</v>
      </c>
      <c r="B25" s="353" t="s">
        <v>983</v>
      </c>
      <c r="C25" s="354">
        <v>508</v>
      </c>
      <c r="D25" s="354">
        <v>0</v>
      </c>
      <c r="E25" s="354">
        <v>334</v>
      </c>
      <c r="F25" s="342"/>
    </row>
    <row r="26" spans="1:6" ht="34.5" customHeight="1" x14ac:dyDescent="0.25">
      <c r="A26" s="353" t="s">
        <v>984</v>
      </c>
      <c r="B26" s="353" t="s">
        <v>985</v>
      </c>
      <c r="C26" s="354">
        <v>0</v>
      </c>
      <c r="D26" s="354">
        <v>0</v>
      </c>
      <c r="E26" s="354">
        <v>21543</v>
      </c>
      <c r="F26" s="342"/>
    </row>
    <row r="27" spans="1:6" ht="34.5" customHeight="1" x14ac:dyDescent="0.25">
      <c r="A27" s="355" t="s">
        <v>986</v>
      </c>
      <c r="B27" s="355" t="s">
        <v>987</v>
      </c>
      <c r="C27" s="356">
        <v>508</v>
      </c>
      <c r="D27" s="356">
        <v>0</v>
      </c>
      <c r="E27" s="356">
        <v>21877</v>
      </c>
      <c r="F27" s="342"/>
    </row>
    <row r="28" spans="1:6" ht="34.5" customHeight="1" x14ac:dyDescent="0.25">
      <c r="A28" s="353" t="s">
        <v>997</v>
      </c>
      <c r="B28" s="353" t="s">
        <v>998</v>
      </c>
      <c r="C28" s="356"/>
      <c r="D28" s="356"/>
      <c r="E28" s="356">
        <v>26928</v>
      </c>
      <c r="F28" s="342"/>
    </row>
    <row r="29" spans="1:6" ht="34.5" customHeight="1" x14ac:dyDescent="0.25">
      <c r="A29" s="353" t="s">
        <v>988</v>
      </c>
      <c r="B29" s="353" t="s">
        <v>989</v>
      </c>
      <c r="C29" s="354">
        <v>821</v>
      </c>
      <c r="D29" s="354">
        <v>0</v>
      </c>
      <c r="E29" s="354">
        <v>9403</v>
      </c>
      <c r="F29" s="342"/>
    </row>
    <row r="30" spans="1:6" ht="34.5" customHeight="1" x14ac:dyDescent="0.25">
      <c r="A30" s="355" t="s">
        <v>990</v>
      </c>
      <c r="B30" s="355" t="s">
        <v>991</v>
      </c>
      <c r="C30" s="356">
        <v>821</v>
      </c>
      <c r="D30" s="356">
        <v>0</v>
      </c>
      <c r="E30" s="356">
        <v>36331</v>
      </c>
      <c r="F30" s="342"/>
    </row>
    <row r="31" spans="1:6" ht="34.5" customHeight="1" x14ac:dyDescent="0.25">
      <c r="A31" s="355" t="s">
        <v>992</v>
      </c>
      <c r="B31" s="355" t="s">
        <v>993</v>
      </c>
      <c r="C31" s="356">
        <v>-313</v>
      </c>
      <c r="D31" s="356">
        <v>0</v>
      </c>
      <c r="E31" s="356">
        <v>-14454</v>
      </c>
      <c r="F31" s="342"/>
    </row>
    <row r="32" spans="1:6" ht="24" x14ac:dyDescent="0.25">
      <c r="A32" s="353" t="s">
        <v>994</v>
      </c>
      <c r="B32" s="353" t="s">
        <v>995</v>
      </c>
      <c r="C32" s="354">
        <v>-2482189</v>
      </c>
      <c r="D32" s="354">
        <v>0</v>
      </c>
      <c r="E32" s="354">
        <v>-10570996</v>
      </c>
      <c r="F32" s="342"/>
    </row>
    <row r="33" spans="1:5" x14ac:dyDescent="0.25">
      <c r="A33" s="349"/>
      <c r="B33" s="349"/>
      <c r="C33" s="349"/>
      <c r="D33" s="349"/>
      <c r="E33" s="349"/>
    </row>
    <row r="34" spans="1:5" x14ac:dyDescent="0.25">
      <c r="A34" s="349"/>
      <c r="B34" s="349"/>
      <c r="C34" s="349"/>
      <c r="D34" s="349"/>
      <c r="E34" s="349"/>
    </row>
  </sheetData>
  <mergeCells count="2">
    <mergeCell ref="A1:F1"/>
    <mergeCell ref="A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M11" sqref="M11"/>
    </sheetView>
  </sheetViews>
  <sheetFormatPr defaultRowHeight="15" x14ac:dyDescent="0.25"/>
  <cols>
    <col min="8" max="8" width="9.5703125" bestFit="1" customWidth="1"/>
  </cols>
  <sheetData>
    <row r="2" spans="1:10" x14ac:dyDescent="0.25">
      <c r="A2" s="501" t="s">
        <v>953</v>
      </c>
      <c r="B2" s="480"/>
      <c r="C2" s="480"/>
      <c r="D2" s="480"/>
      <c r="E2" s="480"/>
      <c r="F2" s="480"/>
      <c r="G2" s="480"/>
      <c r="H2" s="480"/>
      <c r="I2" s="480"/>
      <c r="J2" s="480"/>
    </row>
    <row r="4" spans="1:10" x14ac:dyDescent="0.25">
      <c r="G4" s="493" t="s">
        <v>954</v>
      </c>
      <c r="H4" s="493"/>
      <c r="I4" s="493"/>
      <c r="J4" s="493"/>
    </row>
    <row r="10" spans="1:10" x14ac:dyDescent="0.25">
      <c r="A10" s="480" t="s">
        <v>955</v>
      </c>
      <c r="B10" s="480"/>
      <c r="C10" s="480"/>
      <c r="D10" s="480"/>
      <c r="E10" s="480"/>
      <c r="F10" s="480"/>
      <c r="G10" s="480"/>
      <c r="H10" s="480"/>
      <c r="I10" s="480"/>
      <c r="J10" s="480"/>
    </row>
    <row r="14" spans="1:10" x14ac:dyDescent="0.25">
      <c r="A14" s="495" t="s">
        <v>956</v>
      </c>
      <c r="B14" s="495"/>
      <c r="C14" s="495"/>
      <c r="D14" s="495"/>
      <c r="G14" s="502">
        <v>5000</v>
      </c>
      <c r="H14" s="495"/>
    </row>
    <row r="16" spans="1:10" x14ac:dyDescent="0.25">
      <c r="A16" s="495" t="s">
        <v>957</v>
      </c>
      <c r="B16" s="495"/>
      <c r="C16" s="495"/>
      <c r="D16" s="495"/>
      <c r="E16" s="495"/>
      <c r="G16" s="499">
        <v>50000</v>
      </c>
      <c r="H16" s="500"/>
    </row>
    <row r="18" spans="1:8" x14ac:dyDescent="0.25">
      <c r="A18" s="495" t="s">
        <v>1003</v>
      </c>
      <c r="B18" s="495"/>
      <c r="C18" s="495"/>
      <c r="D18" s="495"/>
      <c r="E18" s="495"/>
      <c r="H18" s="350">
        <v>5000</v>
      </c>
    </row>
    <row r="20" spans="1:8" x14ac:dyDescent="0.25">
      <c r="A20" s="495" t="s">
        <v>1004</v>
      </c>
      <c r="B20" s="495"/>
      <c r="C20" s="495"/>
      <c r="D20" s="495"/>
      <c r="E20" s="495"/>
      <c r="H20" s="358">
        <v>50000</v>
      </c>
    </row>
    <row r="21" spans="1:8" x14ac:dyDescent="0.25">
      <c r="C21" s="503"/>
      <c r="D21" s="503"/>
      <c r="E21" s="503"/>
      <c r="G21" s="500"/>
      <c r="H21" s="495"/>
    </row>
    <row r="23" spans="1:8" x14ac:dyDescent="0.25">
      <c r="C23" s="503" t="s">
        <v>958</v>
      </c>
      <c r="D23" s="503"/>
      <c r="E23" s="503"/>
      <c r="H23" s="358">
        <f>SUM(G14:H20)</f>
        <v>110000</v>
      </c>
    </row>
  </sheetData>
  <mergeCells count="12">
    <mergeCell ref="A18:E18"/>
    <mergeCell ref="C21:E21"/>
    <mergeCell ref="G21:H21"/>
    <mergeCell ref="A20:E20"/>
    <mergeCell ref="C23:E23"/>
    <mergeCell ref="A16:E16"/>
    <mergeCell ref="G16:H16"/>
    <mergeCell ref="A2:J2"/>
    <mergeCell ref="G4:J4"/>
    <mergeCell ref="A10:J10"/>
    <mergeCell ref="A14:D14"/>
    <mergeCell ref="G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view="pageBreakPreview" zoomScaleNormal="100" zoomScaleSheetLayoutView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E3" sqref="E3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3" customWidth="1"/>
    <col min="4" max="4" width="9.85546875" style="125" bestFit="1" customWidth="1"/>
    <col min="5" max="5" width="11.28515625" style="125" customWidth="1"/>
    <col min="6" max="6" width="11" style="125" customWidth="1"/>
    <col min="7" max="7" width="11.140625" style="126" customWidth="1"/>
  </cols>
  <sheetData>
    <row r="1" spans="1:7" x14ac:dyDescent="0.25">
      <c r="A1" s="433" t="s">
        <v>1006</v>
      </c>
      <c r="B1" s="433"/>
      <c r="C1" s="433"/>
      <c r="D1" s="433"/>
      <c r="E1" s="433"/>
      <c r="F1" s="433"/>
      <c r="G1" s="433"/>
    </row>
    <row r="2" spans="1:7" x14ac:dyDescent="0.25">
      <c r="A2" s="434" t="s">
        <v>739</v>
      </c>
      <c r="B2" s="434"/>
      <c r="C2" s="434"/>
      <c r="D2" s="434"/>
      <c r="E2" s="434"/>
      <c r="F2" s="434"/>
      <c r="G2" s="434"/>
    </row>
    <row r="3" spans="1:7" ht="15.75" thickBot="1" x14ac:dyDescent="0.3"/>
    <row r="4" spans="1:7" ht="25.5" customHeight="1" x14ac:dyDescent="0.25">
      <c r="A4" s="438" t="s">
        <v>591</v>
      </c>
      <c r="B4" s="441" t="s">
        <v>592</v>
      </c>
      <c r="C4" s="444" t="s">
        <v>93</v>
      </c>
      <c r="D4" s="435" t="s">
        <v>780</v>
      </c>
      <c r="E4" s="436"/>
      <c r="F4" s="436"/>
      <c r="G4" s="437"/>
    </row>
    <row r="5" spans="1:7" ht="15" customHeight="1" x14ac:dyDescent="0.25">
      <c r="A5" s="439"/>
      <c r="B5" s="442"/>
      <c r="C5" s="445"/>
      <c r="D5" s="447" t="s">
        <v>658</v>
      </c>
      <c r="E5" s="448"/>
      <c r="F5" s="449"/>
      <c r="G5" s="430" t="s">
        <v>775</v>
      </c>
    </row>
    <row r="6" spans="1:7" ht="15" customHeight="1" x14ac:dyDescent="0.25">
      <c r="A6" s="439"/>
      <c r="B6" s="442"/>
      <c r="C6" s="445"/>
      <c r="D6" s="96"/>
      <c r="E6" s="97"/>
      <c r="F6" s="98"/>
      <c r="G6" s="431"/>
    </row>
    <row r="7" spans="1:7" ht="15" customHeight="1" thickBot="1" x14ac:dyDescent="0.3">
      <c r="A7" s="440"/>
      <c r="B7" s="443"/>
      <c r="C7" s="446"/>
      <c r="D7" s="100" t="s">
        <v>781</v>
      </c>
      <c r="E7" s="100" t="s">
        <v>782</v>
      </c>
      <c r="F7" s="100" t="s">
        <v>774</v>
      </c>
      <c r="G7" s="432"/>
    </row>
    <row r="8" spans="1:7" x14ac:dyDescent="0.25">
      <c r="A8" s="14" t="s">
        <v>82</v>
      </c>
      <c r="B8" s="4"/>
      <c r="C8" s="21"/>
      <c r="D8" s="127"/>
      <c r="E8" s="128"/>
      <c r="F8" s="128"/>
      <c r="G8" s="129"/>
    </row>
    <row r="9" spans="1:7" x14ac:dyDescent="0.25">
      <c r="A9" s="12" t="s">
        <v>492</v>
      </c>
      <c r="B9" s="1" t="s">
        <v>236</v>
      </c>
      <c r="C9" s="22" t="s">
        <v>625</v>
      </c>
      <c r="D9" s="105">
        <v>10683492</v>
      </c>
      <c r="E9" s="106">
        <v>11683492</v>
      </c>
      <c r="F9" s="106">
        <v>11683492</v>
      </c>
      <c r="G9" s="376">
        <f>SUM(F9/E9*100)</f>
        <v>100</v>
      </c>
    </row>
    <row r="10" spans="1:7" x14ac:dyDescent="0.25">
      <c r="A10" s="12" t="s">
        <v>493</v>
      </c>
      <c r="B10" s="1" t="s">
        <v>237</v>
      </c>
      <c r="C10" s="22" t="s">
        <v>626</v>
      </c>
      <c r="D10" s="105"/>
      <c r="E10" s="106"/>
      <c r="F10" s="106"/>
      <c r="G10" s="376"/>
    </row>
    <row r="11" spans="1:7" x14ac:dyDescent="0.25">
      <c r="A11" s="12" t="s">
        <v>494</v>
      </c>
      <c r="B11" s="1" t="s">
        <v>238</v>
      </c>
      <c r="C11" s="22" t="s">
        <v>627</v>
      </c>
      <c r="D11" s="105">
        <v>5664260</v>
      </c>
      <c r="E11" s="106">
        <v>5767465</v>
      </c>
      <c r="F11" s="106">
        <v>5767465</v>
      </c>
      <c r="G11" s="376"/>
    </row>
    <row r="12" spans="1:7" x14ac:dyDescent="0.25">
      <c r="A12" s="12" t="s">
        <v>495</v>
      </c>
      <c r="B12" s="1" t="s">
        <v>239</v>
      </c>
      <c r="C12" s="22" t="s">
        <v>628</v>
      </c>
      <c r="D12" s="105">
        <v>1200000</v>
      </c>
      <c r="E12" s="106">
        <v>1200000</v>
      </c>
      <c r="F12" s="106">
        <v>1200000</v>
      </c>
      <c r="G12" s="376">
        <f t="shared" ref="G12:G72" si="0">SUM(F12/E12*100)</f>
        <v>100</v>
      </c>
    </row>
    <row r="13" spans="1:7" x14ac:dyDescent="0.25">
      <c r="A13" s="12" t="s">
        <v>496</v>
      </c>
      <c r="B13" s="1" t="s">
        <v>240</v>
      </c>
      <c r="C13" s="22" t="s">
        <v>733</v>
      </c>
      <c r="D13" s="105">
        <v>124865</v>
      </c>
      <c r="E13" s="106">
        <v>3583292</v>
      </c>
      <c r="F13" s="106">
        <v>3583292</v>
      </c>
      <c r="G13" s="376">
        <f t="shared" si="0"/>
        <v>100</v>
      </c>
    </row>
    <row r="14" spans="1:7" ht="15.75" thickBot="1" x14ac:dyDescent="0.3">
      <c r="A14" s="13" t="s">
        <v>497</v>
      </c>
      <c r="B14" s="2" t="s">
        <v>241</v>
      </c>
      <c r="C14" s="23" t="s">
        <v>456</v>
      </c>
      <c r="D14" s="105"/>
      <c r="E14" s="107"/>
      <c r="F14" s="107"/>
      <c r="G14" s="377"/>
    </row>
    <row r="15" spans="1:7" ht="15" customHeight="1" thickBot="1" x14ac:dyDescent="0.3">
      <c r="A15" s="44" t="s">
        <v>498</v>
      </c>
      <c r="B15" s="44"/>
      <c r="C15" s="45" t="s">
        <v>629</v>
      </c>
      <c r="D15" s="108">
        <f>SUM(D8:D14)</f>
        <v>17672617</v>
      </c>
      <c r="E15" s="108">
        <f>SUM(E9:E14)</f>
        <v>22234249</v>
      </c>
      <c r="F15" s="108">
        <f>SUM(F9:F14)</f>
        <v>22234249</v>
      </c>
      <c r="G15" s="378">
        <f t="shared" si="0"/>
        <v>100</v>
      </c>
    </row>
    <row r="16" spans="1:7" x14ac:dyDescent="0.25">
      <c r="A16" s="12" t="s">
        <v>499</v>
      </c>
      <c r="B16" s="1" t="s">
        <v>191</v>
      </c>
      <c r="C16" s="22" t="s">
        <v>457</v>
      </c>
      <c r="D16" s="105"/>
      <c r="E16" s="106"/>
      <c r="F16" s="106"/>
      <c r="G16" s="376"/>
    </row>
    <row r="17" spans="1:7" x14ac:dyDescent="0.25">
      <c r="A17" s="12" t="s">
        <v>500</v>
      </c>
      <c r="B17" s="1" t="s">
        <v>192</v>
      </c>
      <c r="C17" s="22" t="s">
        <v>630</v>
      </c>
      <c r="D17" s="105"/>
      <c r="E17" s="106"/>
      <c r="F17" s="106"/>
      <c r="G17" s="376"/>
    </row>
    <row r="18" spans="1:7" ht="15" customHeight="1" x14ac:dyDescent="0.25">
      <c r="A18" s="12" t="s">
        <v>501</v>
      </c>
      <c r="B18" s="1" t="s">
        <v>193</v>
      </c>
      <c r="C18" s="22" t="s">
        <v>631</v>
      </c>
      <c r="D18" s="105"/>
      <c r="E18" s="106"/>
      <c r="F18" s="106"/>
      <c r="G18" s="376"/>
    </row>
    <row r="19" spans="1:7" ht="15" customHeight="1" x14ac:dyDescent="0.25">
      <c r="A19" s="12" t="s">
        <v>502</v>
      </c>
      <c r="B19" s="1" t="s">
        <v>194</v>
      </c>
      <c r="C19" s="22" t="s">
        <v>632</v>
      </c>
      <c r="D19" s="105"/>
      <c r="E19" s="106"/>
      <c r="F19" s="106"/>
      <c r="G19" s="376"/>
    </row>
    <row r="20" spans="1:7" ht="15.75" thickBot="1" x14ac:dyDescent="0.3">
      <c r="A20" s="13" t="s">
        <v>503</v>
      </c>
      <c r="B20" s="2" t="s">
        <v>195</v>
      </c>
      <c r="C20" s="23" t="s">
        <v>633</v>
      </c>
      <c r="D20" s="105">
        <v>16345685</v>
      </c>
      <c r="E20" s="107">
        <v>17074200</v>
      </c>
      <c r="F20" s="107">
        <v>16924810</v>
      </c>
      <c r="G20" s="377">
        <f t="shared" si="0"/>
        <v>99.125054175305422</v>
      </c>
    </row>
    <row r="21" spans="1:7" ht="18" customHeight="1" thickBot="1" x14ac:dyDescent="0.3">
      <c r="A21" s="75" t="s">
        <v>504</v>
      </c>
      <c r="B21" s="76"/>
      <c r="C21" s="78" t="s">
        <v>634</v>
      </c>
      <c r="D21" s="111">
        <f>SUM(D15:D20)</f>
        <v>34018302</v>
      </c>
      <c r="E21" s="111">
        <f>SUM(E15:E20)</f>
        <v>39308449</v>
      </c>
      <c r="F21" s="111">
        <f>SUM(F15:F20)</f>
        <v>39159059</v>
      </c>
      <c r="G21" s="379">
        <f t="shared" si="0"/>
        <v>99.619954478488836</v>
      </c>
    </row>
    <row r="22" spans="1:7" x14ac:dyDescent="0.25">
      <c r="A22" s="14" t="s">
        <v>83</v>
      </c>
      <c r="B22" s="3"/>
      <c r="C22" s="26"/>
      <c r="D22" s="102"/>
      <c r="E22" s="103"/>
      <c r="F22" s="103"/>
      <c r="G22" s="376"/>
    </row>
    <row r="23" spans="1:7" x14ac:dyDescent="0.25">
      <c r="A23" s="12" t="s">
        <v>505</v>
      </c>
      <c r="B23" s="1" t="s">
        <v>196</v>
      </c>
      <c r="C23" s="22" t="s">
        <v>458</v>
      </c>
      <c r="D23" s="105"/>
      <c r="E23" s="106">
        <v>750000</v>
      </c>
      <c r="F23" s="106">
        <v>750000</v>
      </c>
      <c r="G23" s="376">
        <f t="shared" si="0"/>
        <v>100</v>
      </c>
    </row>
    <row r="24" spans="1:7" x14ac:dyDescent="0.25">
      <c r="A24" s="12" t="s">
        <v>506</v>
      </c>
      <c r="B24" s="1" t="s">
        <v>197</v>
      </c>
      <c r="C24" s="22" t="s">
        <v>635</v>
      </c>
      <c r="D24" s="105"/>
      <c r="E24" s="106"/>
      <c r="F24" s="106"/>
      <c r="G24" s="376"/>
    </row>
    <row r="25" spans="1:7" ht="15" customHeight="1" x14ac:dyDescent="0.25">
      <c r="A25" s="12" t="s">
        <v>507</v>
      </c>
      <c r="B25" s="1" t="s">
        <v>198</v>
      </c>
      <c r="C25" s="22" t="s">
        <v>636</v>
      </c>
      <c r="D25" s="105"/>
      <c r="E25" s="106"/>
      <c r="F25" s="106"/>
      <c r="G25" s="376"/>
    </row>
    <row r="26" spans="1:7" ht="15" customHeight="1" x14ac:dyDescent="0.25">
      <c r="A26" s="12" t="s">
        <v>508</v>
      </c>
      <c r="B26" s="1" t="s">
        <v>199</v>
      </c>
      <c r="C26" s="22" t="s">
        <v>637</v>
      </c>
      <c r="D26" s="105"/>
      <c r="E26" s="106"/>
      <c r="F26" s="106"/>
      <c r="G26" s="376"/>
    </row>
    <row r="27" spans="1:7" ht="12.75" customHeight="1" thickBot="1" x14ac:dyDescent="0.3">
      <c r="A27" s="13" t="s">
        <v>509</v>
      </c>
      <c r="B27" s="2" t="s">
        <v>200</v>
      </c>
      <c r="C27" s="23" t="s">
        <v>638</v>
      </c>
      <c r="D27" s="105"/>
      <c r="E27" s="107"/>
      <c r="F27" s="107"/>
      <c r="G27" s="377"/>
    </row>
    <row r="28" spans="1:7" ht="18" customHeight="1" thickBot="1" x14ac:dyDescent="0.3">
      <c r="A28" s="75" t="s">
        <v>510</v>
      </c>
      <c r="B28" s="76"/>
      <c r="C28" s="78" t="s">
        <v>686</v>
      </c>
      <c r="D28" s="110"/>
      <c r="E28" s="110">
        <f>SUM(E23:E27)</f>
        <v>750000</v>
      </c>
      <c r="F28" s="110">
        <f>SUM(F23:F27)</f>
        <v>750000</v>
      </c>
      <c r="G28" s="379">
        <f t="shared" si="0"/>
        <v>100</v>
      </c>
    </row>
    <row r="29" spans="1:7" x14ac:dyDescent="0.25">
      <c r="A29" s="14" t="s">
        <v>84</v>
      </c>
      <c r="B29" s="3"/>
      <c r="C29" s="26"/>
      <c r="D29" s="102"/>
      <c r="E29" s="103"/>
      <c r="F29" s="103"/>
      <c r="G29" s="376"/>
    </row>
    <row r="30" spans="1:7" x14ac:dyDescent="0.25">
      <c r="A30" s="12" t="s">
        <v>511</v>
      </c>
      <c r="B30" s="1" t="s">
        <v>242</v>
      </c>
      <c r="C30" s="22" t="s">
        <v>459</v>
      </c>
      <c r="D30" s="105"/>
      <c r="E30" s="106"/>
      <c r="F30" s="106"/>
      <c r="G30" s="376"/>
    </row>
    <row r="31" spans="1:7" ht="15.75" thickBot="1" x14ac:dyDescent="0.3">
      <c r="A31" s="13" t="s">
        <v>512</v>
      </c>
      <c r="B31" s="2" t="s">
        <v>243</v>
      </c>
      <c r="C31" s="23" t="s">
        <v>460</v>
      </c>
      <c r="D31" s="105"/>
      <c r="E31" s="107"/>
      <c r="F31" s="107"/>
      <c r="G31" s="376"/>
    </row>
    <row r="32" spans="1:7" ht="15" customHeight="1" thickBot="1" x14ac:dyDescent="0.3">
      <c r="A32" s="46" t="s">
        <v>513</v>
      </c>
      <c r="B32" s="44"/>
      <c r="C32" s="45" t="s">
        <v>514</v>
      </c>
      <c r="D32" s="108"/>
      <c r="E32" s="109"/>
      <c r="F32" s="203"/>
      <c r="G32" s="203"/>
    </row>
    <row r="33" spans="1:7" s="47" customFormat="1" ht="15" customHeight="1" thickBot="1" x14ac:dyDescent="0.3">
      <c r="A33" s="46" t="s">
        <v>515</v>
      </c>
      <c r="B33" s="44" t="s">
        <v>201</v>
      </c>
      <c r="C33" s="45" t="s">
        <v>461</v>
      </c>
      <c r="D33" s="108"/>
      <c r="E33" s="109"/>
      <c r="F33" s="203"/>
      <c r="G33" s="203"/>
    </row>
    <row r="34" spans="1:7" s="47" customFormat="1" ht="15" customHeight="1" thickBot="1" x14ac:dyDescent="0.3">
      <c r="A34" s="46" t="s">
        <v>516</v>
      </c>
      <c r="B34" s="44" t="s">
        <v>202</v>
      </c>
      <c r="C34" s="45" t="s">
        <v>462</v>
      </c>
      <c r="D34" s="108"/>
      <c r="E34" s="109"/>
      <c r="F34" s="203"/>
      <c r="G34" s="203"/>
    </row>
    <row r="35" spans="1:7" s="47" customFormat="1" ht="15" customHeight="1" thickBot="1" x14ac:dyDescent="0.3">
      <c r="A35" s="46" t="s">
        <v>517</v>
      </c>
      <c r="B35" s="44" t="s">
        <v>203</v>
      </c>
      <c r="C35" s="45" t="s">
        <v>463</v>
      </c>
      <c r="D35" s="108">
        <v>1203188</v>
      </c>
      <c r="E35" s="109">
        <v>871679</v>
      </c>
      <c r="F35" s="203">
        <v>657124</v>
      </c>
      <c r="G35" s="378">
        <f t="shared" si="0"/>
        <v>75.386007922641255</v>
      </c>
    </row>
    <row r="36" spans="1:7" x14ac:dyDescent="0.25">
      <c r="A36" s="16" t="s">
        <v>519</v>
      </c>
      <c r="B36" s="3" t="s">
        <v>244</v>
      </c>
      <c r="C36" s="26" t="s">
        <v>464</v>
      </c>
      <c r="D36" s="102"/>
      <c r="E36" s="103"/>
      <c r="F36" s="103"/>
      <c r="G36" s="376"/>
    </row>
    <row r="37" spans="1:7" x14ac:dyDescent="0.25">
      <c r="A37" s="12" t="s">
        <v>520</v>
      </c>
      <c r="B37" s="1" t="s">
        <v>245</v>
      </c>
      <c r="C37" s="22" t="s">
        <v>465</v>
      </c>
      <c r="D37" s="102"/>
      <c r="E37" s="106"/>
      <c r="F37" s="106"/>
      <c r="G37" s="376"/>
    </row>
    <row r="38" spans="1:7" ht="15" customHeight="1" x14ac:dyDescent="0.25">
      <c r="A38" s="12" t="s">
        <v>521</v>
      </c>
      <c r="B38" s="1" t="s">
        <v>246</v>
      </c>
      <c r="C38" s="22" t="s">
        <v>466</v>
      </c>
      <c r="D38" s="102"/>
      <c r="E38" s="106"/>
      <c r="F38" s="106"/>
      <c r="G38" s="376"/>
    </row>
    <row r="39" spans="1:7" x14ac:dyDescent="0.25">
      <c r="A39" s="12" t="s">
        <v>522</v>
      </c>
      <c r="B39" s="1" t="s">
        <v>247</v>
      </c>
      <c r="C39" s="22" t="s">
        <v>467</v>
      </c>
      <c r="D39" s="102">
        <v>2334780</v>
      </c>
      <c r="E39" s="106">
        <v>2257477</v>
      </c>
      <c r="F39" s="106">
        <v>2029705</v>
      </c>
      <c r="G39" s="376">
        <f t="shared" si="0"/>
        <v>89.910329097483611</v>
      </c>
    </row>
    <row r="40" spans="1:7" ht="15.75" thickBot="1" x14ac:dyDescent="0.3">
      <c r="A40" s="13" t="s">
        <v>523</v>
      </c>
      <c r="B40" s="2" t="s">
        <v>248</v>
      </c>
      <c r="C40" s="23" t="s">
        <v>468</v>
      </c>
      <c r="D40" s="102"/>
      <c r="E40" s="107"/>
      <c r="F40" s="107"/>
      <c r="G40" s="377"/>
    </row>
    <row r="41" spans="1:7" ht="15" customHeight="1" thickBot="1" x14ac:dyDescent="0.3">
      <c r="A41" s="46" t="s">
        <v>518</v>
      </c>
      <c r="B41" s="44"/>
      <c r="C41" s="45" t="s">
        <v>524</v>
      </c>
      <c r="D41" s="108">
        <f>SUM(D39:D40)</f>
        <v>2334780</v>
      </c>
      <c r="E41" s="108">
        <f>SUM(E39:E40)</f>
        <v>2257477</v>
      </c>
      <c r="F41" s="108">
        <f>SUM(F39:F40)</f>
        <v>2029705</v>
      </c>
      <c r="G41" s="378">
        <f t="shared" si="0"/>
        <v>89.910329097483611</v>
      </c>
    </row>
    <row r="42" spans="1:7" s="47" customFormat="1" ht="15" customHeight="1" thickBot="1" x14ac:dyDescent="0.3">
      <c r="A42" s="46" t="s">
        <v>525</v>
      </c>
      <c r="B42" s="44" t="s">
        <v>204</v>
      </c>
      <c r="C42" s="45" t="s">
        <v>469</v>
      </c>
      <c r="D42" s="108">
        <v>534346</v>
      </c>
      <c r="E42" s="109">
        <v>101176</v>
      </c>
      <c r="F42" s="109">
        <v>46719</v>
      </c>
      <c r="G42" s="380">
        <f t="shared" si="0"/>
        <v>46.175970585909702</v>
      </c>
    </row>
    <row r="43" spans="1:7" ht="18" customHeight="1" thickBot="1" x14ac:dyDescent="0.3">
      <c r="A43" s="9" t="s">
        <v>526</v>
      </c>
      <c r="B43" s="10"/>
      <c r="C43" s="25" t="s">
        <v>527</v>
      </c>
      <c r="D43" s="130">
        <f>SUM(D32,D33,D34,D35,D41,D42)</f>
        <v>4072314</v>
      </c>
      <c r="E43" s="130">
        <f>SUM(E32,E33,E34,E35,E41,E42)</f>
        <v>3230332</v>
      </c>
      <c r="F43" s="130">
        <f>SUM(F32,F33,F34,F35,F41,F42)</f>
        <v>2733548</v>
      </c>
      <c r="G43" s="381">
        <f t="shared" si="0"/>
        <v>84.62127112631147</v>
      </c>
    </row>
    <row r="44" spans="1:7" x14ac:dyDescent="0.25">
      <c r="A44" s="14" t="s">
        <v>85</v>
      </c>
      <c r="B44" s="5"/>
      <c r="C44" s="24"/>
      <c r="D44" s="102"/>
      <c r="E44" s="103"/>
      <c r="F44" s="103"/>
      <c r="G44" s="376"/>
    </row>
    <row r="45" spans="1:7" x14ac:dyDescent="0.25">
      <c r="A45" s="12" t="s">
        <v>528</v>
      </c>
      <c r="B45" s="1" t="s">
        <v>249</v>
      </c>
      <c r="C45" s="22" t="s">
        <v>60</v>
      </c>
      <c r="D45" s="105">
        <v>1000000</v>
      </c>
      <c r="E45" s="106">
        <v>465000</v>
      </c>
      <c r="F45" s="106">
        <v>465000</v>
      </c>
      <c r="G45" s="376">
        <f t="shared" si="0"/>
        <v>100</v>
      </c>
    </row>
    <row r="46" spans="1:7" x14ac:dyDescent="0.25">
      <c r="A46" s="12" t="s">
        <v>529</v>
      </c>
      <c r="B46" s="1" t="s">
        <v>250</v>
      </c>
      <c r="C46" s="22" t="s">
        <v>470</v>
      </c>
      <c r="D46" s="105">
        <v>367440</v>
      </c>
      <c r="E46" s="106">
        <v>276000</v>
      </c>
      <c r="F46" s="106">
        <v>230000</v>
      </c>
      <c r="G46" s="376">
        <f t="shared" si="0"/>
        <v>83.333333333333343</v>
      </c>
    </row>
    <row r="47" spans="1:7" x14ac:dyDescent="0.25">
      <c r="A47" s="12" t="s">
        <v>530</v>
      </c>
      <c r="B47" s="1" t="s">
        <v>251</v>
      </c>
      <c r="C47" s="22" t="s">
        <v>471</v>
      </c>
      <c r="D47" s="105">
        <v>1815000</v>
      </c>
      <c r="E47" s="106">
        <v>2030581</v>
      </c>
      <c r="F47" s="106">
        <v>1776765</v>
      </c>
      <c r="G47" s="376">
        <f t="shared" si="0"/>
        <v>87.500326261301566</v>
      </c>
    </row>
    <row r="48" spans="1:7" x14ac:dyDescent="0.25">
      <c r="A48" s="12" t="s">
        <v>531</v>
      </c>
      <c r="B48" s="1" t="s">
        <v>252</v>
      </c>
      <c r="C48" s="22" t="s">
        <v>472</v>
      </c>
      <c r="D48" s="105">
        <v>350000</v>
      </c>
      <c r="E48" s="106">
        <v>487200</v>
      </c>
      <c r="F48" s="106">
        <v>323180</v>
      </c>
      <c r="G48" s="376">
        <f t="shared" si="0"/>
        <v>66.334154351395739</v>
      </c>
    </row>
    <row r="49" spans="1:7" x14ac:dyDescent="0.25">
      <c r="A49" s="12" t="s">
        <v>532</v>
      </c>
      <c r="B49" s="1" t="s">
        <v>253</v>
      </c>
      <c r="C49" s="22" t="s">
        <v>473</v>
      </c>
      <c r="D49" s="105"/>
      <c r="E49" s="106"/>
      <c r="F49" s="106"/>
      <c r="G49" s="376"/>
    </row>
    <row r="50" spans="1:7" x14ac:dyDescent="0.25">
      <c r="A50" s="12" t="s">
        <v>533</v>
      </c>
      <c r="B50" s="1" t="s">
        <v>254</v>
      </c>
      <c r="C50" s="22" t="s">
        <v>474</v>
      </c>
      <c r="D50" s="105"/>
      <c r="E50" s="106"/>
      <c r="F50" s="106"/>
      <c r="G50" s="376"/>
    </row>
    <row r="51" spans="1:7" x14ac:dyDescent="0.25">
      <c r="A51" s="12" t="s">
        <v>534</v>
      </c>
      <c r="B51" s="1" t="s">
        <v>255</v>
      </c>
      <c r="C51" s="22" t="s">
        <v>475</v>
      </c>
      <c r="D51" s="105"/>
      <c r="E51" s="106"/>
      <c r="F51" s="106"/>
      <c r="G51" s="376"/>
    </row>
    <row r="52" spans="1:7" x14ac:dyDescent="0.25">
      <c r="A52" s="12" t="s">
        <v>535</v>
      </c>
      <c r="B52" s="1" t="s">
        <v>256</v>
      </c>
      <c r="C52" s="22" t="s">
        <v>476</v>
      </c>
      <c r="D52" s="105"/>
      <c r="E52" s="106">
        <v>1000</v>
      </c>
      <c r="F52" s="106">
        <v>334</v>
      </c>
      <c r="G52" s="376">
        <f t="shared" si="0"/>
        <v>33.4</v>
      </c>
    </row>
    <row r="53" spans="1:7" x14ac:dyDescent="0.25">
      <c r="A53" s="12" t="s">
        <v>536</v>
      </c>
      <c r="B53" s="1" t="s">
        <v>257</v>
      </c>
      <c r="C53" s="22" t="s">
        <v>477</v>
      </c>
      <c r="D53" s="105"/>
      <c r="E53" s="106">
        <v>21543</v>
      </c>
      <c r="F53" s="106">
        <v>21543</v>
      </c>
      <c r="G53" s="376">
        <f t="shared" si="0"/>
        <v>100</v>
      </c>
    </row>
    <row r="54" spans="1:7" ht="15.75" thickBot="1" x14ac:dyDescent="0.3">
      <c r="A54" s="13" t="s">
        <v>537</v>
      </c>
      <c r="B54" s="2" t="s">
        <v>258</v>
      </c>
      <c r="C54" s="23" t="s">
        <v>478</v>
      </c>
      <c r="D54" s="105"/>
      <c r="E54" s="107">
        <v>5000</v>
      </c>
      <c r="F54" s="107">
        <v>4763</v>
      </c>
      <c r="G54" s="377">
        <f t="shared" si="0"/>
        <v>95.26</v>
      </c>
    </row>
    <row r="55" spans="1:7" ht="18" customHeight="1" thickBot="1" x14ac:dyDescent="0.3">
      <c r="A55" s="75" t="s">
        <v>538</v>
      </c>
      <c r="B55" s="76"/>
      <c r="C55" s="78" t="s">
        <v>539</v>
      </c>
      <c r="D55" s="110">
        <f>SUM(D44:D54)</f>
        <v>3532440</v>
      </c>
      <c r="E55" s="110">
        <f>SUM(E45:E54)</f>
        <v>3286324</v>
      </c>
      <c r="F55" s="110">
        <f>SUM(F45:F54)</f>
        <v>2821585</v>
      </c>
      <c r="G55" s="379">
        <f t="shared" si="0"/>
        <v>85.858393755454415</v>
      </c>
    </row>
    <row r="56" spans="1:7" x14ac:dyDescent="0.25">
      <c r="A56" s="14" t="s">
        <v>86</v>
      </c>
      <c r="B56" s="3"/>
      <c r="C56" s="26"/>
      <c r="D56" s="102"/>
      <c r="E56" s="103"/>
      <c r="F56" s="103"/>
      <c r="G56" s="376"/>
    </row>
    <row r="57" spans="1:7" x14ac:dyDescent="0.25">
      <c r="A57" s="12" t="s">
        <v>540</v>
      </c>
      <c r="B57" s="1" t="s">
        <v>541</v>
      </c>
      <c r="C57" s="22" t="s">
        <v>87</v>
      </c>
      <c r="D57" s="105"/>
      <c r="E57" s="106"/>
      <c r="F57" s="106"/>
      <c r="G57" s="376"/>
    </row>
    <row r="58" spans="1:7" x14ac:dyDescent="0.25">
      <c r="A58" s="12" t="s">
        <v>542</v>
      </c>
      <c r="B58" s="1" t="s">
        <v>205</v>
      </c>
      <c r="C58" s="22" t="s">
        <v>479</v>
      </c>
      <c r="D58" s="105"/>
      <c r="E58" s="106"/>
      <c r="F58" s="106"/>
      <c r="G58" s="376"/>
    </row>
    <row r="59" spans="1:7" x14ac:dyDescent="0.25">
      <c r="A59" s="12" t="s">
        <v>543</v>
      </c>
      <c r="B59" s="1" t="s">
        <v>206</v>
      </c>
      <c r="C59" s="22" t="s">
        <v>480</v>
      </c>
      <c r="D59" s="105"/>
      <c r="E59" s="106"/>
      <c r="F59" s="106"/>
      <c r="G59" s="376"/>
    </row>
    <row r="60" spans="1:7" x14ac:dyDescent="0.25">
      <c r="A60" s="12" t="s">
        <v>544</v>
      </c>
      <c r="B60" s="1" t="s">
        <v>207</v>
      </c>
      <c r="C60" s="22" t="s">
        <v>481</v>
      </c>
      <c r="D60" s="105"/>
      <c r="E60" s="106"/>
      <c r="F60" s="106"/>
      <c r="G60" s="376"/>
    </row>
    <row r="61" spans="1:7" ht="15.75" thickBot="1" x14ac:dyDescent="0.3">
      <c r="A61" s="13" t="s">
        <v>545</v>
      </c>
      <c r="B61" s="2" t="s">
        <v>208</v>
      </c>
      <c r="C61" s="23" t="s">
        <v>639</v>
      </c>
      <c r="D61" s="105"/>
      <c r="E61" s="107"/>
      <c r="F61" s="107"/>
      <c r="G61" s="376"/>
    </row>
    <row r="62" spans="1:7" ht="18" customHeight="1" thickBot="1" x14ac:dyDescent="0.3">
      <c r="A62" s="75" t="s">
        <v>546</v>
      </c>
      <c r="B62" s="76"/>
      <c r="C62" s="78" t="s">
        <v>547</v>
      </c>
      <c r="D62" s="110"/>
      <c r="E62" s="111"/>
      <c r="F62" s="111"/>
      <c r="G62" s="111"/>
    </row>
    <row r="63" spans="1:7" x14ac:dyDescent="0.25">
      <c r="A63" s="14" t="s">
        <v>88</v>
      </c>
      <c r="B63" s="3"/>
      <c r="C63" s="26"/>
      <c r="D63" s="102"/>
      <c r="E63" s="103"/>
      <c r="F63" s="103"/>
      <c r="G63" s="376"/>
    </row>
    <row r="64" spans="1:7" x14ac:dyDescent="0.25">
      <c r="A64" s="12" t="s">
        <v>548</v>
      </c>
      <c r="B64" s="1" t="s">
        <v>209</v>
      </c>
      <c r="C64" s="22" t="s">
        <v>640</v>
      </c>
      <c r="D64" s="105"/>
      <c r="E64" s="106"/>
      <c r="F64" s="106"/>
      <c r="G64" s="376"/>
    </row>
    <row r="65" spans="1:7" ht="15" customHeight="1" x14ac:dyDescent="0.25">
      <c r="A65" s="12" t="s">
        <v>549</v>
      </c>
      <c r="B65" s="1" t="s">
        <v>210</v>
      </c>
      <c r="C65" s="22" t="s">
        <v>641</v>
      </c>
      <c r="D65" s="105">
        <v>350000</v>
      </c>
      <c r="E65" s="106">
        <v>417105</v>
      </c>
      <c r="F65" s="106">
        <v>289105</v>
      </c>
      <c r="G65" s="376">
        <f t="shared" si="0"/>
        <v>69.312283477781378</v>
      </c>
    </row>
    <row r="66" spans="1:7" ht="15.75" thickBot="1" x14ac:dyDescent="0.3">
      <c r="A66" s="13" t="s">
        <v>550</v>
      </c>
      <c r="B66" s="2" t="s">
        <v>211</v>
      </c>
      <c r="C66" s="23" t="s">
        <v>482</v>
      </c>
      <c r="D66" s="105"/>
      <c r="E66" s="107">
        <v>1167492</v>
      </c>
      <c r="F66" s="107">
        <v>1167492</v>
      </c>
      <c r="G66" s="377">
        <f t="shared" si="0"/>
        <v>100</v>
      </c>
    </row>
    <row r="67" spans="1:7" ht="18" customHeight="1" thickBot="1" x14ac:dyDescent="0.3">
      <c r="A67" s="75" t="s">
        <v>551</v>
      </c>
      <c r="B67" s="76"/>
      <c r="C67" s="78" t="s">
        <v>657</v>
      </c>
      <c r="D67" s="110">
        <f>SUM(D64:D66)</f>
        <v>350000</v>
      </c>
      <c r="E67" s="111">
        <f>SUM(E63:E66)</f>
        <v>1584597</v>
      </c>
      <c r="F67" s="111">
        <f>SUM(F63:F66)</f>
        <v>1456597</v>
      </c>
      <c r="G67" s="379">
        <f t="shared" si="0"/>
        <v>91.922236379344398</v>
      </c>
    </row>
    <row r="68" spans="1:7" x14ac:dyDescent="0.25">
      <c r="A68" s="14" t="s">
        <v>89</v>
      </c>
      <c r="B68" s="3"/>
      <c r="C68" s="26"/>
      <c r="D68" s="102"/>
      <c r="E68" s="103"/>
      <c r="F68" s="103"/>
      <c r="G68" s="376"/>
    </row>
    <row r="69" spans="1:7" x14ac:dyDescent="0.25">
      <c r="A69" s="12" t="s">
        <v>552</v>
      </c>
      <c r="B69" s="1" t="s">
        <v>212</v>
      </c>
      <c r="C69" s="22" t="s">
        <v>642</v>
      </c>
      <c r="D69" s="105"/>
      <c r="E69" s="106"/>
      <c r="F69" s="106"/>
      <c r="G69" s="376"/>
    </row>
    <row r="70" spans="1:7" ht="15" customHeight="1" x14ac:dyDescent="0.25">
      <c r="A70" s="12" t="s">
        <v>553</v>
      </c>
      <c r="B70" s="1" t="s">
        <v>213</v>
      </c>
      <c r="C70" s="22" t="s">
        <v>643</v>
      </c>
      <c r="D70" s="105"/>
      <c r="E70" s="106"/>
      <c r="F70" s="106"/>
      <c r="G70" s="376"/>
    </row>
    <row r="71" spans="1:7" ht="15.75" thickBot="1" x14ac:dyDescent="0.3">
      <c r="A71" s="13" t="s">
        <v>554</v>
      </c>
      <c r="B71" s="2" t="s">
        <v>214</v>
      </c>
      <c r="C71" s="23" t="s">
        <v>483</v>
      </c>
      <c r="D71" s="105"/>
      <c r="E71" s="107">
        <v>96043</v>
      </c>
      <c r="F71" s="107">
        <v>96043</v>
      </c>
      <c r="G71" s="377">
        <f t="shared" si="0"/>
        <v>100</v>
      </c>
    </row>
    <row r="72" spans="1:7" ht="18" customHeight="1" thickBot="1" x14ac:dyDescent="0.3">
      <c r="A72" s="75" t="s">
        <v>555</v>
      </c>
      <c r="B72" s="76"/>
      <c r="C72" s="78" t="s">
        <v>644</v>
      </c>
      <c r="D72" s="110"/>
      <c r="E72" s="111">
        <f>SUM(E69:E71)</f>
        <v>96043</v>
      </c>
      <c r="F72" s="111">
        <f>SUM(F69:F71)</f>
        <v>96043</v>
      </c>
      <c r="G72" s="379">
        <f t="shared" si="0"/>
        <v>100</v>
      </c>
    </row>
    <row r="73" spans="1:7" ht="21" customHeight="1" thickBot="1" x14ac:dyDescent="0.3">
      <c r="A73" s="135"/>
      <c r="B73" s="91"/>
      <c r="C73" s="136" t="s">
        <v>556</v>
      </c>
      <c r="D73" s="114">
        <f>SUM(D21,D28,D43,D55,D62,D67,D72)</f>
        <v>41973056</v>
      </c>
      <c r="E73" s="114">
        <f>SUM(E21,E28,E43,E55,E62,E67,E72)</f>
        <v>48255745</v>
      </c>
      <c r="F73" s="114">
        <f>SUM(F21,F28,F43,F55,F62,F67,F72)</f>
        <v>47016832</v>
      </c>
      <c r="G73" s="382">
        <f>SUM(F73/E73*100)</f>
        <v>97.432610355513106</v>
      </c>
    </row>
    <row r="74" spans="1:7" x14ac:dyDescent="0.25">
      <c r="A74" s="14" t="s">
        <v>90</v>
      </c>
      <c r="B74" s="5"/>
      <c r="C74" s="24"/>
      <c r="D74" s="102"/>
      <c r="E74" s="103"/>
      <c r="F74" s="103"/>
      <c r="G74" s="376"/>
    </row>
    <row r="75" spans="1:7" x14ac:dyDescent="0.25">
      <c r="A75" s="12" t="s">
        <v>557</v>
      </c>
      <c r="B75" s="1" t="s">
        <v>275</v>
      </c>
      <c r="C75" s="22" t="s">
        <v>484</v>
      </c>
      <c r="D75" s="105"/>
      <c r="E75" s="106"/>
      <c r="F75" s="106"/>
      <c r="G75" s="376"/>
    </row>
    <row r="76" spans="1:7" ht="15.75" customHeight="1" x14ac:dyDescent="0.25">
      <c r="A76" s="12" t="s">
        <v>558</v>
      </c>
      <c r="B76" s="1" t="s">
        <v>276</v>
      </c>
      <c r="C76" s="22" t="s">
        <v>645</v>
      </c>
      <c r="D76" s="105"/>
      <c r="E76" s="106"/>
      <c r="F76" s="106"/>
      <c r="G76" s="376"/>
    </row>
    <row r="77" spans="1:7" ht="15.75" thickBot="1" x14ac:dyDescent="0.3">
      <c r="A77" s="13" t="s">
        <v>559</v>
      </c>
      <c r="B77" s="2" t="s">
        <v>277</v>
      </c>
      <c r="C77" s="23" t="s">
        <v>485</v>
      </c>
      <c r="D77" s="105"/>
      <c r="E77" s="107"/>
      <c r="F77" s="107"/>
      <c r="G77" s="376"/>
    </row>
    <row r="78" spans="1:7" ht="15" customHeight="1" thickBot="1" x14ac:dyDescent="0.3">
      <c r="A78" s="46" t="s">
        <v>560</v>
      </c>
      <c r="B78" s="44"/>
      <c r="C78" s="45" t="s">
        <v>646</v>
      </c>
      <c r="D78" s="108"/>
      <c r="E78" s="109"/>
      <c r="F78" s="109"/>
      <c r="G78" s="109"/>
    </row>
    <row r="79" spans="1:7" x14ac:dyDescent="0.25">
      <c r="A79" s="14" t="s">
        <v>91</v>
      </c>
      <c r="B79" s="3"/>
      <c r="C79" s="26"/>
      <c r="D79" s="102"/>
      <c r="E79" s="103"/>
      <c r="F79" s="103"/>
      <c r="G79" s="376"/>
    </row>
    <row r="80" spans="1:7" ht="15" customHeight="1" x14ac:dyDescent="0.25">
      <c r="A80" s="12" t="s">
        <v>561</v>
      </c>
      <c r="B80" s="1" t="s">
        <v>278</v>
      </c>
      <c r="C80" s="22" t="s">
        <v>647</v>
      </c>
      <c r="D80" s="105"/>
      <c r="E80" s="106"/>
      <c r="F80" s="106"/>
      <c r="G80" s="376"/>
    </row>
    <row r="81" spans="1:7" x14ac:dyDescent="0.25">
      <c r="A81" s="12" t="s">
        <v>562</v>
      </c>
      <c r="B81" s="1" t="s">
        <v>279</v>
      </c>
      <c r="C81" s="22" t="s">
        <v>486</v>
      </c>
      <c r="D81" s="105"/>
      <c r="E81" s="106"/>
      <c r="F81" s="106"/>
      <c r="G81" s="376"/>
    </row>
    <row r="82" spans="1:7" ht="15" customHeight="1" x14ac:dyDescent="0.25">
      <c r="A82" s="12" t="s">
        <v>563</v>
      </c>
      <c r="B82" s="1" t="s">
        <v>280</v>
      </c>
      <c r="C82" s="22" t="s">
        <v>648</v>
      </c>
      <c r="D82" s="105"/>
      <c r="E82" s="106"/>
      <c r="F82" s="106"/>
      <c r="G82" s="376"/>
    </row>
    <row r="83" spans="1:7" ht="15" customHeight="1" thickBot="1" x14ac:dyDescent="0.3">
      <c r="A83" s="13" t="s">
        <v>564</v>
      </c>
      <c r="B83" s="2" t="s">
        <v>281</v>
      </c>
      <c r="C83" s="23" t="s">
        <v>487</v>
      </c>
      <c r="D83" s="105"/>
      <c r="E83" s="107"/>
      <c r="F83" s="107"/>
      <c r="G83" s="376"/>
    </row>
    <row r="84" spans="1:7" ht="15" customHeight="1" thickBot="1" x14ac:dyDescent="0.3">
      <c r="A84" s="46" t="s">
        <v>565</v>
      </c>
      <c r="B84" s="44"/>
      <c r="C84" s="45" t="s">
        <v>566</v>
      </c>
      <c r="D84" s="108"/>
      <c r="E84" s="109"/>
      <c r="F84" s="109"/>
      <c r="G84" s="109"/>
    </row>
    <row r="85" spans="1:7" x14ac:dyDescent="0.25">
      <c r="A85" s="14" t="s">
        <v>92</v>
      </c>
      <c r="B85" s="3"/>
      <c r="C85" s="26"/>
      <c r="D85" s="102"/>
      <c r="E85" s="103"/>
      <c r="F85" s="103"/>
      <c r="G85" s="376"/>
    </row>
    <row r="86" spans="1:7" x14ac:dyDescent="0.25">
      <c r="A86" s="14"/>
      <c r="B86" s="1"/>
      <c r="C86" s="178"/>
      <c r="D86" s="102"/>
      <c r="E86" s="103"/>
      <c r="F86" s="103"/>
      <c r="G86" s="376"/>
    </row>
    <row r="87" spans="1:7" ht="15" customHeight="1" x14ac:dyDescent="0.25">
      <c r="A87" s="12" t="s">
        <v>567</v>
      </c>
      <c r="B87" s="1" t="s">
        <v>282</v>
      </c>
      <c r="C87" s="22" t="s">
        <v>649</v>
      </c>
      <c r="D87" s="105">
        <v>5135326</v>
      </c>
      <c r="E87" s="106">
        <v>4666125</v>
      </c>
      <c r="F87" s="106">
        <v>4666125</v>
      </c>
      <c r="G87" s="376">
        <f t="shared" ref="G87:G90" si="1">SUM(F87/E87*100)</f>
        <v>100</v>
      </c>
    </row>
    <row r="88" spans="1:7" ht="15.75" thickBot="1" x14ac:dyDescent="0.3">
      <c r="A88" s="13" t="s">
        <v>568</v>
      </c>
      <c r="B88" s="2" t="s">
        <v>283</v>
      </c>
      <c r="C88" s="23" t="s">
        <v>650</v>
      </c>
      <c r="D88" s="105">
        <v>6464060</v>
      </c>
      <c r="E88" s="107">
        <v>6933261</v>
      </c>
      <c r="F88" s="107">
        <v>6933261</v>
      </c>
      <c r="G88" s="377">
        <f t="shared" si="1"/>
        <v>100</v>
      </c>
    </row>
    <row r="89" spans="1:7" ht="15" customHeight="1" thickBot="1" x14ac:dyDescent="0.3">
      <c r="A89" s="46" t="s">
        <v>569</v>
      </c>
      <c r="B89" s="44"/>
      <c r="C89" s="45" t="s">
        <v>570</v>
      </c>
      <c r="D89" s="108">
        <f>SUM(D85:D88)</f>
        <v>11599386</v>
      </c>
      <c r="E89" s="108">
        <f>SUM(E85:E88)</f>
        <v>11599386</v>
      </c>
      <c r="F89" s="108">
        <f>SUM(F85:F88)</f>
        <v>11599386</v>
      </c>
      <c r="G89" s="378">
        <f t="shared" si="1"/>
        <v>100</v>
      </c>
    </row>
    <row r="90" spans="1:7" x14ac:dyDescent="0.25">
      <c r="A90" s="18" t="s">
        <v>571</v>
      </c>
      <c r="B90" s="3" t="s">
        <v>259</v>
      </c>
      <c r="C90" s="26" t="s">
        <v>652</v>
      </c>
      <c r="D90" s="102"/>
      <c r="E90" s="103">
        <v>771119</v>
      </c>
      <c r="F90" s="103">
        <v>771119</v>
      </c>
      <c r="G90" s="376">
        <f t="shared" si="1"/>
        <v>100</v>
      </c>
    </row>
    <row r="91" spans="1:7" x14ac:dyDescent="0.25">
      <c r="A91" s="19" t="s">
        <v>572</v>
      </c>
      <c r="B91" s="1" t="s">
        <v>260</v>
      </c>
      <c r="C91" s="22" t="s">
        <v>651</v>
      </c>
      <c r="D91" s="102"/>
      <c r="E91" s="106"/>
      <c r="F91" s="106"/>
      <c r="G91" s="376"/>
    </row>
    <row r="92" spans="1:7" x14ac:dyDescent="0.25">
      <c r="A92" s="19" t="s">
        <v>573</v>
      </c>
      <c r="B92" s="1" t="s">
        <v>261</v>
      </c>
      <c r="C92" s="22" t="s">
        <v>488</v>
      </c>
      <c r="D92" s="102"/>
      <c r="E92" s="106"/>
      <c r="F92" s="106"/>
      <c r="G92" s="376"/>
    </row>
    <row r="93" spans="1:7" x14ac:dyDescent="0.25">
      <c r="A93" s="19" t="s">
        <v>574</v>
      </c>
      <c r="B93" s="1" t="s">
        <v>262</v>
      </c>
      <c r="C93" s="22" t="s">
        <v>489</v>
      </c>
      <c r="D93" s="102"/>
      <c r="E93" s="106"/>
      <c r="F93" s="106"/>
      <c r="G93" s="376"/>
    </row>
    <row r="94" spans="1:7" ht="15" customHeight="1" thickBot="1" x14ac:dyDescent="0.3">
      <c r="A94" s="20" t="s">
        <v>575</v>
      </c>
      <c r="B94" s="2" t="s">
        <v>263</v>
      </c>
      <c r="C94" s="23" t="s">
        <v>653</v>
      </c>
      <c r="D94" s="102"/>
      <c r="E94" s="107"/>
      <c r="F94" s="107"/>
      <c r="G94" s="376"/>
    </row>
    <row r="95" spans="1:7" ht="15.75" thickBot="1" x14ac:dyDescent="0.3">
      <c r="A95" s="75" t="s">
        <v>577</v>
      </c>
      <c r="B95" s="76"/>
      <c r="C95" s="78" t="s">
        <v>578</v>
      </c>
      <c r="D95" s="131">
        <f>SUM(D78,D89)</f>
        <v>11599386</v>
      </c>
      <c r="E95" s="131">
        <f>SUM(E89:E94)</f>
        <v>12370505</v>
      </c>
      <c r="F95" s="131">
        <f>SUM(F89:F94)</f>
        <v>12370505</v>
      </c>
      <c r="G95" s="383">
        <f>SUM(F95/E95*100)</f>
        <v>100</v>
      </c>
    </row>
    <row r="96" spans="1:7" ht="15" customHeight="1" x14ac:dyDescent="0.25">
      <c r="A96" s="16" t="s">
        <v>579</v>
      </c>
      <c r="B96" s="3" t="s">
        <v>264</v>
      </c>
      <c r="C96" s="26" t="s">
        <v>654</v>
      </c>
      <c r="D96" s="102"/>
      <c r="E96" s="103"/>
      <c r="F96" s="103"/>
      <c r="G96" s="376"/>
    </row>
    <row r="97" spans="1:7" ht="15" customHeight="1" x14ac:dyDescent="0.25">
      <c r="A97" s="12" t="s">
        <v>580</v>
      </c>
      <c r="B97" s="1" t="s">
        <v>265</v>
      </c>
      <c r="C97" s="22" t="s">
        <v>655</v>
      </c>
      <c r="D97" s="102"/>
      <c r="E97" s="106"/>
      <c r="F97" s="106"/>
      <c r="G97" s="376"/>
    </row>
    <row r="98" spans="1:7" x14ac:dyDescent="0.25">
      <c r="A98" s="12" t="s">
        <v>581</v>
      </c>
      <c r="B98" s="1" t="s">
        <v>266</v>
      </c>
      <c r="C98" s="22" t="s">
        <v>490</v>
      </c>
      <c r="D98" s="102"/>
      <c r="E98" s="106"/>
      <c r="F98" s="106"/>
      <c r="G98" s="376"/>
    </row>
    <row r="99" spans="1:7" ht="15.75" thickBot="1" x14ac:dyDescent="0.3">
      <c r="A99" s="13" t="s">
        <v>582</v>
      </c>
      <c r="B99" s="2" t="s">
        <v>267</v>
      </c>
      <c r="C99" s="23" t="s">
        <v>491</v>
      </c>
      <c r="D99" s="102"/>
      <c r="E99" s="107"/>
      <c r="F99" s="107"/>
      <c r="G99" s="376"/>
    </row>
    <row r="100" spans="1:7" ht="15.75" thickBot="1" x14ac:dyDescent="0.3">
      <c r="A100" s="75" t="s">
        <v>583</v>
      </c>
      <c r="B100" s="76"/>
      <c r="C100" s="78" t="s">
        <v>584</v>
      </c>
      <c r="D100" s="131"/>
      <c r="E100" s="132"/>
      <c r="F100" s="132"/>
      <c r="G100" s="132"/>
    </row>
    <row r="101" spans="1:7" ht="15.75" thickBot="1" x14ac:dyDescent="0.3">
      <c r="A101" s="75" t="s">
        <v>585</v>
      </c>
      <c r="B101" s="76" t="s">
        <v>215</v>
      </c>
      <c r="C101" s="78" t="s">
        <v>656</v>
      </c>
      <c r="D101" s="131"/>
      <c r="E101" s="132"/>
      <c r="F101" s="132"/>
      <c r="G101" s="132"/>
    </row>
    <row r="102" spans="1:7" ht="18" customHeight="1" thickBot="1" x14ac:dyDescent="0.3">
      <c r="A102" s="137" t="s">
        <v>576</v>
      </c>
      <c r="B102" s="138"/>
      <c r="C102" s="139" t="s">
        <v>586</v>
      </c>
      <c r="D102" s="140">
        <f>SUM(D95:D101)</f>
        <v>11599386</v>
      </c>
      <c r="E102" s="140">
        <f>SUM(E95:E101)</f>
        <v>12370505</v>
      </c>
      <c r="F102" s="140">
        <f>SUM(F95:F101)</f>
        <v>12370505</v>
      </c>
      <c r="G102" s="384">
        <f>SUM(G95:G101)</f>
        <v>100</v>
      </c>
    </row>
    <row r="103" spans="1:7" ht="21" customHeight="1" thickBot="1" x14ac:dyDescent="0.3">
      <c r="A103" s="6" t="s">
        <v>587</v>
      </c>
      <c r="B103" s="17"/>
      <c r="C103" s="74"/>
      <c r="D103" s="116">
        <f>SUM(D73,D102)</f>
        <v>53572442</v>
      </c>
      <c r="E103" s="116">
        <f>SUM(E73,E102)</f>
        <v>60626250</v>
      </c>
      <c r="F103" s="116">
        <f>SUM(F73,F102)</f>
        <v>59387337</v>
      </c>
      <c r="G103" s="385">
        <f>SUM(F103/E103*100)</f>
        <v>97.956474299498979</v>
      </c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view="pageBreakPreview" zoomScaleNormal="100" zoomScaleSheetLayoutView="100" workbookViewId="0">
      <pane xSplit="3" ySplit="7" topLeftCell="D128" activePane="bottomRight" state="frozen"/>
      <selection activeCell="K64" sqref="K64"/>
      <selection pane="topRight" activeCell="K64" sqref="K64"/>
      <selection pane="bottomLeft" activeCell="K64" sqref="K64"/>
      <selection pane="bottomRight" activeCell="K131" sqref="K131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4" width="9.5703125" style="94" customWidth="1"/>
    <col min="5" max="5" width="10.5703125" style="94" customWidth="1"/>
    <col min="6" max="6" width="10.7109375" style="94" customWidth="1"/>
    <col min="7" max="7" width="10.5703125" style="94" customWidth="1"/>
  </cols>
  <sheetData>
    <row r="1" spans="1:7" x14ac:dyDescent="0.25">
      <c r="A1" s="433" t="s">
        <v>1007</v>
      </c>
      <c r="B1" s="433"/>
      <c r="C1" s="433"/>
      <c r="D1" s="433"/>
      <c r="E1" s="433"/>
      <c r="F1" s="433"/>
      <c r="G1" s="433"/>
    </row>
    <row r="2" spans="1:7" x14ac:dyDescent="0.25">
      <c r="A2" s="434"/>
      <c r="B2" s="434"/>
      <c r="C2" s="434"/>
      <c r="D2" s="95"/>
      <c r="E2" s="95"/>
      <c r="F2" s="95"/>
      <c r="G2" s="95"/>
    </row>
    <row r="3" spans="1:7" ht="15.75" thickBot="1" x14ac:dyDescent="0.3">
      <c r="D3" s="450" t="s">
        <v>737</v>
      </c>
      <c r="E3" s="450"/>
      <c r="F3" s="450"/>
      <c r="G3" s="450"/>
    </row>
    <row r="4" spans="1:7" ht="25.5" customHeight="1" x14ac:dyDescent="0.25">
      <c r="A4" s="438" t="s">
        <v>591</v>
      </c>
      <c r="B4" s="441" t="s">
        <v>592</v>
      </c>
      <c r="C4" s="444" t="s">
        <v>93</v>
      </c>
      <c r="D4" s="435" t="s">
        <v>780</v>
      </c>
      <c r="E4" s="436"/>
      <c r="F4" s="436"/>
      <c r="G4" s="437"/>
    </row>
    <row r="5" spans="1:7" x14ac:dyDescent="0.25">
      <c r="A5" s="439"/>
      <c r="B5" s="442"/>
      <c r="C5" s="445"/>
      <c r="D5" s="447" t="s">
        <v>658</v>
      </c>
      <c r="E5" s="448"/>
      <c r="F5" s="449"/>
      <c r="G5" s="430" t="s">
        <v>775</v>
      </c>
    </row>
    <row r="6" spans="1:7" x14ac:dyDescent="0.25">
      <c r="A6" s="439"/>
      <c r="B6" s="442"/>
      <c r="C6" s="445"/>
      <c r="D6" s="99"/>
      <c r="E6" s="97"/>
      <c r="F6" s="98"/>
      <c r="G6" s="431"/>
    </row>
    <row r="7" spans="1:7" ht="18.75" customHeight="1" thickBot="1" x14ac:dyDescent="0.3">
      <c r="A7" s="440"/>
      <c r="B7" s="443"/>
      <c r="C7" s="446"/>
      <c r="D7" s="101" t="s">
        <v>772</v>
      </c>
      <c r="E7" s="100" t="s">
        <v>782</v>
      </c>
      <c r="F7" s="100" t="s">
        <v>774</v>
      </c>
      <c r="G7" s="432"/>
    </row>
    <row r="8" spans="1:7" x14ac:dyDescent="0.25">
      <c r="A8" s="14" t="s">
        <v>95</v>
      </c>
      <c r="B8" s="3"/>
      <c r="C8" s="141"/>
      <c r="D8" s="102"/>
      <c r="E8" s="103"/>
      <c r="F8" s="103"/>
      <c r="G8" s="204"/>
    </row>
    <row r="9" spans="1:7" x14ac:dyDescent="0.25">
      <c r="A9" s="12" t="s">
        <v>124</v>
      </c>
      <c r="B9" s="1" t="s">
        <v>105</v>
      </c>
      <c r="C9" s="50" t="s">
        <v>391</v>
      </c>
      <c r="D9" s="105">
        <v>14141772</v>
      </c>
      <c r="E9" s="106">
        <v>14145192</v>
      </c>
      <c r="F9" s="106">
        <v>14145192</v>
      </c>
      <c r="G9" s="386">
        <f>SUM(F9/E9*100)</f>
        <v>100</v>
      </c>
    </row>
    <row r="10" spans="1:7" x14ac:dyDescent="0.25">
      <c r="A10" s="12" t="s">
        <v>125</v>
      </c>
      <c r="B10" s="1" t="s">
        <v>106</v>
      </c>
      <c r="C10" s="50" t="s">
        <v>392</v>
      </c>
      <c r="D10" s="105"/>
      <c r="E10" s="106"/>
      <c r="F10" s="106"/>
      <c r="G10" s="386"/>
    </row>
    <row r="11" spans="1:7" x14ac:dyDescent="0.25">
      <c r="A11" s="12" t="s">
        <v>126</v>
      </c>
      <c r="B11" s="1" t="s">
        <v>107</v>
      </c>
      <c r="C11" s="50" t="s">
        <v>393</v>
      </c>
      <c r="D11" s="105"/>
      <c r="E11" s="106"/>
      <c r="F11" s="106"/>
      <c r="G11" s="386"/>
    </row>
    <row r="12" spans="1:7" x14ac:dyDescent="0.25">
      <c r="A12" s="12" t="s">
        <v>127</v>
      </c>
      <c r="B12" s="1" t="s">
        <v>108</v>
      </c>
      <c r="C12" s="50" t="s">
        <v>593</v>
      </c>
      <c r="D12" s="105"/>
      <c r="E12" s="106"/>
      <c r="F12" s="106"/>
      <c r="G12" s="386"/>
    </row>
    <row r="13" spans="1:7" x14ac:dyDescent="0.25">
      <c r="A13" s="12" t="s">
        <v>128</v>
      </c>
      <c r="B13" s="1" t="s">
        <v>109</v>
      </c>
      <c r="C13" s="50" t="s">
        <v>394</v>
      </c>
      <c r="D13" s="105"/>
      <c r="E13" s="106"/>
      <c r="F13" s="106"/>
      <c r="G13" s="386"/>
    </row>
    <row r="14" spans="1:7" x14ac:dyDescent="0.25">
      <c r="A14" s="12" t="s">
        <v>129</v>
      </c>
      <c r="B14" s="1" t="s">
        <v>110</v>
      </c>
      <c r="C14" s="50" t="s">
        <v>395</v>
      </c>
      <c r="D14" s="105"/>
      <c r="E14" s="106"/>
      <c r="F14" s="106"/>
      <c r="G14" s="386"/>
    </row>
    <row r="15" spans="1:7" x14ac:dyDescent="0.25">
      <c r="A15" s="12" t="s">
        <v>130</v>
      </c>
      <c r="B15" s="1" t="s">
        <v>111</v>
      </c>
      <c r="C15" s="50" t="s">
        <v>396</v>
      </c>
      <c r="D15" s="105">
        <v>174997</v>
      </c>
      <c r="E15" s="106">
        <v>160000</v>
      </c>
      <c r="F15" s="106">
        <v>160000</v>
      </c>
      <c r="G15" s="386">
        <f t="shared" ref="G15:G21" si="0">SUM(F15/E15*100)</f>
        <v>100</v>
      </c>
    </row>
    <row r="16" spans="1:7" x14ac:dyDescent="0.25">
      <c r="A16" s="12" t="s">
        <v>131</v>
      </c>
      <c r="B16" s="1" t="s">
        <v>112</v>
      </c>
      <c r="C16" s="50" t="s">
        <v>397</v>
      </c>
      <c r="D16" s="105"/>
      <c r="E16" s="106"/>
      <c r="F16" s="106"/>
      <c r="G16" s="386"/>
    </row>
    <row r="17" spans="1:7" x14ac:dyDescent="0.25">
      <c r="A17" s="12" t="s">
        <v>132</v>
      </c>
      <c r="B17" s="1" t="s">
        <v>113</v>
      </c>
      <c r="C17" s="50" t="s">
        <v>398</v>
      </c>
      <c r="D17" s="105"/>
      <c r="E17" s="106"/>
      <c r="F17" s="106"/>
      <c r="G17" s="386"/>
    </row>
    <row r="18" spans="1:7" x14ac:dyDescent="0.25">
      <c r="A18" s="12" t="s">
        <v>133</v>
      </c>
      <c r="B18" s="1" t="s">
        <v>114</v>
      </c>
      <c r="C18" s="50" t="s">
        <v>399</v>
      </c>
      <c r="D18" s="105"/>
      <c r="E18" s="106"/>
      <c r="F18" s="106"/>
      <c r="G18" s="386"/>
    </row>
    <row r="19" spans="1:7" x14ac:dyDescent="0.25">
      <c r="A19" s="12" t="s">
        <v>134</v>
      </c>
      <c r="B19" s="1" t="s">
        <v>115</v>
      </c>
      <c r="C19" s="50" t="s">
        <v>400</v>
      </c>
      <c r="D19" s="105"/>
      <c r="E19" s="106"/>
      <c r="F19" s="106"/>
      <c r="G19" s="386"/>
    </row>
    <row r="20" spans="1:7" x14ac:dyDescent="0.25">
      <c r="A20" s="12" t="s">
        <v>135</v>
      </c>
      <c r="B20" s="1" t="s">
        <v>116</v>
      </c>
      <c r="C20" s="50" t="s">
        <v>401</v>
      </c>
      <c r="D20" s="105"/>
      <c r="E20" s="106"/>
      <c r="F20" s="106"/>
      <c r="G20" s="386"/>
    </row>
    <row r="21" spans="1:7" ht="15.75" thickBot="1" x14ac:dyDescent="0.3">
      <c r="A21" s="13" t="s">
        <v>136</v>
      </c>
      <c r="B21" s="2" t="s">
        <v>117</v>
      </c>
      <c r="C21" s="49" t="s">
        <v>402</v>
      </c>
      <c r="D21" s="105">
        <v>108000</v>
      </c>
      <c r="E21" s="107">
        <v>336024</v>
      </c>
      <c r="F21" s="107">
        <v>336024</v>
      </c>
      <c r="G21" s="386">
        <f t="shared" si="0"/>
        <v>100</v>
      </c>
    </row>
    <row r="22" spans="1:7" ht="15.75" thickBot="1" x14ac:dyDescent="0.3">
      <c r="A22" s="46" t="s">
        <v>137</v>
      </c>
      <c r="B22" s="44" t="s">
        <v>122</v>
      </c>
      <c r="C22" s="142" t="s">
        <v>138</v>
      </c>
      <c r="D22" s="108">
        <f>SUM(D8:D21)</f>
        <v>14424769</v>
      </c>
      <c r="E22" s="108">
        <f>SUM(E8:E21)</f>
        <v>14641216</v>
      </c>
      <c r="F22" s="108">
        <f>SUM(F8:F21)</f>
        <v>14641216</v>
      </c>
      <c r="G22" s="387">
        <f>SUM(F22/E22*100)</f>
        <v>100</v>
      </c>
    </row>
    <row r="23" spans="1:7" x14ac:dyDescent="0.25">
      <c r="A23" s="14" t="s">
        <v>96</v>
      </c>
      <c r="B23" s="8"/>
      <c r="C23" s="143"/>
      <c r="D23" s="105"/>
      <c r="E23" s="103"/>
      <c r="F23" s="103"/>
      <c r="G23" s="204"/>
    </row>
    <row r="24" spans="1:7" x14ac:dyDescent="0.25">
      <c r="A24" s="12" t="s">
        <v>139</v>
      </c>
      <c r="B24" s="1" t="s">
        <v>118</v>
      </c>
      <c r="C24" s="50" t="s">
        <v>403</v>
      </c>
      <c r="D24" s="105">
        <v>3466336</v>
      </c>
      <c r="E24" s="106">
        <v>3466336</v>
      </c>
      <c r="F24" s="106">
        <v>3466336</v>
      </c>
      <c r="G24" s="386">
        <f>SUM(F24/E24*100)</f>
        <v>100</v>
      </c>
    </row>
    <row r="25" spans="1:7" x14ac:dyDescent="0.25">
      <c r="A25" s="12" t="s">
        <v>140</v>
      </c>
      <c r="B25" s="1" t="s">
        <v>119</v>
      </c>
      <c r="C25" s="50" t="s">
        <v>594</v>
      </c>
      <c r="D25" s="105"/>
      <c r="E25" s="106"/>
      <c r="F25" s="106"/>
      <c r="G25" s="386"/>
    </row>
    <row r="26" spans="1:7" ht="15.75" thickBot="1" x14ac:dyDescent="0.3">
      <c r="A26" s="13" t="s">
        <v>141</v>
      </c>
      <c r="B26" s="2" t="s">
        <v>120</v>
      </c>
      <c r="C26" s="49" t="s">
        <v>404</v>
      </c>
      <c r="D26" s="105">
        <v>332000</v>
      </c>
      <c r="E26" s="107">
        <v>325000</v>
      </c>
      <c r="F26" s="107">
        <v>325000</v>
      </c>
      <c r="G26" s="386">
        <f t="shared" ref="G26" si="1">SUM(F26/E26*100)</f>
        <v>100</v>
      </c>
    </row>
    <row r="27" spans="1:7" ht="15.75" thickBot="1" x14ac:dyDescent="0.3">
      <c r="A27" s="46" t="s">
        <v>142</v>
      </c>
      <c r="B27" s="44" t="s">
        <v>123</v>
      </c>
      <c r="C27" s="142" t="s">
        <v>304</v>
      </c>
      <c r="D27" s="108">
        <f>SUM(D24:D26)</f>
        <v>3798336</v>
      </c>
      <c r="E27" s="108">
        <f>SUM(E24:E26)</f>
        <v>3791336</v>
      </c>
      <c r="F27" s="108">
        <f>SUM(F24:F26)</f>
        <v>3791336</v>
      </c>
      <c r="G27" s="387">
        <f>SUM(F27/E27*100)</f>
        <v>100</v>
      </c>
    </row>
    <row r="28" spans="1:7" ht="18" customHeight="1" thickBot="1" x14ac:dyDescent="0.3">
      <c r="A28" s="75" t="s">
        <v>305</v>
      </c>
      <c r="B28" s="76"/>
      <c r="C28" s="77" t="s">
        <v>378</v>
      </c>
      <c r="D28" s="110">
        <f>SUM(D22,D27)</f>
        <v>18223105</v>
      </c>
      <c r="E28" s="110">
        <f>SUM(E22,E27)</f>
        <v>18432552</v>
      </c>
      <c r="F28" s="110">
        <f>SUM(F22,F27)</f>
        <v>18432552</v>
      </c>
      <c r="G28" s="388">
        <f>SUM(F28/E28*100)</f>
        <v>100</v>
      </c>
    </row>
    <row r="29" spans="1:7" ht="15.75" thickBot="1" x14ac:dyDescent="0.3">
      <c r="A29" s="15" t="s">
        <v>97</v>
      </c>
      <c r="B29" s="11"/>
      <c r="C29" s="144"/>
      <c r="D29" s="105"/>
      <c r="E29" s="112"/>
      <c r="F29" s="112"/>
      <c r="G29" s="134"/>
    </row>
    <row r="30" spans="1:7" ht="18" customHeight="1" thickBot="1" x14ac:dyDescent="0.3">
      <c r="A30" s="75" t="s">
        <v>314</v>
      </c>
      <c r="B30" s="76" t="s">
        <v>121</v>
      </c>
      <c r="C30" s="77" t="s">
        <v>595</v>
      </c>
      <c r="D30" s="110">
        <v>2671491</v>
      </c>
      <c r="E30" s="111">
        <v>2747526</v>
      </c>
      <c r="F30" s="111">
        <v>2747526</v>
      </c>
      <c r="G30" s="388">
        <f>SUM(F30/E30*100)</f>
        <v>100</v>
      </c>
    </row>
    <row r="31" spans="1:7" x14ac:dyDescent="0.25">
      <c r="A31" s="14" t="s">
        <v>99</v>
      </c>
      <c r="B31" s="5"/>
      <c r="C31" s="141"/>
      <c r="D31" s="105"/>
      <c r="E31" s="104"/>
      <c r="F31" s="104"/>
      <c r="G31" s="204"/>
    </row>
    <row r="32" spans="1:7" x14ac:dyDescent="0.25">
      <c r="A32" s="12" t="s">
        <v>143</v>
      </c>
      <c r="B32" s="1" t="s">
        <v>144</v>
      </c>
      <c r="C32" s="50" t="s">
        <v>405</v>
      </c>
      <c r="D32" s="105">
        <v>36000</v>
      </c>
      <c r="E32" s="106">
        <v>122957</v>
      </c>
      <c r="F32" s="106">
        <v>122957</v>
      </c>
      <c r="G32" s="386">
        <f>SUM(F32/E32*100)</f>
        <v>100</v>
      </c>
    </row>
    <row r="33" spans="1:7" x14ac:dyDescent="0.25">
      <c r="A33" s="12" t="s">
        <v>284</v>
      </c>
      <c r="B33" s="1" t="s">
        <v>145</v>
      </c>
      <c r="C33" s="50" t="s">
        <v>406</v>
      </c>
      <c r="D33" s="105">
        <v>5246700</v>
      </c>
      <c r="E33" s="106">
        <v>5240559</v>
      </c>
      <c r="F33" s="106">
        <v>5240559</v>
      </c>
      <c r="G33" s="386">
        <f>SUM(F33/E33*100)</f>
        <v>100</v>
      </c>
    </row>
    <row r="34" spans="1:7" ht="15.75" thickBot="1" x14ac:dyDescent="0.3">
      <c r="A34" s="13" t="s">
        <v>285</v>
      </c>
      <c r="B34" s="2" t="s">
        <v>146</v>
      </c>
      <c r="C34" s="49" t="s">
        <v>407</v>
      </c>
      <c r="D34" s="105"/>
      <c r="E34" s="107"/>
      <c r="F34" s="107"/>
      <c r="G34" s="205"/>
    </row>
    <row r="35" spans="1:7" ht="15" customHeight="1" thickBot="1" x14ac:dyDescent="0.3">
      <c r="A35" s="46" t="s">
        <v>302</v>
      </c>
      <c r="B35" s="44" t="s">
        <v>121</v>
      </c>
      <c r="C35" s="142" t="s">
        <v>303</v>
      </c>
      <c r="D35" s="108">
        <f>SUM(D31:D34)</f>
        <v>5282700</v>
      </c>
      <c r="E35" s="108">
        <f>SUM(E31:E34)</f>
        <v>5363516</v>
      </c>
      <c r="F35" s="108">
        <f>SUM(F31:F34)</f>
        <v>5363516</v>
      </c>
      <c r="G35" s="389">
        <f>SUM(F35/E35*100)</f>
        <v>100</v>
      </c>
    </row>
    <row r="36" spans="1:7" x14ac:dyDescent="0.25">
      <c r="A36" s="14" t="s">
        <v>315</v>
      </c>
      <c r="B36" s="3"/>
      <c r="C36" s="145"/>
      <c r="D36" s="105"/>
      <c r="E36" s="103"/>
      <c r="F36" s="103"/>
      <c r="G36" s="204"/>
    </row>
    <row r="37" spans="1:7" x14ac:dyDescent="0.25">
      <c r="A37" s="12" t="s">
        <v>286</v>
      </c>
      <c r="B37" s="1" t="s">
        <v>147</v>
      </c>
      <c r="C37" s="50" t="s">
        <v>408</v>
      </c>
      <c r="D37" s="105">
        <v>140000</v>
      </c>
      <c r="E37" s="106">
        <v>109550</v>
      </c>
      <c r="F37" s="106">
        <v>109550</v>
      </c>
      <c r="G37" s="386">
        <f>SUM(F37/E37*100)</f>
        <v>100</v>
      </c>
    </row>
    <row r="38" spans="1:7" ht="15.75" thickBot="1" x14ac:dyDescent="0.3">
      <c r="A38" s="13" t="s">
        <v>287</v>
      </c>
      <c r="B38" s="2" t="s">
        <v>148</v>
      </c>
      <c r="C38" s="49" t="s">
        <v>409</v>
      </c>
      <c r="D38" s="105">
        <v>172000</v>
      </c>
      <c r="E38" s="107">
        <v>196355</v>
      </c>
      <c r="F38" s="107">
        <v>196355</v>
      </c>
      <c r="G38" s="386">
        <f>SUM(F38/E38*100)</f>
        <v>100</v>
      </c>
    </row>
    <row r="39" spans="1:7" ht="15" customHeight="1" thickBot="1" x14ac:dyDescent="0.3">
      <c r="A39" s="46" t="s">
        <v>306</v>
      </c>
      <c r="B39" s="44"/>
      <c r="C39" s="142" t="s">
        <v>307</v>
      </c>
      <c r="D39" s="108">
        <f>SUM(D37:D38)</f>
        <v>312000</v>
      </c>
      <c r="E39" s="108">
        <f>SUM(E37:E38)</f>
        <v>305905</v>
      </c>
      <c r="F39" s="108">
        <f>SUM(F37:F38)</f>
        <v>305905</v>
      </c>
      <c r="G39" s="389">
        <f>SUM(F39/E39*100)</f>
        <v>100</v>
      </c>
    </row>
    <row r="40" spans="1:7" x14ac:dyDescent="0.25">
      <c r="A40" s="14" t="s">
        <v>100</v>
      </c>
      <c r="B40" s="3"/>
      <c r="C40" s="145"/>
      <c r="D40" s="105"/>
      <c r="E40" s="103"/>
      <c r="F40" s="103"/>
      <c r="G40" s="204"/>
    </row>
    <row r="41" spans="1:7" x14ac:dyDescent="0.25">
      <c r="A41" s="12" t="s">
        <v>288</v>
      </c>
      <c r="B41" s="1" t="s">
        <v>149</v>
      </c>
      <c r="C41" s="50" t="s">
        <v>410</v>
      </c>
      <c r="D41" s="105">
        <v>1588883</v>
      </c>
      <c r="E41" s="106">
        <v>1317315</v>
      </c>
      <c r="F41" s="106">
        <v>1317315</v>
      </c>
      <c r="G41" s="386">
        <f>SUM(F41/E41*100)</f>
        <v>100</v>
      </c>
    </row>
    <row r="42" spans="1:7" x14ac:dyDescent="0.25">
      <c r="A42" s="12" t="s">
        <v>289</v>
      </c>
      <c r="B42" s="1" t="s">
        <v>150</v>
      </c>
      <c r="C42" s="50" t="s">
        <v>411</v>
      </c>
      <c r="D42" s="105"/>
      <c r="E42" s="106"/>
      <c r="F42" s="106"/>
      <c r="G42" s="386"/>
    </row>
    <row r="43" spans="1:7" x14ac:dyDescent="0.25">
      <c r="A43" s="12" t="s">
        <v>290</v>
      </c>
      <c r="B43" s="1" t="s">
        <v>151</v>
      </c>
      <c r="C43" s="50" t="s">
        <v>412</v>
      </c>
      <c r="D43" s="105"/>
      <c r="E43" s="106">
        <v>5118</v>
      </c>
      <c r="F43" s="106">
        <v>5118</v>
      </c>
      <c r="G43" s="386">
        <f t="shared" ref="G43:G47" si="2">SUM(F43/E43*100)</f>
        <v>100</v>
      </c>
    </row>
    <row r="44" spans="1:7" x14ac:dyDescent="0.25">
      <c r="A44" s="12" t="s">
        <v>291</v>
      </c>
      <c r="B44" s="1" t="s">
        <v>152</v>
      </c>
      <c r="C44" s="50" t="s">
        <v>413</v>
      </c>
      <c r="D44" s="105">
        <v>471654</v>
      </c>
      <c r="E44" s="106">
        <v>158000</v>
      </c>
      <c r="F44" s="106">
        <v>106500</v>
      </c>
      <c r="G44" s="386">
        <f t="shared" si="2"/>
        <v>67.405063291139243</v>
      </c>
    </row>
    <row r="45" spans="1:7" x14ac:dyDescent="0.25">
      <c r="A45" s="12" t="s">
        <v>292</v>
      </c>
      <c r="B45" s="1" t="s">
        <v>153</v>
      </c>
      <c r="C45" s="50" t="s">
        <v>414</v>
      </c>
      <c r="D45" s="105">
        <v>2307707</v>
      </c>
      <c r="E45" s="106">
        <v>1601169</v>
      </c>
      <c r="F45" s="106">
        <v>1572861</v>
      </c>
      <c r="G45" s="386">
        <f t="shared" si="2"/>
        <v>98.232041714522325</v>
      </c>
    </row>
    <row r="46" spans="1:7" x14ac:dyDescent="0.25">
      <c r="A46" s="12" t="s">
        <v>293</v>
      </c>
      <c r="B46" s="1" t="s">
        <v>154</v>
      </c>
      <c r="C46" s="50" t="s">
        <v>415</v>
      </c>
      <c r="D46" s="105">
        <v>325176</v>
      </c>
      <c r="E46" s="106">
        <v>507176</v>
      </c>
      <c r="F46" s="106">
        <v>507176</v>
      </c>
      <c r="G46" s="386">
        <f t="shared" si="2"/>
        <v>100</v>
      </c>
    </row>
    <row r="47" spans="1:7" ht="15.75" thickBot="1" x14ac:dyDescent="0.3">
      <c r="A47" s="13" t="s">
        <v>294</v>
      </c>
      <c r="B47" s="2" t="s">
        <v>155</v>
      </c>
      <c r="C47" s="49" t="s">
        <v>416</v>
      </c>
      <c r="D47" s="105">
        <v>1255860</v>
      </c>
      <c r="E47" s="107">
        <v>1797935</v>
      </c>
      <c r="F47" s="107">
        <v>1673435</v>
      </c>
      <c r="G47" s="386">
        <f t="shared" si="2"/>
        <v>93.075389266019073</v>
      </c>
    </row>
    <row r="48" spans="1:7" ht="15" customHeight="1" thickBot="1" x14ac:dyDescent="0.3">
      <c r="A48" s="46" t="s">
        <v>308</v>
      </c>
      <c r="B48" s="44"/>
      <c r="C48" s="142" t="s">
        <v>309</v>
      </c>
      <c r="D48" s="108">
        <f>SUM(D41:D47)</f>
        <v>5949280</v>
      </c>
      <c r="E48" s="108">
        <f>SUM(E41:E47)</f>
        <v>5386713</v>
      </c>
      <c r="F48" s="108">
        <f>SUM(F41:F47)</f>
        <v>5182405</v>
      </c>
      <c r="G48" s="389">
        <f>SUM(F48/E48*100)</f>
        <v>96.207186089179061</v>
      </c>
    </row>
    <row r="49" spans="1:7" x14ac:dyDescent="0.25">
      <c r="A49" s="14" t="s">
        <v>316</v>
      </c>
      <c r="B49" s="3"/>
      <c r="C49" s="145"/>
      <c r="D49" s="105"/>
      <c r="E49" s="103"/>
      <c r="F49" s="103"/>
      <c r="G49" s="204"/>
    </row>
    <row r="50" spans="1:7" x14ac:dyDescent="0.25">
      <c r="A50" s="12" t="s">
        <v>295</v>
      </c>
      <c r="B50" s="1" t="s">
        <v>156</v>
      </c>
      <c r="C50" s="50" t="s">
        <v>417</v>
      </c>
      <c r="D50" s="105"/>
      <c r="E50" s="106"/>
      <c r="F50" s="106"/>
      <c r="G50" s="204"/>
    </row>
    <row r="51" spans="1:7" ht="15.75" thickBot="1" x14ac:dyDescent="0.3">
      <c r="A51" s="13" t="s">
        <v>296</v>
      </c>
      <c r="B51" s="2" t="s">
        <v>157</v>
      </c>
      <c r="C51" s="49" t="s">
        <v>418</v>
      </c>
      <c r="D51" s="105"/>
      <c r="E51" s="107"/>
      <c r="F51" s="107"/>
      <c r="G51" s="205"/>
    </row>
    <row r="52" spans="1:7" ht="15" customHeight="1" thickBot="1" x14ac:dyDescent="0.3">
      <c r="A52" s="46" t="s">
        <v>310</v>
      </c>
      <c r="B52" s="44"/>
      <c r="C52" s="142" t="s">
        <v>596</v>
      </c>
      <c r="D52" s="108"/>
      <c r="E52" s="109"/>
      <c r="F52" s="109"/>
      <c r="G52" s="206"/>
    </row>
    <row r="53" spans="1:7" x14ac:dyDescent="0.25">
      <c r="A53" s="14" t="s">
        <v>101</v>
      </c>
      <c r="B53" s="3"/>
      <c r="C53" s="145"/>
      <c r="D53" s="105"/>
      <c r="E53" s="103"/>
      <c r="F53" s="103"/>
      <c r="G53" s="204"/>
    </row>
    <row r="54" spans="1:7" x14ac:dyDescent="0.25">
      <c r="A54" s="12" t="s">
        <v>297</v>
      </c>
      <c r="B54" s="1" t="s">
        <v>158</v>
      </c>
      <c r="C54" s="50" t="s">
        <v>597</v>
      </c>
      <c r="D54" s="105">
        <v>2243115</v>
      </c>
      <c r="E54" s="106">
        <v>2060733</v>
      </c>
      <c r="F54" s="106">
        <v>2046828</v>
      </c>
      <c r="G54" s="386">
        <f>SUM(F54/E54*100)</f>
        <v>99.325240096606407</v>
      </c>
    </row>
    <row r="55" spans="1:7" x14ac:dyDescent="0.25">
      <c r="A55" s="12" t="s">
        <v>298</v>
      </c>
      <c r="B55" s="1" t="s">
        <v>159</v>
      </c>
      <c r="C55" s="50" t="s">
        <v>419</v>
      </c>
      <c r="D55" s="105"/>
      <c r="E55" s="106"/>
      <c r="F55" s="106"/>
      <c r="G55" s="386"/>
    </row>
    <row r="56" spans="1:7" x14ac:dyDescent="0.25">
      <c r="A56" s="12" t="s">
        <v>299</v>
      </c>
      <c r="B56" s="1" t="s">
        <v>160</v>
      </c>
      <c r="C56" s="50" t="s">
        <v>420</v>
      </c>
      <c r="D56" s="105"/>
      <c r="E56" s="106">
        <v>9403</v>
      </c>
      <c r="F56" s="106">
        <v>9403</v>
      </c>
      <c r="G56" s="386">
        <f t="shared" ref="G56:G58" si="3">SUM(F56/E56*100)</f>
        <v>100</v>
      </c>
    </row>
    <row r="57" spans="1:7" x14ac:dyDescent="0.25">
      <c r="A57" s="12" t="s">
        <v>300</v>
      </c>
      <c r="B57" s="1" t="s">
        <v>161</v>
      </c>
      <c r="C57" s="50" t="s">
        <v>421</v>
      </c>
      <c r="D57" s="105"/>
      <c r="E57" s="106"/>
      <c r="F57" s="106"/>
      <c r="G57" s="386"/>
    </row>
    <row r="58" spans="1:7" ht="15.75" thickBot="1" x14ac:dyDescent="0.3">
      <c r="A58" s="13" t="s">
        <v>301</v>
      </c>
      <c r="B58" s="2" t="s">
        <v>162</v>
      </c>
      <c r="C58" s="49" t="s">
        <v>422</v>
      </c>
      <c r="D58" s="105">
        <v>185000</v>
      </c>
      <c r="E58" s="107">
        <v>194024</v>
      </c>
      <c r="F58" s="107">
        <v>194024</v>
      </c>
      <c r="G58" s="386">
        <f t="shared" si="3"/>
        <v>100</v>
      </c>
    </row>
    <row r="59" spans="1:7" ht="15" customHeight="1" thickBot="1" x14ac:dyDescent="0.3">
      <c r="A59" s="46" t="s">
        <v>311</v>
      </c>
      <c r="B59" s="44"/>
      <c r="C59" s="142" t="s">
        <v>598</v>
      </c>
      <c r="D59" s="108">
        <f>SUM(D54:D58)</f>
        <v>2428115</v>
      </c>
      <c r="E59" s="108">
        <f>SUM(E54:E58)</f>
        <v>2264160</v>
      </c>
      <c r="F59" s="108">
        <f>SUM(F54:F58)</f>
        <v>2250255</v>
      </c>
      <c r="G59" s="387">
        <f>SUM(F59/E59*100)</f>
        <v>99.385864956540175</v>
      </c>
    </row>
    <row r="60" spans="1:7" ht="18" customHeight="1" thickBot="1" x14ac:dyDescent="0.3">
      <c r="A60" s="75" t="s">
        <v>312</v>
      </c>
      <c r="B60" s="76"/>
      <c r="C60" s="77" t="s">
        <v>313</v>
      </c>
      <c r="D60" s="110">
        <f>SUM(D35,D39,D48,D52,D59)</f>
        <v>13972095</v>
      </c>
      <c r="E60" s="110">
        <f>SUM(E35,E39,E48,E52,E59)</f>
        <v>13320294</v>
      </c>
      <c r="F60" s="110">
        <f>SUM(F35,F39,F48,F52,F59)</f>
        <v>13102081</v>
      </c>
      <c r="G60" s="388">
        <f>SUM(F60/E60*100)</f>
        <v>98.361800422723405</v>
      </c>
    </row>
    <row r="61" spans="1:7" x14ac:dyDescent="0.25">
      <c r="A61" s="14" t="s">
        <v>102</v>
      </c>
      <c r="B61" s="5"/>
      <c r="C61" s="141"/>
      <c r="D61" s="105"/>
      <c r="E61" s="103"/>
      <c r="F61" s="103"/>
      <c r="G61" s="204"/>
    </row>
    <row r="62" spans="1:7" x14ac:dyDescent="0.25">
      <c r="A62" s="12" t="s">
        <v>317</v>
      </c>
      <c r="B62" s="1" t="s">
        <v>163</v>
      </c>
      <c r="C62" s="50" t="s">
        <v>423</v>
      </c>
      <c r="D62" s="105"/>
      <c r="E62" s="106"/>
      <c r="F62" s="106"/>
      <c r="G62" s="204"/>
    </row>
    <row r="63" spans="1:7" x14ac:dyDescent="0.25">
      <c r="A63" s="12" t="s">
        <v>318</v>
      </c>
      <c r="B63" s="1" t="s">
        <v>164</v>
      </c>
      <c r="C63" s="50" t="s">
        <v>424</v>
      </c>
      <c r="D63" s="105"/>
      <c r="E63" s="106">
        <v>303000</v>
      </c>
      <c r="F63" s="106">
        <v>303000</v>
      </c>
      <c r="G63" s="386">
        <v>100</v>
      </c>
    </row>
    <row r="64" spans="1:7" x14ac:dyDescent="0.25">
      <c r="A64" s="12" t="s">
        <v>319</v>
      </c>
      <c r="B64" s="1" t="s">
        <v>165</v>
      </c>
      <c r="C64" s="50" t="s">
        <v>425</v>
      </c>
      <c r="D64" s="105"/>
      <c r="E64" s="106"/>
      <c r="F64" s="106"/>
      <c r="G64" s="204"/>
    </row>
    <row r="65" spans="1:7" x14ac:dyDescent="0.25">
      <c r="A65" s="12" t="s">
        <v>320</v>
      </c>
      <c r="B65" s="1" t="s">
        <v>166</v>
      </c>
      <c r="C65" s="50" t="s">
        <v>599</v>
      </c>
      <c r="D65" s="105"/>
      <c r="E65" s="106"/>
      <c r="F65" s="106"/>
      <c r="G65" s="204"/>
    </row>
    <row r="66" spans="1:7" x14ac:dyDescent="0.25">
      <c r="A66" s="12" t="s">
        <v>321</v>
      </c>
      <c r="B66" s="1" t="s">
        <v>167</v>
      </c>
      <c r="C66" s="50" t="s">
        <v>600</v>
      </c>
      <c r="D66" s="105"/>
      <c r="E66" s="106"/>
      <c r="F66" s="106"/>
      <c r="G66" s="204"/>
    </row>
    <row r="67" spans="1:7" x14ac:dyDescent="0.25">
      <c r="A67" s="12" t="s">
        <v>322</v>
      </c>
      <c r="B67" s="1" t="s">
        <v>168</v>
      </c>
      <c r="C67" s="50" t="s">
        <v>426</v>
      </c>
      <c r="D67" s="105"/>
      <c r="E67" s="106"/>
      <c r="F67" s="106"/>
      <c r="G67" s="204"/>
    </row>
    <row r="68" spans="1:7" x14ac:dyDescent="0.25">
      <c r="A68" s="12" t="s">
        <v>323</v>
      </c>
      <c r="B68" s="1" t="s">
        <v>169</v>
      </c>
      <c r="C68" s="50" t="s">
        <v>427</v>
      </c>
      <c r="D68" s="105"/>
      <c r="E68" s="106"/>
      <c r="F68" s="106"/>
      <c r="G68" s="204"/>
    </row>
    <row r="69" spans="1:7" ht="15.75" thickBot="1" x14ac:dyDescent="0.3">
      <c r="A69" s="13" t="s">
        <v>324</v>
      </c>
      <c r="B69" s="2" t="s">
        <v>170</v>
      </c>
      <c r="C69" s="49" t="s">
        <v>428</v>
      </c>
      <c r="D69" s="105">
        <v>2869000</v>
      </c>
      <c r="E69" s="107">
        <v>3053425</v>
      </c>
      <c r="F69" s="107">
        <v>3053425</v>
      </c>
      <c r="G69" s="390">
        <v>100</v>
      </c>
    </row>
    <row r="70" spans="1:7" ht="18" customHeight="1" thickBot="1" x14ac:dyDescent="0.3">
      <c r="A70" s="75" t="s">
        <v>325</v>
      </c>
      <c r="B70" s="76"/>
      <c r="C70" s="77" t="s">
        <v>601</v>
      </c>
      <c r="D70" s="110">
        <f>SUM(D62:D69)</f>
        <v>2869000</v>
      </c>
      <c r="E70" s="110">
        <f>SUM(E62:E69)</f>
        <v>3356425</v>
      </c>
      <c r="F70" s="110">
        <f>SUM(F62:F69)</f>
        <v>3356425</v>
      </c>
      <c r="G70" s="388">
        <v>100</v>
      </c>
    </row>
    <row r="71" spans="1:7" x14ac:dyDescent="0.25">
      <c r="A71" s="14" t="s">
        <v>103</v>
      </c>
      <c r="B71" s="3"/>
      <c r="C71" s="145"/>
      <c r="D71" s="105"/>
      <c r="E71" s="103"/>
      <c r="F71" s="103"/>
      <c r="G71" s="133"/>
    </row>
    <row r="72" spans="1:7" x14ac:dyDescent="0.25">
      <c r="A72" s="12" t="s">
        <v>326</v>
      </c>
      <c r="B72" s="1" t="s">
        <v>216</v>
      </c>
      <c r="C72" s="50" t="s">
        <v>429</v>
      </c>
      <c r="D72" s="105"/>
      <c r="E72" s="106"/>
      <c r="F72" s="106"/>
      <c r="G72" s="133"/>
    </row>
    <row r="73" spans="1:7" x14ac:dyDescent="0.25">
      <c r="A73" s="12" t="s">
        <v>327</v>
      </c>
      <c r="B73" s="1" t="s">
        <v>217</v>
      </c>
      <c r="C73" s="50" t="s">
        <v>430</v>
      </c>
      <c r="D73" s="105"/>
      <c r="E73" s="106">
        <v>1160873</v>
      </c>
      <c r="F73" s="106">
        <v>1160873</v>
      </c>
      <c r="G73" s="391">
        <f>SUM(F73/E73*100)</f>
        <v>100</v>
      </c>
    </row>
    <row r="74" spans="1:7" ht="15" customHeight="1" x14ac:dyDescent="0.25">
      <c r="A74" s="12" t="s">
        <v>328</v>
      </c>
      <c r="B74" s="1" t="s">
        <v>218</v>
      </c>
      <c r="C74" s="50" t="s">
        <v>602</v>
      </c>
      <c r="D74" s="105"/>
      <c r="E74" s="106"/>
      <c r="F74" s="106"/>
      <c r="G74" s="391"/>
    </row>
    <row r="75" spans="1:7" ht="15" customHeight="1" x14ac:dyDescent="0.25">
      <c r="A75" s="12" t="s">
        <v>329</v>
      </c>
      <c r="B75" s="1" t="s">
        <v>219</v>
      </c>
      <c r="C75" s="50" t="s">
        <v>603</v>
      </c>
      <c r="D75" s="105"/>
      <c r="E75" s="106"/>
      <c r="F75" s="106"/>
      <c r="G75" s="391"/>
    </row>
    <row r="76" spans="1:7" x14ac:dyDescent="0.25">
      <c r="A76" s="12" t="s">
        <v>330</v>
      </c>
      <c r="B76" s="1" t="s">
        <v>220</v>
      </c>
      <c r="C76" s="50" t="s">
        <v>604</v>
      </c>
      <c r="D76" s="105"/>
      <c r="E76" s="106"/>
      <c r="F76" s="106"/>
      <c r="G76" s="391"/>
    </row>
    <row r="77" spans="1:7" x14ac:dyDescent="0.25">
      <c r="A77" s="12" t="s">
        <v>331</v>
      </c>
      <c r="B77" s="1" t="s">
        <v>221</v>
      </c>
      <c r="C77" s="50" t="s">
        <v>605</v>
      </c>
      <c r="D77" s="105">
        <v>5463289</v>
      </c>
      <c r="E77" s="106">
        <v>2944230</v>
      </c>
      <c r="F77" s="106">
        <v>2944230</v>
      </c>
      <c r="G77" s="391">
        <f t="shared" ref="G77:G82" si="4">SUM(F77/E77*100)</f>
        <v>100</v>
      </c>
    </row>
    <row r="78" spans="1:7" ht="15" customHeight="1" x14ac:dyDescent="0.25">
      <c r="A78" s="12" t="s">
        <v>332</v>
      </c>
      <c r="B78" s="1" t="s">
        <v>222</v>
      </c>
      <c r="C78" s="50" t="s">
        <v>606</v>
      </c>
      <c r="D78" s="105"/>
      <c r="E78" s="106"/>
      <c r="F78" s="106"/>
      <c r="G78" s="391"/>
    </row>
    <row r="79" spans="1:7" ht="15" customHeight="1" x14ac:dyDescent="0.25">
      <c r="A79" s="12" t="s">
        <v>333</v>
      </c>
      <c r="B79" s="1" t="s">
        <v>223</v>
      </c>
      <c r="C79" s="50" t="s">
        <v>607</v>
      </c>
      <c r="D79" s="105">
        <v>450000</v>
      </c>
      <c r="E79" s="106">
        <v>314105</v>
      </c>
      <c r="F79" s="106">
        <v>314105</v>
      </c>
      <c r="G79" s="391">
        <f t="shared" si="4"/>
        <v>100</v>
      </c>
    </row>
    <row r="80" spans="1:7" x14ac:dyDescent="0.25">
      <c r="A80" s="12" t="s">
        <v>334</v>
      </c>
      <c r="B80" s="1" t="s">
        <v>224</v>
      </c>
      <c r="C80" s="50" t="s">
        <v>431</v>
      </c>
      <c r="D80" s="105"/>
      <c r="E80" s="106"/>
      <c r="F80" s="106"/>
      <c r="G80" s="391"/>
    </row>
    <row r="81" spans="1:7" x14ac:dyDescent="0.25">
      <c r="A81" s="12" t="s">
        <v>335</v>
      </c>
      <c r="B81" s="1" t="s">
        <v>225</v>
      </c>
      <c r="C81" s="50" t="s">
        <v>432</v>
      </c>
      <c r="D81" s="105"/>
      <c r="E81" s="106"/>
      <c r="F81" s="106"/>
      <c r="G81" s="391"/>
    </row>
    <row r="82" spans="1:7" x14ac:dyDescent="0.25">
      <c r="A82" s="12" t="s">
        <v>336</v>
      </c>
      <c r="B82" s="1" t="s">
        <v>740</v>
      </c>
      <c r="C82" s="50" t="s">
        <v>608</v>
      </c>
      <c r="D82" s="106">
        <v>460219</v>
      </c>
      <c r="E82" s="106">
        <v>1682420</v>
      </c>
      <c r="F82" s="106">
        <v>1682420</v>
      </c>
      <c r="G82" s="391">
        <f t="shared" si="4"/>
        <v>100</v>
      </c>
    </row>
    <row r="83" spans="1:7" ht="15.75" thickBot="1" x14ac:dyDescent="0.3">
      <c r="A83" s="13" t="s">
        <v>337</v>
      </c>
      <c r="B83" s="2" t="s">
        <v>732</v>
      </c>
      <c r="C83" s="49" t="s">
        <v>433</v>
      </c>
      <c r="D83" s="105">
        <v>1197558</v>
      </c>
      <c r="E83" s="113">
        <v>8186896</v>
      </c>
      <c r="F83" s="113"/>
      <c r="G83" s="391"/>
    </row>
    <row r="84" spans="1:7" ht="18" customHeight="1" thickBot="1" x14ac:dyDescent="0.3">
      <c r="A84" s="75" t="s">
        <v>338</v>
      </c>
      <c r="B84" s="76"/>
      <c r="C84" s="77" t="s">
        <v>56</v>
      </c>
      <c r="D84" s="110">
        <f>SUM(D72:D83)</f>
        <v>7571066</v>
      </c>
      <c r="E84" s="110">
        <f>SUM(E72:E83)</f>
        <v>14288524</v>
      </c>
      <c r="F84" s="110">
        <f>SUM(F72:F83)</f>
        <v>6101628</v>
      </c>
      <c r="G84" s="388">
        <f>SUM(F84/E84*100)</f>
        <v>42.702997174515716</v>
      </c>
    </row>
    <row r="85" spans="1:7" x14ac:dyDescent="0.25">
      <c r="A85" s="14" t="s">
        <v>104</v>
      </c>
      <c r="B85" s="3"/>
      <c r="C85" s="145"/>
      <c r="D85" s="105"/>
      <c r="E85" s="103"/>
      <c r="F85" s="103"/>
      <c r="G85" s="133"/>
    </row>
    <row r="86" spans="1:7" x14ac:dyDescent="0.25">
      <c r="A86" s="12" t="s">
        <v>339</v>
      </c>
      <c r="B86" s="1" t="s">
        <v>171</v>
      </c>
      <c r="C86" s="50" t="s">
        <v>434</v>
      </c>
      <c r="D86" s="105"/>
      <c r="E86" s="106">
        <v>800000</v>
      </c>
      <c r="F86" s="106">
        <v>800000</v>
      </c>
      <c r="G86" s="391">
        <f>SUM(F86/E86*100)</f>
        <v>100</v>
      </c>
    </row>
    <row r="87" spans="1:7" x14ac:dyDescent="0.25">
      <c r="A87" s="12" t="s">
        <v>340</v>
      </c>
      <c r="B87" s="1" t="s">
        <v>172</v>
      </c>
      <c r="C87" s="50" t="s">
        <v>435</v>
      </c>
      <c r="D87" s="105">
        <v>2105591</v>
      </c>
      <c r="E87" s="106">
        <v>2905591</v>
      </c>
      <c r="F87" s="106">
        <v>2905591</v>
      </c>
      <c r="G87" s="391">
        <f t="shared" ref="G87:G92" si="5">SUM(F87/E87*100)</f>
        <v>100</v>
      </c>
    </row>
    <row r="88" spans="1:7" x14ac:dyDescent="0.25">
      <c r="A88" s="12" t="s">
        <v>341</v>
      </c>
      <c r="B88" s="1" t="s">
        <v>173</v>
      </c>
      <c r="C88" s="50" t="s">
        <v>436</v>
      </c>
      <c r="D88" s="105"/>
      <c r="E88" s="106"/>
      <c r="F88" s="106"/>
      <c r="G88" s="391"/>
    </row>
    <row r="89" spans="1:7" x14ac:dyDescent="0.25">
      <c r="A89" s="12" t="s">
        <v>342</v>
      </c>
      <c r="B89" s="1" t="s">
        <v>174</v>
      </c>
      <c r="C89" s="50" t="s">
        <v>437</v>
      </c>
      <c r="D89" s="105">
        <v>236220</v>
      </c>
      <c r="E89" s="106">
        <v>709900</v>
      </c>
      <c r="F89" s="106">
        <v>709900</v>
      </c>
      <c r="G89" s="391">
        <f t="shared" si="5"/>
        <v>100</v>
      </c>
    </row>
    <row r="90" spans="1:7" x14ac:dyDescent="0.25">
      <c r="A90" s="12" t="s">
        <v>343</v>
      </c>
      <c r="B90" s="1" t="s">
        <v>175</v>
      </c>
      <c r="C90" s="50" t="s">
        <v>438</v>
      </c>
      <c r="D90" s="105"/>
      <c r="E90" s="106"/>
      <c r="F90" s="106"/>
      <c r="G90" s="391"/>
    </row>
    <row r="91" spans="1:7" x14ac:dyDescent="0.25">
      <c r="A91" s="12" t="s">
        <v>344</v>
      </c>
      <c r="B91" s="1" t="s">
        <v>176</v>
      </c>
      <c r="C91" s="50" t="s">
        <v>609</v>
      </c>
      <c r="D91" s="105"/>
      <c r="E91" s="106"/>
      <c r="F91" s="106"/>
      <c r="G91" s="391"/>
    </row>
    <row r="92" spans="1:7" ht="15.75" thickBot="1" x14ac:dyDescent="0.3">
      <c r="A92" s="13" t="s">
        <v>345</v>
      </c>
      <c r="B92" s="2" t="s">
        <v>177</v>
      </c>
      <c r="C92" s="49" t="s">
        <v>610</v>
      </c>
      <c r="D92" s="105">
        <v>632289</v>
      </c>
      <c r="E92" s="113">
        <v>976182</v>
      </c>
      <c r="F92" s="113">
        <v>976182</v>
      </c>
      <c r="G92" s="391">
        <f t="shared" si="5"/>
        <v>100</v>
      </c>
    </row>
    <row r="93" spans="1:7" ht="18" customHeight="1" thickBot="1" x14ac:dyDescent="0.3">
      <c r="A93" s="75" t="s">
        <v>346</v>
      </c>
      <c r="B93" s="76"/>
      <c r="C93" s="77" t="s">
        <v>379</v>
      </c>
      <c r="D93" s="110">
        <f>SUM(D86:D92)</f>
        <v>2974100</v>
      </c>
      <c r="E93" s="110">
        <f>SUM(E86:E92)</f>
        <v>5391673</v>
      </c>
      <c r="F93" s="110">
        <f>SUM(F86:F92)</f>
        <v>5391673</v>
      </c>
      <c r="G93" s="388">
        <v>100</v>
      </c>
    </row>
    <row r="94" spans="1:7" x14ac:dyDescent="0.25">
      <c r="A94" s="14" t="s">
        <v>77</v>
      </c>
      <c r="B94" s="3"/>
      <c r="C94" s="145"/>
      <c r="D94" s="105"/>
      <c r="E94" s="103"/>
      <c r="F94" s="103"/>
      <c r="G94" s="133"/>
    </row>
    <row r="95" spans="1:7" x14ac:dyDescent="0.25">
      <c r="A95" s="12" t="s">
        <v>348</v>
      </c>
      <c r="B95" s="1" t="s">
        <v>178</v>
      </c>
      <c r="C95" s="50" t="s">
        <v>439</v>
      </c>
      <c r="D95" s="105">
        <v>3614142</v>
      </c>
      <c r="E95" s="106">
        <v>1906165</v>
      </c>
      <c r="F95" s="106">
        <v>1591165</v>
      </c>
      <c r="G95" s="392">
        <f>SUM(F95/E95*100)</f>
        <v>83.474672969024184</v>
      </c>
    </row>
    <row r="96" spans="1:7" x14ac:dyDescent="0.25">
      <c r="A96" s="12" t="s">
        <v>349</v>
      </c>
      <c r="B96" s="1" t="s">
        <v>179</v>
      </c>
      <c r="C96" s="50" t="s">
        <v>440</v>
      </c>
      <c r="D96" s="105"/>
      <c r="E96" s="106"/>
      <c r="F96" s="106"/>
      <c r="G96" s="392"/>
    </row>
    <row r="97" spans="1:7" x14ac:dyDescent="0.25">
      <c r="A97" s="12" t="s">
        <v>350</v>
      </c>
      <c r="B97" s="1" t="s">
        <v>180</v>
      </c>
      <c r="C97" s="50" t="s">
        <v>441</v>
      </c>
      <c r="D97" s="105"/>
      <c r="E97" s="106"/>
      <c r="F97" s="106"/>
      <c r="G97" s="392"/>
    </row>
    <row r="98" spans="1:7" ht="15.75" thickBot="1" x14ac:dyDescent="0.3">
      <c r="A98" s="13" t="s">
        <v>351</v>
      </c>
      <c r="B98" s="2" t="s">
        <v>181</v>
      </c>
      <c r="C98" s="49" t="s">
        <v>611</v>
      </c>
      <c r="D98" s="105">
        <v>975818</v>
      </c>
      <c r="E98" s="113">
        <v>480914</v>
      </c>
      <c r="F98" s="113">
        <v>395864</v>
      </c>
      <c r="G98" s="392">
        <f t="shared" ref="G98" si="6">SUM(F98/E98*100)</f>
        <v>82.314925329684726</v>
      </c>
    </row>
    <row r="99" spans="1:7" ht="18" customHeight="1" thickBot="1" x14ac:dyDescent="0.3">
      <c r="A99" s="75" t="s">
        <v>352</v>
      </c>
      <c r="B99" s="76"/>
      <c r="C99" s="77" t="s">
        <v>380</v>
      </c>
      <c r="D99" s="110">
        <f>SUM(D95:D98)</f>
        <v>4589960</v>
      </c>
      <c r="E99" s="110">
        <f>SUM(E95:E98)</f>
        <v>2387079</v>
      </c>
      <c r="F99" s="110">
        <f>SUM(F95:F98)</f>
        <v>1987029</v>
      </c>
      <c r="G99" s="393">
        <f>SUM(F99/E99*100)</f>
        <v>83.241023862218228</v>
      </c>
    </row>
    <row r="100" spans="1:7" x14ac:dyDescent="0.25">
      <c r="A100" s="14" t="s">
        <v>78</v>
      </c>
      <c r="B100" s="3"/>
      <c r="C100" s="145"/>
      <c r="D100" s="105"/>
      <c r="E100" s="103"/>
      <c r="F100" s="103"/>
      <c r="G100" s="391"/>
    </row>
    <row r="101" spans="1:7" ht="15" customHeight="1" x14ac:dyDescent="0.25">
      <c r="A101" s="12" t="s">
        <v>347</v>
      </c>
      <c r="B101" s="1" t="s">
        <v>182</v>
      </c>
      <c r="C101" s="50" t="s">
        <v>612</v>
      </c>
      <c r="D101" s="105"/>
      <c r="E101" s="106"/>
      <c r="F101" s="106"/>
      <c r="G101" s="391"/>
    </row>
    <row r="102" spans="1:7" x14ac:dyDescent="0.25">
      <c r="A102" s="12" t="s">
        <v>353</v>
      </c>
      <c r="B102" s="1" t="s">
        <v>183</v>
      </c>
      <c r="C102" s="50" t="s">
        <v>613</v>
      </c>
      <c r="D102" s="105"/>
      <c r="E102" s="106"/>
      <c r="F102" s="106"/>
      <c r="G102" s="391"/>
    </row>
    <row r="103" spans="1:7" x14ac:dyDescent="0.25">
      <c r="A103" s="12" t="s">
        <v>354</v>
      </c>
      <c r="B103" s="1" t="s">
        <v>184</v>
      </c>
      <c r="C103" s="50" t="s">
        <v>614</v>
      </c>
      <c r="D103" s="105"/>
      <c r="E103" s="106"/>
      <c r="F103" s="106"/>
      <c r="G103" s="391"/>
    </row>
    <row r="104" spans="1:7" x14ac:dyDescent="0.25">
      <c r="A104" s="12" t="s">
        <v>355</v>
      </c>
      <c r="B104" s="1" t="s">
        <v>185</v>
      </c>
      <c r="C104" s="50" t="s">
        <v>615</v>
      </c>
      <c r="D104" s="105"/>
      <c r="E104" s="106"/>
      <c r="F104" s="106"/>
      <c r="G104" s="391"/>
    </row>
    <row r="105" spans="1:7" ht="15" customHeight="1" x14ac:dyDescent="0.25">
      <c r="A105" s="12" t="s">
        <v>356</v>
      </c>
      <c r="B105" s="1" t="s">
        <v>186</v>
      </c>
      <c r="C105" s="50" t="s">
        <v>616</v>
      </c>
      <c r="D105" s="105"/>
      <c r="E105" s="106"/>
      <c r="F105" s="106"/>
      <c r="G105" s="391"/>
    </row>
    <row r="106" spans="1:7" x14ac:dyDescent="0.25">
      <c r="A106" s="12" t="s">
        <v>357</v>
      </c>
      <c r="B106" s="1" t="s">
        <v>187</v>
      </c>
      <c r="C106" s="50" t="s">
        <v>617</v>
      </c>
      <c r="D106" s="105"/>
      <c r="E106" s="106"/>
      <c r="F106" s="106"/>
      <c r="G106" s="391"/>
    </row>
    <row r="107" spans="1:7" x14ac:dyDescent="0.25">
      <c r="A107" s="12" t="s">
        <v>358</v>
      </c>
      <c r="B107" s="1" t="s">
        <v>188</v>
      </c>
      <c r="C107" s="50" t="s">
        <v>442</v>
      </c>
      <c r="D107" s="105"/>
      <c r="E107" s="106"/>
      <c r="F107" s="106"/>
      <c r="G107" s="391"/>
    </row>
    <row r="108" spans="1:7" ht="15.75" thickBot="1" x14ac:dyDescent="0.3">
      <c r="A108" s="13" t="s">
        <v>359</v>
      </c>
      <c r="B108" s="2" t="s">
        <v>189</v>
      </c>
      <c r="C108" s="49" t="s">
        <v>618</v>
      </c>
      <c r="D108" s="105"/>
      <c r="E108" s="113"/>
      <c r="F108" s="113"/>
      <c r="G108" s="394"/>
    </row>
    <row r="109" spans="1:7" ht="18" customHeight="1" thickBot="1" x14ac:dyDescent="0.3">
      <c r="A109" s="75" t="s">
        <v>360</v>
      </c>
      <c r="B109" s="76"/>
      <c r="C109" s="77" t="s">
        <v>58</v>
      </c>
      <c r="D109" s="110"/>
      <c r="E109" s="111"/>
      <c r="F109" s="111"/>
      <c r="G109" s="395"/>
    </row>
    <row r="110" spans="1:7" ht="21" customHeight="1" thickBot="1" x14ac:dyDescent="0.3">
      <c r="A110" s="90"/>
      <c r="B110" s="91"/>
      <c r="C110" s="146" t="s">
        <v>361</v>
      </c>
      <c r="D110" s="121">
        <f>SUM(D28,D30,D60,D70,D84,D93,D99)</f>
        <v>52870817</v>
      </c>
      <c r="E110" s="121">
        <f>SUM(E28,E30,E60,E70,E84,E93,E99)</f>
        <v>59924073</v>
      </c>
      <c r="F110" s="121">
        <f>SUM(F28,F30,F60,F70,F84,F93,F99)</f>
        <v>51118914</v>
      </c>
      <c r="G110" s="396">
        <f>SUM(F110/E110*100)</f>
        <v>85.306140655692744</v>
      </c>
    </row>
    <row r="111" spans="1:7" x14ac:dyDescent="0.25">
      <c r="A111" s="14" t="s">
        <v>79</v>
      </c>
      <c r="B111" s="3"/>
      <c r="C111" s="145"/>
      <c r="D111" s="105"/>
      <c r="E111" s="103"/>
      <c r="F111" s="103"/>
      <c r="G111" s="391"/>
    </row>
    <row r="112" spans="1:7" x14ac:dyDescent="0.25">
      <c r="A112" s="12" t="s">
        <v>362</v>
      </c>
      <c r="B112" s="1" t="s">
        <v>268</v>
      </c>
      <c r="C112" s="50" t="s">
        <v>443</v>
      </c>
      <c r="D112" s="105"/>
      <c r="E112" s="106"/>
      <c r="F112" s="106"/>
      <c r="G112" s="391"/>
    </row>
    <row r="113" spans="1:7" x14ac:dyDescent="0.25">
      <c r="A113" s="12" t="s">
        <v>363</v>
      </c>
      <c r="B113" s="1" t="s">
        <v>269</v>
      </c>
      <c r="C113" s="50" t="s">
        <v>619</v>
      </c>
      <c r="D113" s="105"/>
      <c r="E113" s="106"/>
      <c r="F113" s="106"/>
      <c r="G113" s="391"/>
    </row>
    <row r="114" spans="1:7" ht="15.75" thickBot="1" x14ac:dyDescent="0.3">
      <c r="A114" s="13" t="s">
        <v>364</v>
      </c>
      <c r="B114" s="2" t="s">
        <v>270</v>
      </c>
      <c r="C114" s="49" t="s">
        <v>444</v>
      </c>
      <c r="D114" s="257"/>
      <c r="E114" s="107">
        <v>552</v>
      </c>
      <c r="F114" s="107">
        <v>552</v>
      </c>
      <c r="G114" s="397">
        <v>100</v>
      </c>
    </row>
    <row r="115" spans="1:7" ht="15" customHeight="1" thickBot="1" x14ac:dyDescent="0.3">
      <c r="A115" s="46" t="s">
        <v>365</v>
      </c>
      <c r="B115" s="44"/>
      <c r="C115" s="142" t="s">
        <v>620</v>
      </c>
      <c r="D115" s="108"/>
      <c r="E115" s="109">
        <f>SUM(E112:E114)</f>
        <v>552</v>
      </c>
      <c r="F115" s="109">
        <f>SUM(F112:F114)</f>
        <v>552</v>
      </c>
      <c r="G115" s="398">
        <v>100</v>
      </c>
    </row>
    <row r="116" spans="1:7" x14ac:dyDescent="0.25">
      <c r="A116" s="14" t="s">
        <v>80</v>
      </c>
      <c r="B116" s="3"/>
      <c r="C116" s="145"/>
      <c r="D116" s="105"/>
      <c r="E116" s="103"/>
      <c r="F116" s="103"/>
      <c r="G116" s="391"/>
    </row>
    <row r="117" spans="1:7" x14ac:dyDescent="0.25">
      <c r="A117" s="12" t="s">
        <v>366</v>
      </c>
      <c r="B117" s="1" t="s">
        <v>271</v>
      </c>
      <c r="C117" s="50" t="s">
        <v>445</v>
      </c>
      <c r="D117" s="105"/>
      <c r="E117" s="106"/>
      <c r="F117" s="106"/>
      <c r="G117" s="391"/>
    </row>
    <row r="118" spans="1:7" x14ac:dyDescent="0.25">
      <c r="A118" s="12" t="s">
        <v>367</v>
      </c>
      <c r="B118" s="1" t="s">
        <v>272</v>
      </c>
      <c r="C118" s="50" t="s">
        <v>446</v>
      </c>
      <c r="D118" s="105"/>
      <c r="E118" s="106"/>
      <c r="F118" s="106"/>
      <c r="G118" s="391"/>
    </row>
    <row r="119" spans="1:7" x14ac:dyDescent="0.25">
      <c r="A119" s="12" t="s">
        <v>368</v>
      </c>
      <c r="B119" s="1" t="s">
        <v>273</v>
      </c>
      <c r="C119" s="50" t="s">
        <v>447</v>
      </c>
      <c r="D119" s="105"/>
      <c r="E119" s="106"/>
      <c r="F119" s="106"/>
      <c r="G119" s="391"/>
    </row>
    <row r="120" spans="1:7" ht="15.75" thickBot="1" x14ac:dyDescent="0.3">
      <c r="A120" s="13" t="s">
        <v>369</v>
      </c>
      <c r="B120" s="2" t="s">
        <v>274</v>
      </c>
      <c r="C120" s="49" t="s">
        <v>448</v>
      </c>
      <c r="D120" s="105"/>
      <c r="E120" s="107"/>
      <c r="F120" s="107"/>
      <c r="G120" s="394"/>
    </row>
    <row r="121" spans="1:7" ht="15.75" thickBot="1" x14ac:dyDescent="0.3">
      <c r="A121" s="46" t="s">
        <v>370</v>
      </c>
      <c r="B121" s="44"/>
      <c r="C121" s="142" t="s">
        <v>61</v>
      </c>
      <c r="D121" s="108"/>
      <c r="E121" s="109"/>
      <c r="F121" s="109"/>
      <c r="G121" s="399"/>
    </row>
    <row r="122" spans="1:7" x14ac:dyDescent="0.25">
      <c r="A122" s="16" t="s">
        <v>371</v>
      </c>
      <c r="B122" s="3" t="s">
        <v>226</v>
      </c>
      <c r="C122" s="145" t="s">
        <v>621</v>
      </c>
      <c r="D122" s="105"/>
      <c r="E122" s="103"/>
      <c r="F122" s="103"/>
      <c r="G122" s="391"/>
    </row>
    <row r="123" spans="1:7" x14ac:dyDescent="0.25">
      <c r="A123" s="12" t="s">
        <v>372</v>
      </c>
      <c r="B123" s="1" t="s">
        <v>227</v>
      </c>
      <c r="C123" s="50" t="s">
        <v>622</v>
      </c>
      <c r="D123" s="105">
        <v>701625</v>
      </c>
      <c r="E123" s="106">
        <v>701625</v>
      </c>
      <c r="F123" s="106">
        <v>701625</v>
      </c>
      <c r="G123" s="392">
        <v>100</v>
      </c>
    </row>
    <row r="124" spans="1:7" x14ac:dyDescent="0.25">
      <c r="A124" s="12" t="s">
        <v>373</v>
      </c>
      <c r="B124" s="1" t="s">
        <v>228</v>
      </c>
      <c r="C124" s="50" t="s">
        <v>449</v>
      </c>
      <c r="D124" s="105"/>
      <c r="E124" s="106"/>
      <c r="F124" s="106"/>
      <c r="G124" s="391"/>
    </row>
    <row r="125" spans="1:7" x14ac:dyDescent="0.25">
      <c r="A125" s="12" t="s">
        <v>374</v>
      </c>
      <c r="B125" s="1" t="s">
        <v>229</v>
      </c>
      <c r="C125" s="50" t="s">
        <v>450</v>
      </c>
      <c r="D125" s="105"/>
      <c r="E125" s="106"/>
      <c r="F125" s="106"/>
      <c r="G125" s="391"/>
    </row>
    <row r="126" spans="1:7" x14ac:dyDescent="0.25">
      <c r="A126" s="12" t="s">
        <v>375</v>
      </c>
      <c r="B126" s="1" t="s">
        <v>230</v>
      </c>
      <c r="C126" s="50" t="s">
        <v>451</v>
      </c>
      <c r="D126" s="105"/>
      <c r="E126" s="106"/>
      <c r="F126" s="106"/>
      <c r="G126" s="391"/>
    </row>
    <row r="127" spans="1:7" ht="15" customHeight="1" thickBot="1" x14ac:dyDescent="0.3">
      <c r="A127" s="13" t="s">
        <v>376</v>
      </c>
      <c r="B127" s="2" t="s">
        <v>231</v>
      </c>
      <c r="C127" s="49" t="s">
        <v>623</v>
      </c>
      <c r="D127" s="105"/>
      <c r="E127" s="107"/>
      <c r="F127" s="107"/>
      <c r="G127" s="394"/>
    </row>
    <row r="128" spans="1:7" ht="18" customHeight="1" thickBot="1" x14ac:dyDescent="0.3">
      <c r="A128" s="46" t="s">
        <v>377</v>
      </c>
      <c r="B128" s="44"/>
      <c r="C128" s="142" t="s">
        <v>62</v>
      </c>
      <c r="D128" s="108">
        <f>SUM(D122:D127)</f>
        <v>701625</v>
      </c>
      <c r="E128" s="108">
        <f>SUM(E122:E127)</f>
        <v>701625</v>
      </c>
      <c r="F128" s="108">
        <f>SUM(F122:F127)</f>
        <v>701625</v>
      </c>
      <c r="G128" s="389">
        <v>100</v>
      </c>
    </row>
    <row r="129" spans="1:7" x14ac:dyDescent="0.25">
      <c r="A129" s="14" t="s">
        <v>81</v>
      </c>
      <c r="B129" s="3"/>
      <c r="C129" s="145"/>
      <c r="D129" s="105"/>
      <c r="E129" s="103"/>
      <c r="F129" s="103"/>
      <c r="G129" s="391"/>
    </row>
    <row r="130" spans="1:7" x14ac:dyDescent="0.25">
      <c r="A130" s="12" t="s">
        <v>381</v>
      </c>
      <c r="B130" s="1" t="s">
        <v>232</v>
      </c>
      <c r="C130" s="50" t="s">
        <v>452</v>
      </c>
      <c r="D130" s="105"/>
      <c r="E130" s="106"/>
      <c r="F130" s="106"/>
      <c r="G130" s="391"/>
    </row>
    <row r="131" spans="1:7" x14ac:dyDescent="0.25">
      <c r="A131" s="12" t="s">
        <v>382</v>
      </c>
      <c r="B131" s="1" t="s">
        <v>233</v>
      </c>
      <c r="C131" s="50" t="s">
        <v>453</v>
      </c>
      <c r="D131" s="105"/>
      <c r="E131" s="106"/>
      <c r="F131" s="106"/>
      <c r="G131" s="391"/>
    </row>
    <row r="132" spans="1:7" x14ac:dyDescent="0.25">
      <c r="A132" s="12" t="s">
        <v>383</v>
      </c>
      <c r="B132" s="1" t="s">
        <v>234</v>
      </c>
      <c r="C132" s="50" t="s">
        <v>454</v>
      </c>
      <c r="D132" s="105"/>
      <c r="E132" s="106"/>
      <c r="F132" s="106"/>
      <c r="G132" s="391"/>
    </row>
    <row r="133" spans="1:7" ht="15.75" thickBot="1" x14ac:dyDescent="0.3">
      <c r="A133" s="13" t="s">
        <v>384</v>
      </c>
      <c r="B133" s="2" t="s">
        <v>235</v>
      </c>
      <c r="C133" s="49" t="s">
        <v>455</v>
      </c>
      <c r="D133" s="105"/>
      <c r="E133" s="107"/>
      <c r="F133" s="107"/>
      <c r="G133" s="394"/>
    </row>
    <row r="134" spans="1:7" ht="18" customHeight="1" thickBot="1" x14ac:dyDescent="0.3">
      <c r="A134" s="46" t="s">
        <v>385</v>
      </c>
      <c r="B134" s="44"/>
      <c r="C134" s="142" t="s">
        <v>386</v>
      </c>
      <c r="D134" s="108"/>
      <c r="E134" s="109"/>
      <c r="F134" s="109"/>
      <c r="G134" s="399"/>
    </row>
    <row r="135" spans="1:7" s="47" customFormat="1" ht="18" customHeight="1" thickBot="1" x14ac:dyDescent="0.3">
      <c r="A135" s="46" t="s">
        <v>387</v>
      </c>
      <c r="B135" s="44" t="s">
        <v>190</v>
      </c>
      <c r="C135" s="142" t="s">
        <v>624</v>
      </c>
      <c r="D135" s="108"/>
      <c r="E135" s="109"/>
      <c r="F135" s="109"/>
      <c r="G135" s="399"/>
    </row>
    <row r="136" spans="1:7" ht="18" customHeight="1" thickBot="1" x14ac:dyDescent="0.3">
      <c r="A136" s="92" t="s">
        <v>388</v>
      </c>
      <c r="B136" s="93"/>
      <c r="C136" s="147" t="s">
        <v>389</v>
      </c>
      <c r="D136" s="115">
        <f>SUM(D115,D128)</f>
        <v>701625</v>
      </c>
      <c r="E136" s="115">
        <f>SUM(E115,E128)</f>
        <v>702177</v>
      </c>
      <c r="F136" s="115">
        <f>SUM(F115,F128)</f>
        <v>702177</v>
      </c>
      <c r="G136" s="384">
        <v>100</v>
      </c>
    </row>
    <row r="137" spans="1:7" ht="21" customHeight="1" thickBot="1" x14ac:dyDescent="0.3">
      <c r="A137" s="6" t="s">
        <v>390</v>
      </c>
      <c r="B137" s="7"/>
      <c r="C137" s="148"/>
      <c r="D137" s="116">
        <f>SUM(D110,D128,D136)</f>
        <v>54274067</v>
      </c>
      <c r="E137" s="116">
        <f>SUM(E110,E136)</f>
        <v>60626250</v>
      </c>
      <c r="F137" s="116">
        <f>SUM(F110,F136)</f>
        <v>51821091</v>
      </c>
      <c r="G137" s="400">
        <f>SUM(F137/E137*100)</f>
        <v>85.476325848951575</v>
      </c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BreakPreview" zoomScaleNormal="100" zoomScaleSheetLayoutView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I4" sqref="I4"/>
    </sheetView>
  </sheetViews>
  <sheetFormatPr defaultRowHeight="12.95" customHeight="1" x14ac:dyDescent="0.25"/>
  <cols>
    <col min="1" max="1" width="8.7109375" style="51" customWidth="1"/>
    <col min="2" max="2" width="40.28515625" style="51" customWidth="1"/>
    <col min="3" max="3" width="9.7109375" style="51" bestFit="1" customWidth="1"/>
    <col min="4" max="9" width="9.140625" style="51"/>
    <col min="10" max="10" width="10.85546875" style="51" customWidth="1"/>
    <col min="11" max="11" width="10.5703125" style="51" customWidth="1"/>
    <col min="12" max="29" width="9.140625" style="51"/>
    <col min="30" max="30" width="10.7109375" style="51" customWidth="1"/>
    <col min="31" max="16384" width="9.140625" style="51"/>
  </cols>
  <sheetData>
    <row r="1" spans="1:30" ht="15" customHeight="1" x14ac:dyDescent="0.25">
      <c r="A1" s="451" t="s">
        <v>1008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</row>
    <row r="2" spans="1:30" ht="15" customHeight="1" x14ac:dyDescent="0.25">
      <c r="A2" s="451" t="s">
        <v>11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</row>
    <row r="3" spans="1:30" ht="15" customHeight="1" x14ac:dyDescent="0.25">
      <c r="A3" s="360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</row>
    <row r="4" spans="1:30" ht="15" customHeight="1" x14ac:dyDescent="0.25">
      <c r="AD4" s="58" t="s">
        <v>734</v>
      </c>
    </row>
    <row r="5" spans="1:30" ht="9" customHeight="1" thickBot="1" x14ac:dyDescent="0.3"/>
    <row r="6" spans="1:30" ht="18" customHeight="1" x14ac:dyDescent="0.25">
      <c r="A6" s="452" t="s">
        <v>588</v>
      </c>
      <c r="B6" s="454" t="s">
        <v>730</v>
      </c>
      <c r="C6" s="464" t="s">
        <v>793</v>
      </c>
      <c r="D6" s="465"/>
      <c r="E6" s="465"/>
      <c r="F6" s="465"/>
      <c r="G6" s="465"/>
      <c r="H6" s="465"/>
      <c r="I6" s="465"/>
      <c r="J6" s="465"/>
      <c r="K6" s="466"/>
      <c r="L6" s="464" t="s">
        <v>793</v>
      </c>
      <c r="M6" s="465"/>
      <c r="N6" s="465"/>
      <c r="O6" s="465"/>
      <c r="P6" s="465"/>
      <c r="Q6" s="465"/>
      <c r="R6" s="465"/>
      <c r="S6" s="465"/>
      <c r="T6" s="466"/>
      <c r="U6" s="464" t="s">
        <v>793</v>
      </c>
      <c r="V6" s="465"/>
      <c r="W6" s="465"/>
      <c r="X6" s="465"/>
      <c r="Y6" s="465"/>
      <c r="Z6" s="465"/>
      <c r="AA6" s="465"/>
      <c r="AB6" s="465"/>
      <c r="AC6" s="466"/>
      <c r="AD6" s="461" t="s">
        <v>685</v>
      </c>
    </row>
    <row r="7" spans="1:30" ht="43.5" customHeight="1" x14ac:dyDescent="0.25">
      <c r="A7" s="453"/>
      <c r="B7" s="455"/>
      <c r="C7" s="57" t="s">
        <v>726</v>
      </c>
      <c r="D7" s="56" t="s">
        <v>727</v>
      </c>
      <c r="E7" s="56" t="s">
        <v>21</v>
      </c>
      <c r="F7" s="56" t="s">
        <v>728</v>
      </c>
      <c r="G7" s="56" t="s">
        <v>729</v>
      </c>
      <c r="H7" s="67" t="s">
        <v>1</v>
      </c>
      <c r="I7" s="67" t="s">
        <v>2</v>
      </c>
      <c r="J7" s="82" t="s">
        <v>3</v>
      </c>
      <c r="K7" s="459" t="s">
        <v>697</v>
      </c>
      <c r="L7" s="57" t="s">
        <v>726</v>
      </c>
      <c r="M7" s="56" t="s">
        <v>727</v>
      </c>
      <c r="N7" s="56" t="s">
        <v>21</v>
      </c>
      <c r="O7" s="56" t="s">
        <v>728</v>
      </c>
      <c r="P7" s="56" t="s">
        <v>729</v>
      </c>
      <c r="Q7" s="67" t="s">
        <v>1</v>
      </c>
      <c r="R7" s="67" t="s">
        <v>2</v>
      </c>
      <c r="S7" s="82" t="s">
        <v>3</v>
      </c>
      <c r="T7" s="459" t="s">
        <v>4</v>
      </c>
      <c r="U7" s="57" t="s">
        <v>726</v>
      </c>
      <c r="V7" s="56" t="s">
        <v>727</v>
      </c>
      <c r="W7" s="56" t="s">
        <v>21</v>
      </c>
      <c r="X7" s="56" t="s">
        <v>728</v>
      </c>
      <c r="Y7" s="56" t="s">
        <v>729</v>
      </c>
      <c r="Z7" s="67" t="s">
        <v>1</v>
      </c>
      <c r="AA7" s="67" t="s">
        <v>2</v>
      </c>
      <c r="AB7" s="82" t="s">
        <v>3</v>
      </c>
      <c r="AC7" s="467" t="s">
        <v>698</v>
      </c>
      <c r="AD7" s="462"/>
    </row>
    <row r="8" spans="1:30" s="68" customFormat="1" ht="15" customHeight="1" x14ac:dyDescent="0.25">
      <c r="A8" s="453"/>
      <c r="B8" s="455"/>
      <c r="C8" s="57" t="s">
        <v>504</v>
      </c>
      <c r="D8" s="56" t="s">
        <v>510</v>
      </c>
      <c r="E8" s="56" t="s">
        <v>526</v>
      </c>
      <c r="F8" s="56" t="s">
        <v>538</v>
      </c>
      <c r="G8" s="56" t="s">
        <v>546</v>
      </c>
      <c r="H8" s="56" t="s">
        <v>551</v>
      </c>
      <c r="I8" s="56" t="s">
        <v>555</v>
      </c>
      <c r="J8" s="87" t="s">
        <v>576</v>
      </c>
      <c r="K8" s="459"/>
      <c r="L8" s="57" t="s">
        <v>504</v>
      </c>
      <c r="M8" s="56" t="s">
        <v>510</v>
      </c>
      <c r="N8" s="56" t="s">
        <v>526</v>
      </c>
      <c r="O8" s="56" t="s">
        <v>538</v>
      </c>
      <c r="P8" s="56" t="s">
        <v>546</v>
      </c>
      <c r="Q8" s="56" t="s">
        <v>551</v>
      </c>
      <c r="R8" s="56" t="s">
        <v>555</v>
      </c>
      <c r="S8" s="87" t="s">
        <v>576</v>
      </c>
      <c r="T8" s="459"/>
      <c r="U8" s="57" t="s">
        <v>504</v>
      </c>
      <c r="V8" s="56" t="s">
        <v>510</v>
      </c>
      <c r="W8" s="56" t="s">
        <v>526</v>
      </c>
      <c r="X8" s="56" t="s">
        <v>538</v>
      </c>
      <c r="Y8" s="56" t="s">
        <v>546</v>
      </c>
      <c r="Z8" s="56" t="s">
        <v>551</v>
      </c>
      <c r="AA8" s="56" t="s">
        <v>555</v>
      </c>
      <c r="AB8" s="87" t="s">
        <v>576</v>
      </c>
      <c r="AC8" s="468"/>
      <c r="AD8" s="462"/>
    </row>
    <row r="9" spans="1:30" ht="27.75" customHeight="1" thickBot="1" x14ac:dyDescent="0.3">
      <c r="A9" s="453"/>
      <c r="B9" s="455"/>
      <c r="C9" s="456" t="s">
        <v>659</v>
      </c>
      <c r="D9" s="457"/>
      <c r="E9" s="457"/>
      <c r="F9" s="457"/>
      <c r="G9" s="457"/>
      <c r="H9" s="457"/>
      <c r="I9" s="457"/>
      <c r="J9" s="458"/>
      <c r="K9" s="460"/>
      <c r="L9" s="456" t="s">
        <v>660</v>
      </c>
      <c r="M9" s="457"/>
      <c r="N9" s="457"/>
      <c r="O9" s="457"/>
      <c r="P9" s="457"/>
      <c r="Q9" s="457"/>
      <c r="R9" s="457"/>
      <c r="S9" s="458"/>
      <c r="T9" s="460"/>
      <c r="U9" s="456" t="s">
        <v>10</v>
      </c>
      <c r="V9" s="457"/>
      <c r="W9" s="457"/>
      <c r="X9" s="457"/>
      <c r="Y9" s="457"/>
      <c r="Z9" s="457"/>
      <c r="AA9" s="457"/>
      <c r="AB9" s="458"/>
      <c r="AC9" s="469"/>
      <c r="AD9" s="463"/>
    </row>
    <row r="10" spans="1:30" s="52" customFormat="1" ht="15" customHeight="1" thickBot="1" x14ac:dyDescent="0.3">
      <c r="A10" s="83" t="s">
        <v>699</v>
      </c>
      <c r="B10" s="66" t="s">
        <v>13</v>
      </c>
      <c r="C10" s="84"/>
      <c r="D10" s="55"/>
      <c r="E10" s="55"/>
      <c r="F10" s="55">
        <v>991921</v>
      </c>
      <c r="G10" s="55"/>
      <c r="H10" s="55">
        <v>1456597</v>
      </c>
      <c r="I10" s="55">
        <v>96043</v>
      </c>
      <c r="J10" s="85"/>
      <c r="K10" s="86">
        <f>SUM(C10:J10)</f>
        <v>2544561</v>
      </c>
      <c r="L10" s="62"/>
      <c r="M10" s="63"/>
      <c r="N10" s="63"/>
      <c r="O10" s="63"/>
      <c r="P10" s="63"/>
      <c r="Q10" s="63"/>
      <c r="R10" s="63"/>
      <c r="S10" s="64"/>
      <c r="T10" s="88"/>
      <c r="U10" s="62"/>
      <c r="V10" s="63"/>
      <c r="W10" s="63"/>
      <c r="X10" s="63"/>
      <c r="Y10" s="63"/>
      <c r="Z10" s="63"/>
      <c r="AA10" s="63"/>
      <c r="AB10" s="64"/>
      <c r="AC10" s="88"/>
      <c r="AD10" s="89">
        <f>SUM(K10,T10,AC10)</f>
        <v>2544561</v>
      </c>
    </row>
    <row r="11" spans="1:30" ht="17.25" customHeight="1" thickBot="1" x14ac:dyDescent="0.3">
      <c r="A11" s="81" t="s">
        <v>700</v>
      </c>
      <c r="B11" s="65" t="s">
        <v>14</v>
      </c>
      <c r="C11" s="84"/>
      <c r="D11" s="55"/>
      <c r="E11" s="55"/>
      <c r="F11" s="55">
        <v>1803024</v>
      </c>
      <c r="G11" s="55"/>
      <c r="H11" s="55"/>
      <c r="I11" s="55"/>
      <c r="J11" s="85"/>
      <c r="K11" s="86">
        <f>SUM(C11:J11)</f>
        <v>1803024</v>
      </c>
      <c r="L11" s="62"/>
      <c r="M11" s="63"/>
      <c r="N11" s="63"/>
      <c r="O11" s="63"/>
      <c r="P11" s="63"/>
      <c r="Q11" s="63"/>
      <c r="R11" s="63"/>
      <c r="S11" s="64"/>
      <c r="T11" s="88"/>
      <c r="U11" s="59"/>
      <c r="V11" s="60"/>
      <c r="W11" s="60"/>
      <c r="X11" s="60"/>
      <c r="Y11" s="60"/>
      <c r="Z11" s="60"/>
      <c r="AA11" s="60"/>
      <c r="AB11" s="61"/>
      <c r="AC11" s="88"/>
      <c r="AD11" s="89">
        <f t="shared" ref="AD11:AD19" si="0">SUM(K11,T11,AC11)</f>
        <v>1803024</v>
      </c>
    </row>
    <row r="12" spans="1:30" s="52" customFormat="1" ht="17.25" customHeight="1" thickBot="1" x14ac:dyDescent="0.3">
      <c r="A12" s="81" t="s">
        <v>701</v>
      </c>
      <c r="B12" s="66" t="s">
        <v>15</v>
      </c>
      <c r="C12" s="84"/>
      <c r="D12" s="55"/>
      <c r="E12" s="55"/>
      <c r="F12" s="55"/>
      <c r="G12" s="55"/>
      <c r="H12" s="55"/>
      <c r="I12" s="55"/>
      <c r="J12" s="85"/>
      <c r="K12" s="86">
        <f t="shared" ref="K12:K18" si="1">SUM(C12:J12)</f>
        <v>0</v>
      </c>
      <c r="L12" s="62"/>
      <c r="M12" s="63"/>
      <c r="N12" s="63"/>
      <c r="O12" s="63"/>
      <c r="P12" s="63"/>
      <c r="Q12" s="63"/>
      <c r="R12" s="63"/>
      <c r="S12" s="64"/>
      <c r="T12" s="88"/>
      <c r="U12" s="59"/>
      <c r="V12" s="60"/>
      <c r="W12" s="60"/>
      <c r="X12" s="60"/>
      <c r="Y12" s="60"/>
      <c r="Z12" s="60"/>
      <c r="AA12" s="60"/>
      <c r="AB12" s="61"/>
      <c r="AC12" s="88"/>
      <c r="AD12" s="89"/>
    </row>
    <row r="13" spans="1:30" s="52" customFormat="1" ht="17.25" customHeight="1" thickBot="1" x14ac:dyDescent="0.3">
      <c r="A13" s="81" t="s">
        <v>703</v>
      </c>
      <c r="B13" s="66" t="s">
        <v>16</v>
      </c>
      <c r="C13" s="84">
        <v>22234249</v>
      </c>
      <c r="D13" s="55">
        <v>750000</v>
      </c>
      <c r="E13" s="55"/>
      <c r="F13" s="55"/>
      <c r="G13" s="55"/>
      <c r="H13" s="55"/>
      <c r="I13" s="55"/>
      <c r="J13" s="85">
        <v>771119</v>
      </c>
      <c r="K13" s="86">
        <f t="shared" si="1"/>
        <v>23755368</v>
      </c>
      <c r="L13" s="62"/>
      <c r="M13" s="63"/>
      <c r="N13" s="63"/>
      <c r="O13" s="63"/>
      <c r="P13" s="63"/>
      <c r="Q13" s="63"/>
      <c r="R13" s="63"/>
      <c r="S13" s="64"/>
      <c r="T13" s="88"/>
      <c r="U13" s="59"/>
      <c r="V13" s="60"/>
      <c r="W13" s="60"/>
      <c r="X13" s="60"/>
      <c r="Y13" s="60"/>
      <c r="Z13" s="60"/>
      <c r="AA13" s="60"/>
      <c r="AB13" s="61"/>
      <c r="AC13" s="88"/>
      <c r="AD13" s="89">
        <f t="shared" si="0"/>
        <v>23755368</v>
      </c>
    </row>
    <row r="14" spans="1:30" s="52" customFormat="1" ht="17.25" customHeight="1" thickBot="1" x14ac:dyDescent="0.3">
      <c r="A14" s="81" t="s">
        <v>704</v>
      </c>
      <c r="B14" s="66" t="s">
        <v>17</v>
      </c>
      <c r="C14" s="84"/>
      <c r="D14" s="55"/>
      <c r="E14" s="55"/>
      <c r="F14" s="55"/>
      <c r="G14" s="55"/>
      <c r="H14" s="55"/>
      <c r="I14" s="55"/>
      <c r="J14" s="85">
        <v>11599386</v>
      </c>
      <c r="K14" s="86">
        <f t="shared" si="1"/>
        <v>11599386</v>
      </c>
      <c r="L14" s="62"/>
      <c r="M14" s="63"/>
      <c r="N14" s="63"/>
      <c r="O14" s="63"/>
      <c r="P14" s="63"/>
      <c r="Q14" s="63"/>
      <c r="R14" s="63"/>
      <c r="S14" s="64"/>
      <c r="T14" s="88"/>
      <c r="U14" s="59"/>
      <c r="V14" s="60"/>
      <c r="W14" s="60"/>
      <c r="X14" s="60"/>
      <c r="Y14" s="60"/>
      <c r="Z14" s="60"/>
      <c r="AA14" s="60"/>
      <c r="AB14" s="61"/>
      <c r="AC14" s="88"/>
      <c r="AD14" s="89">
        <f t="shared" si="0"/>
        <v>11599386</v>
      </c>
    </row>
    <row r="15" spans="1:30" s="52" customFormat="1" ht="17.25" customHeight="1" thickBot="1" x14ac:dyDescent="0.3">
      <c r="A15" s="83" t="s">
        <v>707</v>
      </c>
      <c r="B15" s="66" t="s">
        <v>18</v>
      </c>
      <c r="C15" s="84">
        <v>3491621</v>
      </c>
      <c r="D15" s="55"/>
      <c r="E15" s="55"/>
      <c r="F15" s="55"/>
      <c r="G15" s="55"/>
      <c r="H15" s="55"/>
      <c r="I15" s="55"/>
      <c r="J15" s="85"/>
      <c r="K15" s="86">
        <f t="shared" si="1"/>
        <v>3491621</v>
      </c>
      <c r="L15" s="62"/>
      <c r="M15" s="63"/>
      <c r="N15" s="63"/>
      <c r="O15" s="63"/>
      <c r="P15" s="63"/>
      <c r="Q15" s="63"/>
      <c r="R15" s="63"/>
      <c r="S15" s="64"/>
      <c r="T15" s="88"/>
      <c r="U15" s="59"/>
      <c r="V15" s="60"/>
      <c r="W15" s="60"/>
      <c r="X15" s="60"/>
      <c r="Y15" s="60"/>
      <c r="Z15" s="60"/>
      <c r="AA15" s="60"/>
      <c r="AB15" s="61"/>
      <c r="AC15" s="88"/>
      <c r="AD15" s="89">
        <f t="shared" si="0"/>
        <v>3491621</v>
      </c>
    </row>
    <row r="16" spans="1:30" s="52" customFormat="1" ht="17.25" customHeight="1" thickBot="1" x14ac:dyDescent="0.3">
      <c r="A16" s="83" t="s">
        <v>708</v>
      </c>
      <c r="B16" s="66" t="s">
        <v>731</v>
      </c>
      <c r="C16" s="84">
        <v>13130189</v>
      </c>
      <c r="D16" s="55"/>
      <c r="E16" s="55"/>
      <c r="F16" s="55"/>
      <c r="G16" s="55"/>
      <c r="H16" s="55"/>
      <c r="I16" s="55"/>
      <c r="J16" s="85"/>
      <c r="K16" s="86">
        <f t="shared" si="1"/>
        <v>13130189</v>
      </c>
      <c r="L16" s="62"/>
      <c r="M16" s="63"/>
      <c r="N16" s="63"/>
      <c r="O16" s="63"/>
      <c r="P16" s="63"/>
      <c r="Q16" s="63"/>
      <c r="R16" s="63"/>
      <c r="S16" s="64"/>
      <c r="T16" s="88"/>
      <c r="U16" s="59"/>
      <c r="V16" s="60"/>
      <c r="W16" s="60"/>
      <c r="X16" s="60"/>
      <c r="Y16" s="60"/>
      <c r="Z16" s="60"/>
      <c r="AA16" s="60"/>
      <c r="AB16" s="61"/>
      <c r="AC16" s="88"/>
      <c r="AD16" s="89">
        <f t="shared" si="0"/>
        <v>13130189</v>
      </c>
    </row>
    <row r="17" spans="1:30" s="52" customFormat="1" ht="17.25" customHeight="1" thickBot="1" x14ac:dyDescent="0.3">
      <c r="A17" s="81" t="s">
        <v>45</v>
      </c>
      <c r="B17" s="208" t="s">
        <v>46</v>
      </c>
      <c r="C17" s="207"/>
      <c r="D17" s="55"/>
      <c r="E17" s="55">
        <v>2760188</v>
      </c>
      <c r="F17" s="55"/>
      <c r="G17" s="55"/>
      <c r="H17" s="55"/>
      <c r="I17" s="55"/>
      <c r="J17" s="85"/>
      <c r="K17" s="86">
        <f t="shared" si="1"/>
        <v>2760188</v>
      </c>
      <c r="L17" s="62"/>
      <c r="M17" s="63"/>
      <c r="N17" s="63"/>
      <c r="O17" s="63"/>
      <c r="P17" s="63"/>
      <c r="Q17" s="63"/>
      <c r="R17" s="63"/>
      <c r="S17" s="64"/>
      <c r="T17" s="302"/>
      <c r="U17" s="59"/>
      <c r="V17" s="60"/>
      <c r="W17" s="60"/>
      <c r="X17" s="60"/>
      <c r="Y17" s="60"/>
      <c r="Z17" s="60"/>
      <c r="AA17" s="60"/>
      <c r="AB17" s="61"/>
      <c r="AC17" s="88"/>
      <c r="AD17" s="89">
        <f>SUM(K17,T17,AC17)</f>
        <v>2760188</v>
      </c>
    </row>
    <row r="18" spans="1:30" s="52" customFormat="1" ht="17.25" customHeight="1" thickBot="1" x14ac:dyDescent="0.3">
      <c r="A18" s="317" t="s">
        <v>787</v>
      </c>
      <c r="B18" s="321" t="s">
        <v>792</v>
      </c>
      <c r="C18" s="322">
        <v>303000</v>
      </c>
      <c r="D18" s="323"/>
      <c r="E18" s="323"/>
      <c r="F18" s="323"/>
      <c r="G18" s="323"/>
      <c r="H18" s="323"/>
      <c r="I18" s="323"/>
      <c r="J18" s="324"/>
      <c r="K18" s="86">
        <f t="shared" si="1"/>
        <v>303000</v>
      </c>
      <c r="L18" s="323"/>
      <c r="M18" s="323"/>
      <c r="N18" s="323"/>
      <c r="O18" s="323"/>
      <c r="P18" s="323"/>
      <c r="Q18" s="323"/>
      <c r="R18" s="323"/>
      <c r="S18" s="324"/>
      <c r="T18" s="326"/>
      <c r="U18" s="327"/>
      <c r="V18" s="328"/>
      <c r="W18" s="328"/>
      <c r="X18" s="328"/>
      <c r="Y18" s="328"/>
      <c r="Z18" s="328"/>
      <c r="AA18" s="328"/>
      <c r="AB18" s="329"/>
      <c r="AC18" s="325"/>
      <c r="AD18" s="89"/>
    </row>
    <row r="19" spans="1:30" ht="19.5" customHeight="1" thickBot="1" x14ac:dyDescent="0.3">
      <c r="A19" s="470" t="s">
        <v>9</v>
      </c>
      <c r="B19" s="471"/>
      <c r="C19" s="53">
        <f>SUM(C10:C18)</f>
        <v>39159059</v>
      </c>
      <c r="D19" s="53">
        <f t="shared" ref="D19:J19" si="2">SUM(D10:D17)</f>
        <v>750000</v>
      </c>
      <c r="E19" s="53">
        <f t="shared" si="2"/>
        <v>2760188</v>
      </c>
      <c r="F19" s="53">
        <f t="shared" si="2"/>
        <v>2794945</v>
      </c>
      <c r="G19" s="53">
        <f t="shared" si="2"/>
        <v>0</v>
      </c>
      <c r="H19" s="53">
        <f t="shared" si="2"/>
        <v>1456597</v>
      </c>
      <c r="I19" s="53">
        <f t="shared" si="2"/>
        <v>96043</v>
      </c>
      <c r="J19" s="53">
        <f t="shared" si="2"/>
        <v>12370505</v>
      </c>
      <c r="K19" s="53">
        <f>SUM(K10:K18)</f>
        <v>59387337</v>
      </c>
      <c r="L19" s="54"/>
      <c r="M19" s="54"/>
      <c r="N19" s="54"/>
      <c r="O19" s="54"/>
      <c r="P19" s="54"/>
      <c r="Q19" s="54"/>
      <c r="R19" s="54"/>
      <c r="S19" s="54"/>
      <c r="T19" s="303"/>
      <c r="U19" s="53"/>
      <c r="V19" s="53"/>
      <c r="W19" s="53"/>
      <c r="X19" s="53"/>
      <c r="Y19" s="53"/>
      <c r="Z19" s="53"/>
      <c r="AA19" s="53"/>
      <c r="AB19" s="53"/>
      <c r="AC19" s="53"/>
      <c r="AD19" s="259">
        <f t="shared" si="0"/>
        <v>59387337</v>
      </c>
    </row>
    <row r="37" spans="28:28" ht="12.95" customHeight="1" x14ac:dyDescent="0.25">
      <c r="AB37" s="210"/>
    </row>
  </sheetData>
  <mergeCells count="15">
    <mergeCell ref="A19:B19"/>
    <mergeCell ref="L6:T6"/>
    <mergeCell ref="T7:T9"/>
    <mergeCell ref="L9:S9"/>
    <mergeCell ref="C6:K6"/>
    <mergeCell ref="A1:AD1"/>
    <mergeCell ref="A2:AD2"/>
    <mergeCell ref="A6:A9"/>
    <mergeCell ref="B6:B9"/>
    <mergeCell ref="C9:J9"/>
    <mergeCell ref="K7:K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8" orientation="landscape" horizontalDpi="4294967292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view="pageBreakPreview" zoomScale="60" zoomScaleNormal="100" workbookViewId="0">
      <pane xSplit="2" ySplit="9" topLeftCell="H10" activePane="bottomRight" state="frozen"/>
      <selection activeCell="K64" sqref="K64"/>
      <selection pane="topRight" activeCell="K64" sqref="K64"/>
      <selection pane="bottomLeft" activeCell="K64" sqref="K64"/>
      <selection pane="bottomRight" activeCell="T3" sqref="T3"/>
    </sheetView>
  </sheetViews>
  <sheetFormatPr defaultRowHeight="12.95" customHeight="1" x14ac:dyDescent="0.25"/>
  <cols>
    <col min="1" max="1" width="8.7109375" style="51" customWidth="1"/>
    <col min="2" max="2" width="37.5703125" style="51" customWidth="1"/>
    <col min="3" max="3" width="16.140625" style="51" customWidth="1"/>
    <col min="4" max="4" width="15" style="51" customWidth="1"/>
    <col min="5" max="5" width="16.7109375" style="51" customWidth="1"/>
    <col min="6" max="6" width="16.140625" style="51" customWidth="1"/>
    <col min="7" max="7" width="17.5703125" style="51" customWidth="1"/>
    <col min="8" max="8" width="15" style="51" customWidth="1"/>
    <col min="9" max="9" width="14.42578125" style="51" customWidth="1"/>
    <col min="10" max="10" width="11.28515625" style="51" customWidth="1"/>
    <col min="11" max="11" width="14" style="51" bestFit="1" customWidth="1"/>
    <col min="12" max="12" width="17.85546875" style="51" customWidth="1"/>
    <col min="13" max="14" width="9.140625" style="51"/>
    <col min="15" max="15" width="14.7109375" style="51" bestFit="1" customWidth="1"/>
    <col min="16" max="16" width="9.140625" style="51"/>
    <col min="17" max="17" width="16.140625" style="51" customWidth="1"/>
    <col min="18" max="18" width="9.140625" style="51"/>
    <col min="19" max="19" width="12" style="51" customWidth="1"/>
    <col min="20" max="21" width="9.140625" style="51"/>
    <col min="22" max="22" width="16.140625" style="51" customWidth="1"/>
    <col min="23" max="25" width="9.140625" style="51"/>
    <col min="26" max="26" width="14.7109375" style="51" bestFit="1" customWidth="1"/>
    <col min="27" max="31" width="9.140625" style="51"/>
    <col min="32" max="32" width="14.42578125" style="51" customWidth="1"/>
    <col min="33" max="33" width="16.42578125" style="51" customWidth="1"/>
    <col min="34" max="16384" width="9.140625" style="51"/>
  </cols>
  <sheetData>
    <row r="1" spans="1:33" ht="15" customHeight="1" x14ac:dyDescent="0.25">
      <c r="A1" s="451" t="s">
        <v>1008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</row>
    <row r="2" spans="1:33" ht="15" customHeight="1" x14ac:dyDescent="0.25">
      <c r="A2" s="451" t="s">
        <v>12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</row>
    <row r="3" spans="1:33" ht="15" customHeight="1" x14ac:dyDescent="0.25">
      <c r="A3" s="360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</row>
    <row r="4" spans="1:33" ht="15" customHeight="1" x14ac:dyDescent="0.25">
      <c r="AG4" s="58" t="s">
        <v>734</v>
      </c>
    </row>
    <row r="5" spans="1:33" ht="9" customHeight="1" thickBot="1" x14ac:dyDescent="0.3"/>
    <row r="6" spans="1:33" ht="18" customHeight="1" x14ac:dyDescent="0.25">
      <c r="A6" s="452" t="s">
        <v>588</v>
      </c>
      <c r="B6" s="472" t="s">
        <v>730</v>
      </c>
      <c r="C6" s="464" t="s">
        <v>743</v>
      </c>
      <c r="D6" s="465"/>
      <c r="E6" s="465"/>
      <c r="F6" s="465"/>
      <c r="G6" s="465"/>
      <c r="H6" s="465"/>
      <c r="I6" s="465"/>
      <c r="J6" s="465"/>
      <c r="K6" s="465"/>
      <c r="L6" s="466"/>
      <c r="M6" s="464" t="s">
        <v>743</v>
      </c>
      <c r="N6" s="465"/>
      <c r="O6" s="465"/>
      <c r="P6" s="465"/>
      <c r="Q6" s="465"/>
      <c r="R6" s="465"/>
      <c r="S6" s="465"/>
      <c r="T6" s="465"/>
      <c r="U6" s="465"/>
      <c r="V6" s="466"/>
      <c r="W6" s="464" t="s">
        <v>744</v>
      </c>
      <c r="X6" s="465"/>
      <c r="Y6" s="465"/>
      <c r="Z6" s="465"/>
      <c r="AA6" s="465"/>
      <c r="AB6" s="465"/>
      <c r="AC6" s="465"/>
      <c r="AD6" s="465"/>
      <c r="AE6" s="465"/>
      <c r="AF6" s="466"/>
      <c r="AG6" s="461" t="s">
        <v>685</v>
      </c>
    </row>
    <row r="7" spans="1:33" ht="45" customHeight="1" x14ac:dyDescent="0.25">
      <c r="A7" s="453"/>
      <c r="B7" s="473"/>
      <c r="C7" s="57" t="s">
        <v>0</v>
      </c>
      <c r="D7" s="56" t="s">
        <v>5</v>
      </c>
      <c r="E7" s="56" t="s">
        <v>98</v>
      </c>
      <c r="F7" s="56" t="s">
        <v>6</v>
      </c>
      <c r="G7" s="177" t="s">
        <v>59</v>
      </c>
      <c r="H7" s="48" t="s">
        <v>104</v>
      </c>
      <c r="I7" s="48" t="s">
        <v>8</v>
      </c>
      <c r="J7" s="48" t="s">
        <v>57</v>
      </c>
      <c r="K7" s="82" t="s">
        <v>31</v>
      </c>
      <c r="L7" s="459" t="s">
        <v>697</v>
      </c>
      <c r="M7" s="57" t="s">
        <v>0</v>
      </c>
      <c r="N7" s="56" t="s">
        <v>5</v>
      </c>
      <c r="O7" s="56" t="s">
        <v>98</v>
      </c>
      <c r="P7" s="56" t="s">
        <v>6</v>
      </c>
      <c r="Q7" s="177" t="s">
        <v>59</v>
      </c>
      <c r="R7" s="48" t="s">
        <v>7</v>
      </c>
      <c r="S7" s="48" t="s">
        <v>8</v>
      </c>
      <c r="T7" s="48" t="s">
        <v>57</v>
      </c>
      <c r="U7" s="82" t="s">
        <v>31</v>
      </c>
      <c r="V7" s="474" t="s">
        <v>4</v>
      </c>
      <c r="W7" s="57" t="s">
        <v>0</v>
      </c>
      <c r="X7" s="56" t="s">
        <v>5</v>
      </c>
      <c r="Y7" s="56" t="s">
        <v>98</v>
      </c>
      <c r="Z7" s="56" t="s">
        <v>6</v>
      </c>
      <c r="AA7" s="177" t="s">
        <v>59</v>
      </c>
      <c r="AB7" s="48" t="s">
        <v>7</v>
      </c>
      <c r="AC7" s="48" t="s">
        <v>8</v>
      </c>
      <c r="AD7" s="48" t="s">
        <v>57</v>
      </c>
      <c r="AE7" s="82" t="s">
        <v>31</v>
      </c>
      <c r="AF7" s="467" t="s">
        <v>698</v>
      </c>
      <c r="AG7" s="462"/>
    </row>
    <row r="8" spans="1:33" s="68" customFormat="1" ht="15" customHeight="1" x14ac:dyDescent="0.25">
      <c r="A8" s="453"/>
      <c r="B8" s="473"/>
      <c r="C8" s="57" t="s">
        <v>305</v>
      </c>
      <c r="D8" s="56" t="s">
        <v>314</v>
      </c>
      <c r="E8" s="56" t="s">
        <v>312</v>
      </c>
      <c r="F8" s="56" t="s">
        <v>325</v>
      </c>
      <c r="G8" s="56" t="s">
        <v>338</v>
      </c>
      <c r="H8" s="56" t="s">
        <v>346</v>
      </c>
      <c r="I8" s="56" t="s">
        <v>352</v>
      </c>
      <c r="J8" s="87" t="s">
        <v>360</v>
      </c>
      <c r="K8" s="87" t="s">
        <v>388</v>
      </c>
      <c r="L8" s="459"/>
      <c r="M8" s="57" t="s">
        <v>305</v>
      </c>
      <c r="N8" s="56" t="s">
        <v>314</v>
      </c>
      <c r="O8" s="56" t="s">
        <v>312</v>
      </c>
      <c r="P8" s="56" t="s">
        <v>325</v>
      </c>
      <c r="Q8" s="56" t="s">
        <v>338</v>
      </c>
      <c r="R8" s="56" t="s">
        <v>346</v>
      </c>
      <c r="S8" s="56" t="s">
        <v>352</v>
      </c>
      <c r="T8" s="56" t="s">
        <v>360</v>
      </c>
      <c r="U8" s="87" t="s">
        <v>388</v>
      </c>
      <c r="V8" s="474"/>
      <c r="W8" s="57" t="s">
        <v>305</v>
      </c>
      <c r="X8" s="56" t="s">
        <v>314</v>
      </c>
      <c r="Y8" s="56" t="s">
        <v>312</v>
      </c>
      <c r="Z8" s="56" t="s">
        <v>325</v>
      </c>
      <c r="AA8" s="56" t="s">
        <v>338</v>
      </c>
      <c r="AB8" s="56" t="s">
        <v>346</v>
      </c>
      <c r="AC8" s="56" t="s">
        <v>352</v>
      </c>
      <c r="AD8" s="56" t="s">
        <v>360</v>
      </c>
      <c r="AE8" s="87" t="s">
        <v>388</v>
      </c>
      <c r="AF8" s="468"/>
      <c r="AG8" s="462"/>
    </row>
    <row r="9" spans="1:33" ht="12.75" customHeight="1" thickBot="1" x14ac:dyDescent="0.3">
      <c r="A9" s="453"/>
      <c r="B9" s="473"/>
      <c r="C9" s="456" t="s">
        <v>659</v>
      </c>
      <c r="D9" s="457"/>
      <c r="E9" s="457"/>
      <c r="F9" s="457"/>
      <c r="G9" s="457"/>
      <c r="H9" s="457"/>
      <c r="I9" s="457"/>
      <c r="J9" s="458"/>
      <c r="K9" s="458"/>
      <c r="L9" s="460"/>
      <c r="M9" s="456" t="s">
        <v>660</v>
      </c>
      <c r="N9" s="457"/>
      <c r="O9" s="457"/>
      <c r="P9" s="457"/>
      <c r="Q9" s="457"/>
      <c r="R9" s="457"/>
      <c r="S9" s="457"/>
      <c r="T9" s="457"/>
      <c r="U9" s="457"/>
      <c r="V9" s="475"/>
      <c r="W9" s="456" t="s">
        <v>10</v>
      </c>
      <c r="X9" s="457"/>
      <c r="Y9" s="457"/>
      <c r="Z9" s="457"/>
      <c r="AA9" s="457"/>
      <c r="AB9" s="457"/>
      <c r="AC9" s="457"/>
      <c r="AD9" s="457"/>
      <c r="AE9" s="457"/>
      <c r="AF9" s="469"/>
      <c r="AG9" s="463"/>
    </row>
    <row r="10" spans="1:33" ht="17.25" customHeight="1" thickBot="1" x14ac:dyDescent="0.3">
      <c r="A10" s="83" t="s">
        <v>699</v>
      </c>
      <c r="B10" s="66" t="s">
        <v>13</v>
      </c>
      <c r="C10" s="211">
        <v>3466336</v>
      </c>
      <c r="D10" s="212">
        <v>776338</v>
      </c>
      <c r="E10" s="212">
        <v>3304320</v>
      </c>
      <c r="F10" s="212"/>
      <c r="G10" s="212">
        <v>314105</v>
      </c>
      <c r="H10" s="212">
        <v>1016000</v>
      </c>
      <c r="I10" s="212">
        <v>400050</v>
      </c>
      <c r="J10" s="213"/>
      <c r="K10" s="213"/>
      <c r="L10" s="214">
        <f>SUM(C10:K10)</f>
        <v>9277149</v>
      </c>
      <c r="M10" s="215"/>
      <c r="N10" s="216"/>
      <c r="O10" s="216"/>
      <c r="P10" s="216"/>
      <c r="Q10" s="216"/>
      <c r="R10" s="216"/>
      <c r="S10" s="216"/>
      <c r="T10" s="217"/>
      <c r="U10" s="217"/>
      <c r="V10" s="218"/>
      <c r="W10" s="215"/>
      <c r="X10" s="216"/>
      <c r="Y10" s="216"/>
      <c r="Z10" s="216"/>
      <c r="AA10" s="216"/>
      <c r="AB10" s="216"/>
      <c r="AC10" s="216"/>
      <c r="AD10" s="216"/>
      <c r="AE10" s="216"/>
      <c r="AF10" s="218"/>
      <c r="AG10" s="219">
        <f>SUM(L10,V10,AF10)</f>
        <v>9277149</v>
      </c>
    </row>
    <row r="11" spans="1:33" ht="17.25" customHeight="1" thickBot="1" x14ac:dyDescent="0.3">
      <c r="A11" s="83" t="s">
        <v>24</v>
      </c>
      <c r="B11" s="66" t="s">
        <v>25</v>
      </c>
      <c r="C11" s="211"/>
      <c r="D11" s="212"/>
      <c r="E11" s="212">
        <v>36218</v>
      </c>
      <c r="F11" s="212"/>
      <c r="G11" s="212"/>
      <c r="H11" s="212">
        <v>799500</v>
      </c>
      <c r="I11" s="212">
        <v>799410</v>
      </c>
      <c r="J11" s="213"/>
      <c r="K11" s="213"/>
      <c r="L11" s="214">
        <f>SUM(C11:K11)</f>
        <v>1635128</v>
      </c>
      <c r="M11" s="215"/>
      <c r="N11" s="216"/>
      <c r="O11" s="216"/>
      <c r="P11" s="216"/>
      <c r="Q11" s="216"/>
      <c r="R11" s="216"/>
      <c r="S11" s="216"/>
      <c r="T11" s="217"/>
      <c r="U11" s="217"/>
      <c r="V11" s="218"/>
      <c r="W11" s="215"/>
      <c r="X11" s="216"/>
      <c r="Y11" s="216"/>
      <c r="Z11" s="216"/>
      <c r="AA11" s="216"/>
      <c r="AB11" s="216"/>
      <c r="AC11" s="216"/>
      <c r="AD11" s="216"/>
      <c r="AE11" s="216"/>
      <c r="AF11" s="218"/>
      <c r="AG11" s="220">
        <f t="shared" ref="AG11:AG31" si="0">SUM(L11,V11,AF11)</f>
        <v>1635128</v>
      </c>
    </row>
    <row r="12" spans="1:33" ht="17.25" customHeight="1" thickBot="1" x14ac:dyDescent="0.3">
      <c r="A12" s="81" t="s">
        <v>700</v>
      </c>
      <c r="B12" s="65" t="s">
        <v>14</v>
      </c>
      <c r="C12" s="211"/>
      <c r="D12" s="212"/>
      <c r="E12" s="212">
        <v>1511902</v>
      </c>
      <c r="F12" s="212"/>
      <c r="G12" s="212"/>
      <c r="H12" s="212">
        <v>2674600</v>
      </c>
      <c r="I12" s="212">
        <v>787569</v>
      </c>
      <c r="J12" s="213"/>
      <c r="K12" s="213"/>
      <c r="L12" s="214">
        <f>SUM(C12:K12)</f>
        <v>4974071</v>
      </c>
      <c r="M12" s="215"/>
      <c r="N12" s="216"/>
      <c r="O12" s="216"/>
      <c r="P12" s="216"/>
      <c r="Q12" s="216"/>
      <c r="R12" s="216"/>
      <c r="S12" s="216"/>
      <c r="T12" s="217"/>
      <c r="U12" s="217"/>
      <c r="V12" s="218"/>
      <c r="W12" s="215"/>
      <c r="X12" s="216"/>
      <c r="Y12" s="216"/>
      <c r="Z12" s="216"/>
      <c r="AA12" s="216"/>
      <c r="AB12" s="216"/>
      <c r="AC12" s="216"/>
      <c r="AD12" s="216"/>
      <c r="AE12" s="216"/>
      <c r="AF12" s="218"/>
      <c r="AG12" s="220">
        <f t="shared" si="0"/>
        <v>4974071</v>
      </c>
    </row>
    <row r="13" spans="1:33" ht="17.25" customHeight="1" thickBot="1" x14ac:dyDescent="0.3">
      <c r="A13" s="81" t="s">
        <v>703</v>
      </c>
      <c r="B13" s="261" t="s">
        <v>742</v>
      </c>
      <c r="C13" s="260"/>
      <c r="D13" s="212"/>
      <c r="E13" s="212"/>
      <c r="F13" s="212"/>
      <c r="G13" s="212">
        <v>1160873</v>
      </c>
      <c r="H13" s="212"/>
      <c r="I13" s="212"/>
      <c r="J13" s="213"/>
      <c r="K13" s="213">
        <v>701625</v>
      </c>
      <c r="L13" s="214">
        <f>SUM(C13:K13)</f>
        <v>1862498</v>
      </c>
      <c r="M13" s="215"/>
      <c r="N13" s="216"/>
      <c r="O13" s="216"/>
      <c r="P13" s="216"/>
      <c r="Q13" s="216"/>
      <c r="R13" s="216"/>
      <c r="S13" s="216"/>
      <c r="T13" s="217"/>
      <c r="U13" s="217"/>
      <c r="V13" s="218"/>
      <c r="W13" s="215"/>
      <c r="X13" s="216"/>
      <c r="Y13" s="216"/>
      <c r="Z13" s="216"/>
      <c r="AA13" s="216"/>
      <c r="AB13" s="216"/>
      <c r="AC13" s="216"/>
      <c r="AD13" s="216"/>
      <c r="AE13" s="216"/>
      <c r="AF13" s="218"/>
      <c r="AG13" s="220">
        <f t="shared" si="0"/>
        <v>1862498</v>
      </c>
    </row>
    <row r="14" spans="1:33" ht="17.25" customHeight="1" thickBot="1" x14ac:dyDescent="0.3">
      <c r="A14" s="81" t="s">
        <v>704</v>
      </c>
      <c r="B14" s="65" t="s">
        <v>17</v>
      </c>
      <c r="C14" s="211"/>
      <c r="D14" s="212"/>
      <c r="E14" s="212"/>
      <c r="F14" s="212"/>
      <c r="G14" s="212">
        <v>2672340</v>
      </c>
      <c r="H14" s="212"/>
      <c r="I14" s="212"/>
      <c r="J14" s="213"/>
      <c r="K14" s="213"/>
      <c r="L14" s="214">
        <f>SUM(C14:K14)</f>
        <v>2672340</v>
      </c>
      <c r="M14" s="215"/>
      <c r="N14" s="216"/>
      <c r="O14" s="216"/>
      <c r="P14" s="216"/>
      <c r="Q14" s="216"/>
      <c r="R14" s="216"/>
      <c r="S14" s="216"/>
      <c r="T14" s="217"/>
      <c r="U14" s="217"/>
      <c r="V14" s="218"/>
      <c r="W14" s="215"/>
      <c r="X14" s="216"/>
      <c r="Y14" s="216"/>
      <c r="Z14" s="216"/>
      <c r="AA14" s="216"/>
      <c r="AB14" s="216"/>
      <c r="AC14" s="216"/>
      <c r="AD14" s="216"/>
      <c r="AE14" s="216"/>
      <c r="AF14" s="218"/>
      <c r="AG14" s="220">
        <f t="shared" si="0"/>
        <v>2672340</v>
      </c>
    </row>
    <row r="15" spans="1:33" ht="17.25" customHeight="1" thickBot="1" x14ac:dyDescent="0.3">
      <c r="A15" s="81" t="s">
        <v>707</v>
      </c>
      <c r="B15" s="66" t="s">
        <v>18</v>
      </c>
      <c r="C15" s="211">
        <v>2755712</v>
      </c>
      <c r="D15" s="212">
        <v>324238</v>
      </c>
      <c r="E15" s="212">
        <v>411671</v>
      </c>
      <c r="F15" s="212"/>
      <c r="G15" s="212"/>
      <c r="H15" s="212"/>
      <c r="I15" s="212"/>
      <c r="J15" s="213"/>
      <c r="K15" s="213"/>
      <c r="L15" s="214">
        <f t="shared" ref="L15:L21" si="1">SUM(C15:K15)</f>
        <v>3491621</v>
      </c>
      <c r="M15" s="215"/>
      <c r="N15" s="216"/>
      <c r="O15" s="216"/>
      <c r="P15" s="216"/>
      <c r="Q15" s="216"/>
      <c r="R15" s="216"/>
      <c r="S15" s="216"/>
      <c r="T15" s="217"/>
      <c r="U15" s="217"/>
      <c r="V15" s="218"/>
      <c r="W15" s="215"/>
      <c r="X15" s="216"/>
      <c r="Y15" s="216"/>
      <c r="Z15" s="216"/>
      <c r="AA15" s="216"/>
      <c r="AB15" s="216"/>
      <c r="AC15" s="216"/>
      <c r="AD15" s="216"/>
      <c r="AE15" s="216"/>
      <c r="AF15" s="218"/>
      <c r="AG15" s="220">
        <f t="shared" si="0"/>
        <v>3491621</v>
      </c>
    </row>
    <row r="16" spans="1:33" ht="17.25" customHeight="1" thickBot="1" x14ac:dyDescent="0.3">
      <c r="A16" s="81" t="s">
        <v>708</v>
      </c>
      <c r="B16" s="66" t="s">
        <v>731</v>
      </c>
      <c r="C16" s="211">
        <v>9898528</v>
      </c>
      <c r="D16" s="212">
        <v>1124756</v>
      </c>
      <c r="E16" s="212">
        <v>1557795</v>
      </c>
      <c r="F16" s="212"/>
      <c r="G16" s="212"/>
      <c r="H16" s="212">
        <v>698500</v>
      </c>
      <c r="I16" s="212"/>
      <c r="J16" s="213"/>
      <c r="K16" s="213"/>
      <c r="L16" s="214">
        <f>SUM(C16:K16)</f>
        <v>13279579</v>
      </c>
      <c r="M16" s="215"/>
      <c r="N16" s="216"/>
      <c r="O16" s="216"/>
      <c r="P16" s="216"/>
      <c r="Q16" s="216"/>
      <c r="R16" s="216"/>
      <c r="S16" s="216"/>
      <c r="T16" s="217"/>
      <c r="U16" s="217"/>
      <c r="V16" s="218"/>
      <c r="W16" s="215"/>
      <c r="X16" s="216"/>
      <c r="Y16" s="216"/>
      <c r="Z16" s="216"/>
      <c r="AA16" s="216"/>
      <c r="AB16" s="216"/>
      <c r="AC16" s="216"/>
      <c r="AD16" s="216"/>
      <c r="AE16" s="216"/>
      <c r="AF16" s="218"/>
      <c r="AG16" s="220">
        <f t="shared" si="0"/>
        <v>13279579</v>
      </c>
    </row>
    <row r="17" spans="1:33" ht="17.25" customHeight="1" thickBot="1" x14ac:dyDescent="0.3">
      <c r="A17" s="81" t="s">
        <v>783</v>
      </c>
      <c r="B17" s="66" t="s">
        <v>784</v>
      </c>
      <c r="C17" s="211"/>
      <c r="D17" s="212"/>
      <c r="E17" s="212"/>
      <c r="F17" s="212"/>
      <c r="G17" s="212">
        <v>1560500</v>
      </c>
      <c r="H17" s="212"/>
      <c r="I17" s="212"/>
      <c r="J17" s="213"/>
      <c r="K17" s="213"/>
      <c r="L17" s="214">
        <f>SUM(C17:K17)</f>
        <v>1560500</v>
      </c>
      <c r="M17" s="215"/>
      <c r="N17" s="216"/>
      <c r="O17" s="216"/>
      <c r="P17" s="216"/>
      <c r="Q17" s="216"/>
      <c r="R17" s="216"/>
      <c r="S17" s="216"/>
      <c r="T17" s="217"/>
      <c r="U17" s="217"/>
      <c r="V17" s="218"/>
      <c r="W17" s="215"/>
      <c r="X17" s="216"/>
      <c r="Y17" s="216"/>
      <c r="Z17" s="216"/>
      <c r="AA17" s="216"/>
      <c r="AB17" s="216"/>
      <c r="AC17" s="216"/>
      <c r="AD17" s="216"/>
      <c r="AE17" s="216"/>
      <c r="AF17" s="218"/>
      <c r="AG17" s="220">
        <f t="shared" si="0"/>
        <v>1560500</v>
      </c>
    </row>
    <row r="18" spans="1:33" ht="17.25" customHeight="1" thickBot="1" x14ac:dyDescent="0.3">
      <c r="A18" s="81" t="s">
        <v>712</v>
      </c>
      <c r="B18" s="66" t="s">
        <v>724</v>
      </c>
      <c r="C18" s="215"/>
      <c r="D18" s="216"/>
      <c r="E18" s="216">
        <v>606290</v>
      </c>
      <c r="F18" s="216"/>
      <c r="G18" s="216"/>
      <c r="H18" s="216"/>
      <c r="I18" s="216"/>
      <c r="J18" s="217"/>
      <c r="K18" s="217"/>
      <c r="L18" s="214">
        <f t="shared" si="1"/>
        <v>606290</v>
      </c>
      <c r="M18" s="215"/>
      <c r="N18" s="216"/>
      <c r="O18" s="216"/>
      <c r="P18" s="216"/>
      <c r="Q18" s="216"/>
      <c r="R18" s="216"/>
      <c r="S18" s="216"/>
      <c r="T18" s="217"/>
      <c r="U18" s="217"/>
      <c r="V18" s="218"/>
      <c r="W18" s="215"/>
      <c r="X18" s="216"/>
      <c r="Y18" s="216"/>
      <c r="Z18" s="216"/>
      <c r="AA18" s="216"/>
      <c r="AB18" s="216"/>
      <c r="AC18" s="216"/>
      <c r="AD18" s="216"/>
      <c r="AE18" s="216"/>
      <c r="AF18" s="218"/>
      <c r="AG18" s="220">
        <f t="shared" si="0"/>
        <v>606290</v>
      </c>
    </row>
    <row r="19" spans="1:33" ht="17.25" customHeight="1" thickBot="1" x14ac:dyDescent="0.3">
      <c r="A19" s="81" t="s">
        <v>713</v>
      </c>
      <c r="B19" s="66" t="s">
        <v>19</v>
      </c>
      <c r="C19" s="215"/>
      <c r="D19" s="216"/>
      <c r="E19" s="216">
        <v>1366461</v>
      </c>
      <c r="F19" s="216"/>
      <c r="G19" s="216"/>
      <c r="H19" s="216">
        <v>203073</v>
      </c>
      <c r="I19" s="216"/>
      <c r="J19" s="217"/>
      <c r="K19" s="217"/>
      <c r="L19" s="214">
        <f t="shared" si="1"/>
        <v>1569534</v>
      </c>
      <c r="M19" s="215"/>
      <c r="N19" s="216"/>
      <c r="O19" s="216"/>
      <c r="P19" s="216"/>
      <c r="Q19" s="216"/>
      <c r="R19" s="216"/>
      <c r="S19" s="216"/>
      <c r="T19" s="217"/>
      <c r="U19" s="217"/>
      <c r="V19" s="218"/>
      <c r="W19" s="215"/>
      <c r="X19" s="216"/>
      <c r="Y19" s="216"/>
      <c r="Z19" s="216"/>
      <c r="AA19" s="216"/>
      <c r="AB19" s="216"/>
      <c r="AC19" s="216"/>
      <c r="AD19" s="216"/>
      <c r="AE19" s="216"/>
      <c r="AF19" s="218"/>
      <c r="AG19" s="220">
        <f t="shared" si="0"/>
        <v>1569534</v>
      </c>
    </row>
    <row r="20" spans="1:33" ht="17.25" customHeight="1" thickBot="1" x14ac:dyDescent="0.3">
      <c r="A20" s="81" t="s">
        <v>22</v>
      </c>
      <c r="B20" s="66" t="s">
        <v>23</v>
      </c>
      <c r="C20" s="215"/>
      <c r="D20" s="216"/>
      <c r="E20" s="216">
        <v>200373</v>
      </c>
      <c r="F20" s="216"/>
      <c r="G20" s="216"/>
      <c r="H20" s="216"/>
      <c r="I20" s="216"/>
      <c r="J20" s="217"/>
      <c r="K20" s="217"/>
      <c r="L20" s="214">
        <f t="shared" si="1"/>
        <v>200373</v>
      </c>
      <c r="M20" s="215"/>
      <c r="N20" s="216"/>
      <c r="O20" s="216"/>
      <c r="P20" s="216"/>
      <c r="Q20" s="216"/>
      <c r="R20" s="216"/>
      <c r="S20" s="216"/>
      <c r="T20" s="217"/>
      <c r="U20" s="217"/>
      <c r="V20" s="218"/>
      <c r="W20" s="215"/>
      <c r="X20" s="216"/>
      <c r="Y20" s="216"/>
      <c r="Z20" s="216"/>
      <c r="AA20" s="216"/>
      <c r="AB20" s="216"/>
      <c r="AC20" s="216"/>
      <c r="AD20" s="216"/>
      <c r="AE20" s="216"/>
      <c r="AF20" s="218"/>
      <c r="AG20" s="220">
        <f t="shared" si="0"/>
        <v>200373</v>
      </c>
    </row>
    <row r="21" spans="1:33" ht="17.25" customHeight="1" thickBot="1" x14ac:dyDescent="0.3">
      <c r="A21" s="81" t="s">
        <v>26</v>
      </c>
      <c r="B21" s="66" t="s">
        <v>27</v>
      </c>
      <c r="C21" s="215">
        <v>213000</v>
      </c>
      <c r="D21" s="216">
        <v>42849</v>
      </c>
      <c r="E21" s="216">
        <v>95865</v>
      </c>
      <c r="F21" s="216"/>
      <c r="G21" s="216"/>
      <c r="H21" s="216"/>
      <c r="I21" s="216"/>
      <c r="J21" s="217"/>
      <c r="K21" s="217"/>
      <c r="L21" s="214">
        <f t="shared" si="1"/>
        <v>351714</v>
      </c>
      <c r="M21" s="215"/>
      <c r="N21" s="216"/>
      <c r="O21" s="216"/>
      <c r="P21" s="216"/>
      <c r="Q21" s="216"/>
      <c r="R21" s="216"/>
      <c r="S21" s="216"/>
      <c r="T21" s="217"/>
      <c r="U21" s="217"/>
      <c r="V21" s="218"/>
      <c r="W21" s="215"/>
      <c r="X21" s="216"/>
      <c r="Y21" s="216"/>
      <c r="Z21" s="216"/>
      <c r="AA21" s="216"/>
      <c r="AB21" s="216"/>
      <c r="AC21" s="216"/>
      <c r="AD21" s="216"/>
      <c r="AE21" s="216"/>
      <c r="AF21" s="218"/>
      <c r="AG21" s="220">
        <f t="shared" si="0"/>
        <v>351714</v>
      </c>
    </row>
    <row r="22" spans="1:33" ht="27" customHeight="1" thickBot="1" x14ac:dyDescent="0.3">
      <c r="A22" s="81" t="s">
        <v>735</v>
      </c>
      <c r="B22" s="240" t="s">
        <v>736</v>
      </c>
      <c r="C22" s="241"/>
      <c r="D22" s="242"/>
      <c r="E22" s="216"/>
      <c r="F22" s="216"/>
      <c r="G22" s="216"/>
      <c r="H22" s="216"/>
      <c r="I22" s="216"/>
      <c r="J22" s="217"/>
      <c r="K22" s="217"/>
      <c r="L22" s="214"/>
      <c r="M22" s="215"/>
      <c r="N22" s="216"/>
      <c r="O22" s="216">
        <v>1089000</v>
      </c>
      <c r="P22" s="216"/>
      <c r="Q22" s="216"/>
      <c r="R22" s="216"/>
      <c r="S22" s="216"/>
      <c r="T22" s="217"/>
      <c r="U22" s="217"/>
      <c r="V22" s="218">
        <f>SUM(M22:T22,T22:U22)</f>
        <v>1089000</v>
      </c>
      <c r="W22" s="215"/>
      <c r="X22" s="216"/>
      <c r="Y22" s="216"/>
      <c r="Z22" s="216"/>
      <c r="AA22" s="216"/>
      <c r="AB22" s="216"/>
      <c r="AC22" s="216"/>
      <c r="AD22" s="216"/>
      <c r="AE22" s="216"/>
      <c r="AF22" s="218"/>
      <c r="AG22" s="220">
        <f>SUM(L22,V22,AF22)</f>
        <v>1089000</v>
      </c>
    </row>
    <row r="23" spans="1:33" ht="17.25" customHeight="1" thickBot="1" x14ac:dyDescent="0.3">
      <c r="A23" s="81" t="s">
        <v>717</v>
      </c>
      <c r="B23" s="66" t="s">
        <v>30</v>
      </c>
      <c r="C23" s="215"/>
      <c r="D23" s="216"/>
      <c r="E23" s="216"/>
      <c r="F23" s="216"/>
      <c r="G23" s="216"/>
      <c r="H23" s="216"/>
      <c r="I23" s="216"/>
      <c r="J23" s="217"/>
      <c r="K23" s="217"/>
      <c r="L23" s="214"/>
      <c r="M23" s="215"/>
      <c r="N23" s="216"/>
      <c r="O23" s="216"/>
      <c r="P23" s="216"/>
      <c r="Q23" s="216">
        <v>121920</v>
      </c>
      <c r="R23" s="216"/>
      <c r="S23" s="216"/>
      <c r="T23" s="217"/>
      <c r="U23" s="217"/>
      <c r="V23" s="218">
        <f>SUM(M23:U23)</f>
        <v>121920</v>
      </c>
      <c r="W23" s="215"/>
      <c r="X23" s="216"/>
      <c r="Y23" s="216"/>
      <c r="Z23" s="216"/>
      <c r="AA23" s="216"/>
      <c r="AB23" s="216"/>
      <c r="AC23" s="216"/>
      <c r="AD23" s="216"/>
      <c r="AE23" s="216"/>
      <c r="AF23" s="218"/>
      <c r="AG23" s="220">
        <f>SUM(L23,V23,AF23)</f>
        <v>121920</v>
      </c>
    </row>
    <row r="24" spans="1:33" ht="17.25" customHeight="1" thickBot="1" x14ac:dyDescent="0.3">
      <c r="A24" s="81" t="s">
        <v>28</v>
      </c>
      <c r="B24" s="66" t="s">
        <v>29</v>
      </c>
      <c r="C24" s="215">
        <v>112000</v>
      </c>
      <c r="D24" s="216">
        <v>22536</v>
      </c>
      <c r="E24" s="216">
        <v>108084</v>
      </c>
      <c r="F24" s="216"/>
      <c r="G24" s="216"/>
      <c r="H24" s="216"/>
      <c r="I24" s="216"/>
      <c r="J24" s="217"/>
      <c r="K24" s="217"/>
      <c r="L24" s="214">
        <f>SUM(C24:K24)</f>
        <v>242620</v>
      </c>
      <c r="M24" s="215"/>
      <c r="N24" s="216"/>
      <c r="O24" s="216"/>
      <c r="P24" s="216"/>
      <c r="Q24" s="216"/>
      <c r="R24" s="216"/>
      <c r="S24" s="216"/>
      <c r="T24" s="217"/>
      <c r="U24" s="217"/>
      <c r="V24" s="218"/>
      <c r="W24" s="215"/>
      <c r="X24" s="216"/>
      <c r="Y24" s="216"/>
      <c r="Z24" s="216"/>
      <c r="AA24" s="216"/>
      <c r="AB24" s="216"/>
      <c r="AC24" s="216"/>
      <c r="AD24" s="216"/>
      <c r="AE24" s="216"/>
      <c r="AF24" s="218"/>
      <c r="AG24" s="220">
        <f>SUM(L24,V24,AF24)</f>
        <v>242620</v>
      </c>
    </row>
    <row r="25" spans="1:33" ht="17.25" customHeight="1" thickBot="1" x14ac:dyDescent="0.3">
      <c r="A25" s="81" t="s">
        <v>785</v>
      </c>
      <c r="B25" s="66" t="s">
        <v>786</v>
      </c>
      <c r="C25" s="215"/>
      <c r="D25" s="216"/>
      <c r="E25" s="216"/>
      <c r="F25" s="216"/>
      <c r="G25" s="216">
        <v>271890</v>
      </c>
      <c r="H25" s="216"/>
      <c r="I25" s="216"/>
      <c r="J25" s="217"/>
      <c r="K25" s="217"/>
      <c r="L25" s="214">
        <f t="shared" ref="L25:L26" si="2">SUM(C25:K25)</f>
        <v>271890</v>
      </c>
      <c r="M25" s="215"/>
      <c r="N25" s="216"/>
      <c r="O25" s="216"/>
      <c r="P25" s="216"/>
      <c r="Q25" s="216"/>
      <c r="R25" s="216"/>
      <c r="S25" s="216"/>
      <c r="T25" s="217"/>
      <c r="U25" s="217"/>
      <c r="V25" s="218"/>
      <c r="W25" s="215"/>
      <c r="X25" s="216"/>
      <c r="Y25" s="216"/>
      <c r="Z25" s="216"/>
      <c r="AA25" s="216"/>
      <c r="AB25" s="216"/>
      <c r="AC25" s="216"/>
      <c r="AD25" s="216"/>
      <c r="AE25" s="216"/>
      <c r="AF25" s="218"/>
      <c r="AG25" s="220">
        <f t="shared" ref="AG25:AG26" si="3">SUM(L25,V25,AF25)</f>
        <v>271890</v>
      </c>
    </row>
    <row r="26" spans="1:33" ht="17.25" customHeight="1" thickBot="1" x14ac:dyDescent="0.3">
      <c r="A26" s="81" t="s">
        <v>787</v>
      </c>
      <c r="B26" s="66" t="s">
        <v>788</v>
      </c>
      <c r="C26" s="215"/>
      <c r="D26" s="216"/>
      <c r="E26" s="216"/>
      <c r="F26" s="216">
        <v>303000</v>
      </c>
      <c r="G26" s="216"/>
      <c r="H26" s="216"/>
      <c r="I26" s="216"/>
      <c r="J26" s="217"/>
      <c r="K26" s="217"/>
      <c r="L26" s="214">
        <f t="shared" si="2"/>
        <v>303000</v>
      </c>
      <c r="M26" s="215"/>
      <c r="N26" s="216"/>
      <c r="O26" s="216"/>
      <c r="P26" s="216"/>
      <c r="Q26" s="216"/>
      <c r="R26" s="216"/>
      <c r="S26" s="216"/>
      <c r="T26" s="217"/>
      <c r="U26" s="217"/>
      <c r="V26" s="218"/>
      <c r="W26" s="215"/>
      <c r="X26" s="216"/>
      <c r="Y26" s="216"/>
      <c r="Z26" s="216"/>
      <c r="AA26" s="216"/>
      <c r="AB26" s="216"/>
      <c r="AC26" s="216"/>
      <c r="AD26" s="216"/>
      <c r="AE26" s="216"/>
      <c r="AF26" s="218"/>
      <c r="AG26" s="220">
        <f t="shared" si="3"/>
        <v>303000</v>
      </c>
    </row>
    <row r="27" spans="1:33" ht="17.25" customHeight="1" thickBot="1" x14ac:dyDescent="0.3">
      <c r="A27" s="81" t="s">
        <v>47</v>
      </c>
      <c r="B27" s="66" t="s">
        <v>48</v>
      </c>
      <c r="C27" s="215">
        <v>1986976</v>
      </c>
      <c r="D27" s="216">
        <v>456809</v>
      </c>
      <c r="E27" s="216">
        <v>1660353</v>
      </c>
      <c r="F27" s="216"/>
      <c r="G27" s="216"/>
      <c r="H27" s="216"/>
      <c r="I27" s="216"/>
      <c r="J27" s="217"/>
      <c r="K27" s="217"/>
      <c r="L27" s="214">
        <f>SUM(C27:K27)</f>
        <v>4104138</v>
      </c>
      <c r="M27" s="215"/>
      <c r="N27" s="216"/>
      <c r="O27" s="216"/>
      <c r="P27" s="216"/>
      <c r="Q27" s="216"/>
      <c r="R27" s="216"/>
      <c r="S27" s="216"/>
      <c r="T27" s="217"/>
      <c r="U27" s="217"/>
      <c r="V27" s="218"/>
      <c r="W27" s="215"/>
      <c r="X27" s="216"/>
      <c r="Y27" s="216"/>
      <c r="Z27" s="216"/>
      <c r="AA27" s="216"/>
      <c r="AB27" s="216"/>
      <c r="AC27" s="216"/>
      <c r="AD27" s="216"/>
      <c r="AE27" s="216"/>
      <c r="AF27" s="218"/>
      <c r="AG27" s="220">
        <f t="shared" si="0"/>
        <v>4104138</v>
      </c>
    </row>
    <row r="28" spans="1:33" ht="17.25" customHeight="1" thickBot="1" x14ac:dyDescent="0.3">
      <c r="A28" s="81" t="s">
        <v>716</v>
      </c>
      <c r="B28" s="66" t="s">
        <v>20</v>
      </c>
      <c r="C28" s="215"/>
      <c r="D28" s="216"/>
      <c r="E28" s="216">
        <v>1149350</v>
      </c>
      <c r="F28" s="216">
        <v>3053425</v>
      </c>
      <c r="G28" s="216"/>
      <c r="H28" s="216"/>
      <c r="I28" s="216"/>
      <c r="J28" s="217"/>
      <c r="K28" s="217"/>
      <c r="L28" s="214">
        <f>SUM(C28:K28)</f>
        <v>4202775</v>
      </c>
      <c r="M28" s="215"/>
      <c r="N28" s="216"/>
      <c r="O28" s="216"/>
      <c r="P28" s="216"/>
      <c r="Q28" s="216"/>
      <c r="R28" s="216"/>
      <c r="S28" s="216"/>
      <c r="T28" s="217"/>
      <c r="U28" s="217"/>
      <c r="V28" s="218"/>
      <c r="W28" s="215"/>
      <c r="X28" s="216"/>
      <c r="Y28" s="216"/>
      <c r="Z28" s="216"/>
      <c r="AA28" s="216"/>
      <c r="AB28" s="216"/>
      <c r="AC28" s="216"/>
      <c r="AD28" s="216"/>
      <c r="AE28" s="216"/>
      <c r="AF28" s="218"/>
      <c r="AG28" s="220">
        <f t="shared" si="0"/>
        <v>4202775</v>
      </c>
    </row>
    <row r="29" spans="1:33" ht="17.25" customHeight="1" thickBot="1" x14ac:dyDescent="0.3">
      <c r="A29" s="81" t="s">
        <v>45</v>
      </c>
      <c r="B29" s="65" t="s">
        <v>789</v>
      </c>
      <c r="C29" s="215"/>
      <c r="D29" s="216"/>
      <c r="E29" s="216">
        <v>4399</v>
      </c>
      <c r="F29" s="216"/>
      <c r="G29" s="216"/>
      <c r="H29" s="216"/>
      <c r="I29" s="216"/>
      <c r="J29" s="217"/>
      <c r="K29" s="217"/>
      <c r="L29" s="214">
        <f>SUM(C29:K29)</f>
        <v>4399</v>
      </c>
      <c r="M29" s="215"/>
      <c r="N29" s="216"/>
      <c r="O29" s="216"/>
      <c r="P29" s="216"/>
      <c r="Q29" s="216"/>
      <c r="R29" s="216"/>
      <c r="S29" s="216"/>
      <c r="T29" s="217"/>
      <c r="U29" s="217"/>
      <c r="V29" s="218"/>
      <c r="W29" s="215"/>
      <c r="X29" s="216"/>
      <c r="Y29" s="216"/>
      <c r="Z29" s="216"/>
      <c r="AA29" s="216"/>
      <c r="AB29" s="216"/>
      <c r="AC29" s="216"/>
      <c r="AD29" s="216"/>
      <c r="AE29" s="216"/>
      <c r="AF29" s="218"/>
      <c r="AG29" s="220">
        <f t="shared" si="0"/>
        <v>4399</v>
      </c>
    </row>
    <row r="30" spans="1:33" ht="17.25" customHeight="1" thickBot="1" x14ac:dyDescent="0.3">
      <c r="A30" s="316" t="s">
        <v>718</v>
      </c>
      <c r="B30" s="314" t="s">
        <v>790</v>
      </c>
      <c r="C30" s="215"/>
      <c r="D30" s="318"/>
      <c r="E30" s="318"/>
      <c r="F30" s="318"/>
      <c r="G30" s="318"/>
      <c r="H30" s="318"/>
      <c r="I30" s="318"/>
      <c r="J30" s="216"/>
      <c r="K30" s="319">
        <v>552</v>
      </c>
      <c r="L30" s="214">
        <f t="shared" ref="L30" si="4">SUM(C30:K30)</f>
        <v>552</v>
      </c>
      <c r="M30" s="308"/>
      <c r="N30" s="311"/>
      <c r="O30" s="311"/>
      <c r="P30" s="311"/>
      <c r="Q30" s="311"/>
      <c r="R30" s="311"/>
      <c r="S30" s="311"/>
      <c r="T30" s="312"/>
      <c r="U30" s="312"/>
      <c r="V30" s="313"/>
      <c r="W30" s="308"/>
      <c r="X30" s="311"/>
      <c r="Y30" s="311"/>
      <c r="Z30" s="311"/>
      <c r="AA30" s="311"/>
      <c r="AB30" s="311"/>
      <c r="AC30" s="311"/>
      <c r="AD30" s="311"/>
      <c r="AE30" s="311"/>
      <c r="AF30" s="313"/>
      <c r="AG30" s="220">
        <f t="shared" si="0"/>
        <v>552</v>
      </c>
    </row>
    <row r="31" spans="1:33" ht="17.25" customHeight="1" thickBot="1" x14ac:dyDescent="0.3">
      <c r="A31" s="317" t="s">
        <v>719</v>
      </c>
      <c r="B31" s="315" t="s">
        <v>791</v>
      </c>
      <c r="C31" s="308"/>
      <c r="D31" s="309"/>
      <c r="E31" s="309"/>
      <c r="F31" s="309"/>
      <c r="G31" s="309">
        <v>8186896</v>
      </c>
      <c r="H31" s="309"/>
      <c r="I31" s="309"/>
      <c r="J31" s="320"/>
      <c r="K31" s="310"/>
      <c r="L31" s="214"/>
      <c r="M31" s="308"/>
      <c r="N31" s="311"/>
      <c r="O31" s="311"/>
      <c r="P31" s="311"/>
      <c r="Q31" s="311"/>
      <c r="R31" s="311"/>
      <c r="S31" s="311"/>
      <c r="T31" s="312"/>
      <c r="U31" s="312"/>
      <c r="V31" s="313"/>
      <c r="W31" s="308"/>
      <c r="X31" s="311"/>
      <c r="Y31" s="311"/>
      <c r="Z31" s="311"/>
      <c r="AA31" s="311"/>
      <c r="AB31" s="311"/>
      <c r="AC31" s="311"/>
      <c r="AD31" s="311"/>
      <c r="AE31" s="311"/>
      <c r="AF31" s="313"/>
      <c r="AG31" s="220">
        <f t="shared" si="0"/>
        <v>0</v>
      </c>
    </row>
    <row r="32" spans="1:33" ht="19.5" customHeight="1" thickBot="1" x14ac:dyDescent="0.3">
      <c r="A32" s="470" t="s">
        <v>65</v>
      </c>
      <c r="B32" s="471"/>
      <c r="C32" s="221">
        <f t="shared" ref="C32:I32" si="5">SUM(C10:C29)</f>
        <v>18432552</v>
      </c>
      <c r="D32" s="221">
        <f t="shared" si="5"/>
        <v>2747526</v>
      </c>
      <c r="E32" s="221">
        <f t="shared" si="5"/>
        <v>12013081</v>
      </c>
      <c r="F32" s="221">
        <f t="shared" si="5"/>
        <v>3356425</v>
      </c>
      <c r="G32" s="221">
        <f>SUM(G10:G31)</f>
        <v>14166604</v>
      </c>
      <c r="H32" s="221">
        <f t="shared" si="5"/>
        <v>5391673</v>
      </c>
      <c r="I32" s="221">
        <f t="shared" si="5"/>
        <v>1987029</v>
      </c>
      <c r="J32" s="221"/>
      <c r="K32" s="221">
        <f>SUM(K10:K31)</f>
        <v>702177</v>
      </c>
      <c r="L32" s="221">
        <f>SUM(L10:L31)</f>
        <v>50610171</v>
      </c>
      <c r="M32" s="221"/>
      <c r="N32" s="222"/>
      <c r="O32" s="222">
        <f>SUM(O10:O29)</f>
        <v>1089000</v>
      </c>
      <c r="P32" s="222"/>
      <c r="Q32" s="222">
        <f>SUM(Q10:Q29)</f>
        <v>121920</v>
      </c>
      <c r="R32" s="222"/>
      <c r="S32" s="222"/>
      <c r="T32" s="222"/>
      <c r="U32" s="222"/>
      <c r="V32" s="223">
        <f>SUM(V10:V29)</f>
        <v>1210920</v>
      </c>
      <c r="W32" s="221"/>
      <c r="X32" s="222"/>
      <c r="Y32" s="222"/>
      <c r="Z32" s="222"/>
      <c r="AA32" s="222"/>
      <c r="AB32" s="222"/>
      <c r="AC32" s="222"/>
      <c r="AD32" s="222"/>
      <c r="AE32" s="222"/>
      <c r="AF32" s="223"/>
      <c r="AG32" s="224">
        <f>SUM(AG10:AG31)</f>
        <v>51821091</v>
      </c>
    </row>
    <row r="41" spans="5:5" ht="12.95" customHeight="1" x14ac:dyDescent="0.25">
      <c r="E41" s="243"/>
    </row>
  </sheetData>
  <mergeCells count="15">
    <mergeCell ref="A32:B32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4" orientation="landscape" horizontalDpi="4294967292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2"/>
  <sheetViews>
    <sheetView view="pageBreakPreview" zoomScaleNormal="100" zoomScaleSheetLayoutView="100" workbookViewId="0">
      <selection activeCell="Z72" sqref="Z72"/>
    </sheetView>
  </sheetViews>
  <sheetFormatPr defaultRowHeight="12.75" x14ac:dyDescent="0.2"/>
  <cols>
    <col min="1" max="1" width="7.7109375" style="154" customWidth="1"/>
    <col min="2" max="2" width="9.7109375" style="154" customWidth="1"/>
    <col min="3" max="3" width="39.7109375" style="154" customWidth="1"/>
    <col min="4" max="4" width="16.5703125" style="154" customWidth="1"/>
    <col min="5" max="5" width="14.5703125" style="155" customWidth="1"/>
    <col min="6" max="25" width="9.28515625" style="155" hidden="1" customWidth="1"/>
    <col min="26" max="27" width="12.7109375" style="155" customWidth="1"/>
    <col min="28" max="28" width="9.28515625" style="155" customWidth="1"/>
    <col min="29" max="29" width="13" style="155" customWidth="1"/>
    <col min="30" max="16384" width="9.140625" style="154"/>
  </cols>
  <sheetData>
    <row r="1" spans="1:29" ht="15" x14ac:dyDescent="0.25">
      <c r="A1" s="479" t="s">
        <v>1007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80"/>
      <c r="AA1" s="480"/>
      <c r="AB1" s="480"/>
      <c r="AC1" s="480"/>
    </row>
    <row r="2" spans="1:29" ht="15" x14ac:dyDescent="0.25">
      <c r="A2" s="479" t="s">
        <v>55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80"/>
      <c r="AA2" s="480"/>
      <c r="AB2" s="480"/>
      <c r="AC2" s="480"/>
    </row>
    <row r="3" spans="1:29" ht="15" x14ac:dyDescent="0.25">
      <c r="A3" s="481" t="s">
        <v>737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0"/>
      <c r="AA3" s="480"/>
      <c r="AB3" s="480"/>
      <c r="AC3" s="480"/>
    </row>
    <row r="4" spans="1:29" ht="13.5" thickBot="1" x14ac:dyDescent="0.25"/>
    <row r="5" spans="1:29" ht="77.25" thickBot="1" x14ac:dyDescent="0.25">
      <c r="A5" s="485" t="s">
        <v>591</v>
      </c>
      <c r="B5" s="488" t="s">
        <v>592</v>
      </c>
      <c r="C5" s="482" t="s">
        <v>93</v>
      </c>
      <c r="D5" s="245" t="s">
        <v>794</v>
      </c>
      <c r="E5" s="245" t="s">
        <v>745</v>
      </c>
      <c r="F5" s="244" t="s">
        <v>51</v>
      </c>
      <c r="G5" s="117" t="s">
        <v>32</v>
      </c>
      <c r="H5" s="117" t="s">
        <v>52</v>
      </c>
      <c r="I5" s="117" t="s">
        <v>33</v>
      </c>
      <c r="J5" s="117" t="s">
        <v>34</v>
      </c>
      <c r="K5" s="117" t="s">
        <v>54</v>
      </c>
      <c r="L5" s="117" t="s">
        <v>35</v>
      </c>
      <c r="M5" s="117" t="s">
        <v>53</v>
      </c>
      <c r="N5" s="117" t="s">
        <v>36</v>
      </c>
      <c r="O5" s="117" t="s">
        <v>63</v>
      </c>
      <c r="P5" s="117" t="s">
        <v>37</v>
      </c>
      <c r="Q5" s="117" t="s">
        <v>38</v>
      </c>
      <c r="R5" s="117" t="s">
        <v>724</v>
      </c>
      <c r="S5" s="117" t="s">
        <v>39</v>
      </c>
      <c r="T5" s="117" t="s">
        <v>50</v>
      </c>
      <c r="U5" s="117" t="s">
        <v>40</v>
      </c>
      <c r="V5" s="117" t="s">
        <v>41</v>
      </c>
      <c r="W5" s="117" t="s">
        <v>42</v>
      </c>
      <c r="X5" s="117" t="s">
        <v>43</v>
      </c>
      <c r="Y5" s="262" t="s">
        <v>44</v>
      </c>
      <c r="Z5" s="263" t="s">
        <v>769</v>
      </c>
      <c r="AA5" s="263"/>
      <c r="AB5" s="263" t="s">
        <v>770</v>
      </c>
      <c r="AC5" s="476" t="s">
        <v>771</v>
      </c>
    </row>
    <row r="6" spans="1:29" x14ac:dyDescent="0.2">
      <c r="A6" s="486"/>
      <c r="B6" s="489"/>
      <c r="C6" s="483"/>
      <c r="D6" s="246" t="s">
        <v>699</v>
      </c>
      <c r="E6" s="246" t="s">
        <v>24</v>
      </c>
      <c r="F6" s="118" t="s">
        <v>701</v>
      </c>
      <c r="G6" s="118" t="s">
        <v>702</v>
      </c>
      <c r="H6" s="118" t="s">
        <v>703</v>
      </c>
      <c r="I6" s="118" t="s">
        <v>704</v>
      </c>
      <c r="J6" s="118" t="s">
        <v>705</v>
      </c>
      <c r="K6" s="118" t="s">
        <v>706</v>
      </c>
      <c r="L6" s="118" t="s">
        <v>707</v>
      </c>
      <c r="M6" s="118" t="s">
        <v>708</v>
      </c>
      <c r="N6" s="118" t="s">
        <v>708</v>
      </c>
      <c r="O6" s="118" t="s">
        <v>709</v>
      </c>
      <c r="P6" s="118" t="s">
        <v>710</v>
      </c>
      <c r="Q6" s="118" t="s">
        <v>711</v>
      </c>
      <c r="R6" s="118" t="s">
        <v>712</v>
      </c>
      <c r="S6" s="118" t="s">
        <v>714</v>
      </c>
      <c r="T6" s="79" t="s">
        <v>49</v>
      </c>
      <c r="U6" s="118" t="s">
        <v>715</v>
      </c>
      <c r="V6" s="118" t="s">
        <v>716</v>
      </c>
      <c r="W6" s="118" t="s">
        <v>720</v>
      </c>
      <c r="X6" s="118" t="s">
        <v>718</v>
      </c>
      <c r="Y6" s="118" t="s">
        <v>719</v>
      </c>
      <c r="Z6" s="286" t="s">
        <v>700</v>
      </c>
      <c r="AA6" s="286" t="s">
        <v>708</v>
      </c>
      <c r="AB6" s="286" t="s">
        <v>713</v>
      </c>
      <c r="AC6" s="477"/>
    </row>
    <row r="7" spans="1:29" x14ac:dyDescent="0.2">
      <c r="A7" s="486"/>
      <c r="B7" s="489"/>
      <c r="C7" s="483"/>
      <c r="D7" s="247"/>
      <c r="E7" s="247"/>
      <c r="F7" s="119"/>
      <c r="G7" s="119"/>
      <c r="H7" s="119"/>
      <c r="I7" s="119"/>
      <c r="J7" s="119"/>
      <c r="K7" s="119"/>
      <c r="L7" s="119"/>
      <c r="M7" s="119"/>
      <c r="N7" s="119"/>
      <c r="O7" s="119" t="s">
        <v>64</v>
      </c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264"/>
      <c r="AA7" s="264"/>
      <c r="AB7" s="264"/>
      <c r="AC7" s="477"/>
    </row>
    <row r="8" spans="1:29" ht="13.5" thickBot="1" x14ac:dyDescent="0.25">
      <c r="A8" s="487"/>
      <c r="B8" s="490"/>
      <c r="C8" s="484"/>
      <c r="D8" s="248" t="s">
        <v>589</v>
      </c>
      <c r="E8" s="248" t="s">
        <v>589</v>
      </c>
      <c r="F8" s="120" t="s">
        <v>589</v>
      </c>
      <c r="G8" s="120" t="s">
        <v>589</v>
      </c>
      <c r="H8" s="120" t="s">
        <v>589</v>
      </c>
      <c r="I8" s="120" t="s">
        <v>589</v>
      </c>
      <c r="J8" s="120" t="s">
        <v>589</v>
      </c>
      <c r="K8" s="120" t="s">
        <v>589</v>
      </c>
      <c r="L8" s="120" t="s">
        <v>589</v>
      </c>
      <c r="M8" s="120" t="s">
        <v>589</v>
      </c>
      <c r="N8" s="120" t="s">
        <v>589</v>
      </c>
      <c r="O8" s="120" t="s">
        <v>589</v>
      </c>
      <c r="P8" s="120" t="s">
        <v>589</v>
      </c>
      <c r="Q8" s="120" t="s">
        <v>589</v>
      </c>
      <c r="R8" s="120" t="s">
        <v>589</v>
      </c>
      <c r="S8" s="120" t="s">
        <v>589</v>
      </c>
      <c r="T8" s="120" t="s">
        <v>589</v>
      </c>
      <c r="U8" s="120" t="s">
        <v>589</v>
      </c>
      <c r="V8" s="120" t="s">
        <v>589</v>
      </c>
      <c r="W8" s="120" t="s">
        <v>589</v>
      </c>
      <c r="X8" s="120" t="s">
        <v>589</v>
      </c>
      <c r="Y8" s="120" t="s">
        <v>589</v>
      </c>
      <c r="Z8" s="248" t="s">
        <v>589</v>
      </c>
      <c r="AA8" s="248" t="s">
        <v>589</v>
      </c>
      <c r="AB8" s="248" t="s">
        <v>589</v>
      </c>
      <c r="AC8" s="478"/>
    </row>
    <row r="9" spans="1:29" x14ac:dyDescent="0.2">
      <c r="A9" s="156" t="s">
        <v>104</v>
      </c>
      <c r="B9" s="157"/>
      <c r="C9" s="158"/>
      <c r="D9" s="249"/>
      <c r="E9" s="249"/>
      <c r="F9" s="159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265"/>
      <c r="AA9" s="290"/>
      <c r="AB9" s="290"/>
      <c r="AC9" s="299"/>
    </row>
    <row r="10" spans="1:29" s="165" customFormat="1" ht="0.75" customHeight="1" thickBot="1" x14ac:dyDescent="0.25">
      <c r="A10" s="161"/>
      <c r="B10" s="162"/>
      <c r="C10" s="163"/>
      <c r="D10" s="250"/>
      <c r="E10" s="250"/>
      <c r="F10" s="164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266"/>
      <c r="AA10" s="291"/>
      <c r="AB10" s="291"/>
      <c r="AC10" s="298"/>
    </row>
    <row r="11" spans="1:29" ht="25.5" hidden="1" customHeight="1" x14ac:dyDescent="0.2">
      <c r="A11" s="166"/>
      <c r="B11" s="167"/>
      <c r="C11" s="168"/>
      <c r="D11" s="251"/>
      <c r="E11" s="251"/>
      <c r="F11" s="150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265"/>
      <c r="AA11" s="290"/>
      <c r="AB11" s="290"/>
      <c r="AC11" s="296"/>
    </row>
    <row r="12" spans="1:29" ht="13.5" hidden="1" thickBot="1" x14ac:dyDescent="0.25">
      <c r="A12" s="166"/>
      <c r="B12" s="167"/>
      <c r="C12" s="168"/>
      <c r="D12" s="251"/>
      <c r="E12" s="251"/>
      <c r="F12" s="150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265"/>
      <c r="AA12" s="290"/>
      <c r="AB12" s="290"/>
      <c r="AC12" s="296"/>
    </row>
    <row r="13" spans="1:29" ht="21" hidden="1" customHeight="1" x14ac:dyDescent="0.2">
      <c r="A13" s="166"/>
      <c r="B13" s="167"/>
      <c r="C13" s="168"/>
      <c r="D13" s="251"/>
      <c r="E13" s="251"/>
      <c r="F13" s="150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265"/>
      <c r="AA13" s="290"/>
      <c r="AB13" s="290"/>
      <c r="AC13" s="296"/>
    </row>
    <row r="14" spans="1:29" ht="13.5" hidden="1" thickBot="1" x14ac:dyDescent="0.25">
      <c r="A14" s="166"/>
      <c r="B14" s="167"/>
      <c r="C14" s="168"/>
      <c r="D14" s="251"/>
      <c r="E14" s="251"/>
      <c r="F14" s="150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265"/>
      <c r="AA14" s="290"/>
      <c r="AB14" s="290"/>
      <c r="AC14" s="296"/>
    </row>
    <row r="15" spans="1:29" ht="13.5" hidden="1" thickBot="1" x14ac:dyDescent="0.25">
      <c r="A15" s="166"/>
      <c r="B15" s="167"/>
      <c r="C15" s="168"/>
      <c r="D15" s="251"/>
      <c r="E15" s="251"/>
      <c r="F15" s="150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265"/>
      <c r="AA15" s="290"/>
      <c r="AB15" s="290"/>
      <c r="AC15" s="296"/>
    </row>
    <row r="16" spans="1:29" ht="13.5" hidden="1" thickBot="1" x14ac:dyDescent="0.25">
      <c r="A16" s="166"/>
      <c r="B16" s="167"/>
      <c r="C16" s="168"/>
      <c r="D16" s="251"/>
      <c r="E16" s="251"/>
      <c r="F16" s="15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265"/>
      <c r="AA16" s="290"/>
      <c r="AB16" s="290"/>
      <c r="AC16" s="296"/>
    </row>
    <row r="17" spans="1:29" ht="13.5" hidden="1" thickBot="1" x14ac:dyDescent="0.25">
      <c r="A17" s="166"/>
      <c r="B17" s="167"/>
      <c r="C17" s="168"/>
      <c r="D17" s="251"/>
      <c r="E17" s="251"/>
      <c r="F17" s="150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265"/>
      <c r="AA17" s="290"/>
      <c r="AB17" s="290"/>
      <c r="AC17" s="296"/>
    </row>
    <row r="18" spans="1:29" s="165" customFormat="1" ht="13.5" hidden="1" thickBot="1" x14ac:dyDescent="0.25">
      <c r="A18" s="161"/>
      <c r="B18" s="162"/>
      <c r="C18" s="163"/>
      <c r="D18" s="250"/>
      <c r="E18" s="250"/>
      <c r="F18" s="164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266"/>
      <c r="AA18" s="291"/>
      <c r="AB18" s="291"/>
      <c r="AC18" s="297"/>
    </row>
    <row r="19" spans="1:29" ht="13.5" hidden="1" thickBot="1" x14ac:dyDescent="0.25">
      <c r="A19" s="166"/>
      <c r="B19" s="167"/>
      <c r="C19" s="168"/>
      <c r="D19" s="251"/>
      <c r="E19" s="251"/>
      <c r="F19" s="15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265"/>
      <c r="AA19" s="290"/>
      <c r="AB19" s="290"/>
      <c r="AC19" s="296"/>
    </row>
    <row r="20" spans="1:29" ht="13.5" hidden="1" thickBot="1" x14ac:dyDescent="0.25">
      <c r="A20" s="166"/>
      <c r="B20" s="167"/>
      <c r="C20" s="168"/>
      <c r="D20" s="251"/>
      <c r="E20" s="251"/>
      <c r="F20" s="15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265"/>
      <c r="AA20" s="290"/>
      <c r="AB20" s="290"/>
      <c r="AC20" s="296"/>
    </row>
    <row r="21" spans="1:29" ht="13.5" hidden="1" thickBot="1" x14ac:dyDescent="0.25">
      <c r="A21" s="166"/>
      <c r="B21" s="167"/>
      <c r="C21" s="168"/>
      <c r="D21" s="251"/>
      <c r="E21" s="251"/>
      <c r="F21" s="15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265"/>
      <c r="AA21" s="290"/>
      <c r="AB21" s="290"/>
      <c r="AC21" s="296"/>
    </row>
    <row r="22" spans="1:29" ht="13.5" hidden="1" thickBot="1" x14ac:dyDescent="0.25">
      <c r="A22" s="166"/>
      <c r="B22" s="167"/>
      <c r="C22" s="168"/>
      <c r="D22" s="251"/>
      <c r="E22" s="251"/>
      <c r="F22" s="15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265"/>
      <c r="AA22" s="290"/>
      <c r="AB22" s="290"/>
      <c r="AC22" s="296"/>
    </row>
    <row r="23" spans="1:29" ht="13.5" hidden="1" thickBot="1" x14ac:dyDescent="0.25">
      <c r="A23" s="166"/>
      <c r="B23" s="167"/>
      <c r="C23" s="168"/>
      <c r="D23" s="251"/>
      <c r="E23" s="251"/>
      <c r="F23" s="150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265"/>
      <c r="AA23" s="290"/>
      <c r="AB23" s="290"/>
      <c r="AC23" s="296"/>
    </row>
    <row r="24" spans="1:29" ht="13.5" hidden="1" thickBot="1" x14ac:dyDescent="0.25">
      <c r="A24" s="166"/>
      <c r="B24" s="167"/>
      <c r="C24" s="168"/>
      <c r="D24" s="251"/>
      <c r="E24" s="251"/>
      <c r="F24" s="150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265"/>
      <c r="AA24" s="290"/>
      <c r="AB24" s="290"/>
      <c r="AC24" s="296"/>
    </row>
    <row r="25" spans="1:29" ht="13.5" hidden="1" thickBot="1" x14ac:dyDescent="0.25">
      <c r="A25" s="166"/>
      <c r="B25" s="167"/>
      <c r="C25" s="168"/>
      <c r="D25" s="251"/>
      <c r="E25" s="251"/>
      <c r="F25" s="150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265"/>
      <c r="AA25" s="290"/>
      <c r="AB25" s="290"/>
      <c r="AC25" s="296"/>
    </row>
    <row r="26" spans="1:29" ht="13.5" hidden="1" thickBot="1" x14ac:dyDescent="0.25">
      <c r="A26" s="166"/>
      <c r="B26" s="167"/>
      <c r="C26" s="50"/>
      <c r="D26" s="251"/>
      <c r="E26" s="251"/>
      <c r="F26" s="150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265"/>
      <c r="AA26" s="290"/>
      <c r="AB26" s="290"/>
      <c r="AC26" s="296"/>
    </row>
    <row r="27" spans="1:29" ht="13.5" hidden="1" thickBot="1" x14ac:dyDescent="0.25">
      <c r="A27" s="166"/>
      <c r="B27" s="167"/>
      <c r="C27" s="50"/>
      <c r="D27" s="251"/>
      <c r="E27" s="251"/>
      <c r="F27" s="150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265"/>
      <c r="AA27" s="290"/>
      <c r="AB27" s="290"/>
      <c r="AC27" s="296"/>
    </row>
    <row r="28" spans="1:29" ht="13.5" hidden="1" thickBot="1" x14ac:dyDescent="0.25">
      <c r="A28" s="166"/>
      <c r="B28" s="167"/>
      <c r="C28" s="50"/>
      <c r="D28" s="251"/>
      <c r="E28" s="251"/>
      <c r="F28" s="150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265"/>
      <c r="AA28" s="290"/>
      <c r="AB28" s="290"/>
      <c r="AC28" s="296"/>
    </row>
    <row r="29" spans="1:29" ht="13.5" hidden="1" thickBot="1" x14ac:dyDescent="0.25">
      <c r="A29" s="166"/>
      <c r="B29" s="167"/>
      <c r="C29" s="50"/>
      <c r="D29" s="251"/>
      <c r="E29" s="251"/>
      <c r="F29" s="150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265"/>
      <c r="AA29" s="290"/>
      <c r="AB29" s="290"/>
      <c r="AC29" s="296"/>
    </row>
    <row r="30" spans="1:29" ht="13.5" hidden="1" thickBot="1" x14ac:dyDescent="0.25">
      <c r="A30" s="166"/>
      <c r="B30" s="167"/>
      <c r="C30" s="50"/>
      <c r="D30" s="251"/>
      <c r="E30" s="251"/>
      <c r="F30" s="150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265"/>
      <c r="AA30" s="290"/>
      <c r="AB30" s="290"/>
      <c r="AC30" s="296"/>
    </row>
    <row r="31" spans="1:29" ht="13.5" hidden="1" thickBot="1" x14ac:dyDescent="0.25">
      <c r="A31" s="166"/>
      <c r="B31" s="167"/>
      <c r="C31" s="168"/>
      <c r="D31" s="251"/>
      <c r="E31" s="251"/>
      <c r="F31" s="150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265"/>
      <c r="AA31" s="290"/>
      <c r="AB31" s="290"/>
      <c r="AC31" s="296"/>
    </row>
    <row r="32" spans="1:29" ht="13.5" hidden="1" thickBot="1" x14ac:dyDescent="0.25">
      <c r="A32" s="166"/>
      <c r="B32" s="167"/>
      <c r="C32" s="168"/>
      <c r="D32" s="251"/>
      <c r="E32" s="251"/>
      <c r="F32" s="150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265"/>
      <c r="AA32" s="290"/>
      <c r="AB32" s="290"/>
      <c r="AC32" s="296"/>
    </row>
    <row r="33" spans="1:29" s="165" customFormat="1" ht="13.5" hidden="1" thickBot="1" x14ac:dyDescent="0.25">
      <c r="A33" s="161"/>
      <c r="B33" s="162"/>
      <c r="C33" s="163"/>
      <c r="D33" s="250"/>
      <c r="E33" s="250"/>
      <c r="F33" s="164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266"/>
      <c r="AA33" s="291"/>
      <c r="AB33" s="291"/>
      <c r="AC33" s="297"/>
    </row>
    <row r="34" spans="1:29" ht="13.5" hidden="1" thickBot="1" x14ac:dyDescent="0.25">
      <c r="A34" s="166"/>
      <c r="B34" s="167"/>
      <c r="C34" s="168"/>
      <c r="D34" s="251"/>
      <c r="E34" s="251"/>
      <c r="F34" s="15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265"/>
      <c r="AA34" s="290"/>
      <c r="AB34" s="290"/>
      <c r="AC34" s="296"/>
    </row>
    <row r="35" spans="1:29" ht="13.5" hidden="1" thickBot="1" x14ac:dyDescent="0.25">
      <c r="A35" s="166"/>
      <c r="B35" s="167"/>
      <c r="C35" s="168"/>
      <c r="D35" s="251"/>
      <c r="E35" s="251"/>
      <c r="F35" s="150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265"/>
      <c r="AA35" s="290"/>
      <c r="AB35" s="290"/>
      <c r="AC35" s="296"/>
    </row>
    <row r="36" spans="1:29" ht="13.5" hidden="1" thickBot="1" x14ac:dyDescent="0.25">
      <c r="A36" s="166"/>
      <c r="B36" s="167"/>
      <c r="C36" s="168"/>
      <c r="D36" s="251"/>
      <c r="E36" s="251"/>
      <c r="F36" s="150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265"/>
      <c r="AA36" s="290"/>
      <c r="AB36" s="290"/>
      <c r="AC36" s="296"/>
    </row>
    <row r="37" spans="1:29" ht="13.5" hidden="1" thickBot="1" x14ac:dyDescent="0.25">
      <c r="A37" s="166"/>
      <c r="B37" s="167"/>
      <c r="C37" s="168"/>
      <c r="D37" s="251"/>
      <c r="E37" s="251"/>
      <c r="F37" s="150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265"/>
      <c r="AA37" s="290"/>
      <c r="AB37" s="290"/>
      <c r="AC37" s="296"/>
    </row>
    <row r="38" spans="1:29" ht="13.5" hidden="1" thickBot="1" x14ac:dyDescent="0.25">
      <c r="A38" s="166"/>
      <c r="B38" s="167"/>
      <c r="C38" s="168"/>
      <c r="D38" s="251"/>
      <c r="E38" s="251"/>
      <c r="F38" s="150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265"/>
      <c r="AA38" s="290"/>
      <c r="AB38" s="290"/>
      <c r="AC38" s="296"/>
    </row>
    <row r="39" spans="1:29" ht="13.5" thickBot="1" x14ac:dyDescent="0.25">
      <c r="A39" s="161" t="s">
        <v>339</v>
      </c>
      <c r="B39" s="279" t="s">
        <v>795</v>
      </c>
      <c r="C39" s="163" t="s">
        <v>796</v>
      </c>
      <c r="D39" s="250">
        <v>800000</v>
      </c>
      <c r="E39" s="251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265"/>
      <c r="AA39" s="290"/>
      <c r="AB39" s="290"/>
      <c r="AC39" s="297">
        <f>SUM(D39:AB39)</f>
        <v>800000</v>
      </c>
    </row>
    <row r="40" spans="1:29" s="165" customFormat="1" ht="13.5" thickBot="1" x14ac:dyDescent="0.25">
      <c r="A40" s="161" t="s">
        <v>340</v>
      </c>
      <c r="B40" s="279" t="s">
        <v>748</v>
      </c>
      <c r="C40" s="163" t="s">
        <v>746</v>
      </c>
      <c r="D40" s="250"/>
      <c r="E40" s="250">
        <v>629528</v>
      </c>
      <c r="F40" s="164">
        <v>393701</v>
      </c>
      <c r="G40" s="164">
        <v>393701</v>
      </c>
      <c r="H40" s="164">
        <v>393701</v>
      </c>
      <c r="I40" s="164">
        <v>393701</v>
      </c>
      <c r="J40" s="164">
        <v>393701</v>
      </c>
      <c r="K40" s="164">
        <v>393701</v>
      </c>
      <c r="L40" s="164">
        <v>393701</v>
      </c>
      <c r="M40" s="164">
        <v>393701</v>
      </c>
      <c r="N40" s="164">
        <v>393701</v>
      </c>
      <c r="O40" s="164">
        <v>393701</v>
      </c>
      <c r="P40" s="164">
        <v>393701</v>
      </c>
      <c r="Q40" s="164">
        <v>393701</v>
      </c>
      <c r="R40" s="164">
        <v>393701</v>
      </c>
      <c r="S40" s="164">
        <v>393701</v>
      </c>
      <c r="T40" s="164">
        <v>393701</v>
      </c>
      <c r="U40" s="164">
        <v>393701</v>
      </c>
      <c r="V40" s="164">
        <v>393701</v>
      </c>
      <c r="W40" s="164">
        <v>393701</v>
      </c>
      <c r="X40" s="164">
        <v>393701</v>
      </c>
      <c r="Y40" s="164">
        <v>393701</v>
      </c>
      <c r="Z40" s="266">
        <v>2276063</v>
      </c>
      <c r="AA40" s="291"/>
      <c r="AB40" s="291">
        <v>159900</v>
      </c>
      <c r="AC40" s="297">
        <v>3065491</v>
      </c>
    </row>
    <row r="41" spans="1:29" s="165" customFormat="1" ht="13.5" thickBot="1" x14ac:dyDescent="0.25">
      <c r="A41" s="169" t="s">
        <v>342</v>
      </c>
      <c r="B41" s="279" t="s">
        <v>797</v>
      </c>
      <c r="C41" s="170" t="s">
        <v>798</v>
      </c>
      <c r="D41" s="252"/>
      <c r="E41" s="252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266"/>
      <c r="AA41" s="291">
        <v>550000</v>
      </c>
      <c r="AB41" s="291"/>
      <c r="AC41" s="297">
        <f>SUM(D41:Z41,Z41:AB41)</f>
        <v>550000</v>
      </c>
    </row>
    <row r="42" spans="1:29" s="165" customFormat="1" ht="13.5" thickBot="1" x14ac:dyDescent="0.25">
      <c r="A42" s="169" t="s">
        <v>345</v>
      </c>
      <c r="B42" s="279" t="s">
        <v>749</v>
      </c>
      <c r="C42" s="170" t="s">
        <v>610</v>
      </c>
      <c r="D42" s="252">
        <v>216000</v>
      </c>
      <c r="E42" s="252">
        <v>169972</v>
      </c>
      <c r="F42" s="171">
        <v>106299</v>
      </c>
      <c r="G42" s="171">
        <v>106299</v>
      </c>
      <c r="H42" s="171">
        <v>106299</v>
      </c>
      <c r="I42" s="171">
        <v>106299</v>
      </c>
      <c r="J42" s="171">
        <v>106299</v>
      </c>
      <c r="K42" s="171">
        <v>106299</v>
      </c>
      <c r="L42" s="171">
        <v>106299</v>
      </c>
      <c r="M42" s="171">
        <v>106299</v>
      </c>
      <c r="N42" s="171">
        <v>106299</v>
      </c>
      <c r="O42" s="171">
        <v>106299</v>
      </c>
      <c r="P42" s="171">
        <v>106299</v>
      </c>
      <c r="Q42" s="171">
        <v>106299</v>
      </c>
      <c r="R42" s="171">
        <v>106299</v>
      </c>
      <c r="S42" s="171">
        <v>106299</v>
      </c>
      <c r="T42" s="171">
        <v>106299</v>
      </c>
      <c r="U42" s="171">
        <v>106299</v>
      </c>
      <c r="V42" s="171">
        <v>106299</v>
      </c>
      <c r="W42" s="171">
        <v>106299</v>
      </c>
      <c r="X42" s="171">
        <v>106299</v>
      </c>
      <c r="Y42" s="171">
        <v>106299</v>
      </c>
      <c r="Z42" s="266">
        <v>398537</v>
      </c>
      <c r="AA42" s="291">
        <v>148500</v>
      </c>
      <c r="AB42" s="291">
        <v>43173</v>
      </c>
      <c r="AC42" s="297">
        <v>976182</v>
      </c>
    </row>
    <row r="43" spans="1:29" ht="1.5" customHeight="1" thickBot="1" x14ac:dyDescent="0.25">
      <c r="A43" s="166"/>
      <c r="B43" s="279" t="s">
        <v>750</v>
      </c>
      <c r="C43" s="168"/>
      <c r="D43" s="251"/>
      <c r="E43" s="251"/>
      <c r="F43" s="150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265"/>
      <c r="AA43" s="290"/>
      <c r="AB43" s="290"/>
      <c r="AC43" s="296"/>
    </row>
    <row r="44" spans="1:29" ht="12.75" hidden="1" customHeight="1" thickBot="1" x14ac:dyDescent="0.25">
      <c r="A44" s="166"/>
      <c r="B44" s="279" t="s">
        <v>751</v>
      </c>
      <c r="C44" s="168"/>
      <c r="D44" s="251"/>
      <c r="E44" s="251"/>
      <c r="F44" s="150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265"/>
      <c r="AA44" s="290"/>
      <c r="AB44" s="290"/>
      <c r="AC44" s="296"/>
    </row>
    <row r="45" spans="1:29" ht="13.5" hidden="1" thickBot="1" x14ac:dyDescent="0.25">
      <c r="A45" s="166"/>
      <c r="B45" s="279" t="s">
        <v>752</v>
      </c>
      <c r="C45" s="168"/>
      <c r="D45" s="251"/>
      <c r="E45" s="251"/>
      <c r="F45" s="150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265"/>
      <c r="AA45" s="290"/>
      <c r="AB45" s="290"/>
      <c r="AC45" s="296"/>
    </row>
    <row r="46" spans="1:29" ht="13.5" hidden="1" thickBot="1" x14ac:dyDescent="0.25">
      <c r="A46" s="166"/>
      <c r="B46" s="279" t="s">
        <v>753</v>
      </c>
      <c r="C46" s="168"/>
      <c r="D46" s="251"/>
      <c r="E46" s="251"/>
      <c r="F46" s="150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265"/>
      <c r="AA46" s="290"/>
      <c r="AB46" s="290"/>
      <c r="AC46" s="296"/>
    </row>
    <row r="47" spans="1:29" ht="4.5" hidden="1" customHeight="1" thickBot="1" x14ac:dyDescent="0.25">
      <c r="A47" s="166"/>
      <c r="B47" s="279" t="s">
        <v>754</v>
      </c>
      <c r="C47" s="168"/>
      <c r="D47" s="251"/>
      <c r="E47" s="251"/>
      <c r="F47" s="150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265"/>
      <c r="AA47" s="290"/>
      <c r="AB47" s="290"/>
      <c r="AC47" s="296"/>
    </row>
    <row r="48" spans="1:29" ht="13.5" hidden="1" thickBot="1" x14ac:dyDescent="0.25">
      <c r="A48" s="166"/>
      <c r="B48" s="279" t="s">
        <v>755</v>
      </c>
      <c r="C48" s="168"/>
      <c r="D48" s="251"/>
      <c r="E48" s="251"/>
      <c r="F48" s="150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265"/>
      <c r="AA48" s="290"/>
      <c r="AB48" s="290"/>
      <c r="AC48" s="296"/>
    </row>
    <row r="49" spans="1:29" ht="13.5" hidden="1" thickBot="1" x14ac:dyDescent="0.25">
      <c r="A49" s="166"/>
      <c r="B49" s="279" t="s">
        <v>756</v>
      </c>
      <c r="C49" s="168"/>
      <c r="D49" s="251"/>
      <c r="E49" s="251"/>
      <c r="F49" s="150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265"/>
      <c r="AA49" s="290"/>
      <c r="AB49" s="290"/>
      <c r="AC49" s="296"/>
    </row>
    <row r="50" spans="1:29" ht="13.5" hidden="1" thickBot="1" x14ac:dyDescent="0.25">
      <c r="A50" s="166"/>
      <c r="B50" s="279" t="s">
        <v>757</v>
      </c>
      <c r="C50" s="168"/>
      <c r="D50" s="251"/>
      <c r="E50" s="251"/>
      <c r="F50" s="150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265"/>
      <c r="AA50" s="290"/>
      <c r="AB50" s="290"/>
      <c r="AC50" s="296"/>
    </row>
    <row r="51" spans="1:29" ht="13.5" hidden="1" thickBot="1" x14ac:dyDescent="0.25">
      <c r="A51" s="166"/>
      <c r="B51" s="279" t="s">
        <v>758</v>
      </c>
      <c r="C51" s="168"/>
      <c r="D51" s="251"/>
      <c r="E51" s="251"/>
      <c r="F51" s="150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265"/>
      <c r="AA51" s="290"/>
      <c r="AB51" s="290"/>
      <c r="AC51" s="296"/>
    </row>
    <row r="52" spans="1:29" ht="13.5" hidden="1" thickBot="1" x14ac:dyDescent="0.25">
      <c r="A52" s="166"/>
      <c r="B52" s="279" t="s">
        <v>759</v>
      </c>
      <c r="C52" s="168"/>
      <c r="D52" s="251"/>
      <c r="E52" s="251"/>
      <c r="F52" s="150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265"/>
      <c r="AA52" s="290"/>
      <c r="AB52" s="290"/>
      <c r="AC52" s="296"/>
    </row>
    <row r="53" spans="1:29" ht="13.5" hidden="1" thickBot="1" x14ac:dyDescent="0.25">
      <c r="A53" s="166"/>
      <c r="B53" s="279" t="s">
        <v>760</v>
      </c>
      <c r="C53" s="168"/>
      <c r="D53" s="251"/>
      <c r="E53" s="251"/>
      <c r="F53" s="150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265"/>
      <c r="AA53" s="290"/>
      <c r="AB53" s="290"/>
      <c r="AC53" s="296"/>
    </row>
    <row r="54" spans="1:29" ht="13.5" hidden="1" thickBot="1" x14ac:dyDescent="0.25">
      <c r="A54" s="166"/>
      <c r="B54" s="279" t="s">
        <v>761</v>
      </c>
      <c r="C54" s="50"/>
      <c r="D54" s="251"/>
      <c r="E54" s="251"/>
      <c r="F54" s="150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265"/>
      <c r="AA54" s="290"/>
      <c r="AB54" s="290"/>
      <c r="AC54" s="296"/>
    </row>
    <row r="55" spans="1:29" ht="13.5" hidden="1" thickBot="1" x14ac:dyDescent="0.25">
      <c r="A55" s="166"/>
      <c r="B55" s="279" t="s">
        <v>762</v>
      </c>
      <c r="C55" s="168"/>
      <c r="D55" s="251"/>
      <c r="E55" s="251"/>
      <c r="F55" s="150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265"/>
      <c r="AA55" s="290"/>
      <c r="AB55" s="290"/>
      <c r="AC55" s="296"/>
    </row>
    <row r="56" spans="1:29" ht="13.5" hidden="1" thickBot="1" x14ac:dyDescent="0.25">
      <c r="A56" s="166"/>
      <c r="B56" s="279" t="s">
        <v>763</v>
      </c>
      <c r="C56" s="168"/>
      <c r="D56" s="251"/>
      <c r="E56" s="251"/>
      <c r="F56" s="150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265"/>
      <c r="AA56" s="290"/>
      <c r="AB56" s="290"/>
      <c r="AC56" s="296"/>
    </row>
    <row r="57" spans="1:29" ht="13.5" hidden="1" thickBot="1" x14ac:dyDescent="0.25">
      <c r="A57" s="166"/>
      <c r="B57" s="279" t="s">
        <v>764</v>
      </c>
      <c r="C57" s="168"/>
      <c r="D57" s="251"/>
      <c r="E57" s="251"/>
      <c r="F57" s="150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265"/>
      <c r="AA57" s="290"/>
      <c r="AB57" s="290"/>
      <c r="AC57" s="296"/>
    </row>
    <row r="58" spans="1:29" ht="13.5" hidden="1" thickBot="1" x14ac:dyDescent="0.25">
      <c r="A58" s="166"/>
      <c r="B58" s="279" t="s">
        <v>765</v>
      </c>
      <c r="C58" s="168"/>
      <c r="D58" s="251"/>
      <c r="E58" s="251"/>
      <c r="F58" s="150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265"/>
      <c r="AA58" s="290"/>
      <c r="AB58" s="290"/>
      <c r="AC58" s="296"/>
    </row>
    <row r="59" spans="1:29" ht="13.5" hidden="1" thickBot="1" x14ac:dyDescent="0.25">
      <c r="A59" s="269"/>
      <c r="B59" s="283" t="s">
        <v>766</v>
      </c>
      <c r="C59" s="270"/>
      <c r="D59" s="271"/>
      <c r="E59" s="271"/>
      <c r="F59" s="272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4"/>
      <c r="AA59" s="292"/>
      <c r="AB59" s="292"/>
      <c r="AC59" s="296"/>
    </row>
    <row r="60" spans="1:29" ht="16.5" customHeight="1" thickBot="1" x14ac:dyDescent="0.25">
      <c r="A60" s="280" t="s">
        <v>346</v>
      </c>
      <c r="B60" s="285"/>
      <c r="C60" s="281" t="s">
        <v>379</v>
      </c>
      <c r="D60" s="282">
        <f>SUM(D39:D42)</f>
        <v>1016000</v>
      </c>
      <c r="E60" s="282">
        <f t="shared" ref="E60:AB60" si="0">SUM(E40:E42)</f>
        <v>799500</v>
      </c>
      <c r="F60" s="282">
        <f t="shared" si="0"/>
        <v>500000</v>
      </c>
      <c r="G60" s="282">
        <f t="shared" si="0"/>
        <v>500000</v>
      </c>
      <c r="H60" s="282">
        <f t="shared" si="0"/>
        <v>500000</v>
      </c>
      <c r="I60" s="282">
        <f t="shared" si="0"/>
        <v>500000</v>
      </c>
      <c r="J60" s="282">
        <f t="shared" si="0"/>
        <v>500000</v>
      </c>
      <c r="K60" s="282">
        <f t="shared" si="0"/>
        <v>500000</v>
      </c>
      <c r="L60" s="282">
        <f t="shared" si="0"/>
        <v>500000</v>
      </c>
      <c r="M60" s="282">
        <f t="shared" si="0"/>
        <v>500000</v>
      </c>
      <c r="N60" s="282">
        <f t="shared" si="0"/>
        <v>500000</v>
      </c>
      <c r="O60" s="282">
        <f t="shared" si="0"/>
        <v>500000</v>
      </c>
      <c r="P60" s="282">
        <f t="shared" si="0"/>
        <v>500000</v>
      </c>
      <c r="Q60" s="282">
        <f t="shared" si="0"/>
        <v>500000</v>
      </c>
      <c r="R60" s="282">
        <f t="shared" si="0"/>
        <v>500000</v>
      </c>
      <c r="S60" s="282">
        <f t="shared" si="0"/>
        <v>500000</v>
      </c>
      <c r="T60" s="282">
        <f t="shared" si="0"/>
        <v>500000</v>
      </c>
      <c r="U60" s="282">
        <f t="shared" si="0"/>
        <v>500000</v>
      </c>
      <c r="V60" s="282">
        <f t="shared" si="0"/>
        <v>500000</v>
      </c>
      <c r="W60" s="282">
        <f t="shared" si="0"/>
        <v>500000</v>
      </c>
      <c r="X60" s="282">
        <f t="shared" si="0"/>
        <v>500000</v>
      </c>
      <c r="Y60" s="282">
        <f t="shared" si="0"/>
        <v>500000</v>
      </c>
      <c r="Z60" s="282">
        <f t="shared" si="0"/>
        <v>2674600</v>
      </c>
      <c r="AA60" s="282">
        <f t="shared" si="0"/>
        <v>698500</v>
      </c>
      <c r="AB60" s="293">
        <f t="shared" si="0"/>
        <v>203073</v>
      </c>
      <c r="AC60" s="293">
        <v>5391673</v>
      </c>
    </row>
    <row r="61" spans="1:29" x14ac:dyDescent="0.2">
      <c r="A61" s="275" t="s">
        <v>348</v>
      </c>
      <c r="B61" s="284" t="s">
        <v>767</v>
      </c>
      <c r="C61" s="277" t="s">
        <v>747</v>
      </c>
      <c r="D61" s="330">
        <v>315000</v>
      </c>
      <c r="E61" s="278">
        <v>629457</v>
      </c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8">
        <v>646708</v>
      </c>
      <c r="AA61" s="294"/>
      <c r="AB61" s="294"/>
      <c r="AC61" s="300">
        <f>SUM(D61:AB61)</f>
        <v>1591165</v>
      </c>
    </row>
    <row r="62" spans="1:29" s="165" customFormat="1" ht="13.5" thickBot="1" x14ac:dyDescent="0.25">
      <c r="A62" s="275" t="s">
        <v>351</v>
      </c>
      <c r="B62" s="284" t="s">
        <v>768</v>
      </c>
      <c r="C62" s="268" t="s">
        <v>738</v>
      </c>
      <c r="D62" s="330">
        <v>85050</v>
      </c>
      <c r="E62" s="278">
        <v>169953</v>
      </c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87">
        <v>140861</v>
      </c>
      <c r="AA62" s="295"/>
      <c r="AB62" s="295"/>
      <c r="AC62" s="301">
        <f>SUM(D62:AB62)</f>
        <v>395864</v>
      </c>
    </row>
    <row r="63" spans="1:29" s="289" customFormat="1" ht="16.5" customHeight="1" thickBot="1" x14ac:dyDescent="0.25">
      <c r="A63" s="280" t="s">
        <v>352</v>
      </c>
      <c r="B63" s="288"/>
      <c r="C63" s="281" t="s">
        <v>380</v>
      </c>
      <c r="D63" s="282">
        <f>SUM(D61:D62)</f>
        <v>400050</v>
      </c>
      <c r="E63" s="282">
        <f>SUM(E61:E62)</f>
        <v>799410</v>
      </c>
      <c r="F63" s="282">
        <f t="shared" ref="F63:AB63" si="1">SUM(F61:F62)</f>
        <v>0</v>
      </c>
      <c r="G63" s="282">
        <f t="shared" si="1"/>
        <v>0</v>
      </c>
      <c r="H63" s="282">
        <f t="shared" si="1"/>
        <v>0</v>
      </c>
      <c r="I63" s="282">
        <f t="shared" si="1"/>
        <v>0</v>
      </c>
      <c r="J63" s="282">
        <f t="shared" si="1"/>
        <v>0</v>
      </c>
      <c r="K63" s="282">
        <f t="shared" si="1"/>
        <v>0</v>
      </c>
      <c r="L63" s="282">
        <f t="shared" si="1"/>
        <v>0</v>
      </c>
      <c r="M63" s="282">
        <f t="shared" si="1"/>
        <v>0</v>
      </c>
      <c r="N63" s="282">
        <f t="shared" si="1"/>
        <v>0</v>
      </c>
      <c r="O63" s="282">
        <f t="shared" si="1"/>
        <v>0</v>
      </c>
      <c r="P63" s="282">
        <f t="shared" si="1"/>
        <v>0</v>
      </c>
      <c r="Q63" s="282">
        <f t="shared" si="1"/>
        <v>0</v>
      </c>
      <c r="R63" s="282">
        <f t="shared" si="1"/>
        <v>0</v>
      </c>
      <c r="S63" s="282">
        <f t="shared" si="1"/>
        <v>0</v>
      </c>
      <c r="T63" s="282">
        <f t="shared" si="1"/>
        <v>0</v>
      </c>
      <c r="U63" s="282">
        <f t="shared" si="1"/>
        <v>0</v>
      </c>
      <c r="V63" s="282">
        <f t="shared" si="1"/>
        <v>0</v>
      </c>
      <c r="W63" s="282">
        <f t="shared" si="1"/>
        <v>0</v>
      </c>
      <c r="X63" s="282">
        <f t="shared" si="1"/>
        <v>0</v>
      </c>
      <c r="Y63" s="282">
        <f t="shared" si="1"/>
        <v>0</v>
      </c>
      <c r="Z63" s="282">
        <f t="shared" si="1"/>
        <v>787569</v>
      </c>
      <c r="AA63" s="293"/>
      <c r="AB63" s="293">
        <f t="shared" si="1"/>
        <v>0</v>
      </c>
      <c r="AC63" s="293">
        <v>1987029</v>
      </c>
    </row>
    <row r="74" spans="1:29" s="165" customFormat="1" x14ac:dyDescent="0.2">
      <c r="A74" s="154"/>
      <c r="B74" s="154"/>
      <c r="C74" s="154"/>
      <c r="D74" s="154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</row>
    <row r="78" spans="1:29" s="165" customFormat="1" x14ac:dyDescent="0.2">
      <c r="A78" s="154"/>
      <c r="B78" s="154"/>
      <c r="C78" s="154"/>
      <c r="D78" s="154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</row>
    <row r="84" spans="1:29" s="165" customFormat="1" x14ac:dyDescent="0.2">
      <c r="A84" s="154"/>
      <c r="B84" s="154"/>
      <c r="C84" s="154"/>
      <c r="D84" s="154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</row>
    <row r="97" spans="1:29" ht="16.5" customHeight="1" x14ac:dyDescent="0.2"/>
    <row r="99" spans="1:29" s="165" customFormat="1" x14ac:dyDescent="0.2">
      <c r="A99" s="154"/>
      <c r="B99" s="154"/>
      <c r="C99" s="154"/>
      <c r="D99" s="154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</row>
    <row r="102" spans="1:29" s="165" customFormat="1" x14ac:dyDescent="0.2">
      <c r="A102" s="154"/>
      <c r="B102" s="154"/>
      <c r="C102" s="154"/>
      <c r="D102" s="154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</row>
    <row r="105" spans="1:29" s="165" customFormat="1" x14ac:dyDescent="0.2">
      <c r="A105" s="154"/>
      <c r="B105" s="154"/>
      <c r="C105" s="154"/>
      <c r="D105" s="154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</row>
    <row r="108" spans="1:29" s="165" customFormat="1" x14ac:dyDescent="0.2">
      <c r="A108" s="154"/>
      <c r="B108" s="154"/>
      <c r="C108" s="154"/>
      <c r="D108" s="154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</row>
    <row r="115" spans="1:29" s="165" customFormat="1" x14ac:dyDescent="0.2">
      <c r="A115" s="154"/>
      <c r="B115" s="154"/>
      <c r="C115" s="154"/>
      <c r="D115" s="154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</row>
    <row r="118" spans="1:29" s="165" customFormat="1" ht="12.75" customHeight="1" x14ac:dyDescent="0.2">
      <c r="A118" s="154"/>
      <c r="B118" s="154"/>
      <c r="C118" s="154"/>
      <c r="D118" s="154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</row>
    <row r="124" spans="1:29" s="165" customFormat="1" x14ac:dyDescent="0.2">
      <c r="A124" s="154"/>
      <c r="B124" s="154"/>
      <c r="C124" s="154"/>
      <c r="D124" s="154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</row>
    <row r="127" spans="1:29" s="165" customFormat="1" x14ac:dyDescent="0.2">
      <c r="A127" s="154"/>
      <c r="B127" s="154"/>
      <c r="C127" s="154"/>
      <c r="D127" s="154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</row>
    <row r="131" ht="16.5" customHeight="1" x14ac:dyDescent="0.2"/>
    <row r="132" ht="20.25" customHeight="1" x14ac:dyDescent="0.2"/>
  </sheetData>
  <mergeCells count="7">
    <mergeCell ref="AC5:AC8"/>
    <mergeCell ref="A1:AC1"/>
    <mergeCell ref="A2:AC2"/>
    <mergeCell ref="A3:AC3"/>
    <mergeCell ref="C5:C8"/>
    <mergeCell ref="A5:A8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1" orientation="portrait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activeCell="K13" sqref="K13"/>
    </sheetView>
  </sheetViews>
  <sheetFormatPr defaultRowHeight="15" x14ac:dyDescent="0.25"/>
  <cols>
    <col min="2" max="2" width="28.42578125" customWidth="1"/>
    <col min="3" max="3" width="11.28515625" customWidth="1"/>
    <col min="4" max="4" width="11.42578125" customWidth="1"/>
    <col min="5" max="5" width="11.28515625" customWidth="1"/>
  </cols>
  <sheetData>
    <row r="1" spans="1:13" ht="66.75" customHeight="1" x14ac:dyDescent="0.25">
      <c r="A1" s="492" t="s">
        <v>1002</v>
      </c>
      <c r="B1" s="492"/>
      <c r="C1" s="492"/>
      <c r="D1" s="492"/>
      <c r="E1" s="492"/>
    </row>
    <row r="2" spans="1:13" ht="3" hidden="1" customHeight="1" x14ac:dyDescent="0.25">
      <c r="A2" s="357"/>
      <c r="B2" s="357"/>
      <c r="C2" s="357"/>
      <c r="D2" s="491" t="s">
        <v>799</v>
      </c>
      <c r="E2" s="491"/>
    </row>
    <row r="3" spans="1:13" x14ac:dyDescent="0.25">
      <c r="A3" s="332" t="s">
        <v>800</v>
      </c>
      <c r="B3" s="332" t="s">
        <v>93</v>
      </c>
      <c r="C3" s="332" t="s">
        <v>801</v>
      </c>
      <c r="D3" s="332" t="s">
        <v>802</v>
      </c>
      <c r="E3" s="332" t="s">
        <v>803</v>
      </c>
    </row>
    <row r="4" spans="1:13" hidden="1" x14ac:dyDescent="0.25">
      <c r="A4" s="333"/>
      <c r="B4" s="333"/>
      <c r="C4" s="334"/>
      <c r="D4" s="334"/>
      <c r="E4" s="334"/>
    </row>
    <row r="5" spans="1:13" hidden="1" x14ac:dyDescent="0.25">
      <c r="A5" s="333"/>
      <c r="B5" s="333"/>
      <c r="C5" s="334"/>
      <c r="D5" s="334"/>
      <c r="E5" s="334"/>
    </row>
    <row r="6" spans="1:13" hidden="1" x14ac:dyDescent="0.25">
      <c r="A6" s="333"/>
      <c r="B6" s="333"/>
      <c r="C6" s="334"/>
      <c r="D6" s="334"/>
      <c r="E6" s="334"/>
    </row>
    <row r="7" spans="1:13" hidden="1" x14ac:dyDescent="0.25">
      <c r="A7" s="333"/>
      <c r="B7" s="333"/>
      <c r="C7" s="334"/>
      <c r="D7" s="334"/>
      <c r="E7" s="334"/>
      <c r="M7" s="335"/>
    </row>
    <row r="8" spans="1:13" ht="24" x14ac:dyDescent="0.25">
      <c r="A8" s="333" t="s">
        <v>804</v>
      </c>
      <c r="B8" s="333" t="s">
        <v>805</v>
      </c>
      <c r="C8" s="334">
        <v>192192444</v>
      </c>
      <c r="D8" s="334">
        <v>0</v>
      </c>
      <c r="E8" s="334">
        <v>190404020</v>
      </c>
    </row>
    <row r="9" spans="1:13" ht="24" x14ac:dyDescent="0.25">
      <c r="A9" s="333" t="s">
        <v>806</v>
      </c>
      <c r="B9" s="333" t="s">
        <v>807</v>
      </c>
      <c r="C9" s="334">
        <v>7379575</v>
      </c>
      <c r="D9" s="334">
        <v>0</v>
      </c>
      <c r="E9" s="334">
        <v>5647964</v>
      </c>
    </row>
    <row r="10" spans="1:13" x14ac:dyDescent="0.25">
      <c r="A10" s="333" t="s">
        <v>808</v>
      </c>
      <c r="B10" s="333" t="s">
        <v>809</v>
      </c>
      <c r="C10" s="334"/>
      <c r="D10" s="334">
        <v>0</v>
      </c>
      <c r="E10" s="334"/>
    </row>
    <row r="11" spans="1:13" ht="24" x14ac:dyDescent="0.25">
      <c r="A11" s="336" t="s">
        <v>810</v>
      </c>
      <c r="B11" s="336" t="s">
        <v>811</v>
      </c>
      <c r="C11" s="337">
        <v>199572019</v>
      </c>
      <c r="D11" s="334">
        <v>0</v>
      </c>
      <c r="E11" s="337">
        <v>196366984</v>
      </c>
    </row>
    <row r="12" spans="1:13" x14ac:dyDescent="0.25">
      <c r="A12" s="333" t="s">
        <v>812</v>
      </c>
      <c r="B12" s="333" t="s">
        <v>813</v>
      </c>
      <c r="C12" s="334">
        <v>177456</v>
      </c>
      <c r="D12" s="334">
        <v>0</v>
      </c>
      <c r="E12" s="334">
        <v>150528</v>
      </c>
    </row>
    <row r="13" spans="1:13" ht="24" x14ac:dyDescent="0.25">
      <c r="A13" s="333" t="s">
        <v>814</v>
      </c>
      <c r="B13" s="333" t="s">
        <v>815</v>
      </c>
      <c r="C13" s="334">
        <v>177456</v>
      </c>
      <c r="D13" s="334">
        <v>0</v>
      </c>
      <c r="E13" s="334">
        <v>150528</v>
      </c>
    </row>
    <row r="14" spans="1:13" hidden="1" x14ac:dyDescent="0.25">
      <c r="A14" s="333"/>
      <c r="B14" s="333"/>
      <c r="C14" s="334"/>
      <c r="D14" s="334"/>
      <c r="E14" s="334"/>
      <c r="H14" s="338"/>
    </row>
    <row r="15" spans="1:13" hidden="1" x14ac:dyDescent="0.25">
      <c r="A15" s="333"/>
      <c r="B15" s="333"/>
      <c r="C15" s="334"/>
      <c r="D15" s="334"/>
      <c r="E15" s="334"/>
    </row>
    <row r="16" spans="1:13" hidden="1" x14ac:dyDescent="0.25">
      <c r="A16" s="333"/>
      <c r="B16" s="333"/>
      <c r="C16" s="334"/>
      <c r="D16" s="334"/>
      <c r="E16" s="334"/>
    </row>
    <row r="17" spans="1:5" x14ac:dyDescent="0.25">
      <c r="A17" s="333"/>
      <c r="B17" s="333"/>
      <c r="C17" s="334"/>
      <c r="D17" s="334"/>
      <c r="E17" s="334"/>
    </row>
    <row r="18" spans="1:5" ht="24" x14ac:dyDescent="0.25">
      <c r="A18" s="336" t="s">
        <v>816</v>
      </c>
      <c r="B18" s="336" t="s">
        <v>817</v>
      </c>
      <c r="C18" s="337">
        <v>177456</v>
      </c>
      <c r="D18" s="334">
        <v>0</v>
      </c>
      <c r="E18" s="337">
        <v>150528</v>
      </c>
    </row>
    <row r="19" spans="1:5" x14ac:dyDescent="0.25">
      <c r="A19" s="333"/>
      <c r="B19" s="333"/>
      <c r="C19" s="334"/>
      <c r="D19" s="334"/>
      <c r="E19" s="334"/>
    </row>
    <row r="20" spans="1:5" x14ac:dyDescent="0.25">
      <c r="A20" s="333"/>
      <c r="B20" s="333"/>
      <c r="C20" s="334"/>
      <c r="D20" s="334"/>
      <c r="E20" s="334"/>
    </row>
    <row r="21" spans="1:5" x14ac:dyDescent="0.25">
      <c r="A21" s="333"/>
      <c r="B21" s="333"/>
      <c r="C21" s="334"/>
      <c r="D21" s="334"/>
      <c r="E21" s="334"/>
    </row>
    <row r="22" spans="1:5" ht="36" x14ac:dyDescent="0.25">
      <c r="A22" s="333" t="s">
        <v>818</v>
      </c>
      <c r="B22" s="333" t="s">
        <v>819</v>
      </c>
      <c r="C22" s="334">
        <v>70967689</v>
      </c>
      <c r="D22" s="334"/>
      <c r="E22" s="334">
        <v>67470329</v>
      </c>
    </row>
    <row r="23" spans="1:5" x14ac:dyDescent="0.25">
      <c r="A23" s="333" t="s">
        <v>820</v>
      </c>
      <c r="B23" s="333" t="s">
        <v>821</v>
      </c>
      <c r="C23" s="334">
        <v>70967689</v>
      </c>
      <c r="D23" s="334"/>
      <c r="E23" s="334">
        <v>67470329</v>
      </c>
    </row>
    <row r="24" spans="1:5" ht="36" x14ac:dyDescent="0.25">
      <c r="A24" s="336" t="s">
        <v>822</v>
      </c>
      <c r="B24" s="336" t="s">
        <v>823</v>
      </c>
      <c r="C24" s="337">
        <v>70967689</v>
      </c>
      <c r="D24" s="334"/>
      <c r="E24" s="337">
        <v>67470329</v>
      </c>
    </row>
    <row r="25" spans="1:5" ht="36" x14ac:dyDescent="0.25">
      <c r="A25" s="336" t="s">
        <v>824</v>
      </c>
      <c r="B25" s="336" t="s">
        <v>825</v>
      </c>
      <c r="C25" s="337">
        <v>270717164</v>
      </c>
      <c r="D25" s="334">
        <v>0</v>
      </c>
      <c r="E25" s="337">
        <v>264779162</v>
      </c>
    </row>
    <row r="26" spans="1:5" x14ac:dyDescent="0.25">
      <c r="A26" s="333" t="s">
        <v>826</v>
      </c>
      <c r="B26" s="333" t="s">
        <v>827</v>
      </c>
      <c r="C26" s="334">
        <v>161685</v>
      </c>
      <c r="D26" s="334">
        <v>0</v>
      </c>
      <c r="E26" s="334">
        <v>12890</v>
      </c>
    </row>
    <row r="27" spans="1:5" ht="36" x14ac:dyDescent="0.25">
      <c r="A27" s="336" t="s">
        <v>828</v>
      </c>
      <c r="B27" s="336" t="s">
        <v>829</v>
      </c>
      <c r="C27" s="337">
        <v>161685</v>
      </c>
      <c r="D27" s="334"/>
      <c r="E27" s="337">
        <v>12890</v>
      </c>
    </row>
    <row r="28" spans="1:5" x14ac:dyDescent="0.25">
      <c r="A28" s="333" t="s">
        <v>830</v>
      </c>
      <c r="B28" s="333" t="s">
        <v>831</v>
      </c>
      <c r="C28" s="334">
        <v>12078369</v>
      </c>
      <c r="D28" s="334">
        <v>0</v>
      </c>
      <c r="E28" s="334">
        <v>8579205</v>
      </c>
    </row>
    <row r="29" spans="1:5" ht="24" x14ac:dyDescent="0.25">
      <c r="A29" s="336" t="s">
        <v>832</v>
      </c>
      <c r="B29" s="336" t="s">
        <v>833</v>
      </c>
      <c r="C29" s="337">
        <v>12078369</v>
      </c>
      <c r="D29" s="337"/>
      <c r="E29" s="337">
        <v>8579205</v>
      </c>
    </row>
    <row r="30" spans="1:5" ht="24" x14ac:dyDescent="0.25">
      <c r="A30" s="336" t="s">
        <v>834</v>
      </c>
      <c r="B30" s="336" t="s">
        <v>835</v>
      </c>
      <c r="C30" s="337">
        <v>12240054</v>
      </c>
      <c r="D30" s="337">
        <v>0</v>
      </c>
      <c r="E30" s="337">
        <v>8592095</v>
      </c>
    </row>
    <row r="31" spans="1:5" ht="24" x14ac:dyDescent="0.25">
      <c r="A31" s="333" t="s">
        <v>836</v>
      </c>
      <c r="B31" s="333" t="s">
        <v>837</v>
      </c>
      <c r="C31" s="334">
        <v>244330</v>
      </c>
      <c r="D31" s="334">
        <v>0</v>
      </c>
      <c r="E31" s="334">
        <v>496784</v>
      </c>
    </row>
    <row r="32" spans="1:5" ht="36" x14ac:dyDescent="0.25">
      <c r="A32" s="333" t="s">
        <v>838</v>
      </c>
      <c r="B32" s="333" t="s">
        <v>839</v>
      </c>
      <c r="C32" s="334">
        <v>132928</v>
      </c>
      <c r="D32" s="334"/>
      <c r="E32" s="334">
        <v>214555</v>
      </c>
    </row>
    <row r="33" spans="1:5" ht="36" x14ac:dyDescent="0.25">
      <c r="A33" s="333" t="s">
        <v>840</v>
      </c>
      <c r="B33" s="333" t="s">
        <v>841</v>
      </c>
      <c r="C33" s="334">
        <v>75290</v>
      </c>
      <c r="D33" s="334"/>
      <c r="E33" s="334">
        <v>227772</v>
      </c>
    </row>
    <row r="34" spans="1:5" ht="36" x14ac:dyDescent="0.25">
      <c r="A34" s="333" t="s">
        <v>842</v>
      </c>
      <c r="B34" s="333" t="s">
        <v>843</v>
      </c>
      <c r="C34" s="334">
        <v>36112</v>
      </c>
      <c r="D34" s="334"/>
      <c r="E34" s="334">
        <v>54457</v>
      </c>
    </row>
    <row r="35" spans="1:5" ht="24" x14ac:dyDescent="0.25">
      <c r="A35" s="333" t="s">
        <v>844</v>
      </c>
      <c r="B35" s="333" t="s">
        <v>845</v>
      </c>
      <c r="C35" s="334">
        <v>804347</v>
      </c>
      <c r="D35" s="334">
        <v>0</v>
      </c>
      <c r="E35" s="334">
        <v>463836</v>
      </c>
    </row>
    <row r="36" spans="1:5" ht="56.25" x14ac:dyDescent="0.25">
      <c r="A36" s="333" t="s">
        <v>846</v>
      </c>
      <c r="B36" s="339" t="s">
        <v>847</v>
      </c>
      <c r="C36" s="334">
        <v>640327</v>
      </c>
      <c r="D36" s="334"/>
      <c r="E36" s="334">
        <v>299816</v>
      </c>
    </row>
    <row r="37" spans="1:5" ht="33.75" x14ac:dyDescent="0.25">
      <c r="A37" s="333" t="s">
        <v>848</v>
      </c>
      <c r="B37" s="339" t="s">
        <v>849</v>
      </c>
      <c r="C37" s="334">
        <v>164020</v>
      </c>
      <c r="D37" s="334"/>
      <c r="E37" s="334">
        <v>164020</v>
      </c>
    </row>
    <row r="38" spans="1:5" ht="36" x14ac:dyDescent="0.25">
      <c r="A38" s="333" t="s">
        <v>850</v>
      </c>
      <c r="B38" s="333" t="s">
        <v>851</v>
      </c>
      <c r="C38" s="334">
        <v>103000</v>
      </c>
      <c r="D38" s="334">
        <v>0</v>
      </c>
      <c r="E38" s="334">
        <v>128000</v>
      </c>
    </row>
    <row r="39" spans="1:5" ht="60" x14ac:dyDescent="0.25">
      <c r="A39" s="333" t="s">
        <v>852</v>
      </c>
      <c r="B39" s="333" t="s">
        <v>853</v>
      </c>
      <c r="C39" s="334">
        <v>103000</v>
      </c>
      <c r="D39" s="334">
        <v>0</v>
      </c>
      <c r="E39" s="334">
        <v>103000</v>
      </c>
    </row>
    <row r="40" spans="1:5" ht="24" x14ac:dyDescent="0.25">
      <c r="A40" s="336" t="s">
        <v>854</v>
      </c>
      <c r="B40" s="336" t="s">
        <v>855</v>
      </c>
      <c r="C40" s="337">
        <v>1151677</v>
      </c>
      <c r="D40" s="337">
        <v>0</v>
      </c>
      <c r="E40" s="337">
        <v>1088620</v>
      </c>
    </row>
    <row r="41" spans="1:5" x14ac:dyDescent="0.25">
      <c r="A41" s="333" t="s">
        <v>856</v>
      </c>
      <c r="B41" s="333" t="s">
        <v>857</v>
      </c>
      <c r="C41" s="334">
        <v>161845</v>
      </c>
      <c r="D41" s="334">
        <v>0</v>
      </c>
      <c r="E41" s="334">
        <v>139057</v>
      </c>
    </row>
    <row r="42" spans="1:5" ht="24" x14ac:dyDescent="0.25">
      <c r="A42" s="333" t="s">
        <v>1000</v>
      </c>
      <c r="B42" s="333" t="s">
        <v>1001</v>
      </c>
      <c r="C42" s="334"/>
      <c r="D42" s="334"/>
      <c r="E42" s="334">
        <v>97</v>
      </c>
    </row>
    <row r="43" spans="1:5" ht="24" x14ac:dyDescent="0.25">
      <c r="A43" s="333" t="s">
        <v>858</v>
      </c>
      <c r="B43" s="333" t="s">
        <v>859</v>
      </c>
      <c r="C43" s="334">
        <v>128333</v>
      </c>
      <c r="D43" s="334">
        <v>0</v>
      </c>
      <c r="E43" s="334">
        <v>110000</v>
      </c>
    </row>
    <row r="44" spans="1:5" ht="24" x14ac:dyDescent="0.25">
      <c r="A44" s="333" t="s">
        <v>860</v>
      </c>
      <c r="B44" s="333" t="s">
        <v>861</v>
      </c>
      <c r="C44" s="334">
        <v>33512</v>
      </c>
      <c r="D44" s="334">
        <v>0</v>
      </c>
      <c r="E44" s="334">
        <v>28960</v>
      </c>
    </row>
    <row r="45" spans="1:5" x14ac:dyDescent="0.25">
      <c r="A45" s="333" t="s">
        <v>862</v>
      </c>
      <c r="B45" s="333" t="s">
        <v>863</v>
      </c>
      <c r="C45" s="334">
        <v>108000</v>
      </c>
      <c r="D45" s="334">
        <v>0</v>
      </c>
      <c r="E45" s="334">
        <v>108000</v>
      </c>
    </row>
    <row r="46" spans="1:5" ht="24" x14ac:dyDescent="0.25">
      <c r="A46" s="336" t="s">
        <v>864</v>
      </c>
      <c r="B46" s="336" t="s">
        <v>865</v>
      </c>
      <c r="C46" s="337">
        <v>269845</v>
      </c>
      <c r="D46" s="337">
        <v>0</v>
      </c>
      <c r="E46" s="337">
        <v>247057</v>
      </c>
    </row>
    <row r="47" spans="1:5" ht="24" x14ac:dyDescent="0.25">
      <c r="A47" s="336" t="s">
        <v>866</v>
      </c>
      <c r="B47" s="336" t="s">
        <v>867</v>
      </c>
      <c r="C47" s="337">
        <v>1421522</v>
      </c>
      <c r="D47" s="337">
        <v>0</v>
      </c>
      <c r="E47" s="337">
        <v>1335677</v>
      </c>
    </row>
    <row r="48" spans="1:5" ht="24" x14ac:dyDescent="0.25">
      <c r="A48" s="333" t="s">
        <v>868</v>
      </c>
      <c r="B48" s="333" t="s">
        <v>869</v>
      </c>
      <c r="C48" s="334"/>
      <c r="D48" s="334">
        <v>0</v>
      </c>
      <c r="E48" s="334">
        <v>5176</v>
      </c>
    </row>
    <row r="49" spans="1:5" ht="36" x14ac:dyDescent="0.25">
      <c r="A49" s="333" t="s">
        <v>870</v>
      </c>
      <c r="B49" s="336" t="s">
        <v>871</v>
      </c>
      <c r="C49" s="334"/>
      <c r="D49" s="334">
        <v>0</v>
      </c>
      <c r="E49" s="337">
        <v>5176</v>
      </c>
    </row>
    <row r="50" spans="1:5" ht="24" x14ac:dyDescent="0.25">
      <c r="A50" s="336" t="s">
        <v>872</v>
      </c>
      <c r="B50" s="336" t="s">
        <v>873</v>
      </c>
      <c r="C50" s="337">
        <v>284378740</v>
      </c>
      <c r="D50" s="337">
        <v>0</v>
      </c>
      <c r="E50" s="337">
        <v>274712110</v>
      </c>
    </row>
    <row r="51" spans="1:5" x14ac:dyDescent="0.25">
      <c r="A51" s="333" t="s">
        <v>874</v>
      </c>
      <c r="B51" s="333" t="s">
        <v>875</v>
      </c>
      <c r="C51" s="334">
        <v>409671335</v>
      </c>
      <c r="D51" s="334">
        <v>0</v>
      </c>
      <c r="E51" s="334">
        <v>409671335</v>
      </c>
    </row>
    <row r="52" spans="1:5" ht="36" x14ac:dyDescent="0.25">
      <c r="A52" s="333" t="s">
        <v>876</v>
      </c>
      <c r="B52" s="333" t="s">
        <v>877</v>
      </c>
      <c r="C52" s="334">
        <v>4078712</v>
      </c>
      <c r="D52" s="334">
        <v>0</v>
      </c>
      <c r="E52" s="334">
        <v>4078712</v>
      </c>
    </row>
    <row r="53" spans="1:5" ht="36" x14ac:dyDescent="0.25">
      <c r="A53" s="336" t="s">
        <v>878</v>
      </c>
      <c r="B53" s="336" t="s">
        <v>879</v>
      </c>
      <c r="C53" s="337">
        <v>4078712</v>
      </c>
      <c r="D53" s="337"/>
      <c r="E53" s="337">
        <v>4078712</v>
      </c>
    </row>
    <row r="54" spans="1:5" x14ac:dyDescent="0.25">
      <c r="A54" s="333" t="s">
        <v>880</v>
      </c>
      <c r="B54" s="333" t="s">
        <v>881</v>
      </c>
      <c r="C54" s="334">
        <v>-129763947</v>
      </c>
      <c r="D54" s="334">
        <v>0</v>
      </c>
      <c r="E54" s="334">
        <v>-132246136</v>
      </c>
    </row>
    <row r="55" spans="1:5" x14ac:dyDescent="0.25">
      <c r="A55" s="333" t="s">
        <v>882</v>
      </c>
      <c r="B55" s="333" t="s">
        <v>883</v>
      </c>
      <c r="C55" s="334">
        <v>-2482189</v>
      </c>
      <c r="D55" s="334">
        <v>0</v>
      </c>
      <c r="E55" s="334">
        <v>-10570996</v>
      </c>
    </row>
    <row r="56" spans="1:5" x14ac:dyDescent="0.25">
      <c r="A56" s="336" t="s">
        <v>884</v>
      </c>
      <c r="B56" s="336" t="s">
        <v>885</v>
      </c>
      <c r="C56" s="337">
        <v>281503911</v>
      </c>
      <c r="D56" s="337">
        <v>0</v>
      </c>
      <c r="E56" s="337">
        <v>270932915</v>
      </c>
    </row>
    <row r="57" spans="1:5" ht="24" x14ac:dyDescent="0.25">
      <c r="A57" s="333" t="s">
        <v>872</v>
      </c>
      <c r="B57" s="333" t="s">
        <v>886</v>
      </c>
      <c r="C57" s="334">
        <v>232555</v>
      </c>
      <c r="D57" s="334">
        <v>0</v>
      </c>
      <c r="E57" s="334">
        <v>218213</v>
      </c>
    </row>
    <row r="58" spans="1:5" ht="36" x14ac:dyDescent="0.25">
      <c r="A58" s="333" t="s">
        <v>887</v>
      </c>
      <c r="B58" s="333" t="s">
        <v>888</v>
      </c>
      <c r="C58" s="334"/>
      <c r="D58" s="334">
        <v>0</v>
      </c>
      <c r="E58" s="334"/>
    </row>
    <row r="59" spans="1:5" ht="24" x14ac:dyDescent="0.25">
      <c r="A59" s="333" t="s">
        <v>876</v>
      </c>
      <c r="B59" s="333" t="s">
        <v>889</v>
      </c>
      <c r="C59" s="334"/>
      <c r="D59" s="334">
        <v>0</v>
      </c>
      <c r="E59" s="334"/>
    </row>
    <row r="60" spans="1:5" ht="24" x14ac:dyDescent="0.25">
      <c r="A60" s="333" t="s">
        <v>890</v>
      </c>
      <c r="B60" s="333" t="s">
        <v>891</v>
      </c>
      <c r="C60" s="334">
        <v>552</v>
      </c>
      <c r="D60" s="334">
        <v>0</v>
      </c>
      <c r="E60" s="334"/>
    </row>
    <row r="61" spans="1:5" ht="48" x14ac:dyDescent="0.25">
      <c r="A61" s="333" t="s">
        <v>892</v>
      </c>
      <c r="B61" s="333" t="s">
        <v>893</v>
      </c>
      <c r="C61" s="334">
        <v>552</v>
      </c>
      <c r="D61" s="334">
        <v>0</v>
      </c>
      <c r="E61" s="334"/>
    </row>
    <row r="62" spans="1:5" ht="24" x14ac:dyDescent="0.25">
      <c r="A62" s="336" t="s">
        <v>894</v>
      </c>
      <c r="B62" s="336" t="s">
        <v>891</v>
      </c>
      <c r="C62" s="337">
        <v>233107</v>
      </c>
      <c r="D62" s="337">
        <v>0</v>
      </c>
      <c r="E62" s="337">
        <v>218213</v>
      </c>
    </row>
    <row r="63" spans="1:5" ht="36" x14ac:dyDescent="0.25">
      <c r="A63" s="333" t="s">
        <v>895</v>
      </c>
      <c r="B63" s="333" t="s">
        <v>896</v>
      </c>
      <c r="C63" s="334">
        <v>53086</v>
      </c>
      <c r="D63" s="334"/>
      <c r="E63" s="334"/>
    </row>
    <row r="64" spans="1:5" ht="36" x14ac:dyDescent="0.25">
      <c r="A64" s="333" t="s">
        <v>897</v>
      </c>
      <c r="B64" s="333" t="s">
        <v>898</v>
      </c>
      <c r="C64" s="334">
        <v>701625</v>
      </c>
      <c r="D64" s="334"/>
      <c r="E64" s="334">
        <v>771119</v>
      </c>
    </row>
    <row r="65" spans="1:5" ht="48" x14ac:dyDescent="0.25">
      <c r="A65" s="333" t="s">
        <v>899</v>
      </c>
      <c r="B65" s="333" t="s">
        <v>900</v>
      </c>
      <c r="C65" s="334">
        <v>701625</v>
      </c>
      <c r="D65" s="334"/>
      <c r="E65" s="334">
        <v>771119</v>
      </c>
    </row>
    <row r="66" spans="1:5" ht="36" x14ac:dyDescent="0.25">
      <c r="A66" s="336" t="s">
        <v>901</v>
      </c>
      <c r="B66" s="336" t="s">
        <v>902</v>
      </c>
      <c r="C66" s="337">
        <v>701625</v>
      </c>
      <c r="D66" s="334"/>
      <c r="E66" s="337">
        <v>771119</v>
      </c>
    </row>
    <row r="67" spans="1:5" x14ac:dyDescent="0.25">
      <c r="A67" s="333" t="s">
        <v>903</v>
      </c>
      <c r="B67" s="333" t="s">
        <v>904</v>
      </c>
      <c r="C67" s="334">
        <v>43734</v>
      </c>
      <c r="D67" s="334">
        <v>0</v>
      </c>
      <c r="E67" s="334">
        <v>65360</v>
      </c>
    </row>
    <row r="68" spans="1:5" ht="24" x14ac:dyDescent="0.25">
      <c r="A68" s="333" t="s">
        <v>905</v>
      </c>
      <c r="B68" s="333" t="s">
        <v>906</v>
      </c>
      <c r="C68" s="334">
        <v>4842</v>
      </c>
      <c r="D68" s="334"/>
      <c r="E68" s="334">
        <v>15161</v>
      </c>
    </row>
    <row r="69" spans="1:5" ht="36.75" x14ac:dyDescent="0.25">
      <c r="A69" s="333" t="s">
        <v>907</v>
      </c>
      <c r="B69" s="340" t="s">
        <v>908</v>
      </c>
      <c r="C69" s="334">
        <v>345006</v>
      </c>
      <c r="D69" s="334">
        <v>0</v>
      </c>
      <c r="E69" s="334">
        <v>680630</v>
      </c>
    </row>
    <row r="70" spans="1:5" ht="36" x14ac:dyDescent="0.25">
      <c r="A70" s="336" t="s">
        <v>909</v>
      </c>
      <c r="B70" s="336" t="s">
        <v>910</v>
      </c>
      <c r="C70" s="337">
        <v>393582</v>
      </c>
      <c r="D70" s="337">
        <v>0</v>
      </c>
      <c r="E70" s="337">
        <v>761151</v>
      </c>
    </row>
    <row r="71" spans="1:5" ht="24" x14ac:dyDescent="0.25">
      <c r="A71" s="336" t="s">
        <v>911</v>
      </c>
      <c r="B71" s="336" t="s">
        <v>912</v>
      </c>
      <c r="C71" s="337">
        <v>1381400</v>
      </c>
      <c r="D71" s="337">
        <v>0</v>
      </c>
      <c r="E71" s="337">
        <v>1750483</v>
      </c>
    </row>
    <row r="72" spans="1:5" ht="24" x14ac:dyDescent="0.25">
      <c r="A72" s="333" t="s">
        <v>913</v>
      </c>
      <c r="B72" s="333" t="s">
        <v>914</v>
      </c>
      <c r="C72" s="334">
        <v>1493429</v>
      </c>
      <c r="D72" s="334">
        <v>0</v>
      </c>
      <c r="E72" s="334">
        <v>2028712</v>
      </c>
    </row>
    <row r="73" spans="1:5" ht="36" x14ac:dyDescent="0.25">
      <c r="A73" s="336" t="s">
        <v>915</v>
      </c>
      <c r="B73" s="336" t="s">
        <v>916</v>
      </c>
      <c r="C73" s="337">
        <v>1493429</v>
      </c>
      <c r="D73" s="337">
        <v>0</v>
      </c>
      <c r="E73" s="337">
        <v>2028712</v>
      </c>
    </row>
    <row r="74" spans="1:5" ht="24" x14ac:dyDescent="0.25">
      <c r="A74" s="336" t="s">
        <v>917</v>
      </c>
      <c r="B74" s="336" t="s">
        <v>918</v>
      </c>
      <c r="C74" s="337">
        <v>284378740</v>
      </c>
      <c r="D74" s="337">
        <v>0</v>
      </c>
      <c r="E74" s="337">
        <v>274712110</v>
      </c>
    </row>
    <row r="75" spans="1:5" x14ac:dyDescent="0.25">
      <c r="A75" s="341"/>
      <c r="B75" s="341"/>
      <c r="C75" s="341"/>
      <c r="D75" s="341"/>
      <c r="E75" s="341"/>
    </row>
  </sheetData>
  <mergeCells count="2">
    <mergeCell ref="D2:E2"/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O28"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F24" sqref="F24"/>
    </sheetView>
  </sheetViews>
  <sheetFormatPr defaultRowHeight="15" x14ac:dyDescent="0.25"/>
  <cols>
    <col min="1" max="1" width="9.140625" customWidth="1"/>
    <col min="2" max="2" width="49.140625" customWidth="1"/>
    <col min="3" max="3" width="21.7109375" customWidth="1"/>
    <col min="4" max="5" width="9.140625" customWidth="1"/>
  </cols>
  <sheetData>
    <row r="1" spans="1:15" x14ac:dyDescent="0.25">
      <c r="C1" s="493"/>
      <c r="D1" s="493"/>
    </row>
    <row r="2" spans="1:15" ht="33.75" customHeight="1" x14ac:dyDescent="0.25">
      <c r="A2" s="494" t="s">
        <v>953</v>
      </c>
      <c r="B2" s="495"/>
      <c r="C2" s="495"/>
      <c r="D2" s="495"/>
      <c r="E2" s="495"/>
      <c r="F2" s="331"/>
      <c r="G2" s="331"/>
      <c r="H2" s="331"/>
      <c r="I2" s="331"/>
      <c r="J2" s="331"/>
      <c r="K2" s="331"/>
      <c r="L2" s="331"/>
      <c r="M2" s="331"/>
      <c r="N2" s="331"/>
      <c r="O2" s="331"/>
    </row>
    <row r="3" spans="1:15" ht="17.25" customHeight="1" x14ac:dyDescent="0.25">
      <c r="A3" s="496" t="s">
        <v>919</v>
      </c>
      <c r="B3" s="495"/>
      <c r="C3" s="495"/>
      <c r="D3" s="495"/>
      <c r="E3" s="495"/>
      <c r="F3" s="331"/>
      <c r="G3" s="331"/>
      <c r="H3" s="331"/>
      <c r="I3" s="331"/>
      <c r="J3" s="331"/>
      <c r="K3" s="331"/>
      <c r="L3" s="331"/>
      <c r="M3" s="331"/>
      <c r="N3" s="331"/>
      <c r="O3" s="331"/>
    </row>
    <row r="4" spans="1:15" x14ac:dyDescent="0.25">
      <c r="A4" s="342"/>
      <c r="B4" s="342"/>
      <c r="C4" s="342"/>
      <c r="D4" s="342"/>
    </row>
    <row r="5" spans="1:15" x14ac:dyDescent="0.25">
      <c r="A5" s="343" t="s">
        <v>800</v>
      </c>
      <c r="B5" s="343" t="s">
        <v>93</v>
      </c>
      <c r="C5" s="343" t="s">
        <v>920</v>
      </c>
      <c r="D5" s="342"/>
    </row>
    <row r="6" spans="1:15" ht="34.5" customHeight="1" x14ac:dyDescent="0.25">
      <c r="A6" s="344" t="s">
        <v>921</v>
      </c>
      <c r="B6" s="344" t="s">
        <v>922</v>
      </c>
      <c r="C6" s="345">
        <v>47016832</v>
      </c>
      <c r="D6" s="342"/>
    </row>
    <row r="7" spans="1:15" ht="34.5" customHeight="1" x14ac:dyDescent="0.25">
      <c r="A7" s="344" t="s">
        <v>923</v>
      </c>
      <c r="B7" s="344" t="s">
        <v>924</v>
      </c>
      <c r="C7" s="345">
        <v>51118914</v>
      </c>
      <c r="D7" s="342"/>
    </row>
    <row r="8" spans="1:15" ht="34.5" customHeight="1" x14ac:dyDescent="0.25">
      <c r="A8" s="346" t="s">
        <v>925</v>
      </c>
      <c r="B8" s="346" t="s">
        <v>926</v>
      </c>
      <c r="C8" s="347">
        <v>-4102082</v>
      </c>
      <c r="D8" s="342"/>
    </row>
    <row r="9" spans="1:15" ht="34.5" customHeight="1" x14ac:dyDescent="0.25">
      <c r="A9" s="344" t="s">
        <v>927</v>
      </c>
      <c r="B9" s="344" t="s">
        <v>928</v>
      </c>
      <c r="C9" s="345">
        <v>12370505</v>
      </c>
      <c r="D9" s="342"/>
    </row>
    <row r="10" spans="1:15" ht="34.5" customHeight="1" x14ac:dyDescent="0.25">
      <c r="A10" s="344" t="s">
        <v>804</v>
      </c>
      <c r="B10" s="344" t="s">
        <v>929</v>
      </c>
      <c r="C10" s="345">
        <v>702177</v>
      </c>
      <c r="D10" s="342"/>
    </row>
    <row r="11" spans="1:15" ht="34.5" customHeight="1" x14ac:dyDescent="0.25">
      <c r="A11" s="346" t="s">
        <v>806</v>
      </c>
      <c r="B11" s="346" t="s">
        <v>930</v>
      </c>
      <c r="C11" s="347">
        <v>11668328</v>
      </c>
      <c r="D11" s="342"/>
    </row>
    <row r="12" spans="1:15" ht="34.5" customHeight="1" x14ac:dyDescent="0.25">
      <c r="A12" s="346" t="s">
        <v>931</v>
      </c>
      <c r="B12" s="346" t="s">
        <v>932</v>
      </c>
      <c r="C12" s="347">
        <v>7566246</v>
      </c>
      <c r="D12" s="342"/>
    </row>
    <row r="13" spans="1:15" ht="34.5" customHeight="1" x14ac:dyDescent="0.25">
      <c r="A13" s="344" t="s">
        <v>808</v>
      </c>
      <c r="B13" s="344" t="s">
        <v>933</v>
      </c>
      <c r="C13" s="345">
        <v>0</v>
      </c>
      <c r="D13" s="342"/>
    </row>
    <row r="14" spans="1:15" ht="34.5" customHeight="1" x14ac:dyDescent="0.25">
      <c r="A14" s="344" t="s">
        <v>934</v>
      </c>
      <c r="B14" s="344" t="s">
        <v>935</v>
      </c>
      <c r="C14" s="345">
        <v>0</v>
      </c>
      <c r="D14" s="342"/>
    </row>
    <row r="15" spans="1:15" ht="34.5" customHeight="1" x14ac:dyDescent="0.25">
      <c r="A15" s="344" t="s">
        <v>810</v>
      </c>
      <c r="B15" s="344" t="s">
        <v>936</v>
      </c>
      <c r="C15" s="345">
        <v>0</v>
      </c>
      <c r="D15" s="342"/>
    </row>
    <row r="16" spans="1:15" ht="34.5" customHeight="1" x14ac:dyDescent="0.25">
      <c r="A16" s="344" t="s">
        <v>812</v>
      </c>
      <c r="B16" s="344" t="s">
        <v>937</v>
      </c>
      <c r="C16" s="345">
        <v>0</v>
      </c>
      <c r="D16" s="342"/>
    </row>
    <row r="17" spans="1:4" ht="34.5" customHeight="1" x14ac:dyDescent="0.25">
      <c r="A17" s="344" t="s">
        <v>938</v>
      </c>
      <c r="B17" s="344" t="s">
        <v>939</v>
      </c>
      <c r="C17" s="345">
        <v>0</v>
      </c>
      <c r="D17" s="342"/>
    </row>
    <row r="18" spans="1:4" ht="34.5" customHeight="1" x14ac:dyDescent="0.25">
      <c r="A18" s="344" t="s">
        <v>814</v>
      </c>
      <c r="B18" s="344" t="s">
        <v>940</v>
      </c>
      <c r="C18" s="345">
        <v>0</v>
      </c>
      <c r="D18" s="342"/>
    </row>
    <row r="19" spans="1:4" ht="34.5" customHeight="1" x14ac:dyDescent="0.25">
      <c r="A19" s="344" t="s">
        <v>941</v>
      </c>
      <c r="B19" s="344" t="s">
        <v>942</v>
      </c>
      <c r="C19" s="345">
        <v>0</v>
      </c>
      <c r="D19" s="342"/>
    </row>
    <row r="20" spans="1:4" x14ac:dyDescent="0.25">
      <c r="A20" s="346" t="s">
        <v>943</v>
      </c>
      <c r="B20" s="346" t="s">
        <v>944</v>
      </c>
      <c r="C20" s="347">
        <v>7566246</v>
      </c>
      <c r="D20" s="342"/>
    </row>
    <row r="21" spans="1:4" ht="34.5" customHeight="1" x14ac:dyDescent="0.25">
      <c r="A21" s="344" t="s">
        <v>945</v>
      </c>
      <c r="B21" s="344" t="s">
        <v>946</v>
      </c>
      <c r="C21" s="345">
        <v>0</v>
      </c>
      <c r="D21" s="342"/>
    </row>
    <row r="22" spans="1:4" s="348" customFormat="1" ht="34.5" customHeight="1" x14ac:dyDescent="0.25">
      <c r="A22" s="346" t="s">
        <v>947</v>
      </c>
      <c r="B22" s="346" t="s">
        <v>948</v>
      </c>
      <c r="C22" s="347">
        <v>7566246</v>
      </c>
      <c r="D22" s="342"/>
    </row>
    <row r="23" spans="1:4" ht="34.5" customHeight="1" x14ac:dyDescent="0.25">
      <c r="A23" s="344" t="s">
        <v>949</v>
      </c>
      <c r="B23" s="344" t="s">
        <v>950</v>
      </c>
      <c r="C23" s="345">
        <v>0</v>
      </c>
      <c r="D23" s="342"/>
    </row>
    <row r="24" spans="1:4" ht="34.5" customHeight="1" x14ac:dyDescent="0.25">
      <c r="A24" s="344" t="s">
        <v>951</v>
      </c>
      <c r="B24" s="344" t="s">
        <v>952</v>
      </c>
      <c r="C24" s="345">
        <v>0</v>
      </c>
      <c r="D24" s="342"/>
    </row>
    <row r="25" spans="1:4" x14ac:dyDescent="0.25">
      <c r="A25" s="349"/>
      <c r="B25" s="349"/>
      <c r="C25" s="349"/>
    </row>
  </sheetData>
  <mergeCells count="3">
    <mergeCell ref="C1:D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 6a Vagyonkim.</vt:lpstr>
      <vt:lpstr>6b Befektetett eszk. </vt:lpstr>
      <vt:lpstr>7. Maradványkimutatás</vt:lpstr>
      <vt:lpstr>8. Eredménykimutatás</vt:lpstr>
      <vt:lpstr>Közvetett támogatások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2018-05-24T09:22:10Z</cp:lastPrinted>
  <dcterms:created xsi:type="dcterms:W3CDTF">2013-12-03T07:09:19Z</dcterms:created>
  <dcterms:modified xsi:type="dcterms:W3CDTF">2018-06-04T09:39:32Z</dcterms:modified>
</cp:coreProperties>
</file>