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35" windowWidth="11340" windowHeight="6480" activeTab="1"/>
  </bookViews>
  <sheets>
    <sheet name="gördülő terv." sheetId="1" r:id="rId1"/>
    <sheet name="felhasználási ütemterv " sheetId="2" r:id="rId2"/>
  </sheets>
  <definedNames>
    <definedName name="_xlnm.Print_Area" localSheetId="1">'felhasználási ütemterv '!$A$1:$N$53</definedName>
    <definedName name="_xlnm.Print_Area" localSheetId="0">'gördülő terv.'!$A$1:$D$61</definedName>
  </definedNames>
  <calcPr fullCalcOnLoad="1"/>
</workbook>
</file>

<file path=xl/sharedStrings.xml><?xml version="1.0" encoding="utf-8"?>
<sst xmlns="http://schemas.openxmlformats.org/spreadsheetml/2006/main" count="113" uniqueCount="80">
  <si>
    <t>Megnevezés</t>
  </si>
  <si>
    <t>Önkormányzati kiadások összesen</t>
  </si>
  <si>
    <t>Önkormányzati bevételek összesen</t>
  </si>
  <si>
    <t>Működési célú bevételek összesen:</t>
  </si>
  <si>
    <t>Működési célú kiadások összesen:</t>
  </si>
  <si>
    <t>Felhalmozási célú bevételek összesen:</t>
  </si>
  <si>
    <t>Felhalmozási célú kiadások összesen:</t>
  </si>
  <si>
    <t>bemutató mérleg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</si>
  <si>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</si>
  <si>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</si>
  <si>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</si>
  <si>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</si>
  <si>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</si>
  <si>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</si>
  <si>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</si>
  <si>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</si>
  <si>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</si>
  <si>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</si>
  <si>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</si>
  <si>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</si>
  <si>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 összesen:</t>
  </si>
  <si>
    <t>Kiadások összesen:</t>
  </si>
  <si>
    <t>Intézményi  bevételek összesen</t>
  </si>
  <si>
    <t>Intézményi kiadások összesen</t>
  </si>
  <si>
    <t>Havi záró egyenleg</t>
  </si>
  <si>
    <t>előző havi záró egyenleg</t>
  </si>
  <si>
    <t>Finanszírozási kiadások</t>
  </si>
  <si>
    <t>Finanszírozási műveletek egyenlege</t>
  </si>
  <si>
    <t>Finanszírozási bevételek összesen:</t>
  </si>
  <si>
    <t>Finanszírozási kiadások összesen:</t>
  </si>
  <si>
    <t>Költségvetési bevételek összesen:</t>
  </si>
  <si>
    <t>Költségvetési kiadások összesen:</t>
  </si>
  <si>
    <t>Egyenleg (hiány/többlet)</t>
  </si>
  <si>
    <t>Költségvetési többlet/hiány</t>
  </si>
  <si>
    <t>hiány/többlet</t>
  </si>
  <si>
    <t>ezer Ft</t>
  </si>
  <si>
    <t>2016.év tervezett</t>
  </si>
  <si>
    <t>I. Működési kiadások</t>
  </si>
  <si>
    <t xml:space="preserve">     1. Személyi juttatások</t>
  </si>
  <si>
    <t xml:space="preserve">     2. Munkaadókat terhelő járulékok</t>
  </si>
  <si>
    <t xml:space="preserve">     3. Dologi kiadások</t>
  </si>
  <si>
    <t xml:space="preserve">     4. Ellátottak pénzbeli juttatása</t>
  </si>
  <si>
    <t>II. Egyéb működési célú kiadások</t>
  </si>
  <si>
    <t xml:space="preserve">     1. Egyéb működési célú támgatások</t>
  </si>
  <si>
    <t xml:space="preserve">     2. Működési célú visszatérít. támog, kölcsön ÁH.kívülre</t>
  </si>
  <si>
    <t xml:space="preserve">     3.Tartalékok</t>
  </si>
  <si>
    <t xml:space="preserve">    1. Beruházások</t>
  </si>
  <si>
    <t xml:space="preserve">    2. Felújítások</t>
  </si>
  <si>
    <t xml:space="preserve">    3. Egyéb felhalmozási célú kiadások</t>
  </si>
  <si>
    <t xml:space="preserve">    4.Felhalm.célú kölcsön nyújtása</t>
  </si>
  <si>
    <t>1.Hosszú lejáratú hitelek kölcsönök felvétele</t>
  </si>
  <si>
    <t>2.Előző évi felhalmozási pénzmaradvány igénybevétele</t>
  </si>
  <si>
    <t>3. Központi irányítószervi támogatás</t>
  </si>
  <si>
    <t xml:space="preserve">  1.Felhalmozási célú támogatások ÁH.belülről</t>
  </si>
  <si>
    <t xml:space="preserve">  2.Felhalmozási bevételek</t>
  </si>
  <si>
    <t xml:space="preserve">  3.Felhalmozási célú átvett pénzeszközök</t>
  </si>
  <si>
    <t>1.Működési célú támogatások ÁH.beül.</t>
  </si>
  <si>
    <t>2. Közhatalmi bevételek</t>
  </si>
  <si>
    <t>3. Működési bevételek</t>
  </si>
  <si>
    <t>4. Működési célú átvett pénzeszközök ÁH.kívülről</t>
  </si>
  <si>
    <t>Felhalmozási bevételek</t>
  </si>
  <si>
    <t xml:space="preserve"> Felhalmozási kiadások</t>
  </si>
  <si>
    <t>I.Működési bevételek</t>
  </si>
  <si>
    <t xml:space="preserve"> Finanszírozási bevételek</t>
  </si>
  <si>
    <t>1. Hitelek kölcsönök törlesztése</t>
  </si>
  <si>
    <t>2. Belföldi értékpapírok kiadásai</t>
  </si>
  <si>
    <t>3. Központi irányítószervi támog.folyósítása</t>
  </si>
  <si>
    <t>4.Pénzeszközök betétként elhelyezése</t>
  </si>
  <si>
    <t>Korrekció</t>
  </si>
  <si>
    <t>Bevétel-Kiadás</t>
  </si>
  <si>
    <t xml:space="preserve">  adatok ezer Ft-ban</t>
  </si>
  <si>
    <t xml:space="preserve">     2. Működ. célú vissz.térít. támog, kölcsön ÁH.kív.</t>
  </si>
  <si>
    <t>2.Előző évi felhalm. pénzmaradvány igénybevétele</t>
  </si>
  <si>
    <t>Működési és fejlesztési célú bevételek és kiadások 2015./2016./2017. évi alakulását</t>
  </si>
  <si>
    <t xml:space="preserve">2015.év ei. </t>
  </si>
  <si>
    <t>2017.év tervezett</t>
  </si>
  <si>
    <t>Algyő Nagyközség Önkormányzat  2015. évi előirányzat - felhasználási ütemterve</t>
  </si>
  <si>
    <t>2015.évi ei.össz.</t>
  </si>
  <si>
    <t xml:space="preserve">     4.Elvonások, befizetések</t>
  </si>
  <si>
    <t xml:space="preserve">     4. Elvonások, befizetések, intézményektől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</si>
</sst>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.0\ _F_t_-;\-* #,##0.0\ _F_t_-;_-* &quot;-&quot;??\ _F_t_-;_-@_-"/>
    <numFmt numFmtId="166" formatCode="0.0%"/>
    <numFmt numFmtId="167" formatCode="0.000%"/>
    <numFmt numFmtId="168" formatCode="0.0000%"/>
    <numFmt numFmtId="169" formatCode="_-* #,##0.000\ _F_t_-;\-* #,##0.000\ _F_t_-;_-* &quot;-&quot;??\ _F_t_-;_-@_-"/>
    <numFmt numFmtId="170" formatCode="_-* #,##0\ _F_t_-;\-* #,##0\ _F_t_-;_-* &quot;-&quot;??\ _F_t_-;_-@_-"/>
    <numFmt numFmtId="171" formatCode="#,##0.000000"/>
    <numFmt numFmtId="172" formatCode="#,##0.00000"/>
    <numFmt numFmtId="173" formatCode="#,##0.0000"/>
    <numFmt numFmtId="174" formatCode="#,##0.000"/>
    <numFmt numFmtId="175" formatCode="#,##0.0"/>
    <numFmt numFmtId="176" formatCode="#,##0.0_ ;\-#,##0.0\ "/>
    <numFmt numFmtId="177" formatCode="#,##0.00_ ;\-#,##0.00\ "/>
    <numFmt numFmtId="178" formatCode="#,##0.000_ ;\-#,##0.000\ "/>
  </numFmts>
  <fonts count="32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10"/>
      <name val="Arial CE"/>
      <family val="0"/>
    </font>
    <font>
      <sz val="10"/>
      <color indexed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3" fontId="0" fillId="0" borderId="10" xfId="40" applyNumberFormat="1" applyFont="1" applyBorder="1" applyAlignment="1">
      <alignment/>
    </xf>
    <xf numFmtId="3" fontId="0" fillId="0" borderId="10" xfId="4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3" xfId="4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3" fontId="2" fillId="0" borderId="15" xfId="40" applyNumberFormat="1" applyFont="1" applyBorder="1" applyAlignment="1">
      <alignment horizontal="right"/>
    </xf>
    <xf numFmtId="3" fontId="0" fillId="0" borderId="16" xfId="40" applyNumberFormat="1" applyFont="1" applyBorder="1" applyAlignment="1">
      <alignment horizontal="right"/>
    </xf>
    <xf numFmtId="0" fontId="1" fillId="24" borderId="14" xfId="0" applyFont="1" applyFill="1" applyBorder="1" applyAlignment="1">
      <alignment horizontal="left"/>
    </xf>
    <xf numFmtId="0" fontId="1" fillId="1" borderId="14" xfId="0" applyFont="1" applyFill="1" applyBorder="1" applyAlignment="1">
      <alignment/>
    </xf>
    <xf numFmtId="0" fontId="1" fillId="1" borderId="17" xfId="0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6" xfId="40" applyNumberFormat="1" applyFont="1" applyBorder="1" applyAlignment="1">
      <alignment horizontal="right"/>
    </xf>
    <xf numFmtId="3" fontId="4" fillId="0" borderId="19" xfId="0" applyNumberFormat="1" applyFont="1" applyBorder="1" applyAlignment="1">
      <alignment/>
    </xf>
    <xf numFmtId="3" fontId="0" fillId="0" borderId="0" xfId="40" applyNumberFormat="1" applyFont="1" applyBorder="1" applyAlignment="1">
      <alignment/>
    </xf>
    <xf numFmtId="3" fontId="0" fillId="25" borderId="20" xfId="40" applyNumberFormat="1" applyFont="1" applyFill="1" applyBorder="1" applyAlignment="1">
      <alignment/>
    </xf>
    <xf numFmtId="3" fontId="0" fillId="0" borderId="20" xfId="4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1" fillId="24" borderId="14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1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0" fillId="0" borderId="23" xfId="40" applyNumberFormat="1" applyFont="1" applyBorder="1" applyAlignment="1">
      <alignment horizontal="right"/>
    </xf>
    <xf numFmtId="3" fontId="2" fillId="24" borderId="22" xfId="40" applyNumberFormat="1" applyFont="1" applyFill="1" applyBorder="1" applyAlignment="1">
      <alignment horizontal="right"/>
    </xf>
    <xf numFmtId="164" fontId="5" fillId="0" borderId="0" xfId="0" applyNumberFormat="1" applyFont="1" applyAlignment="1">
      <alignment/>
    </xf>
    <xf numFmtId="3" fontId="2" fillId="1" borderId="24" xfId="0" applyNumberFormat="1" applyFont="1" applyFill="1" applyBorder="1" applyAlignment="1">
      <alignment/>
    </xf>
    <xf numFmtId="3" fontId="2" fillId="24" borderId="22" xfId="0" applyNumberFormat="1" applyFont="1" applyFill="1" applyBorder="1" applyAlignment="1">
      <alignment/>
    </xf>
    <xf numFmtId="3" fontId="2" fillId="1" borderId="25" xfId="0" applyNumberFormat="1" applyFont="1" applyFill="1" applyBorder="1" applyAlignment="1">
      <alignment/>
    </xf>
    <xf numFmtId="3" fontId="2" fillId="1" borderId="22" xfId="0" applyNumberFormat="1" applyFont="1" applyFill="1" applyBorder="1" applyAlignment="1">
      <alignment/>
    </xf>
    <xf numFmtId="3" fontId="2" fillId="1" borderId="18" xfId="0" applyNumberFormat="1" applyFont="1" applyFill="1" applyBorder="1" applyAlignment="1">
      <alignment/>
    </xf>
    <xf numFmtId="3" fontId="2" fillId="1" borderId="0" xfId="40" applyNumberFormat="1" applyFont="1" applyFill="1" applyBorder="1" applyAlignment="1">
      <alignment/>
    </xf>
    <xf numFmtId="0" fontId="2" fillId="1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0" xfId="4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13" xfId="40" applyNumberFormat="1" applyFont="1" applyBorder="1" applyAlignment="1">
      <alignment/>
    </xf>
    <xf numFmtId="3" fontId="1" fillId="1" borderId="19" xfId="0" applyNumberFormat="1" applyFont="1" applyFill="1" applyBorder="1" applyAlignment="1">
      <alignment horizontal="right"/>
    </xf>
    <xf numFmtId="3" fontId="0" fillId="0" borderId="24" xfId="40" applyNumberFormat="1" applyFont="1" applyBorder="1" applyAlignment="1">
      <alignment horizontal="right"/>
    </xf>
    <xf numFmtId="3" fontId="0" fillId="0" borderId="10" xfId="40" applyNumberFormat="1" applyFont="1" applyBorder="1" applyAlignment="1">
      <alignment horizontal="center"/>
    </xf>
    <xf numFmtId="3" fontId="1" fillId="24" borderId="26" xfId="0" applyNumberFormat="1" applyFont="1" applyFill="1" applyBorder="1" applyAlignment="1">
      <alignment horizontal="right"/>
    </xf>
    <xf numFmtId="3" fontId="2" fillId="0" borderId="18" xfId="0" applyNumberFormat="1" applyFont="1" applyBorder="1" applyAlignment="1">
      <alignment/>
    </xf>
    <xf numFmtId="3" fontId="0" fillId="0" borderId="25" xfId="40" applyNumberFormat="1" applyFont="1" applyBorder="1" applyAlignment="1">
      <alignment horizontal="right"/>
    </xf>
    <xf numFmtId="3" fontId="0" fillId="0" borderId="27" xfId="40" applyNumberFormat="1" applyFont="1" applyBorder="1" applyAlignment="1">
      <alignment/>
    </xf>
    <xf numFmtId="3" fontId="0" fillId="0" borderId="27" xfId="40" applyNumberFormat="1" applyFont="1" applyBorder="1" applyAlignment="1">
      <alignment horizontal="right"/>
    </xf>
    <xf numFmtId="3" fontId="0" fillId="0" borderId="28" xfId="40" applyNumberFormat="1" applyFont="1" applyBorder="1" applyAlignment="1">
      <alignment horizontal="right"/>
    </xf>
    <xf numFmtId="3" fontId="0" fillId="0" borderId="29" xfId="40" applyNumberFormat="1" applyFont="1" applyBorder="1" applyAlignment="1">
      <alignment horizontal="right"/>
    </xf>
    <xf numFmtId="3" fontId="0" fillId="0" borderId="30" xfId="40" applyNumberFormat="1" applyFont="1" applyBorder="1" applyAlignment="1">
      <alignment/>
    </xf>
    <xf numFmtId="3" fontId="0" fillId="0" borderId="30" xfId="40" applyNumberFormat="1" applyFont="1" applyBorder="1" applyAlignment="1">
      <alignment horizontal="right"/>
    </xf>
    <xf numFmtId="3" fontId="0" fillId="0" borderId="31" xfId="4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9" fillId="0" borderId="34" xfId="0" applyFont="1" applyBorder="1" applyAlignment="1">
      <alignment/>
    </xf>
    <xf numFmtId="3" fontId="13" fillId="0" borderId="35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0" fontId="9" fillId="0" borderId="36" xfId="0" applyFont="1" applyBorder="1" applyAlignment="1">
      <alignment/>
    </xf>
    <xf numFmtId="3" fontId="13" fillId="0" borderId="37" xfId="0" applyNumberFormat="1" applyFont="1" applyBorder="1" applyAlignment="1">
      <alignment horizontal="right"/>
    </xf>
    <xf numFmtId="3" fontId="12" fillId="0" borderId="37" xfId="0" applyNumberFormat="1" applyFont="1" applyBorder="1" applyAlignment="1">
      <alignment horizontal="right"/>
    </xf>
    <xf numFmtId="3" fontId="12" fillId="0" borderId="38" xfId="0" applyNumberFormat="1" applyFont="1" applyBorder="1" applyAlignment="1">
      <alignment horizontal="right"/>
    </xf>
    <xf numFmtId="0" fontId="14" fillId="0" borderId="11" xfId="0" applyFont="1" applyBorder="1" applyAlignment="1">
      <alignment/>
    </xf>
    <xf numFmtId="164" fontId="10" fillId="0" borderId="39" xfId="40" applyNumberFormat="1" applyFont="1" applyBorder="1" applyAlignment="1">
      <alignment horizontal="right"/>
    </xf>
    <xf numFmtId="3" fontId="10" fillId="0" borderId="33" xfId="40" applyNumberFormat="1" applyFont="1" applyBorder="1" applyAlignment="1">
      <alignment horizontal="right"/>
    </xf>
    <xf numFmtId="164" fontId="12" fillId="0" borderId="32" xfId="40" applyNumberFormat="1" applyFont="1" applyBorder="1" applyAlignment="1">
      <alignment horizontal="right"/>
    </xf>
    <xf numFmtId="164" fontId="12" fillId="0" borderId="35" xfId="40" applyNumberFormat="1" applyFont="1" applyBorder="1" applyAlignment="1">
      <alignment horizontal="right"/>
    </xf>
    <xf numFmtId="3" fontId="12" fillId="0" borderId="23" xfId="40" applyNumberFormat="1" applyFont="1" applyBorder="1" applyAlignment="1">
      <alignment horizontal="right"/>
    </xf>
    <xf numFmtId="3" fontId="9" fillId="0" borderId="35" xfId="0" applyNumberFormat="1" applyFont="1" applyBorder="1" applyAlignment="1">
      <alignment horizontal="right"/>
    </xf>
    <xf numFmtId="3" fontId="9" fillId="0" borderId="37" xfId="0" applyNumberFormat="1" applyFont="1" applyBorder="1" applyAlignment="1">
      <alignment horizontal="right"/>
    </xf>
    <xf numFmtId="3" fontId="12" fillId="0" borderId="37" xfId="40" applyNumberFormat="1" applyFont="1" applyBorder="1" applyAlignment="1">
      <alignment horizontal="right"/>
    </xf>
    <xf numFmtId="3" fontId="12" fillId="0" borderId="38" xfId="40" applyNumberFormat="1" applyFont="1" applyBorder="1" applyAlignment="1">
      <alignment horizontal="right"/>
    </xf>
    <xf numFmtId="164" fontId="10" fillId="0" borderId="32" xfId="40" applyNumberFormat="1" applyFont="1" applyBorder="1" applyAlignment="1">
      <alignment horizontal="right"/>
    </xf>
    <xf numFmtId="0" fontId="14" fillId="0" borderId="34" xfId="0" applyFont="1" applyBorder="1" applyAlignment="1">
      <alignment/>
    </xf>
    <xf numFmtId="0" fontId="14" fillId="0" borderId="40" xfId="0" applyFont="1" applyBorder="1" applyAlignment="1">
      <alignment/>
    </xf>
    <xf numFmtId="3" fontId="10" fillId="0" borderId="41" xfId="40" applyNumberFormat="1" applyFont="1" applyBorder="1" applyAlignment="1">
      <alignment horizontal="right"/>
    </xf>
    <xf numFmtId="3" fontId="6" fillId="0" borderId="32" xfId="40" applyNumberFormat="1" applyFont="1" applyBorder="1" applyAlignment="1">
      <alignment horizontal="right"/>
    </xf>
    <xf numFmtId="0" fontId="14" fillId="0" borderId="36" xfId="0" applyFont="1" applyBorder="1" applyAlignment="1">
      <alignment/>
    </xf>
    <xf numFmtId="3" fontId="6" fillId="0" borderId="37" xfId="40" applyNumberFormat="1" applyFont="1" applyBorder="1" applyAlignment="1">
      <alignment horizontal="right"/>
    </xf>
    <xf numFmtId="3" fontId="6" fillId="0" borderId="39" xfId="40" applyNumberFormat="1" applyFont="1" applyBorder="1" applyAlignment="1">
      <alignment horizontal="right"/>
    </xf>
    <xf numFmtId="3" fontId="6" fillId="0" borderId="41" xfId="40" applyNumberFormat="1" applyFont="1" applyBorder="1" applyAlignment="1">
      <alignment horizontal="right"/>
    </xf>
    <xf numFmtId="3" fontId="6" fillId="0" borderId="33" xfId="40" applyNumberFormat="1" applyFont="1" applyBorder="1" applyAlignment="1">
      <alignment horizontal="right"/>
    </xf>
    <xf numFmtId="0" fontId="9" fillId="0" borderId="34" xfId="0" applyFont="1" applyBorder="1" applyAlignment="1">
      <alignment/>
    </xf>
    <xf numFmtId="3" fontId="10" fillId="0" borderId="32" xfId="40" applyNumberFormat="1" applyFont="1" applyBorder="1" applyAlignment="1">
      <alignment horizontal="right"/>
    </xf>
    <xf numFmtId="0" fontId="9" fillId="0" borderId="42" xfId="0" applyFont="1" applyBorder="1" applyAlignment="1">
      <alignment/>
    </xf>
    <xf numFmtId="3" fontId="13" fillId="0" borderId="43" xfId="0" applyNumberFormat="1" applyFont="1" applyBorder="1" applyAlignment="1">
      <alignment horizontal="right"/>
    </xf>
    <xf numFmtId="3" fontId="10" fillId="0" borderId="44" xfId="40" applyNumberFormat="1" applyFont="1" applyBorder="1" applyAlignment="1">
      <alignment horizontal="right"/>
    </xf>
    <xf numFmtId="0" fontId="6" fillId="0" borderId="40" xfId="0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45" xfId="0" applyNumberFormat="1" applyFont="1" applyBorder="1" applyAlignment="1">
      <alignment horizontal="right"/>
    </xf>
    <xf numFmtId="3" fontId="6" fillId="0" borderId="39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3" fontId="12" fillId="0" borderId="46" xfId="40" applyNumberFormat="1" applyFont="1" applyBorder="1" applyAlignment="1">
      <alignment horizontal="right"/>
    </xf>
    <xf numFmtId="3" fontId="12" fillId="0" borderId="32" xfId="40" applyNumberFormat="1" applyFont="1" applyBorder="1" applyAlignment="1">
      <alignment horizontal="right"/>
    </xf>
    <xf numFmtId="0" fontId="9" fillId="0" borderId="35" xfId="0" applyFont="1" applyBorder="1" applyAlignment="1">
      <alignment/>
    </xf>
    <xf numFmtId="3" fontId="10" fillId="0" borderId="46" xfId="40" applyNumberFormat="1" applyFont="1" applyBorder="1" applyAlignment="1">
      <alignment horizontal="right"/>
    </xf>
    <xf numFmtId="0" fontId="13" fillId="0" borderId="35" xfId="0" applyFont="1" applyBorder="1" applyAlignment="1">
      <alignment/>
    </xf>
    <xf numFmtId="3" fontId="13" fillId="0" borderId="23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3" fontId="12" fillId="0" borderId="47" xfId="40" applyNumberFormat="1" applyFont="1" applyBorder="1" applyAlignment="1">
      <alignment horizontal="right"/>
    </xf>
    <xf numFmtId="3" fontId="12" fillId="0" borderId="35" xfId="40" applyNumberFormat="1" applyFont="1" applyBorder="1" applyAlignment="1">
      <alignment horizontal="right"/>
    </xf>
    <xf numFmtId="0" fontId="9" fillId="0" borderId="37" xfId="0" applyFont="1" applyBorder="1" applyAlignment="1">
      <alignment/>
    </xf>
    <xf numFmtId="3" fontId="12" fillId="0" borderId="48" xfId="4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 horizontal="right"/>
    </xf>
    <xf numFmtId="3" fontId="6" fillId="0" borderId="49" xfId="0" applyNumberFormat="1" applyFont="1" applyFill="1" applyBorder="1" applyAlignment="1">
      <alignment horizontal="right"/>
    </xf>
    <xf numFmtId="0" fontId="6" fillId="0" borderId="42" xfId="0" applyFont="1" applyFill="1" applyBorder="1" applyAlignment="1">
      <alignment/>
    </xf>
    <xf numFmtId="164" fontId="10" fillId="0" borderId="43" xfId="40" applyNumberFormat="1" applyFont="1" applyBorder="1" applyAlignment="1">
      <alignment horizontal="right"/>
    </xf>
    <xf numFmtId="3" fontId="10" fillId="0" borderId="50" xfId="40" applyNumberFormat="1" applyFont="1" applyBorder="1" applyAlignment="1">
      <alignment horizontal="right"/>
    </xf>
    <xf numFmtId="0" fontId="6" fillId="0" borderId="14" xfId="0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164" fontId="12" fillId="0" borderId="52" xfId="40" applyNumberFormat="1" applyFont="1" applyBorder="1" applyAlignment="1">
      <alignment horizontal="right"/>
    </xf>
    <xf numFmtId="3" fontId="12" fillId="0" borderId="21" xfId="40" applyNumberFormat="1" applyFont="1" applyBorder="1" applyAlignment="1">
      <alignment horizontal="right"/>
    </xf>
    <xf numFmtId="3" fontId="10" fillId="0" borderId="49" xfId="40" applyNumberFormat="1" applyFont="1" applyBorder="1" applyAlignment="1">
      <alignment horizontal="right"/>
    </xf>
    <xf numFmtId="3" fontId="10" fillId="0" borderId="37" xfId="40" applyNumberFormat="1" applyFont="1" applyBorder="1" applyAlignment="1">
      <alignment horizontal="right"/>
    </xf>
    <xf numFmtId="3" fontId="10" fillId="0" borderId="38" xfId="40" applyNumberFormat="1" applyFont="1" applyBorder="1" applyAlignment="1">
      <alignment horizontal="right"/>
    </xf>
    <xf numFmtId="3" fontId="10" fillId="0" borderId="53" xfId="40" applyNumberFormat="1" applyFont="1" applyBorder="1" applyAlignment="1">
      <alignment horizontal="right"/>
    </xf>
    <xf numFmtId="0" fontId="14" fillId="0" borderId="17" xfId="0" applyFont="1" applyBorder="1" applyAlignment="1">
      <alignment/>
    </xf>
    <xf numFmtId="3" fontId="12" fillId="0" borderId="54" xfId="40" applyNumberFormat="1" applyFont="1" applyBorder="1" applyAlignment="1">
      <alignment horizontal="right"/>
    </xf>
    <xf numFmtId="3" fontId="10" fillId="0" borderId="54" xfId="40" applyNumberFormat="1" applyFont="1" applyBorder="1" applyAlignment="1">
      <alignment horizontal="right"/>
    </xf>
    <xf numFmtId="3" fontId="10" fillId="0" borderId="55" xfId="4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164" fontId="12" fillId="0" borderId="20" xfId="0" applyNumberFormat="1" applyFont="1" applyBorder="1" applyAlignment="1">
      <alignment/>
    </xf>
    <xf numFmtId="3" fontId="12" fillId="0" borderId="20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64" fontId="7" fillId="0" borderId="32" xfId="40" applyNumberFormat="1" applyFont="1" applyBorder="1" applyAlignment="1">
      <alignment horizontal="right"/>
    </xf>
    <xf numFmtId="164" fontId="6" fillId="0" borderId="32" xfId="40" applyNumberFormat="1" applyFont="1" applyBorder="1" applyAlignment="1">
      <alignment horizontal="right"/>
    </xf>
    <xf numFmtId="3" fontId="9" fillId="0" borderId="43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164" fontId="7" fillId="0" borderId="35" xfId="40" applyNumberFormat="1" applyFont="1" applyBorder="1" applyAlignment="1">
      <alignment horizontal="right"/>
    </xf>
    <xf numFmtId="3" fontId="0" fillId="0" borderId="34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" fillId="1" borderId="14" xfId="0" applyNumberFormat="1" applyFont="1" applyFill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2" fillId="1" borderId="17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33" xfId="0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34" xfId="0" applyFont="1" applyBorder="1" applyAlignment="1">
      <alignment/>
    </xf>
    <xf numFmtId="3" fontId="0" fillId="24" borderId="20" xfId="0" applyNumberFormat="1" applyFont="1" applyFill="1" applyBorder="1" applyAlignment="1">
      <alignment/>
    </xf>
    <xf numFmtId="0" fontId="0" fillId="24" borderId="20" xfId="0" applyFont="1" applyFill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59" xfId="40" applyNumberFormat="1" applyFont="1" applyBorder="1" applyAlignment="1">
      <alignment horizontal="right"/>
    </xf>
    <xf numFmtId="3" fontId="0" fillId="0" borderId="28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1" borderId="20" xfId="0" applyNumberFormat="1" applyFont="1" applyFill="1" applyBorder="1" applyAlignment="1">
      <alignment/>
    </xf>
    <xf numFmtId="0" fontId="0" fillId="1" borderId="20" xfId="0" applyFont="1" applyFill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6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3" fontId="7" fillId="0" borderId="35" xfId="40" applyNumberFormat="1" applyFont="1" applyBorder="1" applyAlignment="1">
      <alignment horizontal="right"/>
    </xf>
    <xf numFmtId="3" fontId="7" fillId="0" borderId="23" xfId="40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54" xfId="0" applyFont="1" applyBorder="1" applyAlignment="1">
      <alignment horizontal="right"/>
    </xf>
    <xf numFmtId="0" fontId="9" fillId="0" borderId="54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zoomScaleSheetLayoutView="75" workbookViewId="0" topLeftCell="A16">
      <selection activeCell="D22" sqref="D22"/>
    </sheetView>
  </sheetViews>
  <sheetFormatPr defaultColWidth="9.00390625" defaultRowHeight="12.75"/>
  <cols>
    <col min="1" max="1" width="63.75390625" style="0" customWidth="1"/>
    <col min="2" max="2" width="17.25390625" style="0" customWidth="1"/>
    <col min="3" max="3" width="18.25390625" style="0" customWidth="1"/>
    <col min="4" max="4" width="18.375" style="0" customWidth="1"/>
  </cols>
  <sheetData>
    <row r="1" spans="1:4" ht="21.75" customHeight="1">
      <c r="A1" s="196" t="s">
        <v>73</v>
      </c>
      <c r="B1" s="197"/>
      <c r="C1" s="197"/>
      <c r="D1" s="198"/>
    </row>
    <row r="2" spans="1:4" ht="19.5" customHeight="1">
      <c r="A2" s="196" t="s">
        <v>7</v>
      </c>
      <c r="B2" s="197"/>
      <c r="C2" s="197"/>
      <c r="D2" s="198"/>
    </row>
    <row r="3" spans="1:3" ht="12.75">
      <c r="A3" s="55"/>
      <c r="B3" s="56"/>
      <c r="C3" s="56"/>
    </row>
    <row r="4" spans="2:4" ht="15" thickBot="1">
      <c r="B4" s="199" t="s">
        <v>70</v>
      </c>
      <c r="C4" s="200"/>
      <c r="D4" s="200"/>
    </row>
    <row r="5" spans="1:4" ht="40.5" customHeight="1" thickBot="1">
      <c r="A5" s="57" t="s">
        <v>0</v>
      </c>
      <c r="B5" s="58" t="s">
        <v>74</v>
      </c>
      <c r="C5" s="59" t="s">
        <v>36</v>
      </c>
      <c r="D5" s="59" t="s">
        <v>75</v>
      </c>
    </row>
    <row r="6" spans="1:4" ht="14.25">
      <c r="A6" s="60" t="s">
        <v>62</v>
      </c>
      <c r="B6" s="61"/>
      <c r="C6" s="62"/>
      <c r="D6" s="62"/>
    </row>
    <row r="7" spans="1:4" ht="14.25">
      <c r="A7" s="63" t="s">
        <v>56</v>
      </c>
      <c r="B7" s="64">
        <v>170587</v>
      </c>
      <c r="C7" s="65">
        <f>SUM(B7*1.2)</f>
        <v>204704.4</v>
      </c>
      <c r="D7" s="65">
        <f>SUM(C7*1.2)</f>
        <v>245645.27999999997</v>
      </c>
    </row>
    <row r="8" spans="1:4" ht="14.25">
      <c r="A8" s="63" t="s">
        <v>57</v>
      </c>
      <c r="B8" s="64">
        <v>970050</v>
      </c>
      <c r="C8" s="65">
        <f aca="true" t="shared" si="0" ref="C8:D10">SUM(B8*1.2)</f>
        <v>1164060</v>
      </c>
      <c r="D8" s="65">
        <f t="shared" si="0"/>
        <v>1396872</v>
      </c>
    </row>
    <row r="9" spans="1:4" ht="14.25">
      <c r="A9" s="63" t="s">
        <v>58</v>
      </c>
      <c r="B9" s="64">
        <v>147514</v>
      </c>
      <c r="C9" s="65">
        <f t="shared" si="0"/>
        <v>177016.8</v>
      </c>
      <c r="D9" s="65">
        <f t="shared" si="0"/>
        <v>212420.15999999997</v>
      </c>
    </row>
    <row r="10" spans="1:4" ht="15" thickBot="1">
      <c r="A10" s="66" t="s">
        <v>59</v>
      </c>
      <c r="B10" s="67">
        <v>28210</v>
      </c>
      <c r="C10" s="68">
        <f t="shared" si="0"/>
        <v>33852</v>
      </c>
      <c r="D10" s="69">
        <f t="shared" si="0"/>
        <v>40622.4</v>
      </c>
    </row>
    <row r="11" spans="1:4" ht="12.75">
      <c r="A11" s="70" t="s">
        <v>3</v>
      </c>
      <c r="B11" s="71">
        <f>SUM(B7:B10)</f>
        <v>1316361</v>
      </c>
      <c r="C11" s="72">
        <f>SUM(C8:C10)</f>
        <v>1374928.8</v>
      </c>
      <c r="D11" s="72">
        <f>SUM(D8:D10)</f>
        <v>1649914.5599999998</v>
      </c>
    </row>
    <row r="12" spans="1:4" ht="12.75">
      <c r="A12" s="70"/>
      <c r="B12" s="73"/>
      <c r="C12" s="72"/>
      <c r="D12" s="72"/>
    </row>
    <row r="13" spans="1:4" ht="14.25">
      <c r="A13" s="60" t="s">
        <v>37</v>
      </c>
      <c r="B13" s="74"/>
      <c r="C13" s="75"/>
      <c r="D13" s="75"/>
    </row>
    <row r="14" spans="1:4" ht="14.25">
      <c r="A14" s="63" t="s">
        <v>38</v>
      </c>
      <c r="B14" s="76">
        <v>350087</v>
      </c>
      <c r="C14" s="75">
        <f>SUM(B14*1.02)</f>
        <v>357088.74</v>
      </c>
      <c r="D14" s="75">
        <f>SUM(C14*1.02)</f>
        <v>364230.5148</v>
      </c>
    </row>
    <row r="15" spans="1:4" ht="14.25">
      <c r="A15" s="63" t="s">
        <v>39</v>
      </c>
      <c r="B15" s="76">
        <v>101800</v>
      </c>
      <c r="C15" s="75">
        <f aca="true" t="shared" si="1" ref="C15:D20">SUM(B15*1.02)</f>
        <v>103836</v>
      </c>
      <c r="D15" s="75">
        <f t="shared" si="1"/>
        <v>105912.72</v>
      </c>
    </row>
    <row r="16" spans="1:4" ht="14.25">
      <c r="A16" s="63" t="s">
        <v>40</v>
      </c>
      <c r="B16" s="64">
        <v>417578</v>
      </c>
      <c r="C16" s="75">
        <f t="shared" si="1"/>
        <v>425929.56</v>
      </c>
      <c r="D16" s="75">
        <f t="shared" si="1"/>
        <v>434448.1512</v>
      </c>
    </row>
    <row r="17" spans="1:4" ht="14.25">
      <c r="A17" s="63" t="s">
        <v>41</v>
      </c>
      <c r="B17" s="76">
        <v>50000</v>
      </c>
      <c r="C17" s="75">
        <f t="shared" si="1"/>
        <v>51000</v>
      </c>
      <c r="D17" s="75">
        <f t="shared" si="1"/>
        <v>52020</v>
      </c>
    </row>
    <row r="18" spans="1:4" ht="14.25">
      <c r="A18" s="63" t="s">
        <v>42</v>
      </c>
      <c r="B18" s="76">
        <v>0</v>
      </c>
      <c r="C18" s="75">
        <f t="shared" si="1"/>
        <v>0</v>
      </c>
      <c r="D18" s="75">
        <f t="shared" si="1"/>
        <v>0</v>
      </c>
    </row>
    <row r="19" spans="1:4" ht="14.25">
      <c r="A19" s="63" t="s">
        <v>43</v>
      </c>
      <c r="B19" s="76">
        <v>229505</v>
      </c>
      <c r="C19" s="75">
        <f t="shared" si="1"/>
        <v>234095.1</v>
      </c>
      <c r="D19" s="75">
        <f t="shared" si="1"/>
        <v>238777.002</v>
      </c>
    </row>
    <row r="20" spans="1:4" ht="14.25">
      <c r="A20" s="63" t="s">
        <v>44</v>
      </c>
      <c r="B20" s="76">
        <v>29210</v>
      </c>
      <c r="C20" s="75">
        <f t="shared" si="1"/>
        <v>29794.2</v>
      </c>
      <c r="D20" s="75">
        <f t="shared" si="1"/>
        <v>30390.084000000003</v>
      </c>
    </row>
    <row r="21" spans="1:4" ht="14.25">
      <c r="A21" s="63" t="s">
        <v>45</v>
      </c>
      <c r="B21" s="76">
        <v>808863</v>
      </c>
      <c r="C21" s="194">
        <v>373183</v>
      </c>
      <c r="D21" s="195">
        <v>475561</v>
      </c>
    </row>
    <row r="22" spans="1:4" ht="15" thickBot="1">
      <c r="A22" s="66" t="s">
        <v>79</v>
      </c>
      <c r="B22" s="77">
        <v>7891</v>
      </c>
      <c r="C22" s="79">
        <v>0</v>
      </c>
      <c r="D22" s="79">
        <v>0</v>
      </c>
    </row>
    <row r="23" spans="1:4" ht="12.75">
      <c r="A23" s="70" t="s">
        <v>4</v>
      </c>
      <c r="B23" s="80">
        <f>SUM(B14:B22)</f>
        <v>1994934</v>
      </c>
      <c r="C23" s="72">
        <f>SUM(C14:C21)</f>
        <v>1574926.6</v>
      </c>
      <c r="D23" s="72">
        <f>SUM(D14:D22)</f>
        <v>1701339.472</v>
      </c>
    </row>
    <row r="24" spans="1:4" ht="12.75">
      <c r="A24" s="81"/>
      <c r="B24" s="74"/>
      <c r="C24" s="75"/>
      <c r="D24" s="75"/>
    </row>
    <row r="25" spans="1:4" ht="14.25">
      <c r="A25" s="60" t="s">
        <v>60</v>
      </c>
      <c r="B25" s="74"/>
      <c r="C25" s="75"/>
      <c r="D25" s="75"/>
    </row>
    <row r="26" spans="1:4" ht="14.25">
      <c r="A26" s="63" t="s">
        <v>53</v>
      </c>
      <c r="B26" s="64">
        <v>86443</v>
      </c>
      <c r="C26" s="75">
        <f aca="true" t="shared" si="2" ref="C26:D28">SUM(B26*1.02)</f>
        <v>88171.86</v>
      </c>
      <c r="D26" s="75">
        <f t="shared" si="2"/>
        <v>89935.2972</v>
      </c>
    </row>
    <row r="27" spans="1:4" ht="14.25">
      <c r="A27" s="63" t="s">
        <v>54</v>
      </c>
      <c r="B27" s="64">
        <v>0</v>
      </c>
      <c r="C27" s="75">
        <f t="shared" si="2"/>
        <v>0</v>
      </c>
      <c r="D27" s="75">
        <f t="shared" si="2"/>
        <v>0</v>
      </c>
    </row>
    <row r="28" spans="1:4" ht="15" thickBot="1">
      <c r="A28" s="66" t="s">
        <v>55</v>
      </c>
      <c r="B28" s="64">
        <v>3150</v>
      </c>
      <c r="C28" s="75">
        <f t="shared" si="2"/>
        <v>3213</v>
      </c>
      <c r="D28" s="75">
        <v>39251</v>
      </c>
    </row>
    <row r="29" spans="1:4" ht="12.75">
      <c r="A29" s="70" t="s">
        <v>5</v>
      </c>
      <c r="B29" s="71">
        <f>SUM(B26:B28)</f>
        <v>89593</v>
      </c>
      <c r="C29" s="71">
        <f>SUM(C26:C28)</f>
        <v>91384.86</v>
      </c>
      <c r="D29" s="71">
        <f>SUM(D26:D28)</f>
        <v>129186.2972</v>
      </c>
    </row>
    <row r="30" spans="1:4" ht="12.75">
      <c r="A30" s="81"/>
      <c r="B30" s="74"/>
      <c r="C30" s="75"/>
      <c r="D30" s="75"/>
    </row>
    <row r="31" spans="1:4" ht="14.25">
      <c r="A31" s="60" t="s">
        <v>61</v>
      </c>
      <c r="B31" s="74"/>
      <c r="C31" s="75"/>
      <c r="D31" s="75"/>
    </row>
    <row r="32" spans="1:4" ht="14.25">
      <c r="A32" s="63" t="s">
        <v>46</v>
      </c>
      <c r="B32" s="76">
        <v>219385</v>
      </c>
      <c r="C32" s="195">
        <v>715919</v>
      </c>
      <c r="D32" s="195">
        <f>SUM(C32*1.02)</f>
        <v>730237.38</v>
      </c>
    </row>
    <row r="33" spans="1:4" ht="14.25">
      <c r="A33" s="63" t="s">
        <v>47</v>
      </c>
      <c r="B33" s="76">
        <v>143479</v>
      </c>
      <c r="C33" s="195">
        <f aca="true" t="shared" si="3" ref="C33:D35">SUM(B33*1.02)</f>
        <v>146348.58000000002</v>
      </c>
      <c r="D33" s="195">
        <v>659276</v>
      </c>
    </row>
    <row r="34" spans="1:4" ht="14.25">
      <c r="A34" s="63" t="s">
        <v>48</v>
      </c>
      <c r="B34" s="76">
        <v>448156</v>
      </c>
      <c r="C34" s="75">
        <f t="shared" si="3"/>
        <v>457119.12</v>
      </c>
      <c r="D34" s="75">
        <f t="shared" si="3"/>
        <v>466261.5024</v>
      </c>
    </row>
    <row r="35" spans="1:4" ht="15" thickBot="1">
      <c r="A35" s="63" t="s">
        <v>49</v>
      </c>
      <c r="B35" s="77">
        <v>0</v>
      </c>
      <c r="C35" s="75">
        <f t="shared" si="3"/>
        <v>0</v>
      </c>
      <c r="D35" s="75">
        <f t="shared" si="3"/>
        <v>0</v>
      </c>
    </row>
    <row r="36" spans="1:4" ht="12.75">
      <c r="A36" s="82" t="s">
        <v>6</v>
      </c>
      <c r="B36" s="71">
        <f>SUM(B31:B35)</f>
        <v>811020</v>
      </c>
      <c r="C36" s="83">
        <f>SUM(C31:C35)</f>
        <v>1319386.7000000002</v>
      </c>
      <c r="D36" s="83">
        <f>SUM(D31:D35)</f>
        <v>1855774.8824</v>
      </c>
    </row>
    <row r="37" spans="1:4" ht="12.75">
      <c r="A37" s="70"/>
      <c r="B37" s="80"/>
      <c r="C37" s="72"/>
      <c r="D37" s="72"/>
    </row>
    <row r="38" spans="1:4" ht="12.75">
      <c r="A38" s="70" t="s">
        <v>30</v>
      </c>
      <c r="B38" s="84">
        <f>SUM(B11+B29)</f>
        <v>1405954</v>
      </c>
      <c r="C38" s="84">
        <f>SUM(C11+C29)</f>
        <v>1466313.6600000001</v>
      </c>
      <c r="D38" s="84">
        <f>SUM(D11+D29)</f>
        <v>1779100.8571999997</v>
      </c>
    </row>
    <row r="39" spans="1:4" ht="13.5" thickBot="1">
      <c r="A39" s="85" t="s">
        <v>31</v>
      </c>
      <c r="B39" s="86">
        <f>SUM(B23+B36)</f>
        <v>2805954</v>
      </c>
      <c r="C39" s="86">
        <f>SUM(C23+C36)</f>
        <v>2894313.3000000003</v>
      </c>
      <c r="D39" s="86">
        <f>SUM(D23+D36)</f>
        <v>3557114.3544</v>
      </c>
    </row>
    <row r="40" spans="1:4" ht="12.75">
      <c r="A40" s="82" t="s">
        <v>32</v>
      </c>
      <c r="B40" s="87">
        <f>SUM(B38-B39)</f>
        <v>-1400000</v>
      </c>
      <c r="C40" s="87">
        <f>SUM(C38-C39)</f>
        <v>-1427999.6400000001</v>
      </c>
      <c r="D40" s="88">
        <f>SUM(D38-D39)</f>
        <v>-1778013.4972000003</v>
      </c>
    </row>
    <row r="41" spans="1:4" ht="12.75">
      <c r="A41" s="70"/>
      <c r="B41" s="84"/>
      <c r="C41" s="84"/>
      <c r="D41" s="89"/>
    </row>
    <row r="42" spans="1:4" ht="14.25">
      <c r="A42" s="90" t="s">
        <v>63</v>
      </c>
      <c r="B42" s="80"/>
      <c r="C42" s="91"/>
      <c r="D42" s="72"/>
    </row>
    <row r="43" spans="1:4" ht="14.25">
      <c r="A43" s="63" t="s">
        <v>50</v>
      </c>
      <c r="B43" s="64">
        <v>0</v>
      </c>
      <c r="C43" s="91">
        <f aca="true" t="shared" si="4" ref="C43:D45">SUM(B43*1.02)</f>
        <v>0</v>
      </c>
      <c r="D43" s="72">
        <f t="shared" si="4"/>
        <v>0</v>
      </c>
    </row>
    <row r="44" spans="1:4" ht="14.25">
      <c r="A44" s="63" t="s">
        <v>51</v>
      </c>
      <c r="B44" s="64">
        <v>1400000</v>
      </c>
      <c r="C44" s="91">
        <f t="shared" si="4"/>
        <v>1428000</v>
      </c>
      <c r="D44" s="72">
        <v>1778013</v>
      </c>
    </row>
    <row r="45" spans="1:4" ht="15" thickBot="1">
      <c r="A45" s="92" t="s">
        <v>52</v>
      </c>
      <c r="B45" s="93">
        <v>512034</v>
      </c>
      <c r="C45" s="94"/>
      <c r="D45" s="72">
        <f t="shared" si="4"/>
        <v>0</v>
      </c>
    </row>
    <row r="46" spans="1:4" ht="12.75">
      <c r="A46" s="95" t="s">
        <v>28</v>
      </c>
      <c r="B46" s="96">
        <f>SUM(B44:B45)</f>
        <v>1912034</v>
      </c>
      <c r="C46" s="97">
        <f>SUM(C44:C45)</f>
        <v>1428000</v>
      </c>
      <c r="D46" s="98">
        <f>SUM(D44:D45)</f>
        <v>1778013</v>
      </c>
    </row>
    <row r="47" spans="1:4" ht="12.75">
      <c r="A47" s="99"/>
      <c r="B47" s="73"/>
      <c r="C47" s="100"/>
      <c r="D47" s="101"/>
    </row>
    <row r="48" spans="1:4" ht="14.25">
      <c r="A48" s="102" t="s">
        <v>26</v>
      </c>
      <c r="B48" s="80"/>
      <c r="C48" s="103"/>
      <c r="D48" s="91"/>
    </row>
    <row r="49" spans="1:4" ht="14.25">
      <c r="A49" s="104" t="s">
        <v>64</v>
      </c>
      <c r="B49" s="105">
        <v>0</v>
      </c>
      <c r="C49" s="103"/>
      <c r="D49" s="91"/>
    </row>
    <row r="50" spans="1:4" ht="14.25">
      <c r="A50" s="102" t="s">
        <v>65</v>
      </c>
      <c r="B50" s="106">
        <v>0</v>
      </c>
      <c r="C50" s="103"/>
      <c r="D50" s="91"/>
    </row>
    <row r="51" spans="1:4" ht="14.25">
      <c r="A51" s="102" t="s">
        <v>66</v>
      </c>
      <c r="B51" s="106">
        <v>512034</v>
      </c>
      <c r="C51" s="107"/>
      <c r="D51" s="108"/>
    </row>
    <row r="52" spans="1:4" ht="15" thickBot="1">
      <c r="A52" s="109" t="s">
        <v>67</v>
      </c>
      <c r="B52" s="77">
        <v>0</v>
      </c>
      <c r="C52" s="110"/>
      <c r="D52" s="78"/>
    </row>
    <row r="53" spans="1:4" ht="12.75">
      <c r="A53" s="111" t="s">
        <v>29</v>
      </c>
      <c r="B53" s="112">
        <f>SUM(B51:B52)</f>
        <v>512034</v>
      </c>
      <c r="C53" s="113">
        <f>SUM(C51:C52)</f>
        <v>0</v>
      </c>
      <c r="D53" s="114">
        <f>SUM(D51:D52)</f>
        <v>0</v>
      </c>
    </row>
    <row r="54" spans="1:4" ht="13.5" thickBot="1">
      <c r="A54" s="115"/>
      <c r="B54" s="116"/>
      <c r="C54" s="117"/>
      <c r="D54" s="117"/>
    </row>
    <row r="55" spans="1:4" ht="13.5" thickBot="1">
      <c r="A55" s="118" t="s">
        <v>27</v>
      </c>
      <c r="B55" s="119">
        <f>SUM(B46-B53)</f>
        <v>1400000</v>
      </c>
      <c r="C55" s="120">
        <f>SUM(C46-C53)</f>
        <v>1428000</v>
      </c>
      <c r="D55" s="121">
        <f>SUM(D46-D53)</f>
        <v>1778013</v>
      </c>
    </row>
    <row r="56" spans="1:4" ht="12.75">
      <c r="A56" s="122"/>
      <c r="B56" s="123"/>
      <c r="C56" s="124"/>
      <c r="D56" s="124"/>
    </row>
    <row r="57" spans="1:4" ht="12.75">
      <c r="A57" s="70" t="s">
        <v>2</v>
      </c>
      <c r="B57" s="91">
        <f>SUM(B29+B11+B46)</f>
        <v>3317988</v>
      </c>
      <c r="C57" s="72">
        <f>SUM(C29+C11+C46)</f>
        <v>2894313.66</v>
      </c>
      <c r="D57" s="125">
        <f>SUM(D29+D11+D46)</f>
        <v>3557113.8571999995</v>
      </c>
    </row>
    <row r="58" spans="1:4" ht="13.5" thickBot="1">
      <c r="A58" s="85" t="s">
        <v>1</v>
      </c>
      <c r="B58" s="126">
        <f>SUM(B23+B36+B53)</f>
        <v>3317988</v>
      </c>
      <c r="C58" s="127">
        <f>SUM(C23+C36+C53)</f>
        <v>2894313.3000000003</v>
      </c>
      <c r="D58" s="128">
        <f>SUM(D23+D36+D53)</f>
        <v>3557114.3544</v>
      </c>
    </row>
    <row r="59" spans="1:4" ht="13.5" thickBot="1">
      <c r="A59" s="129" t="s">
        <v>68</v>
      </c>
      <c r="B59" s="130">
        <v>-512034</v>
      </c>
      <c r="C59" s="131">
        <v>0</v>
      </c>
      <c r="D59" s="132">
        <v>0</v>
      </c>
    </row>
    <row r="60" spans="1:4" ht="13.5" thickBot="1">
      <c r="A60" s="129" t="s">
        <v>69</v>
      </c>
      <c r="B60" s="131">
        <f>SUM(B58+B59)</f>
        <v>2805954</v>
      </c>
      <c r="C60" s="131">
        <f>SUM(C58+C59)</f>
        <v>2894313.3000000003</v>
      </c>
      <c r="D60" s="132">
        <f>SUM(D58+D59)</f>
        <v>3557114.3544</v>
      </c>
    </row>
    <row r="61" spans="1:4" ht="13.5" thickBot="1">
      <c r="A61" s="133" t="s">
        <v>34</v>
      </c>
      <c r="B61" s="134">
        <f>SUM(B57-B58)</f>
        <v>0</v>
      </c>
      <c r="C61" s="135">
        <f>SUM(C57-C58)</f>
        <v>0.35999999986961484</v>
      </c>
      <c r="D61" s="136">
        <f>SUM(D57-D58)</f>
        <v>-0.49720000056549907</v>
      </c>
    </row>
    <row r="62" spans="2:4" ht="12.75">
      <c r="B62" s="28"/>
      <c r="C62" s="28"/>
      <c r="D62" s="28"/>
    </row>
    <row r="63" spans="2:4" ht="12.75">
      <c r="B63" s="23"/>
      <c r="C63" s="23"/>
      <c r="D63" s="23"/>
    </row>
    <row r="64" ht="12.75">
      <c r="C64" s="23"/>
    </row>
  </sheetData>
  <sheetProtection/>
  <mergeCells count="3">
    <mergeCell ref="A1:D1"/>
    <mergeCell ref="A2:D2"/>
    <mergeCell ref="B4:D4"/>
  </mergeCells>
  <printOptions horizontalCentered="1"/>
  <pageMargins left="0.5118110236220472" right="0.5118110236220472" top="0.8661417322834646" bottom="0.5905511811023623" header="0.31496062992125984" footer="0.5118110236220472"/>
  <pageSetup horizontalDpi="300" verticalDpi="300" orientation="portrait" paperSize="9" scale="80" r:id="rId1"/>
  <headerFooter alignWithMargins="0">
    <oddHeader>&amp;R&amp;12
14.számú melléklet az 4/2015.(III.09.)Ör.hez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view="pageBreakPreview" zoomScaleSheetLayoutView="100" workbookViewId="0" topLeftCell="B1">
      <selection activeCell="Q45" sqref="Q45"/>
    </sheetView>
  </sheetViews>
  <sheetFormatPr defaultColWidth="9.00390625" defaultRowHeight="12.75"/>
  <cols>
    <col min="1" max="1" width="48.875" style="155" customWidth="1"/>
    <col min="2" max="2" width="14.00390625" style="155" customWidth="1"/>
    <col min="3" max="3" width="9.625" style="193" customWidth="1"/>
    <col min="4" max="4" width="9.625" style="191" customWidth="1"/>
    <col min="5" max="5" width="9.75390625" style="192" customWidth="1"/>
    <col min="6" max="6" width="10.00390625" style="191" customWidth="1"/>
    <col min="7" max="7" width="9.875" style="191" customWidth="1"/>
    <col min="8" max="8" width="9.875" style="192" customWidth="1"/>
    <col min="9" max="9" width="10.25390625" style="193" customWidth="1"/>
    <col min="10" max="10" width="10.00390625" style="191" customWidth="1"/>
    <col min="11" max="11" width="10.75390625" style="157" customWidth="1"/>
    <col min="12" max="12" width="11.625" style="157" customWidth="1"/>
    <col min="13" max="13" width="10.375" style="157" customWidth="1"/>
    <col min="14" max="14" width="10.125" style="157" customWidth="1"/>
    <col min="15" max="15" width="12.75390625" style="18" customWidth="1"/>
    <col min="16" max="16384" width="9.125" style="157" customWidth="1"/>
  </cols>
  <sheetData>
    <row r="1" spans="1:14" ht="15">
      <c r="A1" s="201" t="s">
        <v>76</v>
      </c>
      <c r="B1" s="201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ht="12.75">
      <c r="A2" s="138"/>
      <c r="B2" s="13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13.5" thickBot="1">
      <c r="A3" s="138"/>
      <c r="B3" s="13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 t="s">
        <v>35</v>
      </c>
    </row>
    <row r="4" spans="1:15" s="164" customFormat="1" ht="29.25" customHeight="1" thickBot="1">
      <c r="A4" s="159" t="s">
        <v>0</v>
      </c>
      <c r="B4" s="160" t="s">
        <v>77</v>
      </c>
      <c r="C4" s="161" t="s">
        <v>8</v>
      </c>
      <c r="D4" s="162" t="s">
        <v>9</v>
      </c>
      <c r="E4" s="162" t="s">
        <v>10</v>
      </c>
      <c r="F4" s="162" t="s">
        <v>11</v>
      </c>
      <c r="G4" s="162" t="s">
        <v>12</v>
      </c>
      <c r="H4" s="162" t="s">
        <v>13</v>
      </c>
      <c r="I4" s="162" t="s">
        <v>14</v>
      </c>
      <c r="J4" s="162" t="s">
        <v>15</v>
      </c>
      <c r="K4" s="162" t="s">
        <v>16</v>
      </c>
      <c r="L4" s="162" t="s">
        <v>17</v>
      </c>
      <c r="M4" s="162" t="s">
        <v>18</v>
      </c>
      <c r="N4" s="163" t="s">
        <v>19</v>
      </c>
      <c r="O4" s="20"/>
    </row>
    <row r="5" spans="1:14" ht="12.75">
      <c r="A5" s="3"/>
      <c r="B5" s="3"/>
      <c r="C5" s="165"/>
      <c r="D5" s="166"/>
      <c r="E5" s="167"/>
      <c r="F5" s="166"/>
      <c r="G5" s="166"/>
      <c r="H5" s="167"/>
      <c r="I5" s="166"/>
      <c r="J5" s="166"/>
      <c r="K5" s="167"/>
      <c r="L5" s="166"/>
      <c r="M5" s="166"/>
      <c r="N5" s="168"/>
    </row>
    <row r="6" spans="1:15" ht="14.25">
      <c r="A6" s="60" t="s">
        <v>62</v>
      </c>
      <c r="B6" s="139"/>
      <c r="C6" s="1"/>
      <c r="D6" s="48"/>
      <c r="E6" s="48"/>
      <c r="F6" s="48"/>
      <c r="G6" s="48"/>
      <c r="H6" s="48"/>
      <c r="I6" s="48"/>
      <c r="J6" s="41"/>
      <c r="K6" s="48"/>
      <c r="L6" s="48"/>
      <c r="M6" s="48"/>
      <c r="N6" s="52"/>
      <c r="O6" s="18">
        <f>SUM(C6:N6)</f>
        <v>0</v>
      </c>
    </row>
    <row r="7" spans="1:15" ht="14.25">
      <c r="A7" s="63" t="s">
        <v>56</v>
      </c>
      <c r="B7" s="76">
        <v>170587</v>
      </c>
      <c r="C7" s="2">
        <v>14215</v>
      </c>
      <c r="D7" s="2">
        <v>14215</v>
      </c>
      <c r="E7" s="2">
        <v>14215</v>
      </c>
      <c r="F7" s="2">
        <v>14216</v>
      </c>
      <c r="G7" s="2">
        <v>14216</v>
      </c>
      <c r="H7" s="2">
        <v>14216</v>
      </c>
      <c r="I7" s="2">
        <v>14215</v>
      </c>
      <c r="J7" s="2">
        <v>14215</v>
      </c>
      <c r="K7" s="2">
        <v>14216</v>
      </c>
      <c r="L7" s="2">
        <v>14216</v>
      </c>
      <c r="M7" s="2">
        <v>14216</v>
      </c>
      <c r="N7" s="2">
        <v>14216</v>
      </c>
      <c r="O7" s="18">
        <f aca="true" t="shared" si="0" ref="O7:O21">SUM(C7:N7)</f>
        <v>170587</v>
      </c>
    </row>
    <row r="8" spans="1:15" ht="14.25">
      <c r="A8" s="63" t="s">
        <v>57</v>
      </c>
      <c r="B8" s="76">
        <v>970050</v>
      </c>
      <c r="C8" s="2"/>
      <c r="D8" s="2"/>
      <c r="E8" s="49">
        <v>485025</v>
      </c>
      <c r="F8" s="49"/>
      <c r="G8" s="49"/>
      <c r="H8" s="49"/>
      <c r="I8" s="49"/>
      <c r="J8" s="6"/>
      <c r="K8" s="49">
        <v>485025</v>
      </c>
      <c r="L8" s="49"/>
      <c r="M8" s="49"/>
      <c r="N8" s="53"/>
      <c r="O8" s="18">
        <f t="shared" si="0"/>
        <v>970050</v>
      </c>
    </row>
    <row r="9" spans="1:15" ht="14.25">
      <c r="A9" s="63" t="s">
        <v>58</v>
      </c>
      <c r="B9" s="76">
        <v>147514</v>
      </c>
      <c r="C9" s="2">
        <v>12293</v>
      </c>
      <c r="D9" s="2">
        <v>12293</v>
      </c>
      <c r="E9" s="2">
        <v>12293</v>
      </c>
      <c r="F9" s="2">
        <v>12293</v>
      </c>
      <c r="G9" s="2">
        <v>12293</v>
      </c>
      <c r="H9" s="2">
        <v>12293</v>
      </c>
      <c r="I9" s="2">
        <v>12293</v>
      </c>
      <c r="J9" s="2">
        <v>12292</v>
      </c>
      <c r="K9" s="2">
        <v>12293</v>
      </c>
      <c r="L9" s="2">
        <v>12293</v>
      </c>
      <c r="M9" s="2">
        <v>12293</v>
      </c>
      <c r="N9" s="2">
        <v>12292</v>
      </c>
      <c r="O9" s="18">
        <f t="shared" si="0"/>
        <v>147514</v>
      </c>
    </row>
    <row r="10" spans="1:15" ht="14.25">
      <c r="A10" s="102" t="s">
        <v>59</v>
      </c>
      <c r="B10" s="76">
        <v>28210</v>
      </c>
      <c r="C10" s="2"/>
      <c r="D10" s="49"/>
      <c r="E10" s="49">
        <v>7052</v>
      </c>
      <c r="F10" s="49"/>
      <c r="G10" s="49"/>
      <c r="H10" s="49">
        <v>7053</v>
      </c>
      <c r="I10" s="49"/>
      <c r="J10" s="6"/>
      <c r="K10" s="49">
        <v>7053</v>
      </c>
      <c r="L10" s="49"/>
      <c r="M10" s="49"/>
      <c r="N10" s="53">
        <v>7052</v>
      </c>
      <c r="O10" s="18">
        <f t="shared" si="0"/>
        <v>28210</v>
      </c>
    </row>
    <row r="11" spans="1:15" ht="14.25">
      <c r="A11" s="60" t="s">
        <v>60</v>
      </c>
      <c r="B11" s="140"/>
      <c r="C11" s="2"/>
      <c r="D11" s="169"/>
      <c r="E11" s="169"/>
      <c r="F11" s="169"/>
      <c r="G11" s="169"/>
      <c r="H11" s="169"/>
      <c r="I11" s="169"/>
      <c r="J11" s="170"/>
      <c r="K11" s="169"/>
      <c r="L11" s="169"/>
      <c r="M11" s="169"/>
      <c r="N11" s="171"/>
      <c r="O11" s="18">
        <f t="shared" si="0"/>
        <v>0</v>
      </c>
    </row>
    <row r="12" spans="1:15" ht="14.25">
      <c r="A12" s="63" t="s">
        <v>53</v>
      </c>
      <c r="B12" s="76">
        <v>86443</v>
      </c>
      <c r="C12" s="2"/>
      <c r="D12" s="169"/>
      <c r="E12" s="169">
        <v>21611</v>
      </c>
      <c r="F12" s="169"/>
      <c r="G12" s="169"/>
      <c r="H12" s="169">
        <v>21611</v>
      </c>
      <c r="I12" s="169"/>
      <c r="J12" s="170"/>
      <c r="K12" s="169">
        <v>21610</v>
      </c>
      <c r="L12" s="169"/>
      <c r="M12" s="169"/>
      <c r="N12" s="171">
        <v>21611</v>
      </c>
      <c r="O12" s="18">
        <f t="shared" si="0"/>
        <v>86443</v>
      </c>
    </row>
    <row r="13" spans="1:15" ht="14.25">
      <c r="A13" s="63" t="s">
        <v>54</v>
      </c>
      <c r="B13" s="76"/>
      <c r="C13" s="2"/>
      <c r="D13" s="169"/>
      <c r="E13" s="169"/>
      <c r="F13" s="169"/>
      <c r="G13" s="169"/>
      <c r="H13" s="169"/>
      <c r="I13" s="169"/>
      <c r="J13" s="170"/>
      <c r="K13" s="169"/>
      <c r="L13" s="169"/>
      <c r="M13" s="169"/>
      <c r="N13" s="171"/>
      <c r="O13" s="18">
        <f t="shared" si="0"/>
        <v>0</v>
      </c>
    </row>
    <row r="14" spans="1:15" ht="14.25">
      <c r="A14" s="102" t="s">
        <v>55</v>
      </c>
      <c r="B14" s="76"/>
      <c r="C14" s="2"/>
      <c r="D14" s="169"/>
      <c r="E14" s="169"/>
      <c r="F14" s="169"/>
      <c r="G14" s="169"/>
      <c r="H14" s="169"/>
      <c r="I14" s="169"/>
      <c r="J14" s="170"/>
      <c r="K14" s="169"/>
      <c r="L14" s="169"/>
      <c r="M14" s="169"/>
      <c r="N14" s="171"/>
      <c r="O14" s="18">
        <f t="shared" si="0"/>
        <v>0</v>
      </c>
    </row>
    <row r="15" spans="1:15" ht="14.25">
      <c r="A15" s="137" t="s">
        <v>63</v>
      </c>
      <c r="B15" s="141"/>
      <c r="C15" s="2"/>
      <c r="D15" s="169"/>
      <c r="E15" s="169"/>
      <c r="F15" s="169"/>
      <c r="G15" s="169"/>
      <c r="H15" s="169"/>
      <c r="I15" s="169"/>
      <c r="J15" s="170"/>
      <c r="K15" s="169"/>
      <c r="L15" s="169"/>
      <c r="M15" s="169"/>
      <c r="N15" s="171"/>
      <c r="O15" s="18">
        <f t="shared" si="0"/>
        <v>0</v>
      </c>
    </row>
    <row r="16" spans="1:15" ht="14.25">
      <c r="A16" s="63" t="s">
        <v>50</v>
      </c>
      <c r="B16" s="76">
        <v>3150</v>
      </c>
      <c r="C16" s="2">
        <v>263</v>
      </c>
      <c r="D16" s="169">
        <v>260</v>
      </c>
      <c r="E16" s="169">
        <v>263</v>
      </c>
      <c r="F16" s="169">
        <v>260</v>
      </c>
      <c r="G16" s="169">
        <v>263</v>
      </c>
      <c r="H16" s="169">
        <v>263</v>
      </c>
      <c r="I16" s="169">
        <v>263</v>
      </c>
      <c r="J16" s="170">
        <v>263</v>
      </c>
      <c r="K16" s="169">
        <v>263</v>
      </c>
      <c r="L16" s="169">
        <v>263</v>
      </c>
      <c r="M16" s="169">
        <v>263</v>
      </c>
      <c r="N16" s="171">
        <v>263</v>
      </c>
      <c r="O16" s="18">
        <f t="shared" si="0"/>
        <v>3150</v>
      </c>
    </row>
    <row r="17" spans="1:15" ht="14.25">
      <c r="A17" s="63" t="s">
        <v>72</v>
      </c>
      <c r="B17" s="76">
        <v>1400000</v>
      </c>
      <c r="C17" s="2">
        <v>150000</v>
      </c>
      <c r="D17" s="169">
        <v>50000</v>
      </c>
      <c r="E17" s="169"/>
      <c r="F17" s="169">
        <v>200000</v>
      </c>
      <c r="G17" s="169"/>
      <c r="H17" s="169">
        <v>500000</v>
      </c>
      <c r="I17" s="169"/>
      <c r="J17" s="170">
        <v>350000</v>
      </c>
      <c r="K17" s="169"/>
      <c r="L17" s="169">
        <v>150000</v>
      </c>
      <c r="M17" s="169"/>
      <c r="N17" s="171"/>
      <c r="O17" s="18">
        <f t="shared" si="0"/>
        <v>1400000</v>
      </c>
    </row>
    <row r="18" spans="1:15" ht="14.25">
      <c r="A18" s="92" t="s">
        <v>52</v>
      </c>
      <c r="B18" s="142">
        <v>512034</v>
      </c>
      <c r="C18" s="2">
        <v>42669</v>
      </c>
      <c r="D18" s="169">
        <v>42670</v>
      </c>
      <c r="E18" s="169">
        <v>42669</v>
      </c>
      <c r="F18" s="169">
        <v>42670</v>
      </c>
      <c r="G18" s="169">
        <v>42669</v>
      </c>
      <c r="H18" s="169">
        <v>42670</v>
      </c>
      <c r="I18" s="169">
        <v>42669</v>
      </c>
      <c r="J18" s="170">
        <v>42670</v>
      </c>
      <c r="K18" s="169">
        <v>42669</v>
      </c>
      <c r="L18" s="169">
        <v>42670</v>
      </c>
      <c r="M18" s="169">
        <v>42669</v>
      </c>
      <c r="N18" s="171">
        <v>42670</v>
      </c>
      <c r="O18" s="18">
        <f t="shared" si="0"/>
        <v>512034</v>
      </c>
    </row>
    <row r="19" spans="1:15" ht="12.75">
      <c r="A19" s="172"/>
      <c r="B19" s="143"/>
      <c r="C19" s="2"/>
      <c r="D19" s="49"/>
      <c r="E19" s="49"/>
      <c r="F19" s="49"/>
      <c r="G19" s="49"/>
      <c r="H19" s="49"/>
      <c r="I19" s="49"/>
      <c r="J19" s="6"/>
      <c r="K19" s="49"/>
      <c r="L19" s="49"/>
      <c r="M19" s="49"/>
      <c r="N19" s="53"/>
      <c r="O19" s="18">
        <f t="shared" si="0"/>
        <v>0</v>
      </c>
    </row>
    <row r="20" spans="1:15" ht="12.75">
      <c r="A20" s="172"/>
      <c r="B20" s="143"/>
      <c r="C20" s="44"/>
      <c r="D20" s="169"/>
      <c r="E20" s="169"/>
      <c r="F20" s="169"/>
      <c r="G20" s="169"/>
      <c r="H20" s="169"/>
      <c r="I20" s="169"/>
      <c r="J20" s="170"/>
      <c r="K20" s="169"/>
      <c r="L20" s="169"/>
      <c r="M20" s="169"/>
      <c r="N20" s="171"/>
      <c r="O20" s="18">
        <f t="shared" si="0"/>
        <v>0</v>
      </c>
    </row>
    <row r="21" spans="1:15" ht="13.5" thickBot="1">
      <c r="A21" s="155" t="s">
        <v>68</v>
      </c>
      <c r="B21" s="144">
        <v>-512034</v>
      </c>
      <c r="C21" s="43">
        <v>-42669</v>
      </c>
      <c r="D21" s="50">
        <v>-42670</v>
      </c>
      <c r="E21" s="50">
        <v>-42669</v>
      </c>
      <c r="F21" s="50">
        <v>-42670</v>
      </c>
      <c r="G21" s="50">
        <v>-42669</v>
      </c>
      <c r="H21" s="50">
        <v>-42670</v>
      </c>
      <c r="I21" s="51">
        <v>-42669</v>
      </c>
      <c r="J21" s="47">
        <v>-42670</v>
      </c>
      <c r="K21" s="50">
        <v>-42669</v>
      </c>
      <c r="L21" s="50">
        <v>-42670</v>
      </c>
      <c r="M21" s="50">
        <v>-42669</v>
      </c>
      <c r="N21" s="54">
        <v>-42670</v>
      </c>
      <c r="O21" s="18">
        <f t="shared" si="0"/>
        <v>-512034</v>
      </c>
    </row>
    <row r="22" spans="1:16" s="174" customFormat="1" ht="13.5" thickBot="1">
      <c r="A22" s="11" t="s">
        <v>20</v>
      </c>
      <c r="B22" s="22">
        <f>SUM(B6:B21)</f>
        <v>2805954</v>
      </c>
      <c r="C22" s="22">
        <f aca="true" t="shared" si="1" ref="C22:N22">SUM(C6:C21)</f>
        <v>176771</v>
      </c>
      <c r="D22" s="22">
        <f t="shared" si="1"/>
        <v>76768</v>
      </c>
      <c r="E22" s="22">
        <f t="shared" si="1"/>
        <v>540459</v>
      </c>
      <c r="F22" s="22">
        <f t="shared" si="1"/>
        <v>226769</v>
      </c>
      <c r="G22" s="22">
        <f t="shared" si="1"/>
        <v>26772</v>
      </c>
      <c r="H22" s="22">
        <f t="shared" si="1"/>
        <v>555436</v>
      </c>
      <c r="I22" s="22">
        <f t="shared" si="1"/>
        <v>26771</v>
      </c>
      <c r="J22" s="22">
        <f t="shared" si="1"/>
        <v>376770</v>
      </c>
      <c r="K22" s="22">
        <f t="shared" si="1"/>
        <v>540460</v>
      </c>
      <c r="L22" s="22">
        <f t="shared" si="1"/>
        <v>176772</v>
      </c>
      <c r="M22" s="22">
        <f t="shared" si="1"/>
        <v>26772</v>
      </c>
      <c r="N22" s="45">
        <f t="shared" si="1"/>
        <v>55434</v>
      </c>
      <c r="O22" s="27">
        <f>SUM(O6:O21)</f>
        <v>2805954</v>
      </c>
      <c r="P22" s="173">
        <f>SUM(C22:N22)</f>
        <v>2805954</v>
      </c>
    </row>
    <row r="23" spans="1:14" ht="12.75">
      <c r="A23" s="8"/>
      <c r="B23" s="145"/>
      <c r="C23" s="9"/>
      <c r="D23" s="175"/>
      <c r="E23" s="175"/>
      <c r="F23" s="175"/>
      <c r="G23" s="175"/>
      <c r="H23" s="176"/>
      <c r="I23" s="175"/>
      <c r="J23" s="176"/>
      <c r="K23" s="176"/>
      <c r="L23" s="175"/>
      <c r="M23" s="175"/>
      <c r="N23" s="177"/>
    </row>
    <row r="24" spans="1:15" ht="14.25">
      <c r="A24" s="60" t="s">
        <v>37</v>
      </c>
      <c r="B24" s="146"/>
      <c r="C24" s="2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26"/>
      <c r="O24" s="18">
        <f aca="true" t="shared" si="2" ref="O24:O29">SUM(C24:N24)</f>
        <v>0</v>
      </c>
    </row>
    <row r="25" spans="1:15" ht="14.25">
      <c r="A25" s="63" t="s">
        <v>38</v>
      </c>
      <c r="B25" s="76">
        <v>350087</v>
      </c>
      <c r="C25" s="2">
        <v>29174</v>
      </c>
      <c r="D25" s="2">
        <v>29174</v>
      </c>
      <c r="E25" s="2">
        <v>29174</v>
      </c>
      <c r="F25" s="2">
        <v>29174</v>
      </c>
      <c r="G25" s="2">
        <v>29174</v>
      </c>
      <c r="H25" s="2">
        <v>29174</v>
      </c>
      <c r="I25" s="2">
        <v>29174</v>
      </c>
      <c r="J25" s="2">
        <v>29174</v>
      </c>
      <c r="K25" s="2">
        <v>29174</v>
      </c>
      <c r="L25" s="2">
        <v>29174</v>
      </c>
      <c r="M25" s="2">
        <v>29174</v>
      </c>
      <c r="N25" s="2">
        <v>29173</v>
      </c>
      <c r="O25" s="18">
        <f t="shared" si="2"/>
        <v>350087</v>
      </c>
    </row>
    <row r="26" spans="1:15" ht="14.25">
      <c r="A26" s="63" t="s">
        <v>39</v>
      </c>
      <c r="B26" s="76">
        <v>101800</v>
      </c>
      <c r="C26" s="2">
        <v>8483</v>
      </c>
      <c r="D26" s="2">
        <v>8483</v>
      </c>
      <c r="E26" s="2">
        <v>8483</v>
      </c>
      <c r="F26" s="2">
        <v>8483</v>
      </c>
      <c r="G26" s="2">
        <v>8483</v>
      </c>
      <c r="H26" s="2">
        <v>8483</v>
      </c>
      <c r="I26" s="2">
        <v>8483</v>
      </c>
      <c r="J26" s="2">
        <v>8483</v>
      </c>
      <c r="K26" s="2">
        <v>8483</v>
      </c>
      <c r="L26" s="2">
        <v>8483</v>
      </c>
      <c r="M26" s="2">
        <v>8483</v>
      </c>
      <c r="N26" s="2">
        <v>8487</v>
      </c>
      <c r="O26" s="18">
        <f t="shared" si="2"/>
        <v>101800</v>
      </c>
    </row>
    <row r="27" spans="1:15" ht="14.25">
      <c r="A27" s="63" t="s">
        <v>40</v>
      </c>
      <c r="B27" s="76">
        <v>417578</v>
      </c>
      <c r="C27" s="2">
        <v>34798</v>
      </c>
      <c r="D27" s="2">
        <v>34798</v>
      </c>
      <c r="E27" s="2">
        <v>34798</v>
      </c>
      <c r="F27" s="2">
        <v>34798</v>
      </c>
      <c r="G27" s="2">
        <v>34798</v>
      </c>
      <c r="H27" s="2">
        <v>34798</v>
      </c>
      <c r="I27" s="2">
        <v>34798</v>
      </c>
      <c r="J27" s="2">
        <v>34798</v>
      </c>
      <c r="K27" s="2">
        <v>34798</v>
      </c>
      <c r="L27" s="2">
        <v>34798</v>
      </c>
      <c r="M27" s="2">
        <v>34798</v>
      </c>
      <c r="N27" s="2">
        <v>34800</v>
      </c>
      <c r="O27" s="18">
        <f t="shared" si="2"/>
        <v>417578</v>
      </c>
    </row>
    <row r="28" spans="1:15" ht="14.25">
      <c r="A28" s="63" t="s">
        <v>41</v>
      </c>
      <c r="B28" s="76">
        <v>50000</v>
      </c>
      <c r="C28" s="2">
        <v>4167</v>
      </c>
      <c r="D28" s="2">
        <v>4167</v>
      </c>
      <c r="E28" s="2">
        <v>4167</v>
      </c>
      <c r="F28" s="2">
        <v>4167</v>
      </c>
      <c r="G28" s="2">
        <v>4167</v>
      </c>
      <c r="H28" s="2">
        <v>4167</v>
      </c>
      <c r="I28" s="2">
        <v>4167</v>
      </c>
      <c r="J28" s="2">
        <v>4167</v>
      </c>
      <c r="K28" s="2">
        <v>4165</v>
      </c>
      <c r="L28" s="2">
        <v>4167</v>
      </c>
      <c r="M28" s="2">
        <v>4165</v>
      </c>
      <c r="N28" s="2">
        <v>4167</v>
      </c>
      <c r="O28" s="18">
        <f t="shared" si="2"/>
        <v>50000</v>
      </c>
    </row>
    <row r="29" spans="1:15" ht="14.25">
      <c r="A29" s="63" t="s">
        <v>42</v>
      </c>
      <c r="B29" s="76"/>
      <c r="C29" s="2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78"/>
      <c r="O29" s="18">
        <f t="shared" si="2"/>
        <v>0</v>
      </c>
    </row>
    <row r="30" spans="1:15" ht="14.25">
      <c r="A30" s="63" t="s">
        <v>43</v>
      </c>
      <c r="B30" s="76">
        <v>229505</v>
      </c>
      <c r="C30" s="2"/>
      <c r="D30" s="2"/>
      <c r="E30" s="2">
        <v>56186</v>
      </c>
      <c r="F30" s="2"/>
      <c r="G30" s="2"/>
      <c r="H30" s="2">
        <v>56186</v>
      </c>
      <c r="I30" s="2"/>
      <c r="J30" s="2"/>
      <c r="K30" s="2">
        <v>56186</v>
      </c>
      <c r="L30" s="2"/>
      <c r="M30" s="2"/>
      <c r="N30" s="2">
        <v>60947</v>
      </c>
      <c r="O30" s="18">
        <f aca="true" t="shared" si="3" ref="O30:O45">SUM(C30:N30)</f>
        <v>229505</v>
      </c>
    </row>
    <row r="31" spans="1:15" ht="14.25">
      <c r="A31" s="63" t="s">
        <v>71</v>
      </c>
      <c r="B31" s="76">
        <v>29210</v>
      </c>
      <c r="C31" s="2"/>
      <c r="D31" s="49"/>
      <c r="E31" s="49">
        <v>7303</v>
      </c>
      <c r="F31" s="49"/>
      <c r="G31" s="49"/>
      <c r="H31" s="49">
        <v>7302</v>
      </c>
      <c r="I31" s="49"/>
      <c r="J31" s="49"/>
      <c r="K31" s="49">
        <v>7303</v>
      </c>
      <c r="L31" s="49"/>
      <c r="M31" s="49"/>
      <c r="N31" s="26">
        <v>7302</v>
      </c>
      <c r="O31" s="18">
        <f t="shared" si="3"/>
        <v>29210</v>
      </c>
    </row>
    <row r="32" spans="1:15" ht="14.25">
      <c r="A32" s="102" t="s">
        <v>45</v>
      </c>
      <c r="B32" s="76">
        <v>808863</v>
      </c>
      <c r="C32" s="2"/>
      <c r="D32" s="49"/>
      <c r="E32" s="49"/>
      <c r="F32" s="49">
        <v>250000</v>
      </c>
      <c r="G32" s="49"/>
      <c r="H32" s="49">
        <v>180000</v>
      </c>
      <c r="I32" s="49"/>
      <c r="J32" s="49">
        <v>150000</v>
      </c>
      <c r="K32" s="49"/>
      <c r="L32" s="49">
        <v>128863</v>
      </c>
      <c r="M32" s="49"/>
      <c r="N32" s="26">
        <v>100000</v>
      </c>
      <c r="O32" s="18">
        <f t="shared" si="3"/>
        <v>808863</v>
      </c>
    </row>
    <row r="33" spans="1:15" ht="14.25">
      <c r="A33" s="156" t="s">
        <v>78</v>
      </c>
      <c r="B33" s="76">
        <v>7891</v>
      </c>
      <c r="C33" s="2"/>
      <c r="D33" s="49"/>
      <c r="E33" s="49">
        <v>1972</v>
      </c>
      <c r="F33" s="49"/>
      <c r="G33" s="49"/>
      <c r="H33" s="49">
        <v>1973</v>
      </c>
      <c r="I33" s="49"/>
      <c r="J33" s="49"/>
      <c r="K33" s="49">
        <v>1973</v>
      </c>
      <c r="L33" s="49"/>
      <c r="M33" s="49"/>
      <c r="N33" s="26">
        <v>1973</v>
      </c>
      <c r="O33" s="18">
        <f t="shared" si="3"/>
        <v>7891</v>
      </c>
    </row>
    <row r="34" spans="1:15" ht="14.25">
      <c r="A34" s="60" t="s">
        <v>61</v>
      </c>
      <c r="B34" s="146"/>
      <c r="C34" s="2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78"/>
      <c r="O34" s="18">
        <f>SUM(C34:N34)</f>
        <v>0</v>
      </c>
    </row>
    <row r="35" spans="1:15" ht="14.25">
      <c r="A35" s="63" t="s">
        <v>46</v>
      </c>
      <c r="B35" s="76">
        <v>219385</v>
      </c>
      <c r="C35" s="2"/>
      <c r="D35" s="49"/>
      <c r="E35" s="49">
        <v>50000</v>
      </c>
      <c r="F35" s="49"/>
      <c r="G35" s="49"/>
      <c r="H35" s="49">
        <v>50000</v>
      </c>
      <c r="I35" s="49"/>
      <c r="J35" s="49"/>
      <c r="K35" s="49">
        <v>79385</v>
      </c>
      <c r="L35" s="49"/>
      <c r="M35" s="49"/>
      <c r="N35" s="26">
        <v>40000</v>
      </c>
      <c r="O35" s="18">
        <f t="shared" si="3"/>
        <v>219385</v>
      </c>
    </row>
    <row r="36" spans="1:15" ht="14.25">
      <c r="A36" s="63" t="s">
        <v>47</v>
      </c>
      <c r="B36" s="76">
        <v>143479</v>
      </c>
      <c r="C36" s="2"/>
      <c r="D36" s="169"/>
      <c r="E36" s="169">
        <v>25000</v>
      </c>
      <c r="F36" s="169"/>
      <c r="G36" s="169"/>
      <c r="H36" s="169">
        <v>50000</v>
      </c>
      <c r="I36" s="169"/>
      <c r="J36" s="169"/>
      <c r="K36" s="169">
        <v>50000</v>
      </c>
      <c r="L36" s="169"/>
      <c r="M36" s="169"/>
      <c r="N36" s="178">
        <v>18479</v>
      </c>
      <c r="O36" s="18">
        <f t="shared" si="3"/>
        <v>143479</v>
      </c>
    </row>
    <row r="37" spans="1:15" ht="14.25">
      <c r="A37" s="63" t="s">
        <v>48</v>
      </c>
      <c r="B37" s="76">
        <v>448156</v>
      </c>
      <c r="C37" s="2">
        <v>37346</v>
      </c>
      <c r="D37" s="169">
        <v>37346</v>
      </c>
      <c r="E37" s="169">
        <v>37346</v>
      </c>
      <c r="F37" s="169">
        <v>37346</v>
      </c>
      <c r="G37" s="169">
        <v>37346</v>
      </c>
      <c r="H37" s="169">
        <v>37346</v>
      </c>
      <c r="I37" s="169">
        <v>37346</v>
      </c>
      <c r="J37" s="169">
        <v>37346</v>
      </c>
      <c r="K37" s="169">
        <v>37346</v>
      </c>
      <c r="L37" s="169">
        <v>37346</v>
      </c>
      <c r="M37" s="169">
        <v>37348</v>
      </c>
      <c r="N37" s="178">
        <v>37348</v>
      </c>
      <c r="O37" s="18">
        <f t="shared" si="3"/>
        <v>448156</v>
      </c>
    </row>
    <row r="38" spans="1:15" ht="14.25">
      <c r="A38" s="63" t="s">
        <v>49</v>
      </c>
      <c r="B38" s="76"/>
      <c r="C38" s="2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78"/>
      <c r="O38" s="18">
        <f t="shared" si="3"/>
        <v>0</v>
      </c>
    </row>
    <row r="39" spans="1:15" ht="14.25">
      <c r="A39" s="102" t="s">
        <v>26</v>
      </c>
      <c r="B39" s="141"/>
      <c r="C39" s="2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78"/>
      <c r="O39" s="18">
        <f t="shared" si="3"/>
        <v>0</v>
      </c>
    </row>
    <row r="40" spans="1:15" ht="14.25">
      <c r="A40" s="102" t="s">
        <v>64</v>
      </c>
      <c r="B40" s="106">
        <v>0</v>
      </c>
      <c r="C40" s="2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78"/>
      <c r="O40" s="18">
        <f t="shared" si="3"/>
        <v>0</v>
      </c>
    </row>
    <row r="41" spans="1:15" ht="14.25">
      <c r="A41" s="102" t="s">
        <v>65</v>
      </c>
      <c r="B41" s="106">
        <v>0</v>
      </c>
      <c r="C41" s="2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78"/>
      <c r="O41" s="18">
        <f t="shared" si="3"/>
        <v>0</v>
      </c>
    </row>
    <row r="42" spans="1:15" ht="14.25">
      <c r="A42" s="102" t="s">
        <v>66</v>
      </c>
      <c r="B42" s="106">
        <v>512034</v>
      </c>
      <c r="C42" s="2">
        <v>42669</v>
      </c>
      <c r="D42" s="169">
        <v>42670</v>
      </c>
      <c r="E42" s="169">
        <v>42669</v>
      </c>
      <c r="F42" s="169">
        <v>42670</v>
      </c>
      <c r="G42" s="169">
        <v>42669</v>
      </c>
      <c r="H42" s="169">
        <v>42670</v>
      </c>
      <c r="I42" s="169">
        <v>42669</v>
      </c>
      <c r="J42" s="169">
        <v>42670</v>
      </c>
      <c r="K42" s="169">
        <v>42669</v>
      </c>
      <c r="L42" s="169">
        <v>42670</v>
      </c>
      <c r="M42" s="169">
        <v>42669</v>
      </c>
      <c r="N42" s="178">
        <v>42670</v>
      </c>
      <c r="O42" s="18">
        <f t="shared" si="3"/>
        <v>512034</v>
      </c>
    </row>
    <row r="43" spans="1:15" ht="14.25">
      <c r="A43" s="102" t="s">
        <v>67</v>
      </c>
      <c r="B43" s="76">
        <v>0</v>
      </c>
      <c r="C43" s="2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78"/>
      <c r="O43" s="18">
        <f t="shared" si="3"/>
        <v>0</v>
      </c>
    </row>
    <row r="44" spans="1:14" ht="12.75">
      <c r="A44" s="179"/>
      <c r="B44" s="147"/>
      <c r="C44" s="2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78"/>
    </row>
    <row r="45" spans="1:15" ht="13.5" thickBot="1">
      <c r="A45" s="180" t="s">
        <v>68</v>
      </c>
      <c r="B45" s="148">
        <v>-512034</v>
      </c>
      <c r="C45" s="181">
        <v>-42669</v>
      </c>
      <c r="D45" s="51">
        <v>-42670</v>
      </c>
      <c r="E45" s="50">
        <v>-42669</v>
      </c>
      <c r="F45" s="182">
        <v>-42670</v>
      </c>
      <c r="G45" s="182">
        <v>-42669</v>
      </c>
      <c r="H45" s="182">
        <v>-42670</v>
      </c>
      <c r="I45" s="183">
        <v>-42669</v>
      </c>
      <c r="J45" s="182">
        <v>-42670</v>
      </c>
      <c r="K45" s="182">
        <v>-42669</v>
      </c>
      <c r="L45" s="182">
        <v>-42670</v>
      </c>
      <c r="M45" s="182">
        <v>-42669</v>
      </c>
      <c r="N45" s="184">
        <v>-42670</v>
      </c>
      <c r="O45" s="18">
        <f t="shared" si="3"/>
        <v>-512034</v>
      </c>
    </row>
    <row r="46" spans="1:16" s="186" customFormat="1" ht="13.5" thickBot="1">
      <c r="A46" s="12" t="s">
        <v>21</v>
      </c>
      <c r="B46" s="149">
        <f>SUM(B24:B45)</f>
        <v>2805954</v>
      </c>
      <c r="C46" s="42">
        <f>SUM(C24:C45)</f>
        <v>113968</v>
      </c>
      <c r="D46" s="42">
        <f aca="true" t="shared" si="4" ref="D46:N46">SUM(D24:D45)</f>
        <v>113968</v>
      </c>
      <c r="E46" s="42">
        <f t="shared" si="4"/>
        <v>254429</v>
      </c>
      <c r="F46" s="42">
        <f t="shared" si="4"/>
        <v>363968</v>
      </c>
      <c r="G46" s="42">
        <f t="shared" si="4"/>
        <v>113968</v>
      </c>
      <c r="H46" s="42">
        <f t="shared" si="4"/>
        <v>459429</v>
      </c>
      <c r="I46" s="42">
        <f t="shared" si="4"/>
        <v>113968</v>
      </c>
      <c r="J46" s="42">
        <f t="shared" si="4"/>
        <v>263968</v>
      </c>
      <c r="K46" s="42">
        <f t="shared" si="4"/>
        <v>308813</v>
      </c>
      <c r="L46" s="42">
        <f t="shared" si="4"/>
        <v>242831</v>
      </c>
      <c r="M46" s="42">
        <f t="shared" si="4"/>
        <v>113968</v>
      </c>
      <c r="N46" s="42">
        <f t="shared" si="4"/>
        <v>342676</v>
      </c>
      <c r="O46" s="19">
        <f>SUM(O24:O45)</f>
        <v>2805954</v>
      </c>
      <c r="P46" s="185">
        <f>SUM(C46:N46)</f>
        <v>2805954</v>
      </c>
    </row>
    <row r="47" spans="2:14" ht="13.5" thickBot="1">
      <c r="B47" s="144"/>
      <c r="C47" s="10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8"/>
    </row>
    <row r="48" spans="1:15" s="164" customFormat="1" ht="13.5" thickBot="1">
      <c r="A48" s="7" t="s">
        <v>22</v>
      </c>
      <c r="B48" s="150">
        <f>SUM(B22)</f>
        <v>2805954</v>
      </c>
      <c r="C48" s="15">
        <f>SUM(C22)</f>
        <v>176771</v>
      </c>
      <c r="D48" s="24">
        <f>SUM(D22)</f>
        <v>76768</v>
      </c>
      <c r="E48" s="24">
        <f aca="true" t="shared" si="5" ref="E48:N48">SUM(E22)</f>
        <v>540459</v>
      </c>
      <c r="F48" s="24">
        <f t="shared" si="5"/>
        <v>226769</v>
      </c>
      <c r="G48" s="24">
        <f t="shared" si="5"/>
        <v>26772</v>
      </c>
      <c r="H48" s="24">
        <f t="shared" si="5"/>
        <v>555436</v>
      </c>
      <c r="I48" s="24">
        <f t="shared" si="5"/>
        <v>26771</v>
      </c>
      <c r="J48" s="24">
        <f t="shared" si="5"/>
        <v>376770</v>
      </c>
      <c r="K48" s="24">
        <f t="shared" si="5"/>
        <v>540460</v>
      </c>
      <c r="L48" s="24">
        <f t="shared" si="5"/>
        <v>176772</v>
      </c>
      <c r="M48" s="24">
        <f t="shared" si="5"/>
        <v>26772</v>
      </c>
      <c r="N48" s="14">
        <f t="shared" si="5"/>
        <v>55434</v>
      </c>
      <c r="O48" s="20">
        <f>SUM(C48:N48)</f>
        <v>2805954</v>
      </c>
    </row>
    <row r="49" spans="1:15" s="164" customFormat="1" ht="13.5" thickBot="1">
      <c r="A49" s="7" t="s">
        <v>25</v>
      </c>
      <c r="B49" s="150"/>
      <c r="C49" s="17">
        <v>0</v>
      </c>
      <c r="D49" s="25">
        <f>SUM(C53)</f>
        <v>62803</v>
      </c>
      <c r="E49" s="25">
        <f>SUM(D51)</f>
        <v>25603</v>
      </c>
      <c r="F49" s="25">
        <f>SUM(E51)</f>
        <v>311633</v>
      </c>
      <c r="G49" s="25">
        <f>SUM(F51)</f>
        <v>174434</v>
      </c>
      <c r="H49" s="25">
        <f aca="true" t="shared" si="6" ref="H49:M49">SUM(G51)+G52</f>
        <v>87238</v>
      </c>
      <c r="I49" s="25">
        <f t="shared" si="6"/>
        <v>183245</v>
      </c>
      <c r="J49" s="25">
        <f t="shared" si="6"/>
        <v>96048</v>
      </c>
      <c r="K49" s="25">
        <f t="shared" si="6"/>
        <v>208850</v>
      </c>
      <c r="L49" s="25">
        <f t="shared" si="6"/>
        <v>440497</v>
      </c>
      <c r="M49" s="25">
        <f t="shared" si="6"/>
        <v>374438</v>
      </c>
      <c r="N49" s="21">
        <f>SUM(M51)</f>
        <v>287242</v>
      </c>
      <c r="O49" s="20"/>
    </row>
    <row r="50" spans="1:15" s="164" customFormat="1" ht="13.5" thickBot="1">
      <c r="A50" s="7" t="s">
        <v>23</v>
      </c>
      <c r="B50" s="151">
        <f>SUM(B24:B45)</f>
        <v>2805954</v>
      </c>
      <c r="C50" s="15">
        <f aca="true" t="shared" si="7" ref="C50:N50">SUM(C46)</f>
        <v>113968</v>
      </c>
      <c r="D50" s="24">
        <f t="shared" si="7"/>
        <v>113968</v>
      </c>
      <c r="E50" s="24">
        <f t="shared" si="7"/>
        <v>254429</v>
      </c>
      <c r="F50" s="24">
        <f t="shared" si="7"/>
        <v>363968</v>
      </c>
      <c r="G50" s="24">
        <f t="shared" si="7"/>
        <v>113968</v>
      </c>
      <c r="H50" s="24">
        <f t="shared" si="7"/>
        <v>459429</v>
      </c>
      <c r="I50" s="24">
        <f t="shared" si="7"/>
        <v>113968</v>
      </c>
      <c r="J50" s="24">
        <f t="shared" si="7"/>
        <v>263968</v>
      </c>
      <c r="K50" s="24">
        <f t="shared" si="7"/>
        <v>308813</v>
      </c>
      <c r="L50" s="24">
        <f t="shared" si="7"/>
        <v>242831</v>
      </c>
      <c r="M50" s="24">
        <f t="shared" si="7"/>
        <v>113968</v>
      </c>
      <c r="N50" s="14">
        <f t="shared" si="7"/>
        <v>342676</v>
      </c>
      <c r="O50" s="20">
        <f>SUM(C50:N50)</f>
        <v>2805954</v>
      </c>
    </row>
    <row r="51" spans="1:15" s="35" customFormat="1" ht="13.5" thickBot="1">
      <c r="A51" s="13" t="s">
        <v>24</v>
      </c>
      <c r="B51" s="152">
        <f>SUM(B48-B50)</f>
        <v>0</v>
      </c>
      <c r="C51" s="29">
        <f>SUM(C48-C50)</f>
        <v>62803</v>
      </c>
      <c r="D51" s="30">
        <f>SUM(D48+D49)-D50</f>
        <v>25603</v>
      </c>
      <c r="E51" s="31">
        <f>SUM(E48+E49)-E50</f>
        <v>311633</v>
      </c>
      <c r="F51" s="31">
        <f aca="true" t="shared" si="8" ref="F51:N51">SUM(F48+F49)-F50</f>
        <v>174434</v>
      </c>
      <c r="G51" s="31">
        <f>SUM(G48+G49)-G50</f>
        <v>87238</v>
      </c>
      <c r="H51" s="31">
        <f>SUM(H48+H49)-H50</f>
        <v>183245</v>
      </c>
      <c r="I51" s="31">
        <f t="shared" si="8"/>
        <v>96048</v>
      </c>
      <c r="J51" s="31">
        <f t="shared" si="8"/>
        <v>208850</v>
      </c>
      <c r="K51" s="31">
        <f t="shared" si="8"/>
        <v>440497</v>
      </c>
      <c r="L51" s="32">
        <f t="shared" si="8"/>
        <v>374438</v>
      </c>
      <c r="M51" s="32">
        <f t="shared" si="8"/>
        <v>287242</v>
      </c>
      <c r="N51" s="33">
        <f t="shared" si="8"/>
        <v>0</v>
      </c>
      <c r="O51" s="34"/>
    </row>
    <row r="52" spans="1:15" s="40" customFormat="1" ht="13.5" thickBot="1">
      <c r="A52" s="36"/>
      <c r="B52" s="153"/>
      <c r="C52" s="37"/>
      <c r="D52" s="38"/>
      <c r="E52" s="38">
        <v>0</v>
      </c>
      <c r="F52" s="38">
        <v>0</v>
      </c>
      <c r="G52" s="38"/>
      <c r="H52" s="38"/>
      <c r="I52" s="38">
        <v>0</v>
      </c>
      <c r="J52" s="38"/>
      <c r="K52" s="38"/>
      <c r="L52" s="38">
        <v>0</v>
      </c>
      <c r="M52" s="38">
        <v>0</v>
      </c>
      <c r="N52" s="46">
        <v>0</v>
      </c>
      <c r="O52" s="39"/>
    </row>
    <row r="53" spans="1:15" s="40" customFormat="1" ht="13.5" thickBot="1">
      <c r="A53" s="36" t="s">
        <v>33</v>
      </c>
      <c r="B53" s="153">
        <f>SUM(B51:B52)</f>
        <v>0</v>
      </c>
      <c r="C53" s="37">
        <f>SUM(C51:C52)</f>
        <v>62803</v>
      </c>
      <c r="D53" s="38">
        <f aca="true" t="shared" si="9" ref="D53:M53">SUM(D51:D52)</f>
        <v>25603</v>
      </c>
      <c r="E53" s="38">
        <f t="shared" si="9"/>
        <v>311633</v>
      </c>
      <c r="F53" s="38">
        <f t="shared" si="9"/>
        <v>174434</v>
      </c>
      <c r="G53" s="38">
        <f t="shared" si="9"/>
        <v>87238</v>
      </c>
      <c r="H53" s="38">
        <f t="shared" si="9"/>
        <v>183245</v>
      </c>
      <c r="I53" s="38">
        <f t="shared" si="9"/>
        <v>96048</v>
      </c>
      <c r="J53" s="38">
        <f t="shared" si="9"/>
        <v>208850</v>
      </c>
      <c r="K53" s="38">
        <f t="shared" si="9"/>
        <v>440497</v>
      </c>
      <c r="L53" s="38">
        <f t="shared" si="9"/>
        <v>374438</v>
      </c>
      <c r="M53" s="38">
        <f t="shared" si="9"/>
        <v>287242</v>
      </c>
      <c r="N53" s="46">
        <f>SUM(N51:N52)</f>
        <v>0</v>
      </c>
      <c r="O53" s="39"/>
    </row>
    <row r="54" spans="1:14" ht="12.75">
      <c r="A54" s="4"/>
      <c r="B54" s="154"/>
      <c r="C54" s="10"/>
      <c r="D54" s="187"/>
      <c r="E54" s="188"/>
      <c r="F54" s="187"/>
      <c r="G54" s="187"/>
      <c r="H54" s="188"/>
      <c r="I54" s="189"/>
      <c r="J54" s="187"/>
      <c r="K54" s="190"/>
      <c r="L54" s="190"/>
      <c r="M54" s="190"/>
      <c r="N54" s="190"/>
    </row>
    <row r="55" spans="1:3" ht="12.75">
      <c r="A55" s="4"/>
      <c r="B55" s="4"/>
      <c r="C55" s="10"/>
    </row>
    <row r="56" spans="1:3" ht="12.75">
      <c r="A56" s="4"/>
      <c r="B56" s="4"/>
      <c r="C56" s="10"/>
    </row>
    <row r="57" spans="1:3" ht="12.75">
      <c r="A57" s="4"/>
      <c r="B57" s="4"/>
      <c r="C57" s="10"/>
    </row>
    <row r="58" spans="1:3" ht="12.75">
      <c r="A58" s="4"/>
      <c r="B58" s="4"/>
      <c r="C58" s="10"/>
    </row>
    <row r="59" spans="1:3" ht="12.75">
      <c r="A59" s="5"/>
      <c r="B59" s="5"/>
      <c r="C59" s="16"/>
    </row>
  </sheetData>
  <sheetProtection/>
  <mergeCells count="1">
    <mergeCell ref="A1:N1"/>
  </mergeCells>
  <printOptions horizontalCentered="1"/>
  <pageMargins left="0.4330708661417323" right="0.2755905511811024" top="0.35" bottom="0.24" header="0.17" footer="0.21"/>
  <pageSetup horizontalDpi="300" verticalDpi="300" orientation="landscape" paperSize="9" scale="75" r:id="rId1"/>
  <headerFooter alignWithMargins="0">
    <oddHeader>&amp;R&amp;12 15.sz. melléklet az 4/2015.(III.09.)Ör.-hez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Algyői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Algyői Polgármesteri Hivatal</dc:creator>
  <cp:keywords/>
  <dc:description/>
  <cp:lastModifiedBy>vendeg1</cp:lastModifiedBy>
  <cp:lastPrinted>2015-03-05T19:24:06Z</cp:lastPrinted>
  <dcterms:created xsi:type="dcterms:W3CDTF">2004-02-18T12:19:01Z</dcterms:created>
  <dcterms:modified xsi:type="dcterms:W3CDTF">2015-03-08T16:58:35Z</dcterms:modified>
  <cp:category/>
  <cp:version/>
  <cp:contentType/>
  <cp:contentStatus/>
</cp:coreProperties>
</file>