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6"/>
  </bookViews>
  <sheets>
    <sheet name="1.M." sheetId="1" r:id="rId1"/>
    <sheet name="2.M." sheetId="2" r:id="rId2"/>
    <sheet name="3.M" sheetId="3" r:id="rId3"/>
    <sheet name="4.M." sheetId="4" r:id="rId4"/>
    <sheet name="5.M." sheetId="5" r:id="rId5"/>
    <sheet name="6.M" sheetId="6" r:id="rId6"/>
    <sheet name="7.M" sheetId="7" r:id="rId7"/>
    <sheet name="8.M" sheetId="8" r:id="rId8"/>
    <sheet name="9.M" sheetId="9" r:id="rId9"/>
    <sheet name="10.M" sheetId="10" r:id="rId10"/>
    <sheet name="11.M" sheetId="11" r:id="rId11"/>
    <sheet name="12.M" sheetId="12" r:id="rId12"/>
  </sheets>
  <definedNames>
    <definedName name="_xlnm.Print_Area" localSheetId="0">'1.M.'!$A$1:$E$60</definedName>
    <definedName name="_xlnm.Print_Area" localSheetId="1">'2.M.'!$A$1:$E$110</definedName>
    <definedName name="_xlnm.Print_Area" localSheetId="2">'3.M'!$A$1:$F$16</definedName>
  </definedNames>
  <calcPr fullCalcOnLoad="1"/>
</workbook>
</file>

<file path=xl/sharedStrings.xml><?xml version="1.0" encoding="utf-8"?>
<sst xmlns="http://schemas.openxmlformats.org/spreadsheetml/2006/main" count="617" uniqueCount="475">
  <si>
    <t>1.</t>
  </si>
  <si>
    <t>2.</t>
  </si>
  <si>
    <t>3.</t>
  </si>
  <si>
    <t>4.</t>
  </si>
  <si>
    <t>5.</t>
  </si>
  <si>
    <t>7.</t>
  </si>
  <si>
    <t>8.</t>
  </si>
  <si>
    <t>Előirányzat-csoport, kiemelt előirányzat megnevezése</t>
  </si>
  <si>
    <t xml:space="preserve">Nagypáli Közös Önkormányzati Hivatal     </t>
  </si>
  <si>
    <t>Eredeti előirányzat mindösszesen:</t>
  </si>
  <si>
    <t>1. Működési bevételek</t>
  </si>
  <si>
    <t>BEVÉTEK ÖSSZESEN</t>
  </si>
  <si>
    <t>1. Személyi juttatások</t>
  </si>
  <si>
    <t xml:space="preserve">KIADÁSOK  ÖSSZESEN: </t>
  </si>
  <si>
    <t>Éves engedélyezett létszám előirányzat (fő)</t>
  </si>
  <si>
    <t>Ebből köztisztviselő:</t>
  </si>
  <si>
    <t>Megnevezés</t>
  </si>
  <si>
    <t>Költségvetési bevételek</t>
  </si>
  <si>
    <t>Költségvetési kiadások</t>
  </si>
  <si>
    <t>Költségvetési hiány</t>
  </si>
  <si>
    <t>Költségvetési többlet</t>
  </si>
  <si>
    <t>Előző évek pénzmaradványának igénybevétele</t>
  </si>
  <si>
    <t>Tárgyévi kiadások</t>
  </si>
  <si>
    <t>Tárgyévi bevételek</t>
  </si>
  <si>
    <t xml:space="preserve"> /adatok e Ft-ban/</t>
  </si>
  <si>
    <t>Költségvetési bevételek:</t>
  </si>
  <si>
    <t>Rovat száma</t>
  </si>
  <si>
    <t>Összesen:</t>
  </si>
  <si>
    <t>Működési</t>
  </si>
  <si>
    <t>Felhalmozási</t>
  </si>
  <si>
    <t>Helyi önkormányzatok működésének általános támogatása</t>
  </si>
  <si>
    <t xml:space="preserve"> -Önkormányzati Hivatal működésének támogatása</t>
  </si>
  <si>
    <t xml:space="preserve"> -Település üzemeltetés (zöldterület-gazdálkodás, közvilágítás, köztemető-fenntartás, közütak-fenntartása)</t>
  </si>
  <si>
    <t xml:space="preserve"> -Egyéb önkormányzati feladatok támogatása</t>
  </si>
  <si>
    <t xml:space="preserve"> -Falugondnoki szolgálat támogatása</t>
  </si>
  <si>
    <t>Települési önkormányzatok kulturális feladatainak támogatása</t>
  </si>
  <si>
    <t>Működési célú központosított előírányzatok (lakott külterület)</t>
  </si>
  <si>
    <t>Helyi önkormányzatok kiegészítő támogatásai (egyes jövedelem pótló támogatások kiegészítése)</t>
  </si>
  <si>
    <t>Egyéb működési célú támogatások bevételei államháztartáson belülről (közfoglalkoztatottak bére)</t>
  </si>
  <si>
    <t>B1</t>
  </si>
  <si>
    <t>Vagyoni típusú adók</t>
  </si>
  <si>
    <t xml:space="preserve"> -Magánszemélyek kommunális adója</t>
  </si>
  <si>
    <t xml:space="preserve"> -Idegenforgalmi adó</t>
  </si>
  <si>
    <t>Gépjárműadó</t>
  </si>
  <si>
    <t>Egyéb áruhasználati és szolgáltatási adók (talajterhelési díj)</t>
  </si>
  <si>
    <t>Egyéb közhatalmi bevételek</t>
  </si>
  <si>
    <t xml:space="preserve"> -Adópótlék, adóbírság</t>
  </si>
  <si>
    <t xml:space="preserve"> -Egyéb közhatalmi bevételek</t>
  </si>
  <si>
    <t>B3</t>
  </si>
  <si>
    <t>Áru- és készletértékesítés ellenértéke</t>
  </si>
  <si>
    <t>Szolgáltatások ellenértéke</t>
  </si>
  <si>
    <t>Közvetített szolgáltatások értéke</t>
  </si>
  <si>
    <t>Tulajdonosi bevételek</t>
  </si>
  <si>
    <t>Kiszámlázott általános forgalmi adó</t>
  </si>
  <si>
    <t>Kamatbevétel</t>
  </si>
  <si>
    <t>Egyéb működési bevételek</t>
  </si>
  <si>
    <t>B4</t>
  </si>
  <si>
    <t>Egyéb felhalmozási célú átvett pénzeszközök</t>
  </si>
  <si>
    <t>B7</t>
  </si>
  <si>
    <t>B1-B7</t>
  </si>
  <si>
    <t>Maradvány igénybevétele</t>
  </si>
  <si>
    <t>B8</t>
  </si>
  <si>
    <t>TÁRGYÉVI BEVÉTELEK ÖSSZESEN:</t>
  </si>
  <si>
    <t>Tervezett előirányzat</t>
  </si>
  <si>
    <t>Rövid lejáratú hitel, kölcsön felvét</t>
  </si>
  <si>
    <t>Rövid lejáratú hitel, kölcsön törlesztés</t>
  </si>
  <si>
    <t xml:space="preserve"> -</t>
  </si>
  <si>
    <t xml:space="preserve"> - </t>
  </si>
  <si>
    <t>Központi, irányító szervi támogatások folyósítása - Hivatal finanszírozás</t>
  </si>
  <si>
    <t xml:space="preserve">                                                                                 ( Adatok ezer Ft- ban ) </t>
  </si>
  <si>
    <t>Egyéb külső személyi juttatások</t>
  </si>
  <si>
    <t>K1</t>
  </si>
  <si>
    <t>Munkaadókat terhelő járulékok és szociális hozzájárulási adó</t>
  </si>
  <si>
    <t>K2</t>
  </si>
  <si>
    <t xml:space="preserve"> -Irodaszer, nyomtatvány</t>
  </si>
  <si>
    <t xml:space="preserve"> -Hajtó - és kenőanyagok</t>
  </si>
  <si>
    <t xml:space="preserve"> -Munkaruha, védőruha</t>
  </si>
  <si>
    <t xml:space="preserve"> -Gázenergia</t>
  </si>
  <si>
    <t xml:space="preserve"> -Villamos energia</t>
  </si>
  <si>
    <t xml:space="preserve"> -Víz- és csatorna díjak</t>
  </si>
  <si>
    <t>K3</t>
  </si>
  <si>
    <t>Betegséggel kapcsolatos (nem társadalombiztosítási) ellátások</t>
  </si>
  <si>
    <t xml:space="preserve"> -Ápolási díj</t>
  </si>
  <si>
    <t xml:space="preserve"> -Közgyógyellátás</t>
  </si>
  <si>
    <t>Lakhatással kapcsolatos ellátások (Lakásfenntartási támogatás)</t>
  </si>
  <si>
    <t>Egyéb nem intézményi ellátások</t>
  </si>
  <si>
    <t xml:space="preserve"> -Átmeneti segély</t>
  </si>
  <si>
    <t xml:space="preserve">  -Temetési segély</t>
  </si>
  <si>
    <t>K4</t>
  </si>
  <si>
    <t>Egyéb működési célú támogatások államháztartáson belülre</t>
  </si>
  <si>
    <t xml:space="preserve"> -Óvoda finanszírozás</t>
  </si>
  <si>
    <t xml:space="preserve"> -Iskolai étkeztetése</t>
  </si>
  <si>
    <t xml:space="preserve"> -Észak-Nyugat Zalai Kistérségi Társulás tagdíj hozzájárulás</t>
  </si>
  <si>
    <t xml:space="preserve"> -Kistérségi ügyelet működési hozzájárulás</t>
  </si>
  <si>
    <t xml:space="preserve"> -Védőnői szolgálat</t>
  </si>
  <si>
    <t>Egyéb működési célú támogatások államháztartáson kívülre</t>
  </si>
  <si>
    <t xml:space="preserve"> -Göcsej-Hegyhát   Leader  egyesület tagdíj hozzájárulás</t>
  </si>
  <si>
    <t xml:space="preserve">  -Közvilágítási Egyesület tagdíj hozzájárulás</t>
  </si>
  <si>
    <t xml:space="preserve"> -Zalai Falvakért Egyesület tagdíj hozzájárulás</t>
  </si>
  <si>
    <t xml:space="preserve"> -Polgárőr Egyesület működésének támogatása</t>
  </si>
  <si>
    <t xml:space="preserve"> -Zala-Menti Polgármesterek és Polgárok egyesületének támogatása</t>
  </si>
  <si>
    <t xml:space="preserve"> -BURSA</t>
  </si>
  <si>
    <t xml:space="preserve"> -Fogorvosi ügyelet hozzájárulás</t>
  </si>
  <si>
    <t xml:space="preserve"> -Zalatáj Kiadó támogatása</t>
  </si>
  <si>
    <t xml:space="preserve"> -Ifjusági Egyesület működési célú támogatása</t>
  </si>
  <si>
    <t xml:space="preserve"> -Faluért Alapítvány működési célú támogatása</t>
  </si>
  <si>
    <t xml:space="preserve"> -Turisztikai Közhasznú Egyesület működési célú támogatása </t>
  </si>
  <si>
    <t xml:space="preserve"> -Nagypáli Fejlesztési Övezet Nonprofit Kft. működési célú támogatása</t>
  </si>
  <si>
    <t>Tartalékok</t>
  </si>
  <si>
    <t xml:space="preserve"> -Szennyvíz alszámla pénzkészlete</t>
  </si>
  <si>
    <t xml:space="preserve"> -Működési tartalék (általános tartalék)</t>
  </si>
  <si>
    <t>K5</t>
  </si>
  <si>
    <t>Beruházási célú előzetesen felszámított általános forgalmi adó</t>
  </si>
  <si>
    <t>K6</t>
  </si>
  <si>
    <t>Ingatlanok felújítása</t>
  </si>
  <si>
    <t>Felújítási célú előzetesen felszámított általános forgalmi adó</t>
  </si>
  <si>
    <t>K7</t>
  </si>
  <si>
    <t>Egyéb felhalmozási célú támogatások államháztartáson kívülre</t>
  </si>
  <si>
    <t>K8</t>
  </si>
  <si>
    <t xml:space="preserve">Költségvetési kiadások </t>
  </si>
  <si>
    <t>K1-K8</t>
  </si>
  <si>
    <t>Központi, irányító szervi támogatások folyóítása</t>
  </si>
  <si>
    <t>K9</t>
  </si>
  <si>
    <t xml:space="preserve">Önkormányzati létszám előirányzat </t>
  </si>
  <si>
    <t xml:space="preserve">Ebből: Közfoglalkoztatottak éves létszám előirányzata </t>
  </si>
  <si>
    <t>Költségvetési kiadások:</t>
  </si>
  <si>
    <t>Kiadási tétel megnevezése</t>
  </si>
  <si>
    <t>Összesen</t>
  </si>
  <si>
    <t>Foglalkoztatottak személyi juttatásai</t>
  </si>
  <si>
    <t>Külső személyi juttatások</t>
  </si>
  <si>
    <t>Személyi juttatások</t>
  </si>
  <si>
    <t xml:space="preserve">Kommunikációs szolgáltatások </t>
  </si>
  <si>
    <t>Szolgáltatási kiadások</t>
  </si>
  <si>
    <t xml:space="preserve">Kiküldetések, reklám - és propagandakiadások </t>
  </si>
  <si>
    <t>Különféle befizetések és egyéb dologi kiadások</t>
  </si>
  <si>
    <t>Dologi kiadások</t>
  </si>
  <si>
    <t>Ellátottak pénzbeli juttatásai</t>
  </si>
  <si>
    <t>Egyéb működési célú kiadások</t>
  </si>
  <si>
    <t>Beruházások</t>
  </si>
  <si>
    <t xml:space="preserve">Felújítások </t>
  </si>
  <si>
    <t xml:space="preserve">Egyéb felhalmozási célú kiadások </t>
  </si>
  <si>
    <t xml:space="preserve">Finanszírozási kiadások </t>
  </si>
  <si>
    <t>Működési célú támogatások államháztartáson belülről</t>
  </si>
  <si>
    <t xml:space="preserve">Termékek és szolgáltatások adói </t>
  </si>
  <si>
    <t>Közhatalmi bevételek</t>
  </si>
  <si>
    <t xml:space="preserve">Működési bevételek </t>
  </si>
  <si>
    <t xml:space="preserve">Felhalmozási célú átvett pénzeszközök </t>
  </si>
  <si>
    <t xml:space="preserve">Költségvetési bevételek </t>
  </si>
  <si>
    <t xml:space="preserve">TÁRGYÉVI KIADÁSOK  ÖSSZESEN: </t>
  </si>
  <si>
    <t>Hitelműveletek igénybevétele utáni többlet / hiány</t>
  </si>
  <si>
    <t>Előző évek pénzmaradványának igénybevétele uáni többlet / hiány</t>
  </si>
  <si>
    <t>Irányító szervi támogatások folyósítását követő többlet / hiány</t>
  </si>
  <si>
    <t>Projekt megnevezése</t>
  </si>
  <si>
    <t>Törvény szerinti illetmények, munkabérek</t>
  </si>
  <si>
    <t>Béren kívüli juttatások</t>
  </si>
  <si>
    <t>I. Kiadások és bevételek kormányzati funkcióként</t>
  </si>
  <si>
    <t>052020</t>
  </si>
  <si>
    <t>Szennyvíz gyűjtése, tisztítása, elhelyezése</t>
  </si>
  <si>
    <t>051030</t>
  </si>
  <si>
    <t>Nem veszélyes (települési) hulladék vegyes (ömlesztett) begyűjtése, szállítása, átrakása</t>
  </si>
  <si>
    <t>013350</t>
  </si>
  <si>
    <t>Önkormányzati vagyonnal való gazdálkodással kapcsolatos feladatok (önkormányzati tulajdonú üzlethelyiségek, irodák, más ingatlanok hasznosítása)</t>
  </si>
  <si>
    <t>011130</t>
  </si>
  <si>
    <t>Önkormányzatok és önkormányzati hivatalok jogalkotó és általános igazgatási tevékenysége</t>
  </si>
  <si>
    <t>064010</t>
  </si>
  <si>
    <t>Közvilágítás</t>
  </si>
  <si>
    <t>066020</t>
  </si>
  <si>
    <t>Város-, községgazdálkodási egyéb szolgáltatások</t>
  </si>
  <si>
    <t>018010</t>
  </si>
  <si>
    <t>Önkormányzatok elszámolásai a központi költségvetéssel</t>
  </si>
  <si>
    <t>072190</t>
  </si>
  <si>
    <t>Általános orvosi szolgáltatások finanszírozása és támogatása</t>
  </si>
  <si>
    <t>091140</t>
  </si>
  <si>
    <t xml:space="preserve">Óvodai nevelés, ellátás működtetési feladatai </t>
  </si>
  <si>
    <t>091211</t>
  </si>
  <si>
    <t>Köznevelési intézmény 1-4. évfolyamán tanulók nevelésével, oktatásával összefüggő működtetési feladatok</t>
  </si>
  <si>
    <t>072112</t>
  </si>
  <si>
    <t>Háziorvosi ügyeleti ellátás</t>
  </si>
  <si>
    <t>072311</t>
  </si>
  <si>
    <t>Fogorvosi alapellátás</t>
  </si>
  <si>
    <t>101150</t>
  </si>
  <si>
    <t>Betegséggel kapcsolatos pénzbeli ellátások, támogatások</t>
  </si>
  <si>
    <t>107060</t>
  </si>
  <si>
    <t>Egyéb szociális pénzbeli ellátások, támogatások</t>
  </si>
  <si>
    <t>103010</t>
  </si>
  <si>
    <t>Elhunyt személyek hátramaradottainak pénzbeli ellátása</t>
  </si>
  <si>
    <t>041233</t>
  </si>
  <si>
    <t>Hosszabb időtartamú közfoglalkoztatás (Vállalkozás részére foglalkoztatást helyettesítő támogatásban részesülő személy foglalkoztatásához nyújtható támogatás )</t>
  </si>
  <si>
    <t>082094</t>
  </si>
  <si>
    <t>Közművelődés-kulturális alapú gazdaságfejlesztés</t>
  </si>
  <si>
    <t>013320</t>
  </si>
  <si>
    <t>Köztemető - fenntartás és - működtetés</t>
  </si>
  <si>
    <t>105010</t>
  </si>
  <si>
    <t>Munkanélküli aktív korúak ellátásai</t>
  </si>
  <si>
    <t>106020</t>
  </si>
  <si>
    <t>Lakásfenntartással, lakhatással összefüggő ellátások</t>
  </si>
  <si>
    <t>045160</t>
  </si>
  <si>
    <t>Közutak, hidak, alagutak üzemeltetése, fenntartása</t>
  </si>
  <si>
    <t>107055</t>
  </si>
  <si>
    <t>Falugondnoki, tanyagondnoki szolgáltatás</t>
  </si>
  <si>
    <t>084031</t>
  </si>
  <si>
    <t>Civil szervezetek működési támogatása</t>
  </si>
  <si>
    <t>084032</t>
  </si>
  <si>
    <t>Civil szervezetek porgramtámogatása</t>
  </si>
  <si>
    <t>066010</t>
  </si>
  <si>
    <t>Zöldterület-kezelés</t>
  </si>
  <si>
    <t xml:space="preserve"> - általános tartalék</t>
  </si>
  <si>
    <t xml:space="preserve"> - céltartalék</t>
  </si>
  <si>
    <t>MINDÖSSZESEN:</t>
  </si>
  <si>
    <t>Címrend a költségvetési rendelet 2.§ (2) bekezdéséhez</t>
  </si>
  <si>
    <t>Cím száma</t>
  </si>
  <si>
    <t>Cím neve</t>
  </si>
  <si>
    <t>Nagypáli Közös Önkormányzati Hivatal</t>
  </si>
  <si>
    <t>önk.</t>
  </si>
  <si>
    <t>Költségvetési elsz.szla.:</t>
  </si>
  <si>
    <t>Pénztár</t>
  </si>
  <si>
    <t>Nyitó egyenleg:</t>
  </si>
  <si>
    <t>Bevételek:</t>
  </si>
  <si>
    <t>bérleti díj, ktg.átalány</t>
  </si>
  <si>
    <t>ellátmány felvét</t>
  </si>
  <si>
    <t>állami támogatás</t>
  </si>
  <si>
    <t>Kiadások:</t>
  </si>
  <si>
    <t>Gépjárműadó átvezetése</t>
  </si>
  <si>
    <t>munkabér</t>
  </si>
  <si>
    <t>Megbízási díj</t>
  </si>
  <si>
    <t>Ktg.átalány</t>
  </si>
  <si>
    <t>Étkezés élelmiszer</t>
  </si>
  <si>
    <t>Üzemanyag</t>
  </si>
  <si>
    <t>Anyagbeszerzés</t>
  </si>
  <si>
    <t>Vállalati vagyon- és felelősségbiztosítás</t>
  </si>
  <si>
    <t>Tűzjelző ber. távfelügyeleti díja</t>
  </si>
  <si>
    <t>Propán gáz</t>
  </si>
  <si>
    <t>Gázdíj</t>
  </si>
  <si>
    <t>Egyenlegek alakulása:</t>
  </si>
  <si>
    <t xml:space="preserve">anyagbeszerzés </t>
  </si>
  <si>
    <t>Pénztár:</t>
  </si>
  <si>
    <t>Magánszemélyek komm.adója:</t>
  </si>
  <si>
    <t>Késedelmi pótlék:</t>
  </si>
  <si>
    <t>Biztosítás</t>
  </si>
  <si>
    <t>Idegenbevételi számla:</t>
  </si>
  <si>
    <t>bankköltség</t>
  </si>
  <si>
    <t>Fogorvosi ügyelet</t>
  </si>
  <si>
    <t>Gépjárműadó beszedési számla:</t>
  </si>
  <si>
    <t>Nagypáli-szennyvízhaszn.díj</t>
  </si>
  <si>
    <t>Áramdíj</t>
  </si>
  <si>
    <t>Kispáli szennyvízhaszn. Díj</t>
  </si>
  <si>
    <t>Nagykutas szennyvízhaszn. Díj</t>
  </si>
  <si>
    <t>Kiskutas szennyvízhaszn. Díj</t>
  </si>
  <si>
    <t>Nagypáli-szennyvhaszn.díj Ságod-N.</t>
  </si>
  <si>
    <t>EMVA támogatás</t>
  </si>
  <si>
    <t>Lekötött betét Np Szennyvízhaszn.díj</t>
  </si>
  <si>
    <t>Bevételek mindösszesen:</t>
  </si>
  <si>
    <t>Kiadások mindösszesen:</t>
  </si>
  <si>
    <t>BEVÉTELEK</t>
  </si>
  <si>
    <t>KIADÁSOK</t>
  </si>
  <si>
    <t>Működéi bevételek</t>
  </si>
  <si>
    <t>Működési költségvetési bevételek</t>
  </si>
  <si>
    <t>Felhalmozási célú átvett pénzeszközök</t>
  </si>
  <si>
    <t>Működési költségvetési kiadások</t>
  </si>
  <si>
    <t>Felhalmozási költségvetési bevétel</t>
  </si>
  <si>
    <t>Egyéb működési célú kiadások (felhalmozási tartalék)</t>
  </si>
  <si>
    <t>BEVÉTELEK ÖSSZESEN:</t>
  </si>
  <si>
    <t>Felújítások</t>
  </si>
  <si>
    <t>Egyéb felhalmozási célú kiadások</t>
  </si>
  <si>
    <t>Felhalmozási költségvetési kiadások</t>
  </si>
  <si>
    <t>KIADÁSOK ÖSSZESEN:</t>
  </si>
  <si>
    <t>Finanszírozási bevételek                                    B8</t>
  </si>
  <si>
    <t>Finanszírozási kiadások                                           K9</t>
  </si>
  <si>
    <t>Működési célú kiadások összesen</t>
  </si>
  <si>
    <t>Felhalmozási célú bevételek összesen</t>
  </si>
  <si>
    <t>Felhalmozási célú kiadások összesen</t>
  </si>
  <si>
    <t>ÖNKORMÁNYZAT BEVÉTELE ÖSSZESEN</t>
  </si>
  <si>
    <t>ÖNKORMÁNYZAT KIADÁSAI ÖSSZESEN</t>
  </si>
  <si>
    <t>Ssz.</t>
  </si>
  <si>
    <t>Az önkormányzat bevételi jogcímei</t>
  </si>
  <si>
    <t>Közvetett támogatás</t>
  </si>
  <si>
    <t>I.</t>
  </si>
  <si>
    <t>II.</t>
  </si>
  <si>
    <t>Illeték és helyi adó bevételhez tartozó közvetett támogatások</t>
  </si>
  <si>
    <t>Ebből:</t>
  </si>
  <si>
    <t>Helyi adó bevétel</t>
  </si>
  <si>
    <t xml:space="preserve"> Helyi adó elengedés és kedvezmény</t>
  </si>
  <si>
    <t xml:space="preserve"> - kommunális adó</t>
  </si>
  <si>
    <t>Átengedett központi adókhoz tartozó közvetett támogatások</t>
  </si>
  <si>
    <t>Gépjárműadó elengedés és kedvezmény</t>
  </si>
  <si>
    <t>Vagyoni típusu adók</t>
  </si>
  <si>
    <t>Termékek és szolgáltatások adói</t>
  </si>
  <si>
    <t>Talajterhelési díj</t>
  </si>
  <si>
    <t>Talajterhelési díj kedvezmény</t>
  </si>
  <si>
    <t xml:space="preserve"> - idegenforgalmi adó</t>
  </si>
  <si>
    <t>Bevételi  forrás  megnevezése</t>
  </si>
  <si>
    <t xml:space="preserve">                             Költségvetési mérleg közgazdasági tagolásban (adatok e Ft-ban)</t>
  </si>
  <si>
    <t>Kimutatás az önkormányzat által nyújtott közvetett támogatásokról (adatok e Ft-ban)</t>
  </si>
  <si>
    <t>Működési bevételek</t>
  </si>
  <si>
    <t>Maradvány működési célú igénybevétele</t>
  </si>
  <si>
    <t>Munkáltatót terhelő járulékok és szociális hozzájárulási adó</t>
  </si>
  <si>
    <t>Tartalék működési célú igénybevétele</t>
  </si>
  <si>
    <t>Tartalék felhalmozási célú igénybevétele</t>
  </si>
  <si>
    <t>Központi, irányító szervi támogatás foly.</t>
  </si>
  <si>
    <t>Előirányzat-felhasználási ütemterv, finanszírozási ütemterv</t>
  </si>
  <si>
    <t>Rovatrend</t>
  </si>
  <si>
    <t>I. Negyedév</t>
  </si>
  <si>
    <t>II. Negyedév</t>
  </si>
  <si>
    <t>III. Negyedév</t>
  </si>
  <si>
    <t>IV. Negyedév</t>
  </si>
  <si>
    <t>Finanszírozási bevételek</t>
  </si>
  <si>
    <t>Bevételek összesen</t>
  </si>
  <si>
    <t>Finanszírozási kiadások</t>
  </si>
  <si>
    <t>Kiadások összesen</t>
  </si>
  <si>
    <t>Sorszám</t>
  </si>
  <si>
    <t>Időpont</t>
  </si>
  <si>
    <t>Finanszírozandó összeg</t>
  </si>
  <si>
    <t>6.</t>
  </si>
  <si>
    <t>9.</t>
  </si>
  <si>
    <t>10.</t>
  </si>
  <si>
    <t>11.</t>
  </si>
  <si>
    <t>12.</t>
  </si>
  <si>
    <t>Vagyonnyilatkozattételi csomag</t>
  </si>
  <si>
    <t>Telefon, internet, Kábel tv</t>
  </si>
  <si>
    <t>munkabér kifizetés</t>
  </si>
  <si>
    <t>ÁFA, cégautóadó befizetés</t>
  </si>
  <si>
    <t>Állami támogatások számla</t>
  </si>
  <si>
    <t>Biomassza erőmű számla</t>
  </si>
  <si>
    <t>Üdülőhelyi feladatok támogatása</t>
  </si>
  <si>
    <t>Települési önkormányzatok szociális és gyermekjóléti és gyermekétkeztetési feladatainak támogatása</t>
  </si>
  <si>
    <t xml:space="preserve"> -Települési önkormányzatok szociális feladatainak egyéb támogatása</t>
  </si>
  <si>
    <t>ÖNKORMÁNYZATOK MŰKÖDÉSI TÁMOGATÁSAI</t>
  </si>
  <si>
    <t>Működési célú visszatérítendő támogatások, kölcsönök visszatérülése államháztartáson kívülről</t>
  </si>
  <si>
    <t>Működési célú átvett pénzeszközök</t>
  </si>
  <si>
    <t>B6</t>
  </si>
  <si>
    <t>Felhalmozási célú visszatérítendő támogatások, kölcsönök visszatérülése államháztartáson kívülről</t>
  </si>
  <si>
    <t xml:space="preserve"> - Észak -Nyugat Zalai Kistérségi Társulés - rendezvény pályázat megtérülése EMVA forrásból (elmaradt lehívás okán húzódik át 2014. költségvetési évről)</t>
  </si>
  <si>
    <t xml:space="preserve"> - NFÖ Nonprofit Kft. - Kávézó készlet feltöltésére átadott pénzeszköz visszatérülése</t>
  </si>
  <si>
    <t xml:space="preserve"> - Észak- Nyugat Zalai Kistérségi Társulás - egyszeri rendkívüli működési támogatás visszatérülése</t>
  </si>
  <si>
    <t xml:space="preserve"> - Nagypáli Ifjusági Közhasznú Egyesület -  Helyi termék kiállító tér hitel 20%-ára átadott pénzeszköz visszatérülése      </t>
  </si>
  <si>
    <t xml:space="preserve"> - Polgárőr Egyesület Nagypáli - Helyi Biopiac rendezvénysorozat EMVA támogatási összegének átadása</t>
  </si>
  <si>
    <t xml:space="preserve"> - Faluért Alapítvány Nagypáli - 2014. évben visszatérítési kötelezettséggel átadott pénzeszközök visszatérülése</t>
  </si>
  <si>
    <t xml:space="preserve"> - Magyar Régiómenedzsment Köz.Nonpr.Kft. - Magyar rózsák kertjének, génbankjának létrehozásához visszatérítési kötelezettséggel átadott pénzeszközök visszatérülése</t>
  </si>
  <si>
    <t xml:space="preserve"> - Magyar Régiómenedzsment Köz.Nonpr.Kft. - Turisztikai szolgáltató központ 83/138. HRSZ. létrehozásához visszatérítési kötelezettséggel átadott pénzeszközök visszatérülése</t>
  </si>
  <si>
    <t xml:space="preserve"> - Magyar Régiómenedzsment Köz.Nonpr.Kft. - Alternatív közösségi szolgáltatások fejlesztése címén MTZ 892.2 típusú traktor vásárlásához visszatérítési kötelezettséggel átadott pénzeszközök visszatérülése</t>
  </si>
  <si>
    <t xml:space="preserve"> - Faluért Alapítvány Nagypáli - Apartmanlakások kialakításának EMVA támogatási összegének átadása</t>
  </si>
  <si>
    <t>FINANSZÍROZÁSI BEVÉTELEK</t>
  </si>
  <si>
    <t>B2</t>
  </si>
  <si>
    <t>Felhalmozási célú önkormányzati támogatások /VIS MAIOR/</t>
  </si>
  <si>
    <t>Felhalmozási célú támogatások államháztartáson belülről</t>
  </si>
  <si>
    <t>Költségtérítések</t>
  </si>
  <si>
    <t>Jutalom</t>
  </si>
  <si>
    <t>Választott tisztségviselők juttatásai</t>
  </si>
  <si>
    <t xml:space="preserve"> - Üzemeltetési anyagok beszerzése</t>
  </si>
  <si>
    <t xml:space="preserve"> - Internet díj</t>
  </si>
  <si>
    <t xml:space="preserve"> - Telefon költség</t>
  </si>
  <si>
    <t xml:space="preserve"> - Bérleti és lízing díjak</t>
  </si>
  <si>
    <t xml:space="preserve"> - Karbantartási, kisjavítási szolgáltatások</t>
  </si>
  <si>
    <t xml:space="preserve"> - Szakmai tevékenységet segítő szolgáltatások</t>
  </si>
  <si>
    <t xml:space="preserve"> - Egyéb szolgáltatások</t>
  </si>
  <si>
    <t xml:space="preserve"> - Kiküldetések kiadásai</t>
  </si>
  <si>
    <t xml:space="preserve"> - Működési célú előzetesen felszámított általános forgalmi adó</t>
  </si>
  <si>
    <t xml:space="preserve"> - Fizetendő általános forgalmi adó</t>
  </si>
  <si>
    <t xml:space="preserve"> - Egyéb dologi kiadások (CÉGAUTÓADÓ, POSTAKÖLTSÉG)</t>
  </si>
  <si>
    <t xml:space="preserve"> - Biztosítási díjak</t>
  </si>
  <si>
    <t xml:space="preserve"> - Tankönyv támogatás</t>
  </si>
  <si>
    <t xml:space="preserve"> - Nagypáli Tűzoltó Egyesület működési hozzájárulás</t>
  </si>
  <si>
    <t xml:space="preserve"> - Pályázati Menedzsment Iroda Nonpr.Kft. Támogatása</t>
  </si>
  <si>
    <t xml:space="preserve"> - Nagypáli Nyugdíjas Klub támogatása</t>
  </si>
  <si>
    <t xml:space="preserve"> - Lakhegyi Óvoda szállítási költségéhez hozzájárulás</t>
  </si>
  <si>
    <t xml:space="preserve"> - Egervári plébánia támogatása - orgona vásárlás</t>
  </si>
  <si>
    <t xml:space="preserve"> - Polgárőr Egyesület részére autó vásárláshoz pénzeszköz átadás</t>
  </si>
  <si>
    <t xml:space="preserve"> - Egyéb tárgyi eszközök beszerzése, létesítése (Kisértékű tárgyi eszközök beszerzése)</t>
  </si>
  <si>
    <t xml:space="preserve"> - Petőfi utca felújításának befejezése</t>
  </si>
  <si>
    <t xml:space="preserve"> - VIS MAIOR kár helyreállítási költsége</t>
  </si>
  <si>
    <t>Egyéb működési célú átvett pénzeszközök / HIVATAL FINANSZÍROZÁS KISBUCSÁTÓL ÉS NEMESHETÉSTŐL/</t>
  </si>
  <si>
    <t xml:space="preserve"> - IKSZT működtetésének EMVA támogatási összege (3 hónapra járó bér és járulékai 4 fő tekintetében)</t>
  </si>
  <si>
    <t xml:space="preserve"> - Időskorúak támogatása</t>
  </si>
  <si>
    <t xml:space="preserve"> - Sport egyesület működéséhez hozzájárulás</t>
  </si>
  <si>
    <t xml:space="preserve"> -Beruházásokra, felújításokra tartalék /Petőfi u.befejezése/</t>
  </si>
  <si>
    <t xml:space="preserve"> - Lakóparkba LED lámpatestek, napelemek kiépítése</t>
  </si>
  <si>
    <t xml:space="preserve"> - Lakóparkba folyókás vízelvezetés kiépítése</t>
  </si>
  <si>
    <t xml:space="preserve"> - Külterületi ingatlanok - földterület vásárlása</t>
  </si>
  <si>
    <t xml:space="preserve"> - Külterületi lakóépület vásárlása</t>
  </si>
  <si>
    <t xml:space="preserve"> - Haszongépjármű vásárlás</t>
  </si>
  <si>
    <t xml:space="preserve"> - Autóbusz vásárlás</t>
  </si>
  <si>
    <t xml:space="preserve"> - Műfüves sportpálya kialakítása</t>
  </si>
  <si>
    <t xml:space="preserve"> - Fém székek vásárlása Helyi termék kiállító tér 030/2.HRSZ. épületébe</t>
  </si>
  <si>
    <t xml:space="preserve"> - Ady Endre utca járdafelújítása</t>
  </si>
  <si>
    <t xml:space="preserve"> - Hegyi út felújítása </t>
  </si>
  <si>
    <t>Beruházások nettó értéke</t>
  </si>
  <si>
    <t xml:space="preserve"> - Lakossági napelem, napkollektor vásárlás támogatása</t>
  </si>
  <si>
    <t xml:space="preserve"> - Nagypáli Fejlesztési Övezet Nonprofit Kft.  - 5 projekt megvalósítására átadott pénzeszköz - Zéró Enegergia Épületek, Gyümölcsfeldolgozó (TTT, ÉNY-i), E-mobilitás, Natur Vital</t>
  </si>
  <si>
    <t>Az önkormányzat 2015. évi  költségvetési kiadásai működési és felhalmozási cél szerinti bontásban és létszám előirányzata                       (adatok e Ft-ban) - 2. melléklet</t>
  </si>
  <si>
    <t>2015. évi eredeti előirányzat</t>
  </si>
  <si>
    <t>2015. évi erdeti eir. Összesen</t>
  </si>
  <si>
    <t>2015. évi eredeti eir. Működési</t>
  </si>
  <si>
    <t xml:space="preserve">2015. évi eredeti eir. Felhalmozási </t>
  </si>
  <si>
    <t>2015. évi önkormányzat által megvalósítandó EU-s projektek</t>
  </si>
  <si>
    <t>2015. évi várható bevétel (e Ft)</t>
  </si>
  <si>
    <t>2015. évi várható kiadás (e Ft)</t>
  </si>
  <si>
    <t>2015. évi önkormányzati hozzájárulások EU-s projektekhez (visszatérítendő támogatások)</t>
  </si>
  <si>
    <t xml:space="preserve">  - Nagypáli Ifjusági Közhasznú Egyesület -  Helyi termék kiállító tér hitel 20%-ára átadott pénzeszköz visszatérülése </t>
  </si>
  <si>
    <t xml:space="preserve">Felhalmozási célú támogatások államháztartáson belülről </t>
  </si>
  <si>
    <t xml:space="preserve"> - Fotovoltaikus rendszerek kialakítása 109/1. hrsz, 030/2. hrsz, 035/2. hrsz.-okon KEOP pályázat megvalósítása</t>
  </si>
  <si>
    <t>Maradvány felhalmozási célú igénybevétele</t>
  </si>
  <si>
    <t xml:space="preserve"> - Nagypáli Fejlesztési Övezet Nonprofit Kft.  - 5 projekt megvalósítására átadott pénzeszköz visszatérülése - Zéró Enegergia Épületek, Gyümölcsfeldolgozó (TTT, ÉNY-i), E-mobilitás, Natur Vital</t>
  </si>
  <si>
    <t xml:space="preserve"> - Fotovoltaikus rendszerek kialakítása 109/1.hrsz, 030/2.hrsz, 035/2. hrsz.-okon KEOP támogatása</t>
  </si>
  <si>
    <t xml:space="preserve"> - Fotovoltaikus rendszerek kialakítása 109/1.hrsz, 030/2.hrsz, 035/2. hrsz.-okon KEOP pályázat megvalósítása</t>
  </si>
  <si>
    <t>Felhalmozási célú visszatérítendő támogatások államházt.kívülre</t>
  </si>
  <si>
    <t>2015. évi kormányzati funkció</t>
  </si>
  <si>
    <t>2015. évi kormányzati funkció elnevezése</t>
  </si>
  <si>
    <t>Bevétel 2015. évi eredeti előirányzata</t>
  </si>
  <si>
    <t>Kiadás 2015. évi eredeti előirányzata</t>
  </si>
  <si>
    <t>081030</t>
  </si>
  <si>
    <t>Sportlétesítmények, edzőtáborok működtetése és fejlesztése</t>
  </si>
  <si>
    <r>
      <rPr>
        <b/>
        <sz val="11"/>
        <rFont val="Garamond"/>
        <family val="1"/>
      </rPr>
      <t>Székhely</t>
    </r>
    <r>
      <rPr>
        <sz val="11"/>
        <rFont val="Garamond"/>
        <family val="1"/>
      </rPr>
      <t xml:space="preserve"> Hivatal eredeti előirányzata</t>
    </r>
  </si>
  <si>
    <r>
      <rPr>
        <b/>
        <sz val="11"/>
        <rFont val="Garamond"/>
        <family val="1"/>
      </rPr>
      <t>Alsónemesapáti</t>
    </r>
    <r>
      <rPr>
        <sz val="11"/>
        <rFont val="Garamond"/>
        <family val="1"/>
      </rPr>
      <t xml:space="preserve"> Kirendeltség eredeti előirányzata</t>
    </r>
  </si>
  <si>
    <r>
      <rPr>
        <b/>
        <sz val="11"/>
        <rFont val="Garamond"/>
        <family val="1"/>
      </rPr>
      <t>Kisbucsai</t>
    </r>
    <r>
      <rPr>
        <sz val="11"/>
        <rFont val="Garamond"/>
        <family val="1"/>
      </rPr>
      <t xml:space="preserve"> Kirendeltség eredeti előirányzata</t>
    </r>
  </si>
  <si>
    <t>2. Finanszírozási bevételek</t>
  </si>
  <si>
    <t>2.1. Központi, irányító szervi támogatás</t>
  </si>
  <si>
    <t>2.2. Előző évi maradvány igénybevétele</t>
  </si>
  <si>
    <t>2. Munkáltatót terhelő járulékok és szociális hozzájárulási adó</t>
  </si>
  <si>
    <t>3. Dologi kiadások</t>
  </si>
  <si>
    <t>4. Egyéb működési célú kiadások - tartalékkal együtt</t>
  </si>
  <si>
    <t>5. Beruházások</t>
  </si>
  <si>
    <r>
      <t xml:space="preserve"> - </t>
    </r>
    <r>
      <rPr>
        <b/>
        <sz val="12"/>
        <color indexed="8"/>
        <rFont val="Garamond"/>
        <family val="1"/>
      </rPr>
      <t>IKSZT</t>
    </r>
    <r>
      <rPr>
        <sz val="12"/>
        <color indexed="8"/>
        <rFont val="Garamond"/>
        <family val="1"/>
      </rPr>
      <t xml:space="preserve"> működésének EMVA támogatási összege ( 4 fő tekintetében 3 hónapra járó bér és járulékai)</t>
    </r>
  </si>
  <si>
    <t>Helyi önkormányzat bevételei és kiadásai kormányzati funkciók szerinti bontásban (adatok e Ft-ban)- 4. melléklet</t>
  </si>
  <si>
    <t>Költségvetési egyenleg megállapítása, hiány finanszírozásának módja, többlet felhasználása - 5. melléklet</t>
  </si>
  <si>
    <t>Európai Uniós forrásból finanszírozott támogatással megvalósuló projektek bevételei, kiadásai, az azokhoz történő hozzájárulás (adatok e Ft-ban) - 6. melléklet</t>
  </si>
  <si>
    <t>Költségvetési évet követő három év keretszámai (adatok e Ft-ban) - 8. melléklet</t>
  </si>
  <si>
    <t>9. melléklet</t>
  </si>
  <si>
    <t>10. melléklet</t>
  </si>
  <si>
    <t>11. melléklet</t>
  </si>
  <si>
    <t>Nagypáli Község Önkormányzatának 2015. évi bevételi előirányzatai működési és felhalmozási cél szerinti bontásban (adatok e Ft-ban)                                                1. melléklet</t>
  </si>
  <si>
    <t>12. melléklet</t>
  </si>
  <si>
    <t>Nagypáli Közös Önkormányzati Hivatal  2015. évi bevételei és kiadásai (ÖSSZETOLT  adatok e Ft-ban)                                                            3. melléklet</t>
  </si>
  <si>
    <t xml:space="preserve">Kimutatás a költségvetés elfogadásáig beszedett bevételekről, teljesített kiadásokról (adatok Ft-ban) </t>
  </si>
  <si>
    <t>2015. évi bérkompenzáció</t>
  </si>
  <si>
    <t>Közfoglalkoztatottak bértámogatása</t>
  </si>
  <si>
    <t>Illetményelőleg visszafizetés</t>
  </si>
  <si>
    <t>Szociális kölcsön törlesztés</t>
  </si>
  <si>
    <t>Készlet értékesítés (Tablet)</t>
  </si>
  <si>
    <t>Támogatás az Urbanisztika helyzetének erősítése és a Vidékfejlesztés-, Falumegújításmodern megoldásainak népszerűsítése és alkalmazása</t>
  </si>
  <si>
    <t>Visszatérítendő támogatás visszautalása                                (Faluért Alapítvány, NFÖ Kft.)</t>
  </si>
  <si>
    <t>Hivatal finanszírozás</t>
  </si>
  <si>
    <t>Hőálló üveg méretre vágása</t>
  </si>
  <si>
    <t>Kenőanyag</t>
  </si>
  <si>
    <t>Tisztítószer, vegyi áru</t>
  </si>
  <si>
    <t>Hozzájárulás digitális orgona vásárlásához</t>
  </si>
  <si>
    <t>Útsó</t>
  </si>
  <si>
    <t>Kistartály bérleti díja (cseppfolyós gáz)</t>
  </si>
  <si>
    <t xml:space="preserve">Szőnyeg bérlet és tisztítás költségei </t>
  </si>
  <si>
    <t>Illetményelőleg</t>
  </si>
  <si>
    <t>kirendeltség finanszírozás (Alsónemesapáti, Kisbucsa)</t>
  </si>
  <si>
    <t>Terv és fénymásolás, költségvetés készítés</t>
  </si>
  <si>
    <t>Polgárőr Egyesület támogatása (Polgárőr autó)</t>
  </si>
  <si>
    <t>Lakhegy Község Önkormányzatának hozzájárulás (Óvodás gyerekek szállítása)</t>
  </si>
  <si>
    <t>Önkormányzati segély</t>
  </si>
  <si>
    <t>Kültéri állólámpa (10 db)</t>
  </si>
  <si>
    <t>lakásfenntartási tám.</t>
  </si>
  <si>
    <t>Opel Corsa műszaki vizsgáztatása</t>
  </si>
  <si>
    <t xml:space="preserve"> ISPA használati díj</t>
  </si>
  <si>
    <t>Koszorú</t>
  </si>
  <si>
    <t>Nagypáli 030/2. hrsz. Helyi termék kiállító tér  épület feltüntetése</t>
  </si>
  <si>
    <t>PB gáz</t>
  </si>
  <si>
    <t>Támogatás (NFÖ)</t>
  </si>
  <si>
    <t>Zárak+kilincs</t>
  </si>
  <si>
    <t>Támogatás (PMI)</t>
  </si>
  <si>
    <t>Helyi termék bemutató helyre fém székek készítése</t>
  </si>
  <si>
    <t>Záró egyenleg /2015.02.02./:</t>
  </si>
  <si>
    <t>Víztisztító berendezés</t>
  </si>
  <si>
    <t>Tulajdoni lap, térképmásolat</t>
  </si>
  <si>
    <t>Ivóvíz</t>
  </si>
  <si>
    <t>Idegenforgalmiadó tartózkodás után</t>
  </si>
  <si>
    <t>Kiállító tér rácsainak gyártása</t>
  </si>
  <si>
    <t>Fuvardíj</t>
  </si>
  <si>
    <t>Tagdíj (Zalai Falvakért Egyesület)</t>
  </si>
  <si>
    <t>Bursa ösztöndíj</t>
  </si>
  <si>
    <t>Záró pénzkészlet /2015. 02. 02./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</si>
</sst>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8">
    <font>
      <sz val="11"/>
      <color indexed="8"/>
      <name val="Calibri"/>
      <family val="2"/>
    </font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sz val="11"/>
      <color indexed="8"/>
      <name val="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name val="Arial CE"/>
      <family val="2"/>
    </font>
    <font>
      <sz val="24"/>
      <name val="Arial CE"/>
      <family val="2"/>
    </font>
    <font>
      <sz val="2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11"/>
      <name val="Arial"/>
      <family val="2"/>
    </font>
    <font>
      <sz val="12"/>
      <color indexed="8"/>
      <name val="Times"/>
      <family val="1"/>
    </font>
    <font>
      <b/>
      <i/>
      <u val="single"/>
      <sz val="12"/>
      <color indexed="8"/>
      <name val="Times"/>
      <family val="1"/>
    </font>
    <font>
      <b/>
      <i/>
      <sz val="12"/>
      <color indexed="8"/>
      <name val="Times"/>
      <family val="1"/>
    </font>
    <font>
      <sz val="12"/>
      <color indexed="10"/>
      <name val="Times"/>
      <family val="1"/>
    </font>
    <font>
      <b/>
      <sz val="12"/>
      <color indexed="8"/>
      <name val="Times"/>
      <family val="1"/>
    </font>
    <font>
      <b/>
      <i/>
      <sz val="12"/>
      <name val="Times"/>
      <family val="1"/>
    </font>
    <font>
      <b/>
      <sz val="14"/>
      <color indexed="8"/>
      <name val="Times"/>
      <family val="1"/>
    </font>
    <font>
      <sz val="12"/>
      <name val="Times"/>
      <family val="1"/>
    </font>
    <font>
      <sz val="11"/>
      <name val="Times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  <font>
      <sz val="12"/>
      <color indexed="10"/>
      <name val="Garamond"/>
      <family val="1"/>
    </font>
    <font>
      <b/>
      <i/>
      <u val="single"/>
      <sz val="12"/>
      <name val="Garamond"/>
      <family val="1"/>
    </font>
    <font>
      <i/>
      <u val="single"/>
      <sz val="12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12"/>
      <color indexed="8"/>
      <name val="Garamond"/>
      <family val="1"/>
    </font>
    <font>
      <b/>
      <u val="single"/>
      <sz val="12"/>
      <color indexed="8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i/>
      <sz val="12"/>
      <color indexed="8"/>
      <name val="Garamond"/>
      <family val="1"/>
    </font>
    <font>
      <i/>
      <sz val="11"/>
      <color indexed="8"/>
      <name val="Garamond"/>
      <family val="1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thin"/>
      <right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14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4" fillId="7" borderId="1" applyNumberFormat="0" applyAlignment="0" applyProtection="0"/>
    <xf numFmtId="0" fontId="0" fillId="22" borderId="10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0" fillId="4" borderId="0" applyNumberFormat="0" applyBorder="0" applyAlignment="0" applyProtection="0"/>
    <xf numFmtId="0" fontId="17" fillId="20" borderId="11" applyNumberFormat="0" applyAlignment="0" applyProtection="0"/>
    <xf numFmtId="0" fontId="15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10" applyNumberFormat="0" applyFont="0" applyAlignment="0" applyProtection="0"/>
    <xf numFmtId="0" fontId="17" fillId="20" borderId="11" applyNumberFormat="0" applyAlignment="0" applyProtection="0"/>
    <xf numFmtId="0" fontId="19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6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2" fillId="0" borderId="0" xfId="90" applyFont="1">
      <alignment/>
      <protection/>
    </xf>
    <xf numFmtId="0" fontId="1" fillId="0" borderId="0" xfId="90" applyFont="1">
      <alignment/>
      <protection/>
    </xf>
    <xf numFmtId="0" fontId="3" fillId="0" borderId="0" xfId="90" applyFont="1">
      <alignment/>
      <protection/>
    </xf>
    <xf numFmtId="0" fontId="1" fillId="0" borderId="0" xfId="90">
      <alignment/>
      <protection/>
    </xf>
    <xf numFmtId="0" fontId="4" fillId="0" borderId="0" xfId="0" applyFont="1" applyAlignment="1">
      <alignment/>
    </xf>
    <xf numFmtId="0" fontId="1" fillId="0" borderId="0" xfId="90" applyBorder="1">
      <alignment/>
      <protection/>
    </xf>
    <xf numFmtId="3" fontId="1" fillId="0" borderId="0" xfId="90" applyNumberFormat="1" applyBorder="1">
      <alignment/>
      <protection/>
    </xf>
    <xf numFmtId="3" fontId="1" fillId="0" borderId="0" xfId="90" applyNumberFormat="1">
      <alignment/>
      <protection/>
    </xf>
    <xf numFmtId="0" fontId="21" fillId="0" borderId="0" xfId="90" applyFont="1" applyBorder="1" applyAlignment="1">
      <alignment vertical="center" wrapText="1"/>
      <protection/>
    </xf>
    <xf numFmtId="0" fontId="21" fillId="0" borderId="0" xfId="90" applyFont="1" applyBorder="1" applyAlignment="1">
      <alignment horizontal="center"/>
      <protection/>
    </xf>
    <xf numFmtId="0" fontId="22" fillId="0" borderId="0" xfId="90" applyFont="1">
      <alignment/>
      <protection/>
    </xf>
    <xf numFmtId="0" fontId="22" fillId="0" borderId="0" xfId="90" applyFont="1" applyBorder="1" applyAlignment="1">
      <alignment horizontal="centerContinuous"/>
      <protection/>
    </xf>
    <xf numFmtId="0" fontId="22" fillId="0" borderId="0" xfId="90" applyFont="1" applyBorder="1" applyAlignment="1">
      <alignment horizontal="center"/>
      <protection/>
    </xf>
    <xf numFmtId="0" fontId="22" fillId="0" borderId="0" xfId="90" applyFont="1" applyBorder="1" applyAlignment="1">
      <alignment horizontal="left"/>
      <protection/>
    </xf>
    <xf numFmtId="0" fontId="22" fillId="0" borderId="0" xfId="90" applyFont="1" applyBorder="1">
      <alignment/>
      <protection/>
    </xf>
    <xf numFmtId="0" fontId="21" fillId="0" borderId="0" xfId="90" applyFont="1" applyBorder="1">
      <alignment/>
      <protection/>
    </xf>
    <xf numFmtId="0" fontId="23" fillId="0" borderId="0" xfId="90" applyFont="1">
      <alignment/>
      <protection/>
    </xf>
    <xf numFmtId="0" fontId="23" fillId="0" borderId="0" xfId="90" applyFont="1" applyBorder="1">
      <alignment/>
      <protection/>
    </xf>
    <xf numFmtId="0" fontId="24" fillId="0" borderId="0" xfId="90" applyFont="1" applyBorder="1" applyAlignment="1">
      <alignment horizontal="center"/>
      <protection/>
    </xf>
    <xf numFmtId="0" fontId="25" fillId="0" borderId="0" xfId="90" applyFont="1">
      <alignment/>
      <protection/>
    </xf>
    <xf numFmtId="0" fontId="24" fillId="0" borderId="0" xfId="90" applyFont="1" applyBorder="1">
      <alignment/>
      <protection/>
    </xf>
    <xf numFmtId="0" fontId="2" fillId="0" borderId="0" xfId="90" applyFont="1" applyBorder="1">
      <alignment/>
      <protection/>
    </xf>
    <xf numFmtId="0" fontId="2" fillId="0" borderId="0" xfId="90" applyFont="1" applyBorder="1" applyAlignment="1">
      <alignment horizontal="left"/>
      <protection/>
    </xf>
    <xf numFmtId="0" fontId="2" fillId="0" borderId="0" xfId="90" applyFont="1" applyAlignment="1">
      <alignment horizontal="left"/>
      <protection/>
    </xf>
    <xf numFmtId="0" fontId="26" fillId="0" borderId="0" xfId="90" applyFont="1" applyBorder="1">
      <alignment/>
      <protection/>
    </xf>
    <xf numFmtId="0" fontId="27" fillId="0" borderId="0" xfId="90" applyFont="1">
      <alignment/>
      <protection/>
    </xf>
    <xf numFmtId="0" fontId="24" fillId="0" borderId="0" xfId="90" applyFont="1" applyBorder="1" applyAlignment="1">
      <alignment horizontal="right"/>
      <protection/>
    </xf>
    <xf numFmtId="0" fontId="2" fillId="0" borderId="0" xfId="90" applyFont="1" applyAlignment="1">
      <alignment horizontal="right"/>
      <protection/>
    </xf>
    <xf numFmtId="0" fontId="2" fillId="0" borderId="0" xfId="90" applyFont="1" applyBorder="1" applyAlignment="1">
      <alignment horizontal="right"/>
      <protection/>
    </xf>
    <xf numFmtId="0" fontId="28" fillId="0" borderId="0" xfId="90" applyFont="1">
      <alignment/>
      <protection/>
    </xf>
    <xf numFmtId="0" fontId="28" fillId="0" borderId="0" xfId="90" applyFont="1" applyBorder="1">
      <alignment/>
      <protection/>
    </xf>
    <xf numFmtId="0" fontId="2" fillId="0" borderId="0" xfId="90" applyFont="1">
      <alignment/>
      <protection/>
    </xf>
    <xf numFmtId="0" fontId="1" fillId="0" borderId="0" xfId="90" applyAlignment="1">
      <alignment horizontal="center"/>
      <protection/>
    </xf>
    <xf numFmtId="3" fontId="29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38" fillId="0" borderId="15" xfId="90" applyFont="1" applyBorder="1">
      <alignment/>
      <protection/>
    </xf>
    <xf numFmtId="0" fontId="38" fillId="0" borderId="16" xfId="90" applyFont="1" applyBorder="1">
      <alignment/>
      <protection/>
    </xf>
    <xf numFmtId="0" fontId="38" fillId="0" borderId="17" xfId="90" applyFont="1" applyBorder="1">
      <alignment/>
      <protection/>
    </xf>
    <xf numFmtId="0" fontId="38" fillId="0" borderId="18" xfId="90" applyFont="1" applyBorder="1" applyAlignment="1">
      <alignment horizontal="center" wrapText="1"/>
      <protection/>
    </xf>
    <xf numFmtId="0" fontId="38" fillId="0" borderId="19" xfId="90" applyFont="1" applyBorder="1" applyAlignment="1">
      <alignment horizontal="center"/>
      <protection/>
    </xf>
    <xf numFmtId="0" fontId="38" fillId="0" borderId="20" xfId="90" applyFont="1" applyBorder="1" applyAlignment="1">
      <alignment horizontal="center"/>
      <protection/>
    </xf>
    <xf numFmtId="0" fontId="39" fillId="0" borderId="21" xfId="90" applyFont="1" applyBorder="1" applyAlignment="1">
      <alignment vertical="center" wrapText="1"/>
      <protection/>
    </xf>
    <xf numFmtId="0" fontId="39" fillId="0" borderId="22" xfId="90" applyFont="1" applyBorder="1" applyAlignment="1">
      <alignment wrapText="1"/>
      <protection/>
    </xf>
    <xf numFmtId="3" fontId="39" fillId="0" borderId="22" xfId="90" applyNumberFormat="1" applyFont="1" applyBorder="1" applyAlignment="1">
      <alignment horizontal="right"/>
      <protection/>
    </xf>
    <xf numFmtId="0" fontId="38" fillId="0" borderId="23" xfId="90" applyFont="1" applyBorder="1" applyAlignment="1">
      <alignment horizontal="right"/>
      <protection/>
    </xf>
    <xf numFmtId="49" fontId="40" fillId="0" borderId="21" xfId="90" applyNumberFormat="1" applyFont="1" applyBorder="1" applyAlignment="1">
      <alignment horizontal="right" vertical="center" wrapText="1"/>
      <protection/>
    </xf>
    <xf numFmtId="49" fontId="40" fillId="0" borderId="22" xfId="90" applyNumberFormat="1" applyFont="1" applyBorder="1" applyAlignment="1">
      <alignment wrapText="1"/>
      <protection/>
    </xf>
    <xf numFmtId="3" fontId="40" fillId="0" borderId="22" xfId="90" applyNumberFormat="1" applyFont="1" applyBorder="1" applyAlignment="1">
      <alignment horizontal="left"/>
      <protection/>
    </xf>
    <xf numFmtId="49" fontId="39" fillId="0" borderId="21" xfId="90" applyNumberFormat="1" applyFont="1" applyBorder="1" applyAlignment="1">
      <alignment horizontal="left" vertical="center" wrapText="1"/>
      <protection/>
    </xf>
    <xf numFmtId="49" fontId="39" fillId="0" borderId="22" xfId="90" applyNumberFormat="1" applyFont="1" applyBorder="1" applyAlignment="1">
      <alignment wrapText="1"/>
      <protection/>
    </xf>
    <xf numFmtId="0" fontId="39" fillId="0" borderId="21" xfId="90" applyFont="1" applyBorder="1" applyAlignment="1">
      <alignment horizontal="left" vertical="center" wrapText="1"/>
      <protection/>
    </xf>
    <xf numFmtId="0" fontId="38" fillId="0" borderId="23" xfId="90" applyFont="1" applyBorder="1" applyAlignment="1">
      <alignment horizontal="center"/>
      <protection/>
    </xf>
    <xf numFmtId="0" fontId="40" fillId="0" borderId="21" xfId="90" applyFont="1" applyBorder="1" applyAlignment="1">
      <alignment horizontal="right" vertical="center" wrapText="1"/>
      <protection/>
    </xf>
    <xf numFmtId="0" fontId="40" fillId="0" borderId="22" xfId="90" applyFont="1" applyBorder="1" applyAlignment="1">
      <alignment wrapText="1"/>
      <protection/>
    </xf>
    <xf numFmtId="0" fontId="40" fillId="0" borderId="23" xfId="90" applyFont="1" applyBorder="1" applyAlignment="1">
      <alignment horizontal="center"/>
      <protection/>
    </xf>
    <xf numFmtId="3" fontId="39" fillId="0" borderId="22" xfId="90" applyNumberFormat="1" applyFont="1" applyBorder="1">
      <alignment/>
      <protection/>
    </xf>
    <xf numFmtId="3" fontId="40" fillId="0" borderId="23" xfId="90" applyNumberFormat="1" applyFont="1" applyBorder="1">
      <alignment/>
      <protection/>
    </xf>
    <xf numFmtId="3" fontId="39" fillId="0" borderId="24" xfId="90" applyNumberFormat="1" applyFont="1" applyBorder="1" applyAlignment="1">
      <alignment vertical="center" wrapText="1"/>
      <protection/>
    </xf>
    <xf numFmtId="3" fontId="39" fillId="0" borderId="25" xfId="90" applyNumberFormat="1" applyFont="1" applyBorder="1" applyAlignment="1">
      <alignment wrapText="1"/>
      <protection/>
    </xf>
    <xf numFmtId="3" fontId="39" fillId="0" borderId="25" xfId="90" applyNumberFormat="1" applyFont="1" applyBorder="1">
      <alignment/>
      <protection/>
    </xf>
    <xf numFmtId="3" fontId="40" fillId="0" borderId="26" xfId="90" applyNumberFormat="1" applyFont="1" applyBorder="1">
      <alignment/>
      <protection/>
    </xf>
    <xf numFmtId="0" fontId="40" fillId="0" borderId="27" xfId="90" applyFont="1" applyBorder="1" applyAlignment="1">
      <alignment vertical="center" wrapText="1"/>
      <protection/>
    </xf>
    <xf numFmtId="0" fontId="40" fillId="0" borderId="28" xfId="90" applyFont="1" applyBorder="1" applyAlignment="1">
      <alignment wrapText="1"/>
      <protection/>
    </xf>
    <xf numFmtId="3" fontId="40" fillId="0" borderId="28" xfId="90" applyNumberFormat="1" applyFont="1" applyBorder="1">
      <alignment/>
      <protection/>
    </xf>
    <xf numFmtId="3" fontId="40" fillId="0" borderId="29" xfId="90" applyNumberFormat="1" applyFont="1" applyBorder="1">
      <alignment/>
      <protection/>
    </xf>
    <xf numFmtId="0" fontId="40" fillId="0" borderId="24" xfId="90" applyFont="1" applyBorder="1" applyAlignment="1">
      <alignment vertical="center" wrapText="1"/>
      <protection/>
    </xf>
    <xf numFmtId="0" fontId="40" fillId="0" borderId="25" xfId="90" applyFont="1" applyBorder="1" applyAlignment="1">
      <alignment wrapText="1"/>
      <protection/>
    </xf>
    <xf numFmtId="3" fontId="40" fillId="0" borderId="25" xfId="90" applyNumberFormat="1" applyFont="1" applyBorder="1">
      <alignment/>
      <protection/>
    </xf>
    <xf numFmtId="0" fontId="38" fillId="0" borderId="15" xfId="90" applyFont="1" applyBorder="1" applyAlignment="1">
      <alignment vertical="center" wrapText="1"/>
      <protection/>
    </xf>
    <xf numFmtId="0" fontId="38" fillId="0" borderId="30" xfId="90" applyFont="1" applyBorder="1" applyAlignment="1">
      <alignment horizontal="center" wrapText="1"/>
      <protection/>
    </xf>
    <xf numFmtId="3" fontId="38" fillId="0" borderId="30" xfId="90" applyNumberFormat="1" applyFont="1" applyBorder="1">
      <alignment/>
      <protection/>
    </xf>
    <xf numFmtId="3" fontId="40" fillId="0" borderId="31" xfId="90" applyNumberFormat="1" applyFont="1" applyBorder="1">
      <alignment/>
      <protection/>
    </xf>
    <xf numFmtId="3" fontId="38" fillId="0" borderId="23" xfId="90" applyNumberFormat="1" applyFont="1" applyBorder="1">
      <alignment/>
      <protection/>
    </xf>
    <xf numFmtId="0" fontId="38" fillId="0" borderId="27" xfId="90" applyFont="1" applyBorder="1" applyAlignment="1">
      <alignment vertical="center" wrapText="1"/>
      <protection/>
    </xf>
    <xf numFmtId="0" fontId="38" fillId="0" borderId="28" xfId="90" applyFont="1" applyBorder="1" applyAlignment="1">
      <alignment wrapText="1"/>
      <protection/>
    </xf>
    <xf numFmtId="3" fontId="38" fillId="0" borderId="28" xfId="90" applyNumberFormat="1" applyFont="1" applyBorder="1">
      <alignment/>
      <protection/>
    </xf>
    <xf numFmtId="3" fontId="38" fillId="0" borderId="29" xfId="90" applyNumberFormat="1" applyFont="1" applyBorder="1">
      <alignment/>
      <protection/>
    </xf>
    <xf numFmtId="0" fontId="40" fillId="0" borderId="21" xfId="90" applyFont="1" applyBorder="1" applyAlignment="1">
      <alignment vertical="center" wrapText="1"/>
      <protection/>
    </xf>
    <xf numFmtId="0" fontId="41" fillId="0" borderId="21" xfId="90" applyFont="1" applyBorder="1" applyAlignment="1">
      <alignment vertical="center" wrapText="1"/>
      <protection/>
    </xf>
    <xf numFmtId="0" fontId="41" fillId="0" borderId="22" xfId="90" applyFont="1" applyBorder="1">
      <alignment/>
      <protection/>
    </xf>
    <xf numFmtId="3" fontId="41" fillId="0" borderId="22" xfId="90" applyNumberFormat="1" applyFont="1" applyBorder="1" applyAlignment="1">
      <alignment horizontal="left"/>
      <protection/>
    </xf>
    <xf numFmtId="3" fontId="42" fillId="0" borderId="23" xfId="90" applyNumberFormat="1" applyFont="1" applyBorder="1">
      <alignment/>
      <protection/>
    </xf>
    <xf numFmtId="0" fontId="38" fillId="0" borderId="21" xfId="90" applyFont="1" applyBorder="1" applyAlignment="1">
      <alignment vertical="center"/>
      <protection/>
    </xf>
    <xf numFmtId="0" fontId="38" fillId="0" borderId="22" xfId="90" applyFont="1" applyBorder="1">
      <alignment/>
      <protection/>
    </xf>
    <xf numFmtId="3" fontId="38" fillId="0" borderId="22" xfId="90" applyNumberFormat="1" applyFont="1" applyBorder="1">
      <alignment/>
      <protection/>
    </xf>
    <xf numFmtId="0" fontId="40" fillId="0" borderId="21" xfId="90" applyFont="1" applyBorder="1" applyAlignment="1">
      <alignment horizontal="right" vertical="center"/>
      <protection/>
    </xf>
    <xf numFmtId="0" fontId="40" fillId="0" borderId="22" xfId="90" applyFont="1" applyBorder="1">
      <alignment/>
      <protection/>
    </xf>
    <xf numFmtId="0" fontId="40" fillId="0" borderId="24" xfId="90" applyFont="1" applyBorder="1" applyAlignment="1">
      <alignment horizontal="right" vertical="center"/>
      <protection/>
    </xf>
    <xf numFmtId="0" fontId="40" fillId="0" borderId="25" xfId="90" applyFont="1" applyBorder="1">
      <alignment/>
      <protection/>
    </xf>
    <xf numFmtId="3" fontId="40" fillId="0" borderId="25" xfId="90" applyNumberFormat="1" applyFont="1" applyBorder="1" applyAlignment="1">
      <alignment horizontal="left"/>
      <protection/>
    </xf>
    <xf numFmtId="0" fontId="40" fillId="0" borderId="32" xfId="90" applyFont="1" applyBorder="1" applyAlignment="1">
      <alignment vertical="center" wrapText="1"/>
      <protection/>
    </xf>
    <xf numFmtId="0" fontId="40" fillId="0" borderId="33" xfId="90" applyFont="1" applyBorder="1" applyAlignment="1">
      <alignment wrapText="1"/>
      <protection/>
    </xf>
    <xf numFmtId="3" fontId="40" fillId="0" borderId="33" xfId="90" applyNumberFormat="1" applyFont="1" applyBorder="1">
      <alignment/>
      <protection/>
    </xf>
    <xf numFmtId="3" fontId="38" fillId="0" borderId="34" xfId="90" applyNumberFormat="1" applyFont="1" applyBorder="1">
      <alignment/>
      <protection/>
    </xf>
    <xf numFmtId="3" fontId="40" fillId="0" borderId="22" xfId="90" applyNumberFormat="1" applyFont="1" applyBorder="1">
      <alignment/>
      <protection/>
    </xf>
    <xf numFmtId="0" fontId="40" fillId="0" borderId="28" xfId="90" applyFont="1" applyBorder="1" applyAlignment="1">
      <alignment horizontal="center" wrapText="1"/>
      <protection/>
    </xf>
    <xf numFmtId="0" fontId="40" fillId="0" borderId="28" xfId="90" applyFont="1" applyBorder="1">
      <alignment/>
      <protection/>
    </xf>
    <xf numFmtId="3" fontId="40" fillId="0" borderId="22" xfId="90" applyNumberFormat="1" applyFont="1" applyBorder="1" applyAlignment="1">
      <alignment horizontal="left" vertical="center"/>
      <protection/>
    </xf>
    <xf numFmtId="3" fontId="40" fillId="0" borderId="23" xfId="90" applyNumberFormat="1" applyFont="1" applyBorder="1" applyAlignment="1">
      <alignment horizontal="left" vertical="center"/>
      <protection/>
    </xf>
    <xf numFmtId="0" fontId="40" fillId="0" borderId="35" xfId="90" applyFont="1" applyBorder="1">
      <alignment/>
      <protection/>
    </xf>
    <xf numFmtId="3" fontId="40" fillId="0" borderId="23" xfId="90" applyNumberFormat="1" applyFont="1" applyBorder="1" applyAlignment="1">
      <alignment horizontal="left"/>
      <protection/>
    </xf>
    <xf numFmtId="3" fontId="40" fillId="0" borderId="26" xfId="90" applyNumberFormat="1" applyFont="1" applyBorder="1" applyAlignment="1">
      <alignment horizontal="left"/>
      <protection/>
    </xf>
    <xf numFmtId="3" fontId="38" fillId="0" borderId="31" xfId="90" applyNumberFormat="1" applyFont="1" applyBorder="1">
      <alignment/>
      <protection/>
    </xf>
    <xf numFmtId="3" fontId="38" fillId="0" borderId="30" xfId="90" applyNumberFormat="1" applyFont="1" applyBorder="1" applyAlignment="1">
      <alignment horizontal="right"/>
      <protection/>
    </xf>
    <xf numFmtId="3" fontId="40" fillId="0" borderId="22" xfId="90" applyNumberFormat="1" applyFont="1" applyBorder="1" applyAlignment="1">
      <alignment horizontal="right"/>
      <protection/>
    </xf>
    <xf numFmtId="3" fontId="38" fillId="0" borderId="22" xfId="90" applyNumberFormat="1" applyFont="1" applyBorder="1" applyAlignment="1">
      <alignment horizontal="right"/>
      <protection/>
    </xf>
    <xf numFmtId="3" fontId="38" fillId="0" borderId="25" xfId="90" applyNumberFormat="1" applyFont="1" applyBorder="1">
      <alignment/>
      <protection/>
    </xf>
    <xf numFmtId="3" fontId="38" fillId="0" borderId="26" xfId="90" applyNumberFormat="1" applyFont="1" applyBorder="1">
      <alignment/>
      <protection/>
    </xf>
    <xf numFmtId="0" fontId="38" fillId="0" borderId="15" xfId="90" applyFont="1" applyBorder="1" applyAlignment="1">
      <alignment vertical="center"/>
      <protection/>
    </xf>
    <xf numFmtId="0" fontId="38" fillId="0" borderId="30" xfId="90" applyFont="1" applyBorder="1">
      <alignment/>
      <protection/>
    </xf>
    <xf numFmtId="0" fontId="43" fillId="0" borderId="21" xfId="90" applyFont="1" applyFill="1" applyBorder="1" applyAlignment="1">
      <alignment vertical="center"/>
      <protection/>
    </xf>
    <xf numFmtId="0" fontId="43" fillId="0" borderId="22" xfId="90" applyFont="1" applyFill="1" applyBorder="1">
      <alignment/>
      <protection/>
    </xf>
    <xf numFmtId="3" fontId="43" fillId="0" borderId="22" xfId="90" applyNumberFormat="1" applyFont="1" applyFill="1" applyBorder="1">
      <alignment/>
      <protection/>
    </xf>
    <xf numFmtId="3" fontId="44" fillId="0" borderId="23" xfId="90" applyNumberFormat="1" applyFont="1" applyFill="1" applyBorder="1">
      <alignment/>
      <protection/>
    </xf>
    <xf numFmtId="0" fontId="38" fillId="0" borderId="19" xfId="90" applyFont="1" applyBorder="1" applyAlignment="1">
      <alignment horizontal="center" wrapText="1"/>
      <protection/>
    </xf>
    <xf numFmtId="3" fontId="38" fillId="0" borderId="19" xfId="90" applyNumberFormat="1" applyFont="1" applyBorder="1">
      <alignment/>
      <protection/>
    </xf>
    <xf numFmtId="3" fontId="40" fillId="0" borderId="20" xfId="90" applyNumberFormat="1" applyFont="1" applyBorder="1">
      <alignment/>
      <protection/>
    </xf>
    <xf numFmtId="0" fontId="40" fillId="0" borderId="17" xfId="90" applyFont="1" applyBorder="1" applyAlignment="1">
      <alignment vertical="center" wrapText="1"/>
      <protection/>
    </xf>
    <xf numFmtId="3" fontId="40" fillId="0" borderId="19" xfId="90" applyNumberFormat="1" applyFont="1" applyBorder="1">
      <alignment/>
      <protection/>
    </xf>
    <xf numFmtId="0" fontId="40" fillId="0" borderId="21" xfId="90" applyFont="1" applyBorder="1" applyAlignment="1">
      <alignment horizontal="left" vertical="center" wrapText="1"/>
      <protection/>
    </xf>
    <xf numFmtId="0" fontId="40" fillId="0" borderId="27" xfId="90" applyFont="1" applyBorder="1" applyAlignment="1">
      <alignment horizontal="right" vertical="center" wrapText="1"/>
      <protection/>
    </xf>
    <xf numFmtId="3" fontId="40" fillId="0" borderId="28" xfId="90" applyNumberFormat="1" applyFont="1" applyBorder="1" applyAlignment="1">
      <alignment horizontal="left"/>
      <protection/>
    </xf>
    <xf numFmtId="3" fontId="40" fillId="0" borderId="29" xfId="90" applyNumberFormat="1" applyFont="1" applyBorder="1" applyAlignment="1">
      <alignment horizontal="left"/>
      <protection/>
    </xf>
    <xf numFmtId="3" fontId="40" fillId="0" borderId="23" xfId="90" applyNumberFormat="1" applyFont="1" applyBorder="1" applyAlignment="1">
      <alignment horizontal="right"/>
      <protection/>
    </xf>
    <xf numFmtId="0" fontId="38" fillId="20" borderId="15" xfId="90" applyFont="1" applyFill="1" applyBorder="1" applyAlignment="1">
      <alignment vertical="center" wrapText="1"/>
      <protection/>
    </xf>
    <xf numFmtId="0" fontId="38" fillId="20" borderId="30" xfId="90" applyFont="1" applyFill="1" applyBorder="1" applyAlignment="1">
      <alignment horizontal="center" wrapText="1"/>
      <protection/>
    </xf>
    <xf numFmtId="3" fontId="38" fillId="20" borderId="30" xfId="90" applyNumberFormat="1" applyFont="1" applyFill="1" applyBorder="1" applyAlignment="1">
      <alignment horizontal="right"/>
      <protection/>
    </xf>
    <xf numFmtId="3" fontId="38" fillId="20" borderId="31" xfId="90" applyNumberFormat="1" applyFont="1" applyFill="1" applyBorder="1">
      <alignment/>
      <protection/>
    </xf>
    <xf numFmtId="0" fontId="38" fillId="0" borderId="36" xfId="90" applyFont="1" applyBorder="1">
      <alignment/>
      <protection/>
    </xf>
    <xf numFmtId="0" fontId="40" fillId="0" borderId="37" xfId="90" applyFont="1" applyBorder="1">
      <alignment/>
      <protection/>
    </xf>
    <xf numFmtId="0" fontId="46" fillId="0" borderId="30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0" fillId="0" borderId="27" xfId="90" applyFont="1" applyBorder="1">
      <alignment/>
      <protection/>
    </xf>
    <xf numFmtId="0" fontId="38" fillId="0" borderId="28" xfId="90" applyFont="1" applyBorder="1">
      <alignment/>
      <protection/>
    </xf>
    <xf numFmtId="0" fontId="40" fillId="0" borderId="24" xfId="90" applyFont="1" applyBorder="1">
      <alignment/>
      <protection/>
    </xf>
    <xf numFmtId="0" fontId="38" fillId="0" borderId="21" xfId="90" applyFont="1" applyBorder="1">
      <alignment/>
      <protection/>
    </xf>
    <xf numFmtId="0" fontId="40" fillId="0" borderId="21" xfId="90" applyFont="1" applyBorder="1">
      <alignment/>
      <protection/>
    </xf>
    <xf numFmtId="0" fontId="38" fillId="0" borderId="24" xfId="90" applyFont="1" applyBorder="1">
      <alignment/>
      <protection/>
    </xf>
    <xf numFmtId="0" fontId="38" fillId="0" borderId="30" xfId="90" applyFont="1" applyBorder="1" applyAlignment="1">
      <alignment horizontal="center"/>
      <protection/>
    </xf>
    <xf numFmtId="0" fontId="38" fillId="0" borderId="15" xfId="90" applyFont="1" applyBorder="1" applyAlignment="1">
      <alignment wrapText="1"/>
      <protection/>
    </xf>
    <xf numFmtId="0" fontId="40" fillId="0" borderId="21" xfId="90" applyFont="1" applyBorder="1" applyAlignment="1">
      <alignment horizontal="right"/>
      <protection/>
    </xf>
    <xf numFmtId="0" fontId="40" fillId="0" borderId="22" xfId="90" applyFont="1" applyBorder="1" applyAlignment="1">
      <alignment horizontal="left"/>
      <protection/>
    </xf>
    <xf numFmtId="0" fontId="40" fillId="0" borderId="21" xfId="90" applyFont="1" applyBorder="1" applyAlignment="1">
      <alignment wrapText="1"/>
      <protection/>
    </xf>
    <xf numFmtId="2" fontId="40" fillId="0" borderId="27" xfId="90" applyNumberFormat="1" applyFont="1" applyBorder="1" applyAlignment="1">
      <alignment wrapText="1"/>
      <protection/>
    </xf>
    <xf numFmtId="2" fontId="40" fillId="0" borderId="28" xfId="90" applyNumberFormat="1" applyFont="1" applyBorder="1" applyAlignment="1">
      <alignment wrapText="1"/>
      <protection/>
    </xf>
    <xf numFmtId="2" fontId="40" fillId="0" borderId="21" xfId="90" applyNumberFormat="1" applyFont="1" applyBorder="1" applyAlignment="1">
      <alignment horizontal="right" wrapText="1"/>
      <protection/>
    </xf>
    <xf numFmtId="2" fontId="40" fillId="0" borderId="22" xfId="90" applyNumberFormat="1" applyFont="1" applyBorder="1" applyAlignment="1">
      <alignment wrapText="1"/>
      <protection/>
    </xf>
    <xf numFmtId="0" fontId="39" fillId="0" borderId="22" xfId="90" applyFont="1" applyBorder="1">
      <alignment/>
      <protection/>
    </xf>
    <xf numFmtId="0" fontId="40" fillId="0" borderId="24" xfId="90" applyFont="1" applyBorder="1" applyAlignment="1">
      <alignment horizontal="right"/>
      <protection/>
    </xf>
    <xf numFmtId="0" fontId="38" fillId="0" borderId="22" xfId="90" applyFont="1" applyBorder="1" applyAlignment="1">
      <alignment horizontal="right"/>
      <protection/>
    </xf>
    <xf numFmtId="0" fontId="47" fillId="0" borderId="21" xfId="90" applyFont="1" applyBorder="1" applyAlignment="1">
      <alignment horizontal="right"/>
      <protection/>
    </xf>
    <xf numFmtId="0" fontId="38" fillId="0" borderId="22" xfId="90" applyFont="1" applyBorder="1" applyAlignment="1">
      <alignment horizontal="center"/>
      <protection/>
    </xf>
    <xf numFmtId="0" fontId="38" fillId="0" borderId="21" xfId="90" applyFont="1" applyBorder="1" applyAlignment="1">
      <alignment wrapText="1"/>
      <protection/>
    </xf>
    <xf numFmtId="0" fontId="40" fillId="0" borderId="38" xfId="90" applyFont="1" applyBorder="1" applyAlignment="1">
      <alignment horizontal="right"/>
      <protection/>
    </xf>
    <xf numFmtId="3" fontId="40" fillId="0" borderId="35" xfId="90" applyNumberFormat="1" applyFont="1" applyBorder="1" applyAlignment="1">
      <alignment horizontal="left"/>
      <protection/>
    </xf>
    <xf numFmtId="3" fontId="40" fillId="0" borderId="39" xfId="90" applyNumberFormat="1" applyFont="1" applyBorder="1" applyAlignment="1">
      <alignment horizontal="left"/>
      <protection/>
    </xf>
    <xf numFmtId="0" fontId="38" fillId="0" borderId="28" xfId="90" applyFont="1" applyBorder="1" applyAlignment="1">
      <alignment horizontal="center"/>
      <protection/>
    </xf>
    <xf numFmtId="0" fontId="48" fillId="0" borderId="21" xfId="90" applyFont="1" applyBorder="1" applyAlignment="1">
      <alignment horizontal="right"/>
      <protection/>
    </xf>
    <xf numFmtId="0" fontId="40" fillId="0" borderId="21" xfId="90" applyFont="1" applyBorder="1" applyAlignment="1">
      <alignment horizontal="right" wrapText="1"/>
      <protection/>
    </xf>
    <xf numFmtId="3" fontId="38" fillId="0" borderId="28" xfId="90" applyNumberFormat="1" applyFont="1" applyBorder="1" applyAlignment="1">
      <alignment horizontal="center"/>
      <protection/>
    </xf>
    <xf numFmtId="3" fontId="38" fillId="0" borderId="22" xfId="90" applyNumberFormat="1" applyFont="1" applyBorder="1" applyAlignment="1">
      <alignment horizontal="center"/>
      <protection/>
    </xf>
    <xf numFmtId="0" fontId="40" fillId="0" borderId="21" xfId="90" applyFont="1" applyBorder="1" applyAlignment="1">
      <alignment horizontal="left" wrapText="1"/>
      <protection/>
    </xf>
    <xf numFmtId="0" fontId="40" fillId="0" borderId="24" xfId="90" applyFont="1" applyBorder="1" applyAlignment="1">
      <alignment horizontal="left" wrapText="1"/>
      <protection/>
    </xf>
    <xf numFmtId="0" fontId="38" fillId="0" borderId="25" xfId="90" applyFont="1" applyBorder="1" applyAlignment="1">
      <alignment horizontal="center"/>
      <protection/>
    </xf>
    <xf numFmtId="3" fontId="40" fillId="0" borderId="25" xfId="90" applyNumberFormat="1" applyFont="1" applyBorder="1" applyAlignment="1">
      <alignment horizontal="right"/>
      <protection/>
    </xf>
    <xf numFmtId="3" fontId="38" fillId="0" borderId="25" xfId="90" applyNumberFormat="1" applyFont="1" applyBorder="1" applyAlignment="1">
      <alignment horizontal="center"/>
      <protection/>
    </xf>
    <xf numFmtId="3" fontId="40" fillId="0" borderId="26" xfId="90" applyNumberFormat="1" applyFont="1" applyBorder="1" applyAlignment="1">
      <alignment horizontal="right"/>
      <protection/>
    </xf>
    <xf numFmtId="3" fontId="38" fillId="0" borderId="30" xfId="90" applyNumberFormat="1" applyFont="1" applyBorder="1" applyAlignment="1">
      <alignment horizontal="center"/>
      <protection/>
    </xf>
    <xf numFmtId="0" fontId="40" fillId="0" borderId="27" xfId="90" applyFont="1" applyBorder="1" applyAlignment="1">
      <alignment horizontal="left"/>
      <protection/>
    </xf>
    <xf numFmtId="3" fontId="40" fillId="0" borderId="28" xfId="90" applyNumberFormat="1" applyFont="1" applyBorder="1" applyAlignment="1">
      <alignment horizontal="right"/>
      <protection/>
    </xf>
    <xf numFmtId="3" fontId="40" fillId="0" borderId="29" xfId="90" applyNumberFormat="1" applyFont="1" applyBorder="1" applyAlignment="1">
      <alignment horizontal="right"/>
      <protection/>
    </xf>
    <xf numFmtId="0" fontId="40" fillId="0" borderId="24" xfId="90" applyFont="1" applyBorder="1" applyAlignment="1">
      <alignment horizontal="right" wrapText="1"/>
      <protection/>
    </xf>
    <xf numFmtId="0" fontId="38" fillId="0" borderId="15" xfId="90" applyFont="1" applyBorder="1" applyAlignment="1">
      <alignment horizontal="left" wrapText="1"/>
      <protection/>
    </xf>
    <xf numFmtId="3" fontId="38" fillId="0" borderId="31" xfId="90" applyNumberFormat="1" applyFont="1" applyBorder="1" applyAlignment="1">
      <alignment horizontal="right"/>
      <protection/>
    </xf>
    <xf numFmtId="3" fontId="38" fillId="0" borderId="28" xfId="90" applyNumberFormat="1" applyFont="1" applyBorder="1" applyAlignment="1">
      <alignment horizontal="right"/>
      <protection/>
    </xf>
    <xf numFmtId="3" fontId="40" fillId="0" borderId="40" xfId="90" applyNumberFormat="1" applyFont="1" applyBorder="1">
      <alignment/>
      <protection/>
    </xf>
    <xf numFmtId="0" fontId="38" fillId="0" borderId="41" xfId="90" applyFont="1" applyFill="1" applyBorder="1">
      <alignment/>
      <protection/>
    </xf>
    <xf numFmtId="0" fontId="38" fillId="0" borderId="42" xfId="90" applyFont="1" applyFill="1" applyBorder="1">
      <alignment/>
      <protection/>
    </xf>
    <xf numFmtId="3" fontId="38" fillId="0" borderId="42" xfId="90" applyNumberFormat="1" applyFont="1" applyFill="1" applyBorder="1">
      <alignment/>
      <protection/>
    </xf>
    <xf numFmtId="3" fontId="38" fillId="0" borderId="43" xfId="90" applyNumberFormat="1" applyFont="1" applyFill="1" applyBorder="1">
      <alignment/>
      <protection/>
    </xf>
    <xf numFmtId="0" fontId="40" fillId="0" borderId="27" xfId="90" applyFont="1" applyFill="1" applyBorder="1">
      <alignment/>
      <protection/>
    </xf>
    <xf numFmtId="0" fontId="40" fillId="0" borderId="28" xfId="90" applyFont="1" applyFill="1" applyBorder="1">
      <alignment/>
      <protection/>
    </xf>
    <xf numFmtId="0" fontId="40" fillId="0" borderId="28" xfId="90" applyFont="1" applyFill="1" applyBorder="1" applyAlignment="1">
      <alignment horizontal="right"/>
      <protection/>
    </xf>
    <xf numFmtId="0" fontId="40" fillId="0" borderId="29" xfId="90" applyFont="1" applyFill="1" applyBorder="1" applyAlignment="1">
      <alignment horizontal="right"/>
      <protection/>
    </xf>
    <xf numFmtId="0" fontId="47" fillId="0" borderId="38" xfId="90" applyFont="1" applyFill="1" applyBorder="1" applyAlignment="1">
      <alignment wrapText="1"/>
      <protection/>
    </xf>
    <xf numFmtId="0" fontId="40" fillId="0" borderId="35" xfId="90" applyFont="1" applyFill="1" applyBorder="1">
      <alignment/>
      <protection/>
    </xf>
    <xf numFmtId="0" fontId="40" fillId="0" borderId="35" xfId="90" applyFont="1" applyFill="1" applyBorder="1" applyAlignment="1">
      <alignment horizontal="right"/>
      <protection/>
    </xf>
    <xf numFmtId="0" fontId="40" fillId="0" borderId="39" xfId="90" applyFont="1" applyFill="1" applyBorder="1" applyAlignment="1">
      <alignment horizontal="right"/>
      <protection/>
    </xf>
    <xf numFmtId="0" fontId="38" fillId="0" borderId="25" xfId="90" applyFont="1" applyBorder="1">
      <alignment/>
      <protection/>
    </xf>
    <xf numFmtId="3" fontId="40" fillId="0" borderId="23" xfId="90" applyNumberFormat="1" applyFont="1" applyFill="1" applyBorder="1">
      <alignment/>
      <protection/>
    </xf>
    <xf numFmtId="3" fontId="38" fillId="0" borderId="22" xfId="90" applyNumberFormat="1" applyFont="1" applyFill="1" applyBorder="1">
      <alignment/>
      <protection/>
    </xf>
    <xf numFmtId="3" fontId="38" fillId="0" borderId="23" xfId="90" applyNumberFormat="1" applyFont="1" applyFill="1" applyBorder="1">
      <alignment/>
      <protection/>
    </xf>
    <xf numFmtId="3" fontId="38" fillId="0" borderId="25" xfId="90" applyNumberFormat="1" applyFont="1" applyFill="1" applyBorder="1">
      <alignment/>
      <protection/>
    </xf>
    <xf numFmtId="3" fontId="38" fillId="0" borderId="26" xfId="90" applyNumberFormat="1" applyFont="1" applyFill="1" applyBorder="1">
      <alignment/>
      <protection/>
    </xf>
    <xf numFmtId="3" fontId="40" fillId="0" borderId="22" xfId="90" applyNumberFormat="1" applyFont="1" applyFill="1" applyBorder="1" applyAlignment="1">
      <alignment horizontal="left"/>
      <protection/>
    </xf>
    <xf numFmtId="0" fontId="38" fillId="0" borderId="32" xfId="90" applyFont="1" applyBorder="1" applyAlignment="1">
      <alignment wrapText="1"/>
      <protection/>
    </xf>
    <xf numFmtId="0" fontId="38" fillId="0" borderId="33" xfId="90" applyFont="1" applyBorder="1">
      <alignment/>
      <protection/>
    </xf>
    <xf numFmtId="3" fontId="38" fillId="0" borderId="33" xfId="90" applyNumberFormat="1" applyFont="1" applyBorder="1">
      <alignment/>
      <protection/>
    </xf>
    <xf numFmtId="3" fontId="40" fillId="0" borderId="34" xfId="90" applyNumberFormat="1" applyFont="1" applyBorder="1">
      <alignment/>
      <protection/>
    </xf>
    <xf numFmtId="3" fontId="40" fillId="0" borderId="35" xfId="90" applyNumberFormat="1" applyFont="1" applyBorder="1">
      <alignment/>
      <protection/>
    </xf>
    <xf numFmtId="3" fontId="2" fillId="0" borderId="0" xfId="90" applyNumberFormat="1" applyFont="1">
      <alignment/>
      <protection/>
    </xf>
    <xf numFmtId="0" fontId="40" fillId="0" borderId="22" xfId="90" applyFont="1" applyBorder="1" applyAlignment="1">
      <alignment horizontal="center"/>
      <protection/>
    </xf>
    <xf numFmtId="3" fontId="40" fillId="0" borderId="22" xfId="90" applyNumberFormat="1" applyFont="1" applyBorder="1" applyAlignment="1">
      <alignment horizontal="center"/>
      <protection/>
    </xf>
    <xf numFmtId="0" fontId="40" fillId="0" borderId="27" xfId="90" applyFont="1" applyBorder="1" applyAlignment="1">
      <alignment horizontal="right"/>
      <protection/>
    </xf>
    <xf numFmtId="0" fontId="40" fillId="0" borderId="27" xfId="90" applyFont="1" applyBorder="1" applyAlignment="1">
      <alignment horizontal="right" wrapText="1"/>
      <protection/>
    </xf>
    <xf numFmtId="0" fontId="40" fillId="0" borderId="25" xfId="90" applyFont="1" applyBorder="1" applyAlignment="1">
      <alignment horizontal="center" wrapText="1"/>
      <protection/>
    </xf>
    <xf numFmtId="3" fontId="22" fillId="0" borderId="0" xfId="90" applyNumberFormat="1" applyFont="1" applyBorder="1">
      <alignment/>
      <protection/>
    </xf>
    <xf numFmtId="3" fontId="38" fillId="0" borderId="28" xfId="90" applyNumberFormat="1" applyFont="1" applyBorder="1" applyAlignment="1">
      <alignment horizontal="left"/>
      <protection/>
    </xf>
    <xf numFmtId="0" fontId="40" fillId="0" borderId="27" xfId="90" applyFont="1" applyBorder="1" applyAlignment="1">
      <alignment horizontal="left" wrapText="1"/>
      <protection/>
    </xf>
    <xf numFmtId="0" fontId="40" fillId="0" borderId="27" xfId="90" applyFont="1" applyBorder="1" applyAlignment="1">
      <alignment horizontal="left" vertical="center" wrapText="1"/>
      <protection/>
    </xf>
    <xf numFmtId="0" fontId="47" fillId="0" borderId="22" xfId="90" applyFont="1" applyFill="1" applyBorder="1" applyAlignment="1">
      <alignment horizontal="center" vertical="center" wrapText="1"/>
      <protection/>
    </xf>
    <xf numFmtId="0" fontId="47" fillId="0" borderId="22" xfId="90" applyFont="1" applyFill="1" applyBorder="1">
      <alignment/>
      <protection/>
    </xf>
    <xf numFmtId="3" fontId="47" fillId="0" borderId="22" xfId="90" applyNumberFormat="1" applyFont="1" applyFill="1" applyBorder="1" applyAlignment="1">
      <alignment horizontal="right" vertical="center" wrapText="1"/>
      <protection/>
    </xf>
    <xf numFmtId="3" fontId="49" fillId="0" borderId="22" xfId="90" applyNumberFormat="1" applyFont="1" applyFill="1" applyBorder="1" applyAlignment="1">
      <alignment horizontal="right" vertical="center" wrapText="1"/>
      <protection/>
    </xf>
    <xf numFmtId="0" fontId="47" fillId="0" borderId="22" xfId="90" applyFont="1" applyFill="1" applyBorder="1" applyAlignment="1">
      <alignment wrapText="1"/>
      <protection/>
    </xf>
    <xf numFmtId="0" fontId="47" fillId="0" borderId="25" xfId="90" applyFont="1" applyFill="1" applyBorder="1" applyAlignment="1">
      <alignment wrapText="1"/>
      <protection/>
    </xf>
    <xf numFmtId="3" fontId="47" fillId="0" borderId="25" xfId="90" applyNumberFormat="1" applyFont="1" applyFill="1" applyBorder="1" applyAlignment="1">
      <alignment horizontal="right" vertical="center" wrapText="1"/>
      <protection/>
    </xf>
    <xf numFmtId="0" fontId="49" fillId="0" borderId="15" xfId="90" applyFont="1" applyFill="1" applyBorder="1">
      <alignment/>
      <protection/>
    </xf>
    <xf numFmtId="3" fontId="47" fillId="0" borderId="30" xfId="90" applyNumberFormat="1" applyFont="1" applyFill="1" applyBorder="1" applyAlignment="1">
      <alignment horizontal="right" vertical="center" wrapText="1"/>
      <protection/>
    </xf>
    <xf numFmtId="3" fontId="47" fillId="0" borderId="31" xfId="90" applyNumberFormat="1" applyFont="1" applyFill="1" applyBorder="1" applyAlignment="1">
      <alignment horizontal="right" vertical="center" wrapText="1"/>
      <protection/>
    </xf>
    <xf numFmtId="0" fontId="47" fillId="0" borderId="28" xfId="90" applyFont="1" applyFill="1" applyBorder="1">
      <alignment/>
      <protection/>
    </xf>
    <xf numFmtId="3" fontId="47" fillId="0" borderId="28" xfId="90" applyNumberFormat="1" applyFont="1" applyFill="1" applyBorder="1" applyAlignment="1">
      <alignment horizontal="right"/>
      <protection/>
    </xf>
    <xf numFmtId="3" fontId="47" fillId="0" borderId="28" xfId="90" applyNumberFormat="1" applyFont="1" applyFill="1" applyBorder="1" applyAlignment="1">
      <alignment horizontal="right" vertical="center" wrapText="1"/>
      <protection/>
    </xf>
    <xf numFmtId="3" fontId="47" fillId="0" borderId="22" xfId="90" applyNumberFormat="1" applyFont="1" applyFill="1" applyBorder="1" applyAlignment="1">
      <alignment horizontal="right"/>
      <protection/>
    </xf>
    <xf numFmtId="0" fontId="47" fillId="0" borderId="25" xfId="90" applyFont="1" applyFill="1" applyBorder="1">
      <alignment/>
      <protection/>
    </xf>
    <xf numFmtId="3" fontId="47" fillId="0" borderId="22" xfId="90" applyNumberFormat="1" applyFont="1" applyFill="1" applyBorder="1" applyAlignment="1">
      <alignment horizontal="right"/>
      <protection/>
    </xf>
    <xf numFmtId="3" fontId="47" fillId="0" borderId="25" xfId="90" applyNumberFormat="1" applyFont="1" applyFill="1" applyBorder="1" applyAlignment="1">
      <alignment horizontal="right"/>
      <protection/>
    </xf>
    <xf numFmtId="3" fontId="47" fillId="0" borderId="30" xfId="90" applyNumberFormat="1" applyFont="1" applyFill="1" applyBorder="1" applyAlignment="1">
      <alignment horizontal="right"/>
      <protection/>
    </xf>
    <xf numFmtId="0" fontId="45" fillId="0" borderId="28" xfId="90" applyFont="1" applyFill="1" applyBorder="1" applyAlignment="1">
      <alignment/>
      <protection/>
    </xf>
    <xf numFmtId="0" fontId="45" fillId="0" borderId="22" xfId="90" applyFont="1" applyFill="1" applyBorder="1" applyAlignment="1">
      <alignment/>
      <protection/>
    </xf>
    <xf numFmtId="3" fontId="47" fillId="0" borderId="25" xfId="90" applyNumberFormat="1" applyFont="1" applyFill="1" applyBorder="1" applyAlignment="1">
      <alignment horizontal="right"/>
      <protection/>
    </xf>
    <xf numFmtId="3" fontId="47" fillId="0" borderId="30" xfId="90" applyNumberFormat="1" applyFont="1" applyFill="1" applyBorder="1" applyAlignment="1">
      <alignment horizontal="right"/>
      <protection/>
    </xf>
    <xf numFmtId="0" fontId="48" fillId="0" borderId="28" xfId="90" applyFont="1" applyFill="1" applyBorder="1">
      <alignment/>
      <protection/>
    </xf>
    <xf numFmtId="3" fontId="45" fillId="0" borderId="28" xfId="90" applyNumberFormat="1" applyFont="1" applyFill="1" applyBorder="1">
      <alignment/>
      <protection/>
    </xf>
    <xf numFmtId="0" fontId="48" fillId="0" borderId="22" xfId="90" applyFont="1" applyFill="1" applyBorder="1">
      <alignment/>
      <protection/>
    </xf>
    <xf numFmtId="3" fontId="45" fillId="0" borderId="22" xfId="90" applyNumberFormat="1" applyFont="1" applyFill="1" applyBorder="1">
      <alignment/>
      <protection/>
    </xf>
    <xf numFmtId="0" fontId="48" fillId="0" borderId="0" xfId="90" applyFont="1">
      <alignment/>
      <protection/>
    </xf>
    <xf numFmtId="0" fontId="45" fillId="0" borderId="0" xfId="92" applyFont="1">
      <alignment/>
      <protection/>
    </xf>
    <xf numFmtId="0" fontId="51" fillId="0" borderId="21" xfId="92" applyFont="1" applyBorder="1" applyAlignment="1">
      <alignment horizontal="center" wrapText="1"/>
      <protection/>
    </xf>
    <xf numFmtId="0" fontId="51" fillId="0" borderId="22" xfId="92" applyFont="1" applyBorder="1" applyAlignment="1">
      <alignment horizontal="center" vertical="center" wrapText="1"/>
      <protection/>
    </xf>
    <xf numFmtId="0" fontId="51" fillId="0" borderId="23" xfId="92" applyFont="1" applyBorder="1" applyAlignment="1">
      <alignment horizontal="center" vertical="center" wrapText="1"/>
      <protection/>
    </xf>
    <xf numFmtId="49" fontId="41" fillId="0" borderId="21" xfId="92" applyNumberFormat="1" applyFont="1" applyBorder="1" applyAlignment="1">
      <alignment wrapText="1"/>
      <protection/>
    </xf>
    <xf numFmtId="0" fontId="41" fillId="0" borderId="22" xfId="92" applyFont="1" applyBorder="1" applyAlignment="1">
      <alignment wrapText="1"/>
      <protection/>
    </xf>
    <xf numFmtId="3" fontId="41" fillId="0" borderId="22" xfId="92" applyNumberFormat="1" applyFont="1" applyBorder="1" applyAlignment="1">
      <alignment horizontal="right" wrapText="1"/>
      <protection/>
    </xf>
    <xf numFmtId="3" fontId="41" fillId="0" borderId="23" xfId="92" applyNumberFormat="1" applyFont="1" applyBorder="1" applyAlignment="1">
      <alignment horizontal="right" wrapText="1"/>
      <protection/>
    </xf>
    <xf numFmtId="49" fontId="41" fillId="0" borderId="21" xfId="92" applyNumberFormat="1" applyFont="1" applyBorder="1">
      <alignment/>
      <protection/>
    </xf>
    <xf numFmtId="3" fontId="41" fillId="0" borderId="22" xfId="92" applyNumberFormat="1" applyFont="1" applyBorder="1" applyAlignment="1">
      <alignment wrapText="1"/>
      <protection/>
    </xf>
    <xf numFmtId="0" fontId="51" fillId="0" borderId="22" xfId="92" applyFont="1" applyBorder="1" applyAlignment="1">
      <alignment wrapText="1"/>
      <protection/>
    </xf>
    <xf numFmtId="3" fontId="51" fillId="0" borderId="23" xfId="92" applyNumberFormat="1" applyFont="1" applyBorder="1" applyAlignment="1">
      <alignment horizontal="right" wrapText="1"/>
      <protection/>
    </xf>
    <xf numFmtId="49" fontId="41" fillId="0" borderId="24" xfId="92" applyNumberFormat="1" applyFont="1" applyBorder="1">
      <alignment/>
      <protection/>
    </xf>
    <xf numFmtId="0" fontId="51" fillId="0" borderId="25" xfId="92" applyFont="1" applyBorder="1" applyAlignment="1">
      <alignment wrapText="1"/>
      <protection/>
    </xf>
    <xf numFmtId="3" fontId="51" fillId="0" borderId="25" xfId="92" applyNumberFormat="1" applyFont="1" applyBorder="1" applyAlignment="1">
      <alignment wrapText="1"/>
      <protection/>
    </xf>
    <xf numFmtId="0" fontId="45" fillId="0" borderId="37" xfId="0" applyFont="1" applyBorder="1" applyAlignment="1">
      <alignment/>
    </xf>
    <xf numFmtId="0" fontId="45" fillId="0" borderId="44" xfId="0" applyFont="1" applyBorder="1" applyAlignment="1">
      <alignment/>
    </xf>
    <xf numFmtId="3" fontId="51" fillId="24" borderId="26" xfId="92" applyNumberFormat="1" applyFont="1" applyFill="1" applyBorder="1" applyAlignment="1">
      <alignment horizontal="right" wrapText="1"/>
      <protection/>
    </xf>
    <xf numFmtId="3" fontId="51" fillId="0" borderId="30" xfId="92" applyNumberFormat="1" applyFont="1" applyBorder="1" applyAlignment="1">
      <alignment horizontal="right" wrapText="1"/>
      <protection/>
    </xf>
    <xf numFmtId="3" fontId="51" fillId="0" borderId="31" xfId="92" applyNumberFormat="1" applyFont="1" applyBorder="1" applyAlignment="1">
      <alignment horizontal="right" wrapText="1"/>
      <protection/>
    </xf>
    <xf numFmtId="3" fontId="45" fillId="0" borderId="0" xfId="92" applyNumberFormat="1" applyFont="1">
      <alignment/>
      <protection/>
    </xf>
    <xf numFmtId="0" fontId="46" fillId="0" borderId="22" xfId="90" applyFont="1" applyBorder="1" applyAlignment="1">
      <alignment horizontal="center" vertical="center" wrapText="1"/>
      <protection/>
    </xf>
    <xf numFmtId="0" fontId="45" fillId="0" borderId="22" xfId="90" applyFont="1" applyBorder="1">
      <alignment/>
      <protection/>
    </xf>
    <xf numFmtId="3" fontId="45" fillId="0" borderId="22" xfId="90" applyNumberFormat="1" applyFont="1" applyBorder="1" applyAlignment="1">
      <alignment horizontal="center"/>
      <protection/>
    </xf>
    <xf numFmtId="0" fontId="50" fillId="0" borderId="22" xfId="90" applyFont="1" applyBorder="1" applyAlignment="1">
      <alignment horizontal="center"/>
      <protection/>
    </xf>
    <xf numFmtId="0" fontId="45" fillId="0" borderId="22" xfId="90" applyFont="1" applyBorder="1" applyAlignment="1">
      <alignment wrapText="1"/>
      <protection/>
    </xf>
    <xf numFmtId="0" fontId="46" fillId="0" borderId="22" xfId="90" applyFont="1" applyBorder="1">
      <alignment/>
      <protection/>
    </xf>
    <xf numFmtId="3" fontId="46" fillId="0" borderId="22" xfId="90" applyNumberFormat="1" applyFont="1" applyBorder="1" applyAlignment="1">
      <alignment horizontal="center"/>
      <protection/>
    </xf>
    <xf numFmtId="0" fontId="51" fillId="0" borderId="3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15" xfId="0" applyFont="1" applyBorder="1" applyAlignment="1">
      <alignment/>
    </xf>
    <xf numFmtId="3" fontId="41" fillId="0" borderId="28" xfId="0" applyNumberFormat="1" applyFont="1" applyBorder="1" applyAlignment="1">
      <alignment horizontal="center"/>
    </xf>
    <xf numFmtId="3" fontId="41" fillId="0" borderId="29" xfId="0" applyNumberFormat="1" applyFont="1" applyBorder="1" applyAlignment="1">
      <alignment horizontal="center"/>
    </xf>
    <xf numFmtId="3" fontId="41" fillId="0" borderId="22" xfId="0" applyNumberFormat="1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3" fontId="41" fillId="0" borderId="23" xfId="0" applyNumberFormat="1" applyFont="1" applyBorder="1" applyAlignment="1">
      <alignment horizontal="center"/>
    </xf>
    <xf numFmtId="0" fontId="41" fillId="0" borderId="27" xfId="0" applyFont="1" applyBorder="1" applyAlignment="1">
      <alignment horizontal="right" wrapText="1"/>
    </xf>
    <xf numFmtId="0" fontId="41" fillId="0" borderId="21" xfId="0" applyFont="1" applyBorder="1" applyAlignment="1">
      <alignment horizontal="right" wrapText="1"/>
    </xf>
    <xf numFmtId="0" fontId="41" fillId="0" borderId="21" xfId="0" applyFont="1" applyBorder="1" applyAlignment="1">
      <alignment horizontal="right"/>
    </xf>
    <xf numFmtId="0" fontId="40" fillId="0" borderId="44" xfId="90" applyFont="1" applyBorder="1" applyAlignment="1">
      <alignment horizontal="center" wrapText="1"/>
      <protection/>
    </xf>
    <xf numFmtId="0" fontId="38" fillId="0" borderId="45" xfId="90" applyFont="1" applyBorder="1" applyAlignment="1">
      <alignment horizontal="center" wrapText="1"/>
      <protection/>
    </xf>
    <xf numFmtId="0" fontId="51" fillId="0" borderId="4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3" fontId="41" fillId="0" borderId="35" xfId="0" applyNumberFormat="1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41" fillId="0" borderId="47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40" xfId="0" applyFont="1" applyBorder="1" applyAlignment="1">
      <alignment/>
    </xf>
    <xf numFmtId="0" fontId="41" fillId="0" borderId="38" xfId="0" applyFont="1" applyBorder="1" applyAlignment="1">
      <alignment horizontal="right"/>
    </xf>
    <xf numFmtId="0" fontId="45" fillId="0" borderId="0" xfId="91" applyFont="1" applyFill="1">
      <alignment/>
      <protection/>
    </xf>
    <xf numFmtId="0" fontId="51" fillId="0" borderId="15" xfId="91" applyFont="1" applyFill="1" applyBorder="1" applyAlignment="1">
      <alignment horizontal="center" wrapText="1"/>
      <protection/>
    </xf>
    <xf numFmtId="0" fontId="51" fillId="0" borderId="30" xfId="91" applyFont="1" applyFill="1" applyBorder="1" applyAlignment="1">
      <alignment horizontal="center" wrapText="1"/>
      <protection/>
    </xf>
    <xf numFmtId="0" fontId="51" fillId="0" borderId="48" xfId="91" applyFont="1" applyFill="1" applyBorder="1" applyAlignment="1">
      <alignment horizontal="center" wrapText="1"/>
      <protection/>
    </xf>
    <xf numFmtId="0" fontId="51" fillId="0" borderId="31" xfId="91" applyFont="1" applyFill="1" applyBorder="1" applyAlignment="1">
      <alignment horizontal="center" wrapText="1"/>
      <protection/>
    </xf>
    <xf numFmtId="0" fontId="41" fillId="0" borderId="27" xfId="91" applyFont="1" applyFill="1" applyBorder="1" applyAlignment="1">
      <alignment wrapText="1"/>
      <protection/>
    </xf>
    <xf numFmtId="3" fontId="41" fillId="0" borderId="28" xfId="91" applyNumberFormat="1" applyFont="1" applyFill="1" applyBorder="1" applyAlignment="1">
      <alignment wrapText="1"/>
      <protection/>
    </xf>
    <xf numFmtId="3" fontId="41" fillId="0" borderId="49" xfId="91" applyNumberFormat="1" applyFont="1" applyFill="1" applyBorder="1" applyAlignment="1">
      <alignment wrapText="1"/>
      <protection/>
    </xf>
    <xf numFmtId="3" fontId="41" fillId="0" borderId="29" xfId="91" applyNumberFormat="1" applyFont="1" applyFill="1" applyBorder="1" applyAlignment="1">
      <alignment wrapText="1"/>
      <protection/>
    </xf>
    <xf numFmtId="0" fontId="41" fillId="0" borderId="21" xfId="91" applyFont="1" applyFill="1" applyBorder="1" applyAlignment="1">
      <alignment wrapText="1"/>
      <protection/>
    </xf>
    <xf numFmtId="3" fontId="41" fillId="0" borderId="22" xfId="91" applyNumberFormat="1" applyFont="1" applyFill="1" applyBorder="1" applyAlignment="1">
      <alignment horizontal="right" wrapText="1"/>
      <protection/>
    </xf>
    <xf numFmtId="3" fontId="41" fillId="0" borderId="22" xfId="91" applyNumberFormat="1" applyFont="1" applyFill="1" applyBorder="1" applyAlignment="1">
      <alignment wrapText="1"/>
      <protection/>
    </xf>
    <xf numFmtId="3" fontId="41" fillId="0" borderId="50" xfId="91" applyNumberFormat="1" applyFont="1" applyFill="1" applyBorder="1" applyAlignment="1">
      <alignment wrapText="1"/>
      <protection/>
    </xf>
    <xf numFmtId="3" fontId="41" fillId="0" borderId="19" xfId="91" applyNumberFormat="1" applyFont="1" applyFill="1" applyBorder="1" applyAlignment="1">
      <alignment wrapText="1"/>
      <protection/>
    </xf>
    <xf numFmtId="3" fontId="41" fillId="0" borderId="51" xfId="91" applyNumberFormat="1" applyFont="1" applyFill="1" applyBorder="1" applyAlignment="1">
      <alignment wrapText="1"/>
      <protection/>
    </xf>
    <xf numFmtId="3" fontId="41" fillId="0" borderId="20" xfId="91" applyNumberFormat="1" applyFont="1" applyFill="1" applyBorder="1" applyAlignment="1">
      <alignment wrapText="1"/>
      <protection/>
    </xf>
    <xf numFmtId="3" fontId="51" fillId="0" borderId="42" xfId="91" applyNumberFormat="1" applyFont="1" applyFill="1" applyBorder="1" applyAlignment="1">
      <alignment horizontal="right" wrapText="1"/>
      <protection/>
    </xf>
    <xf numFmtId="3" fontId="51" fillId="0" borderId="30" xfId="91" applyNumberFormat="1" applyFont="1" applyFill="1" applyBorder="1" applyAlignment="1">
      <alignment horizontal="right" wrapText="1"/>
      <protection/>
    </xf>
    <xf numFmtId="3" fontId="51" fillId="0" borderId="48" xfId="91" applyNumberFormat="1" applyFont="1" applyFill="1" applyBorder="1" applyAlignment="1">
      <alignment horizontal="right" wrapText="1"/>
      <protection/>
    </xf>
    <xf numFmtId="3" fontId="51" fillId="0" borderId="31" xfId="91" applyNumberFormat="1" applyFont="1" applyFill="1" applyBorder="1" applyAlignment="1">
      <alignment horizontal="right" wrapText="1"/>
      <protection/>
    </xf>
    <xf numFmtId="3" fontId="41" fillId="0" borderId="28" xfId="91" applyNumberFormat="1" applyFont="1" applyFill="1" applyBorder="1" applyAlignment="1">
      <alignment horizontal="right" wrapText="1"/>
      <protection/>
    </xf>
    <xf numFmtId="3" fontId="41" fillId="0" borderId="49" xfId="91" applyNumberFormat="1" applyFont="1" applyFill="1" applyBorder="1" applyAlignment="1">
      <alignment horizontal="right" wrapText="1"/>
      <protection/>
    </xf>
    <xf numFmtId="3" fontId="41" fillId="0" borderId="29" xfId="91" applyNumberFormat="1" applyFont="1" applyFill="1" applyBorder="1" applyAlignment="1">
      <alignment horizontal="right" wrapText="1"/>
      <protection/>
    </xf>
    <xf numFmtId="0" fontId="41" fillId="0" borderId="24" xfId="91" applyFont="1" applyFill="1" applyBorder="1" applyAlignment="1">
      <alignment wrapText="1"/>
      <protection/>
    </xf>
    <xf numFmtId="3" fontId="41" fillId="0" borderId="25" xfId="91" applyNumberFormat="1" applyFont="1" applyFill="1" applyBorder="1" applyAlignment="1">
      <alignment horizontal="right" wrapText="1"/>
      <protection/>
    </xf>
    <xf numFmtId="0" fontId="51" fillId="0" borderId="15" xfId="91" applyFont="1" applyFill="1" applyBorder="1" applyAlignment="1">
      <alignment wrapText="1"/>
      <protection/>
    </xf>
    <xf numFmtId="0" fontId="53" fillId="0" borderId="0" xfId="91" applyFont="1" applyFill="1">
      <alignment/>
      <protection/>
    </xf>
    <xf numFmtId="3" fontId="41" fillId="0" borderId="23" xfId="91" applyNumberFormat="1" applyFont="1" applyFill="1" applyBorder="1" applyAlignment="1">
      <alignment horizontal="right" wrapText="1"/>
      <protection/>
    </xf>
    <xf numFmtId="3" fontId="51" fillId="0" borderId="43" xfId="91" applyNumberFormat="1" applyFont="1" applyFill="1" applyBorder="1" applyAlignment="1">
      <alignment horizontal="right" wrapText="1"/>
      <protection/>
    </xf>
    <xf numFmtId="0" fontId="54" fillId="0" borderId="15" xfId="91" applyFont="1" applyFill="1" applyBorder="1" applyAlignment="1">
      <alignment wrapText="1"/>
      <protection/>
    </xf>
    <xf numFmtId="0" fontId="54" fillId="0" borderId="41" xfId="91" applyFont="1" applyFill="1" applyBorder="1" applyAlignment="1">
      <alignment wrapText="1"/>
      <protection/>
    </xf>
    <xf numFmtId="0" fontId="47" fillId="0" borderId="22" xfId="90" applyFont="1" applyBorder="1" applyAlignment="1">
      <alignment horizontal="center"/>
      <protection/>
    </xf>
    <xf numFmtId="0" fontId="47" fillId="0" borderId="21" xfId="90" applyFont="1" applyFill="1" applyBorder="1" applyAlignment="1">
      <alignment horizontal="center"/>
      <protection/>
    </xf>
    <xf numFmtId="0" fontId="47" fillId="0" borderId="0" xfId="90" applyFont="1" applyAlignment="1">
      <alignment horizontal="center"/>
      <protection/>
    </xf>
    <xf numFmtId="0" fontId="47" fillId="0" borderId="0" xfId="90" applyFont="1">
      <alignment/>
      <protection/>
    </xf>
    <xf numFmtId="0" fontId="47" fillId="0" borderId="0" xfId="90" applyFont="1" applyAlignment="1">
      <alignment/>
      <protection/>
    </xf>
    <xf numFmtId="14" fontId="47" fillId="0" borderId="22" xfId="90" applyNumberFormat="1" applyFont="1" applyBorder="1">
      <alignment/>
      <protection/>
    </xf>
    <xf numFmtId="3" fontId="47" fillId="0" borderId="22" xfId="90" applyNumberFormat="1" applyFont="1" applyBorder="1">
      <alignment/>
      <protection/>
    </xf>
    <xf numFmtId="3" fontId="47" fillId="0" borderId="22" xfId="90" applyNumberFormat="1" applyFont="1" applyBorder="1" applyAlignment="1">
      <alignment/>
      <protection/>
    </xf>
    <xf numFmtId="3" fontId="49" fillId="0" borderId="22" xfId="90" applyNumberFormat="1" applyFont="1" applyBorder="1" applyAlignment="1">
      <alignment horizontal="right"/>
      <protection/>
    </xf>
    <xf numFmtId="0" fontId="2" fillId="0" borderId="0" xfId="90" applyFont="1" applyFill="1">
      <alignment/>
      <protection/>
    </xf>
    <xf numFmtId="0" fontId="1" fillId="0" borderId="0" xfId="90" applyFill="1">
      <alignment/>
      <protection/>
    </xf>
    <xf numFmtId="0" fontId="47" fillId="0" borderId="52" xfId="90" applyFont="1" applyFill="1" applyBorder="1" applyAlignment="1">
      <alignment horizontal="center"/>
      <protection/>
    </xf>
    <xf numFmtId="0" fontId="40" fillId="0" borderId="37" xfId="90" applyFont="1" applyBorder="1" applyAlignment="1">
      <alignment horizontal="center" wrapText="1"/>
      <protection/>
    </xf>
    <xf numFmtId="0" fontId="47" fillId="0" borderId="38" xfId="90" applyFont="1" applyFill="1" applyBorder="1" applyAlignment="1">
      <alignment horizontal="center"/>
      <protection/>
    </xf>
    <xf numFmtId="0" fontId="1" fillId="0" borderId="0" xfId="90" applyFill="1" applyAlignment="1">
      <alignment horizontal="center"/>
      <protection/>
    </xf>
    <xf numFmtId="0" fontId="47" fillId="0" borderId="0" xfId="90" applyFont="1" applyFill="1" applyAlignment="1">
      <alignment horizontal="center"/>
      <protection/>
    </xf>
    <xf numFmtId="0" fontId="47" fillId="0" borderId="0" xfId="90" applyFont="1" applyFill="1">
      <alignment/>
      <protection/>
    </xf>
    <xf numFmtId="0" fontId="47" fillId="0" borderId="0" xfId="90" applyFont="1" applyFill="1" applyBorder="1" applyAlignment="1">
      <alignment/>
      <protection/>
    </xf>
    <xf numFmtId="0" fontId="1" fillId="0" borderId="0" xfId="90" applyFill="1" applyBorder="1" applyAlignment="1">
      <alignment/>
      <protection/>
    </xf>
    <xf numFmtId="0" fontId="40" fillId="0" borderId="53" xfId="90" applyFont="1" applyFill="1" applyBorder="1" applyAlignment="1">
      <alignment horizontal="center"/>
      <protection/>
    </xf>
    <xf numFmtId="0" fontId="40" fillId="0" borderId="16" xfId="90" applyFont="1" applyFill="1" applyBorder="1" applyAlignment="1">
      <alignment/>
      <protection/>
    </xf>
    <xf numFmtId="0" fontId="40" fillId="0" borderId="54" xfId="90" applyFont="1" applyFill="1" applyBorder="1">
      <alignment/>
      <protection/>
    </xf>
    <xf numFmtId="0" fontId="48" fillId="0" borderId="47" xfId="90" applyFont="1" applyFill="1" applyBorder="1" applyAlignment="1">
      <alignment horizontal="center"/>
      <protection/>
    </xf>
    <xf numFmtId="0" fontId="48" fillId="0" borderId="0" xfId="90" applyFont="1" applyFill="1" applyBorder="1">
      <alignment/>
      <protection/>
    </xf>
    <xf numFmtId="0" fontId="48" fillId="0" borderId="40" xfId="90" applyFont="1" applyFill="1" applyBorder="1">
      <alignment/>
      <protection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top" wrapText="1"/>
    </xf>
    <xf numFmtId="0" fontId="51" fillId="0" borderId="22" xfId="0" applyFont="1" applyBorder="1" applyAlignment="1">
      <alignment horizontal="left" vertical="top" wrapText="1"/>
    </xf>
    <xf numFmtId="3" fontId="51" fillId="0" borderId="22" xfId="0" applyNumberFormat="1" applyFont="1" applyBorder="1" applyAlignment="1">
      <alignment horizontal="right" vertical="top" wrapText="1"/>
    </xf>
    <xf numFmtId="0" fontId="51" fillId="0" borderId="22" xfId="0" applyFont="1" applyBorder="1" applyAlignment="1">
      <alignment horizontal="center" vertical="top" wrapText="1"/>
    </xf>
    <xf numFmtId="0" fontId="51" fillId="0" borderId="22" xfId="0" applyFont="1" applyBorder="1" applyAlignment="1">
      <alignment vertical="top" wrapText="1"/>
    </xf>
    <xf numFmtId="0" fontId="51" fillId="0" borderId="23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0" fontId="41" fillId="0" borderId="22" xfId="0" applyFont="1" applyBorder="1" applyAlignment="1">
      <alignment vertical="top" wrapText="1"/>
    </xf>
    <xf numFmtId="3" fontId="41" fillId="0" borderId="22" xfId="0" applyNumberFormat="1" applyFont="1" applyBorder="1" applyAlignment="1">
      <alignment horizontal="right" vertical="top" wrapText="1"/>
    </xf>
    <xf numFmtId="0" fontId="41" fillId="0" borderId="22" xfId="0" applyFont="1" applyBorder="1" applyAlignment="1">
      <alignment horizontal="center" vertical="top" wrapText="1"/>
    </xf>
    <xf numFmtId="0" fontId="41" fillId="0" borderId="23" xfId="0" applyFont="1" applyBorder="1" applyAlignment="1">
      <alignment horizontal="center" vertical="top" wrapText="1"/>
    </xf>
    <xf numFmtId="0" fontId="41" fillId="0" borderId="38" xfId="0" applyFont="1" applyBorder="1" applyAlignment="1">
      <alignment horizontal="center" vertical="top" wrapText="1"/>
    </xf>
    <xf numFmtId="0" fontId="41" fillId="0" borderId="35" xfId="0" applyFont="1" applyBorder="1" applyAlignment="1">
      <alignment vertical="top" wrapText="1"/>
    </xf>
    <xf numFmtId="3" fontId="41" fillId="0" borderId="35" xfId="0" applyNumberFormat="1" applyFont="1" applyBorder="1" applyAlignment="1">
      <alignment horizontal="right" vertical="top" wrapText="1"/>
    </xf>
    <xf numFmtId="0" fontId="41" fillId="0" borderId="35" xfId="0" applyFont="1" applyBorder="1" applyAlignment="1">
      <alignment horizontal="center" vertical="top" wrapText="1"/>
    </xf>
    <xf numFmtId="0" fontId="41" fillId="0" borderId="39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0" borderId="47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40" xfId="0" applyFont="1" applyBorder="1" applyAlignment="1">
      <alignment horizontal="right"/>
    </xf>
    <xf numFmtId="0" fontId="46" fillId="0" borderId="55" xfId="0" applyFont="1" applyBorder="1" applyAlignment="1">
      <alignment/>
    </xf>
    <xf numFmtId="0" fontId="46" fillId="0" borderId="56" xfId="0" applyFont="1" applyBorder="1" applyAlignment="1">
      <alignment/>
    </xf>
    <xf numFmtId="0" fontId="46" fillId="0" borderId="57" xfId="0" applyFont="1" applyBorder="1" applyAlignment="1">
      <alignment/>
    </xf>
    <xf numFmtId="0" fontId="45" fillId="0" borderId="58" xfId="0" applyFont="1" applyBorder="1" applyAlignment="1">
      <alignment/>
    </xf>
    <xf numFmtId="0" fontId="45" fillId="0" borderId="59" xfId="0" applyFont="1" applyBorder="1" applyAlignment="1">
      <alignment/>
    </xf>
    <xf numFmtId="0" fontId="45" fillId="0" borderId="60" xfId="0" applyFont="1" applyBorder="1" applyAlignment="1">
      <alignment/>
    </xf>
    <xf numFmtId="0" fontId="47" fillId="0" borderId="0" xfId="90" applyFont="1" applyBorder="1">
      <alignment/>
      <protection/>
    </xf>
    <xf numFmtId="0" fontId="49" fillId="0" borderId="0" xfId="90" applyFont="1" applyBorder="1" applyAlignment="1">
      <alignment horizontal="left"/>
      <protection/>
    </xf>
    <xf numFmtId="3" fontId="49" fillId="0" borderId="0" xfId="90" applyNumberFormat="1" applyFont="1" applyBorder="1" applyAlignment="1">
      <alignment horizontal="center"/>
      <protection/>
    </xf>
    <xf numFmtId="0" fontId="41" fillId="0" borderId="38" xfId="0" applyFont="1" applyBorder="1" applyAlignment="1">
      <alignment horizontal="right" wrapText="1"/>
    </xf>
    <xf numFmtId="3" fontId="41" fillId="0" borderId="39" xfId="0" applyNumberFormat="1" applyFont="1" applyBorder="1" applyAlignment="1">
      <alignment horizontal="center"/>
    </xf>
    <xf numFmtId="0" fontId="38" fillId="0" borderId="53" xfId="90" applyFont="1" applyBorder="1" applyAlignment="1">
      <alignment horizontal="center" vertical="center" wrapText="1"/>
      <protection/>
    </xf>
    <xf numFmtId="0" fontId="38" fillId="0" borderId="16" xfId="90" applyFont="1" applyBorder="1" applyAlignment="1">
      <alignment horizontal="center" vertical="center" wrapText="1"/>
      <protection/>
    </xf>
    <xf numFmtId="0" fontId="38" fillId="0" borderId="54" xfId="90" applyFont="1" applyBorder="1" applyAlignment="1">
      <alignment horizontal="center" vertical="center" wrapText="1"/>
      <protection/>
    </xf>
    <xf numFmtId="0" fontId="38" fillId="0" borderId="48" xfId="90" applyFont="1" applyBorder="1" applyAlignment="1">
      <alignment horizontal="center"/>
      <protection/>
    </xf>
    <xf numFmtId="0" fontId="38" fillId="0" borderId="16" xfId="90" applyFont="1" applyBorder="1" applyAlignment="1">
      <alignment horizontal="center"/>
      <protection/>
    </xf>
    <xf numFmtId="0" fontId="38" fillId="0" borderId="54" xfId="90" applyFont="1" applyBorder="1" applyAlignment="1">
      <alignment horizontal="center"/>
      <protection/>
    </xf>
    <xf numFmtId="0" fontId="40" fillId="0" borderId="46" xfId="90" applyFont="1" applyBorder="1" applyAlignment="1">
      <alignment horizontal="center" wrapText="1"/>
      <protection/>
    </xf>
    <xf numFmtId="3" fontId="47" fillId="0" borderId="22" xfId="90" applyNumberFormat="1" applyFont="1" applyFill="1" applyBorder="1" applyAlignment="1">
      <alignment horizontal="right" vertical="center" wrapText="1"/>
      <protection/>
    </xf>
    <xf numFmtId="3" fontId="47" fillId="0" borderId="25" xfId="90" applyNumberFormat="1" applyFont="1" applyFill="1" applyBorder="1" applyAlignment="1">
      <alignment horizontal="right" vertical="center" wrapText="1"/>
      <protection/>
    </xf>
    <xf numFmtId="3" fontId="47" fillId="0" borderId="30" xfId="90" applyNumberFormat="1" applyFont="1" applyFill="1" applyBorder="1" applyAlignment="1">
      <alignment horizontal="right" vertical="center" wrapText="1"/>
      <protection/>
    </xf>
    <xf numFmtId="3" fontId="47" fillId="0" borderId="28" xfId="90" applyNumberFormat="1" applyFont="1" applyFill="1" applyBorder="1" applyAlignment="1">
      <alignment horizontal="right"/>
      <protection/>
    </xf>
    <xf numFmtId="0" fontId="38" fillId="0" borderId="22" xfId="90" applyFont="1" applyBorder="1" applyAlignment="1">
      <alignment horizontal="center" vertical="center" wrapText="1"/>
      <protection/>
    </xf>
    <xf numFmtId="0" fontId="40" fillId="0" borderId="22" xfId="90" applyFont="1" applyBorder="1" applyAlignment="1">
      <alignment/>
      <protection/>
    </xf>
    <xf numFmtId="0" fontId="47" fillId="0" borderId="22" xfId="90" applyFont="1" applyFill="1" applyBorder="1" applyAlignment="1">
      <alignment horizontal="center" vertical="center" wrapText="1"/>
      <protection/>
    </xf>
    <xf numFmtId="0" fontId="49" fillId="0" borderId="22" xfId="90" applyFont="1" applyFill="1" applyBorder="1" applyAlignment="1">
      <alignment horizontal="center" vertical="center" wrapText="1"/>
      <protection/>
    </xf>
    <xf numFmtId="0" fontId="50" fillId="0" borderId="22" xfId="90" applyFont="1" applyFill="1" applyBorder="1" applyAlignment="1">
      <alignment horizontal="center" vertical="center" wrapText="1"/>
      <protection/>
    </xf>
    <xf numFmtId="0" fontId="51" fillId="0" borderId="32" xfId="92" applyFont="1" applyBorder="1" applyAlignment="1">
      <alignment horizontal="center" vertical="center"/>
      <protection/>
    </xf>
    <xf numFmtId="0" fontId="51" fillId="0" borderId="33" xfId="92" applyFont="1" applyBorder="1" applyAlignment="1">
      <alignment horizontal="center" vertical="center"/>
      <protection/>
    </xf>
    <xf numFmtId="0" fontId="51" fillId="0" borderId="34" xfId="92" applyFont="1" applyBorder="1" applyAlignment="1">
      <alignment horizontal="center" vertical="center"/>
      <protection/>
    </xf>
    <xf numFmtId="0" fontId="52" fillId="0" borderId="21" xfId="92" applyFont="1" applyBorder="1" applyAlignment="1">
      <alignment wrapText="1"/>
      <protection/>
    </xf>
    <xf numFmtId="0" fontId="52" fillId="0" borderId="22" xfId="92" applyFont="1" applyBorder="1" applyAlignment="1">
      <alignment wrapText="1"/>
      <protection/>
    </xf>
    <xf numFmtId="0" fontId="52" fillId="0" borderId="23" xfId="92" applyFont="1" applyBorder="1" applyAlignment="1">
      <alignment wrapText="1"/>
      <protection/>
    </xf>
    <xf numFmtId="0" fontId="51" fillId="0" borderId="15" xfId="92" applyFont="1" applyBorder="1" applyAlignment="1">
      <alignment wrapText="1"/>
      <protection/>
    </xf>
    <xf numFmtId="0" fontId="51" fillId="0" borderId="30" xfId="92" applyFont="1" applyBorder="1" applyAlignment="1">
      <alignment wrapText="1"/>
      <protection/>
    </xf>
    <xf numFmtId="0" fontId="46" fillId="0" borderId="22" xfId="90" applyFont="1" applyBorder="1" applyAlignment="1">
      <alignment horizontal="center"/>
      <protection/>
    </xf>
    <xf numFmtId="0" fontId="45" fillId="0" borderId="22" xfId="90" applyFont="1" applyBorder="1" applyAlignment="1">
      <alignment horizontal="center" wrapText="1"/>
      <protection/>
    </xf>
    <xf numFmtId="0" fontId="46" fillId="0" borderId="22" xfId="90" applyFont="1" applyBorder="1" applyAlignment="1">
      <alignment horizontal="center" wrapText="1"/>
      <protection/>
    </xf>
    <xf numFmtId="0" fontId="48" fillId="0" borderId="22" xfId="90" applyFont="1" applyBorder="1" applyAlignment="1">
      <alignment horizontal="center" wrapText="1"/>
      <protection/>
    </xf>
    <xf numFmtId="0" fontId="51" fillId="0" borderId="36" xfId="0" applyFont="1" applyBorder="1" applyAlignment="1">
      <alignment horizontal="center"/>
    </xf>
    <xf numFmtId="0" fontId="51" fillId="0" borderId="61" xfId="0" applyFont="1" applyBorder="1" applyAlignment="1">
      <alignment horizontal="center"/>
    </xf>
    <xf numFmtId="0" fontId="51" fillId="0" borderId="62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53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2" fillId="0" borderId="46" xfId="91" applyFont="1" applyFill="1" applyBorder="1" applyAlignment="1">
      <alignment horizontal="center" vertical="center" wrapText="1"/>
      <protection/>
    </xf>
    <xf numFmtId="0" fontId="52" fillId="0" borderId="37" xfId="91" applyFont="1" applyFill="1" applyBorder="1" applyAlignment="1">
      <alignment horizontal="center" vertical="center" wrapText="1"/>
      <protection/>
    </xf>
    <xf numFmtId="0" fontId="52" fillId="0" borderId="44" xfId="91" applyFont="1" applyFill="1" applyBorder="1" applyAlignment="1">
      <alignment horizontal="center" vertical="center" wrapText="1"/>
      <protection/>
    </xf>
    <xf numFmtId="3" fontId="47" fillId="0" borderId="50" xfId="90" applyNumberFormat="1" applyFont="1" applyFill="1" applyBorder="1" applyAlignment="1">
      <alignment horizontal="center"/>
      <protection/>
    </xf>
    <xf numFmtId="3" fontId="47" fillId="0" borderId="63" xfId="90" applyNumberFormat="1" applyFont="1" applyFill="1" applyBorder="1" applyAlignment="1">
      <alignment horizontal="center"/>
      <protection/>
    </xf>
    <xf numFmtId="3" fontId="47" fillId="0" borderId="64" xfId="90" applyNumberFormat="1" applyFont="1" applyFill="1" applyBorder="1" applyAlignment="1">
      <alignment horizontal="center"/>
      <protection/>
    </xf>
    <xf numFmtId="0" fontId="47" fillId="0" borderId="50" xfId="90" applyFont="1" applyFill="1" applyBorder="1" applyAlignment="1">
      <alignment horizontal="left" wrapText="1"/>
      <protection/>
    </xf>
    <xf numFmtId="0" fontId="47" fillId="0" borderId="65" xfId="90" applyFont="1" applyFill="1" applyBorder="1" applyAlignment="1">
      <alignment horizontal="left" wrapText="1"/>
      <protection/>
    </xf>
    <xf numFmtId="0" fontId="47" fillId="0" borderId="63" xfId="90" applyFont="1" applyFill="1" applyBorder="1" applyAlignment="1">
      <alignment horizontal="left" wrapText="1"/>
      <protection/>
    </xf>
    <xf numFmtId="3" fontId="47" fillId="0" borderId="22" xfId="90" applyNumberFormat="1" applyFont="1" applyFill="1" applyBorder="1" applyAlignment="1">
      <alignment horizontal="center"/>
      <protection/>
    </xf>
    <xf numFmtId="0" fontId="47" fillId="0" borderId="22" xfId="90" applyFont="1" applyFill="1" applyBorder="1" applyAlignment="1">
      <alignment horizontal="center"/>
      <protection/>
    </xf>
    <xf numFmtId="0" fontId="47" fillId="0" borderId="63" xfId="90" applyFont="1" applyFill="1" applyBorder="1" applyAlignment="1">
      <alignment horizontal="center"/>
      <protection/>
    </xf>
    <xf numFmtId="3" fontId="47" fillId="0" borderId="65" xfId="90" applyNumberFormat="1" applyFont="1" applyFill="1" applyBorder="1" applyAlignment="1">
      <alignment horizontal="center"/>
      <protection/>
    </xf>
    <xf numFmtId="0" fontId="47" fillId="0" borderId="64" xfId="90" applyFont="1" applyFill="1" applyBorder="1" applyAlignment="1">
      <alignment horizontal="center"/>
      <protection/>
    </xf>
    <xf numFmtId="0" fontId="47" fillId="0" borderId="30" xfId="90" applyFont="1" applyFill="1" applyBorder="1" applyAlignment="1">
      <alignment horizontal="center"/>
      <protection/>
    </xf>
    <xf numFmtId="0" fontId="47" fillId="0" borderId="31" xfId="90" applyFont="1" applyFill="1" applyBorder="1" applyAlignment="1">
      <alignment horizontal="center"/>
      <protection/>
    </xf>
    <xf numFmtId="0" fontId="49" fillId="0" borderId="66" xfId="90" applyFont="1" applyFill="1" applyBorder="1" applyAlignment="1">
      <alignment horizontal="center"/>
      <protection/>
    </xf>
    <xf numFmtId="0" fontId="49" fillId="0" borderId="67" xfId="90" applyFont="1" applyFill="1" applyBorder="1" applyAlignment="1">
      <alignment horizontal="center"/>
      <protection/>
    </xf>
    <xf numFmtId="0" fontId="47" fillId="0" borderId="56" xfId="90" applyFont="1" applyFill="1" applyBorder="1" applyAlignment="1">
      <alignment horizontal="center"/>
      <protection/>
    </xf>
    <xf numFmtId="0" fontId="38" fillId="0" borderId="16" xfId="90" applyFont="1" applyFill="1" applyBorder="1" applyAlignment="1">
      <alignment horizontal="right"/>
      <protection/>
    </xf>
    <xf numFmtId="0" fontId="49" fillId="0" borderId="16" xfId="90" applyFont="1" applyFill="1" applyBorder="1" applyAlignment="1">
      <alignment horizontal="center"/>
      <protection/>
    </xf>
    <xf numFmtId="0" fontId="47" fillId="0" borderId="16" xfId="90" applyFont="1" applyFill="1" applyBorder="1" applyAlignment="1">
      <alignment horizontal="center"/>
      <protection/>
    </xf>
    <xf numFmtId="0" fontId="47" fillId="0" borderId="16" xfId="90" applyFont="1" applyFill="1" applyBorder="1">
      <alignment/>
      <protection/>
    </xf>
    <xf numFmtId="0" fontId="47" fillId="0" borderId="68" xfId="90" applyFont="1" applyFill="1" applyBorder="1">
      <alignment/>
      <protection/>
    </xf>
    <xf numFmtId="0" fontId="47" fillId="0" borderId="48" xfId="90" applyFont="1" applyFill="1" applyBorder="1" applyAlignment="1">
      <alignment horizontal="center"/>
      <protection/>
    </xf>
    <xf numFmtId="0" fontId="47" fillId="0" borderId="68" xfId="90" applyFont="1" applyFill="1" applyBorder="1" applyAlignment="1">
      <alignment horizontal="center"/>
      <protection/>
    </xf>
    <xf numFmtId="0" fontId="47" fillId="0" borderId="22" xfId="90" applyFont="1" applyFill="1" applyBorder="1" applyAlignment="1">
      <alignment horizontal="left" wrapText="1"/>
      <protection/>
    </xf>
    <xf numFmtId="0" fontId="47" fillId="0" borderId="0" xfId="90" applyFont="1" applyFill="1" applyBorder="1" applyAlignment="1">
      <alignment horizontal="center"/>
      <protection/>
    </xf>
    <xf numFmtId="0" fontId="47" fillId="0" borderId="67" xfId="90" applyFont="1" applyFill="1" applyBorder="1" applyAlignment="1">
      <alignment horizontal="center"/>
      <protection/>
    </xf>
    <xf numFmtId="0" fontId="47" fillId="0" borderId="69" xfId="90" applyFont="1" applyFill="1" applyBorder="1" applyAlignment="1">
      <alignment horizontal="center"/>
      <protection/>
    </xf>
    <xf numFmtId="0" fontId="47" fillId="0" borderId="22" xfId="90" applyFont="1" applyFill="1" applyBorder="1" applyAlignment="1">
      <alignment horizontal="left"/>
      <protection/>
    </xf>
    <xf numFmtId="3" fontId="47" fillId="0" borderId="25" xfId="90" applyNumberFormat="1" applyFont="1" applyFill="1" applyBorder="1" applyAlignment="1">
      <alignment horizontal="center"/>
      <protection/>
    </xf>
    <xf numFmtId="0" fontId="47" fillId="0" borderId="25" xfId="90" applyFont="1" applyFill="1" applyBorder="1" applyAlignment="1">
      <alignment horizontal="center"/>
      <protection/>
    </xf>
    <xf numFmtId="3" fontId="47" fillId="0" borderId="70" xfId="90" applyNumberFormat="1" applyFont="1" applyFill="1" applyBorder="1" applyAlignment="1">
      <alignment horizontal="center"/>
      <protection/>
    </xf>
    <xf numFmtId="0" fontId="47" fillId="0" borderId="71" xfId="90" applyFont="1" applyFill="1" applyBorder="1" applyAlignment="1">
      <alignment horizontal="center"/>
      <protection/>
    </xf>
    <xf numFmtId="3" fontId="49" fillId="0" borderId="30" xfId="90" applyNumberFormat="1" applyFont="1" applyFill="1" applyBorder="1" applyAlignment="1">
      <alignment horizontal="center"/>
      <protection/>
    </xf>
    <xf numFmtId="0" fontId="49" fillId="0" borderId="30" xfId="90" applyFont="1" applyFill="1" applyBorder="1" applyAlignment="1">
      <alignment horizontal="center"/>
      <protection/>
    </xf>
    <xf numFmtId="3" fontId="49" fillId="0" borderId="48" xfId="90" applyNumberFormat="1" applyFont="1" applyFill="1" applyBorder="1" applyAlignment="1">
      <alignment horizontal="center"/>
      <protection/>
    </xf>
    <xf numFmtId="0" fontId="49" fillId="0" borderId="68" xfId="90" applyFont="1" applyFill="1" applyBorder="1" applyAlignment="1">
      <alignment horizontal="center"/>
      <protection/>
    </xf>
    <xf numFmtId="3" fontId="49" fillId="0" borderId="16" xfId="90" applyNumberFormat="1" applyFont="1" applyFill="1" applyBorder="1" applyAlignment="1">
      <alignment horizontal="center"/>
      <protection/>
    </xf>
    <xf numFmtId="0" fontId="49" fillId="0" borderId="54" xfId="90" applyFont="1" applyFill="1" applyBorder="1" applyAlignment="1">
      <alignment horizontal="center"/>
      <protection/>
    </xf>
    <xf numFmtId="3" fontId="47" fillId="0" borderId="72" xfId="90" applyNumberFormat="1" applyFont="1" applyFill="1" applyBorder="1" applyAlignment="1">
      <alignment horizontal="center"/>
      <protection/>
    </xf>
    <xf numFmtId="3" fontId="47" fillId="0" borderId="73" xfId="90" applyNumberFormat="1" applyFont="1" applyFill="1" applyBorder="1" applyAlignment="1">
      <alignment horizontal="center"/>
      <protection/>
    </xf>
    <xf numFmtId="0" fontId="47" fillId="0" borderId="74" xfId="90" applyFont="1" applyFill="1" applyBorder="1" applyAlignment="1">
      <alignment horizontal="center"/>
      <protection/>
    </xf>
    <xf numFmtId="0" fontId="49" fillId="0" borderId="15" xfId="90" applyFont="1" applyFill="1" applyBorder="1" applyAlignment="1">
      <alignment horizontal="left"/>
      <protection/>
    </xf>
    <xf numFmtId="0" fontId="49" fillId="0" borderId="30" xfId="90" applyFont="1" applyFill="1" applyBorder="1" applyAlignment="1">
      <alignment horizontal="left"/>
      <protection/>
    </xf>
    <xf numFmtId="0" fontId="47" fillId="0" borderId="35" xfId="90" applyFont="1" applyFill="1" applyBorder="1" applyAlignment="1">
      <alignment horizontal="left"/>
      <protection/>
    </xf>
    <xf numFmtId="0" fontId="49" fillId="0" borderId="32" xfId="90" applyFont="1" applyFill="1" applyBorder="1" applyAlignment="1">
      <alignment horizontal="center"/>
      <protection/>
    </xf>
    <xf numFmtId="0" fontId="49" fillId="0" borderId="33" xfId="90" applyFont="1" applyFill="1" applyBorder="1" applyAlignment="1">
      <alignment horizontal="center"/>
      <protection/>
    </xf>
    <xf numFmtId="0" fontId="49" fillId="0" borderId="75" xfId="90" applyFont="1" applyFill="1" applyBorder="1" applyAlignment="1">
      <alignment horizontal="center"/>
      <protection/>
    </xf>
    <xf numFmtId="0" fontId="47" fillId="0" borderId="50" xfId="90" applyFont="1" applyFill="1" applyBorder="1" applyAlignment="1">
      <alignment horizontal="left"/>
      <protection/>
    </xf>
    <xf numFmtId="0" fontId="47" fillId="0" borderId="65" xfId="90" applyFont="1" applyFill="1" applyBorder="1" applyAlignment="1">
      <alignment horizontal="left"/>
      <protection/>
    </xf>
    <xf numFmtId="0" fontId="47" fillId="0" borderId="63" xfId="90" applyFont="1" applyFill="1" applyBorder="1" applyAlignment="1">
      <alignment horizontal="left"/>
      <protection/>
    </xf>
    <xf numFmtId="0" fontId="47" fillId="0" borderId="65" xfId="90" applyFont="1" applyFill="1" applyBorder="1" applyAlignment="1">
      <alignment horizontal="center"/>
      <protection/>
    </xf>
    <xf numFmtId="0" fontId="47" fillId="0" borderId="50" xfId="90" applyFont="1" applyFill="1" applyBorder="1" applyAlignment="1">
      <alignment horizontal="center"/>
      <protection/>
    </xf>
    <xf numFmtId="0" fontId="47" fillId="0" borderId="73" xfId="90" applyFont="1" applyFill="1" applyBorder="1" applyAlignment="1">
      <alignment horizontal="left"/>
      <protection/>
    </xf>
    <xf numFmtId="0" fontId="47" fillId="0" borderId="76" xfId="90" applyFont="1" applyFill="1" applyBorder="1" applyAlignment="1">
      <alignment horizontal="left"/>
      <protection/>
    </xf>
    <xf numFmtId="0" fontId="47" fillId="0" borderId="77" xfId="90" applyFont="1" applyFill="1" applyBorder="1" applyAlignment="1">
      <alignment horizontal="left"/>
      <protection/>
    </xf>
    <xf numFmtId="3" fontId="47" fillId="0" borderId="35" xfId="90" applyNumberFormat="1" applyFont="1" applyFill="1" applyBorder="1" applyAlignment="1">
      <alignment horizontal="center"/>
      <protection/>
    </xf>
    <xf numFmtId="0" fontId="47" fillId="0" borderId="35" xfId="90" applyFont="1" applyFill="1" applyBorder="1" applyAlignment="1">
      <alignment horizontal="center"/>
      <protection/>
    </xf>
    <xf numFmtId="0" fontId="47" fillId="0" borderId="77" xfId="90" applyFont="1" applyFill="1" applyBorder="1" applyAlignment="1">
      <alignment horizontal="center"/>
      <protection/>
    </xf>
    <xf numFmtId="3" fontId="47" fillId="0" borderId="76" xfId="90" applyNumberFormat="1" applyFont="1" applyFill="1" applyBorder="1" applyAlignment="1">
      <alignment horizontal="center"/>
      <protection/>
    </xf>
    <xf numFmtId="0" fontId="49" fillId="0" borderId="53" xfId="90" applyFont="1" applyFill="1" applyBorder="1" applyAlignment="1">
      <alignment horizontal="left"/>
      <protection/>
    </xf>
    <xf numFmtId="0" fontId="49" fillId="0" borderId="16" xfId="90" applyFont="1" applyFill="1" applyBorder="1" applyAlignment="1">
      <alignment horizontal="left"/>
      <protection/>
    </xf>
    <xf numFmtId="0" fontId="49" fillId="0" borderId="68" xfId="90" applyFont="1" applyFill="1" applyBorder="1" applyAlignment="1">
      <alignment horizontal="left"/>
      <protection/>
    </xf>
    <xf numFmtId="3" fontId="47" fillId="0" borderId="22" xfId="90" applyNumberFormat="1" applyFont="1" applyBorder="1" applyAlignment="1">
      <alignment horizontal="center"/>
      <protection/>
    </xf>
    <xf numFmtId="0" fontId="47" fillId="0" borderId="22" xfId="90" applyFont="1" applyBorder="1" applyAlignment="1">
      <alignment horizontal="center"/>
      <protection/>
    </xf>
    <xf numFmtId="0" fontId="49" fillId="0" borderId="22" xfId="90" applyFont="1" applyBorder="1" applyAlignment="1">
      <alignment horizontal="center"/>
      <protection/>
    </xf>
    <xf numFmtId="0" fontId="45" fillId="0" borderId="16" xfId="0" applyFont="1" applyBorder="1" applyAlignment="1">
      <alignment vertical="center"/>
    </xf>
    <xf numFmtId="0" fontId="45" fillId="0" borderId="54" xfId="0" applyFont="1" applyBorder="1" applyAlignment="1">
      <alignment vertical="center"/>
    </xf>
    <xf numFmtId="0" fontId="55" fillId="0" borderId="47" xfId="0" applyFont="1" applyBorder="1" applyAlignment="1">
      <alignment horizontal="right"/>
    </xf>
    <xf numFmtId="0" fontId="56" fillId="0" borderId="0" xfId="0" applyFont="1" applyBorder="1" applyAlignment="1">
      <alignment/>
    </xf>
    <xf numFmtId="0" fontId="56" fillId="0" borderId="40" xfId="0" applyFont="1" applyBorder="1" applyAlignment="1">
      <alignment/>
    </xf>
    <xf numFmtId="0" fontId="46" fillId="0" borderId="4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9" fillId="0" borderId="22" xfId="90" applyFont="1" applyBorder="1" applyAlignment="1">
      <alignment horizontal="left"/>
      <protection/>
    </xf>
    <xf numFmtId="3" fontId="49" fillId="0" borderId="22" xfId="90" applyNumberFormat="1" applyFont="1" applyBorder="1" applyAlignment="1">
      <alignment horizontal="center"/>
      <protection/>
    </xf>
    <xf numFmtId="0" fontId="38" fillId="0" borderId="22" xfId="90" applyFont="1" applyBorder="1" applyAlignment="1">
      <alignment horizontal="center" vertical="center"/>
      <protection/>
    </xf>
    <xf numFmtId="0" fontId="45" fillId="0" borderId="22" xfId="0" applyFont="1" applyBorder="1" applyAlignment="1">
      <alignment/>
    </xf>
    <xf numFmtId="0" fontId="45" fillId="0" borderId="50" xfId="0" applyFont="1" applyBorder="1" applyAlignment="1">
      <alignment/>
    </xf>
    <xf numFmtId="0" fontId="47" fillId="0" borderId="22" xfId="90" applyFont="1" applyBorder="1" applyAlignment="1">
      <alignment horizontal="left"/>
      <protection/>
    </xf>
    <xf numFmtId="0" fontId="47" fillId="0" borderId="22" xfId="90" applyFont="1" applyBorder="1" applyAlignment="1">
      <alignment horizontal="left" wrapText="1"/>
      <protection/>
    </xf>
    <xf numFmtId="0" fontId="47" fillId="0" borderId="22" xfId="90" applyFont="1" applyBorder="1" applyAlignment="1">
      <alignment horizontal="center" wrapText="1"/>
      <protection/>
    </xf>
    <xf numFmtId="0" fontId="47" fillId="0" borderId="22" xfId="90" applyFont="1" applyBorder="1" applyAlignment="1">
      <alignment horizontal="left" vertical="center"/>
      <protection/>
    </xf>
    <xf numFmtId="3" fontId="47" fillId="0" borderId="22" xfId="90" applyNumberFormat="1" applyFont="1" applyBorder="1" applyAlignment="1">
      <alignment horizontal="center" vertical="center"/>
      <protection/>
    </xf>
    <xf numFmtId="0" fontId="47" fillId="0" borderId="22" xfId="90" applyFont="1" applyBorder="1" applyAlignment="1">
      <alignment horizontal="center" vertical="center"/>
      <protection/>
    </xf>
    <xf numFmtId="0" fontId="38" fillId="0" borderId="65" xfId="90" applyFont="1" applyBorder="1" applyAlignment="1">
      <alignment horizontal="center" vertical="center"/>
      <protection/>
    </xf>
    <xf numFmtId="0" fontId="38" fillId="0" borderId="63" xfId="90" applyFont="1" applyBorder="1" applyAlignment="1">
      <alignment horizontal="center" vertical="center"/>
      <protection/>
    </xf>
    <xf numFmtId="0" fontId="35" fillId="0" borderId="59" xfId="0" applyFont="1" applyBorder="1" applyAlignment="1">
      <alignment horizontal="center" vertical="center"/>
    </xf>
    <xf numFmtId="0" fontId="30" fillId="0" borderId="46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44" xfId="0" applyFont="1" applyBorder="1" applyAlignment="1">
      <alignment/>
    </xf>
    <xf numFmtId="0" fontId="30" fillId="0" borderId="47" xfId="0" applyFont="1" applyBorder="1" applyAlignment="1">
      <alignment/>
    </xf>
    <xf numFmtId="3" fontId="30" fillId="0" borderId="0" xfId="0" applyNumberFormat="1" applyFont="1" applyBorder="1" applyAlignment="1">
      <alignment horizontal="right"/>
    </xf>
    <xf numFmtId="0" fontId="29" fillId="0" borderId="40" xfId="0" applyFont="1" applyBorder="1" applyAlignment="1">
      <alignment/>
    </xf>
    <xf numFmtId="0" fontId="31" fillId="0" borderId="58" xfId="0" applyFont="1" applyBorder="1" applyAlignment="1">
      <alignment horizontal="right"/>
    </xf>
    <xf numFmtId="0" fontId="29" fillId="0" borderId="59" xfId="0" applyFont="1" applyBorder="1" applyAlignment="1">
      <alignment/>
    </xf>
    <xf numFmtId="0" fontId="29" fillId="0" borderId="60" xfId="0" applyFont="1" applyBorder="1" applyAlignment="1">
      <alignment/>
    </xf>
    <xf numFmtId="0" fontId="29" fillId="0" borderId="47" xfId="0" applyFont="1" applyBorder="1" applyAlignment="1">
      <alignment horizontal="right"/>
    </xf>
    <xf numFmtId="0" fontId="29" fillId="0" borderId="0" xfId="0" applyFont="1" applyBorder="1" applyAlignment="1">
      <alignment/>
    </xf>
    <xf numFmtId="3" fontId="29" fillId="0" borderId="40" xfId="0" applyNumberFormat="1" applyFont="1" applyBorder="1" applyAlignment="1">
      <alignment/>
    </xf>
    <xf numFmtId="0" fontId="31" fillId="0" borderId="46" xfId="0" applyFont="1" applyBorder="1" applyAlignment="1">
      <alignment horizontal="right"/>
    </xf>
    <xf numFmtId="0" fontId="29" fillId="0" borderId="47" xfId="0" applyFont="1" applyBorder="1" applyAlignment="1">
      <alignment horizontal="right"/>
    </xf>
    <xf numFmtId="3" fontId="29" fillId="0" borderId="40" xfId="0" applyNumberFormat="1" applyFont="1" applyBorder="1" applyAlignment="1">
      <alignment horizontal="right"/>
    </xf>
    <xf numFmtId="0" fontId="36" fillId="0" borderId="47" xfId="0" applyFont="1" applyBorder="1" applyAlignment="1">
      <alignment horizontal="right"/>
    </xf>
    <xf numFmtId="0" fontId="36" fillId="0" borderId="0" xfId="0" applyFont="1" applyBorder="1" applyAlignment="1">
      <alignment/>
    </xf>
    <xf numFmtId="3" fontId="36" fillId="0" borderId="40" xfId="0" applyNumberFormat="1" applyFont="1" applyBorder="1" applyAlignment="1">
      <alignment horizontal="right"/>
    </xf>
    <xf numFmtId="0" fontId="36" fillId="0" borderId="47" xfId="0" applyFont="1" applyBorder="1" applyAlignment="1">
      <alignment horizontal="right" wrapText="1"/>
    </xf>
    <xf numFmtId="3" fontId="36" fillId="0" borderId="0" xfId="0" applyNumberFormat="1" applyFont="1" applyBorder="1" applyAlignment="1">
      <alignment horizontal="right"/>
    </xf>
    <xf numFmtId="0" fontId="31" fillId="0" borderId="47" xfId="0" applyFont="1" applyBorder="1" applyAlignment="1">
      <alignment horizontal="right"/>
    </xf>
    <xf numFmtId="3" fontId="31" fillId="0" borderId="40" xfId="0" applyNumberFormat="1" applyFont="1" applyBorder="1" applyAlignment="1">
      <alignment horizontal="right"/>
    </xf>
    <xf numFmtId="0" fontId="36" fillId="0" borderId="58" xfId="0" applyFont="1" applyBorder="1" applyAlignment="1">
      <alignment horizontal="right"/>
    </xf>
    <xf numFmtId="0" fontId="36" fillId="0" borderId="59" xfId="0" applyFont="1" applyBorder="1" applyAlignment="1">
      <alignment/>
    </xf>
    <xf numFmtId="3" fontId="36" fillId="0" borderId="60" xfId="0" applyNumberFormat="1" applyFont="1" applyBorder="1" applyAlignment="1">
      <alignment horizontal="right"/>
    </xf>
    <xf numFmtId="0" fontId="34" fillId="0" borderId="46" xfId="0" applyFont="1" applyBorder="1" applyAlignment="1">
      <alignment horizontal="right" wrapText="1"/>
    </xf>
    <xf numFmtId="0" fontId="32" fillId="0" borderId="37" xfId="0" applyFont="1" applyBorder="1" applyAlignment="1">
      <alignment/>
    </xf>
    <xf numFmtId="3" fontId="33" fillId="0" borderId="44" xfId="0" applyNumberFormat="1" applyFont="1" applyBorder="1" applyAlignment="1">
      <alignment horizontal="right"/>
    </xf>
    <xf numFmtId="0" fontId="32" fillId="0" borderId="59" xfId="0" applyFont="1" applyBorder="1" applyAlignment="1">
      <alignment/>
    </xf>
    <xf numFmtId="0" fontId="32" fillId="0" borderId="60" xfId="0" applyFont="1" applyBorder="1" applyAlignment="1">
      <alignment/>
    </xf>
    <xf numFmtId="3" fontId="36" fillId="0" borderId="40" xfId="0" applyNumberFormat="1" applyFont="1" applyFill="1" applyBorder="1" applyAlignment="1">
      <alignment horizontal="right"/>
    </xf>
    <xf numFmtId="0" fontId="37" fillId="0" borderId="47" xfId="0" applyFont="1" applyBorder="1" applyAlignment="1">
      <alignment horizontal="right"/>
    </xf>
    <xf numFmtId="0" fontId="37" fillId="0" borderId="0" xfId="0" applyFont="1" applyBorder="1" applyAlignment="1">
      <alignment/>
    </xf>
    <xf numFmtId="3" fontId="36" fillId="0" borderId="40" xfId="0" applyNumberFormat="1" applyFont="1" applyFill="1" applyBorder="1" applyAlignment="1">
      <alignment/>
    </xf>
    <xf numFmtId="0" fontId="57" fillId="0" borderId="0" xfId="0" applyFont="1" applyBorder="1" applyAlignment="1">
      <alignment/>
    </xf>
    <xf numFmtId="0" fontId="37" fillId="0" borderId="47" xfId="0" applyFont="1" applyBorder="1" applyAlignment="1">
      <alignment horizontal="right" wrapText="1"/>
    </xf>
    <xf numFmtId="0" fontId="29" fillId="0" borderId="58" xfId="0" applyFont="1" applyBorder="1" applyAlignment="1">
      <alignment horizontal="right"/>
    </xf>
    <xf numFmtId="3" fontId="29" fillId="0" borderId="60" xfId="0" applyNumberFormat="1" applyFont="1" applyBorder="1" applyAlignment="1">
      <alignment horizontal="right"/>
    </xf>
    <xf numFmtId="0" fontId="30" fillId="0" borderId="58" xfId="0" applyFont="1" applyBorder="1" applyAlignment="1">
      <alignment/>
    </xf>
    <xf numFmtId="3" fontId="30" fillId="0" borderId="59" xfId="0" applyNumberFormat="1" applyFont="1" applyBorder="1" applyAlignment="1">
      <alignment horizontal="right"/>
    </xf>
    <xf numFmtId="0" fontId="36" fillId="0" borderId="40" xfId="0" applyFont="1" applyFill="1" applyBorder="1" applyAlignment="1">
      <alignment horizontal="right"/>
    </xf>
    <xf numFmtId="0" fontId="30" fillId="21" borderId="46" xfId="0" applyFont="1" applyFill="1" applyBorder="1" applyAlignment="1">
      <alignment/>
    </xf>
    <xf numFmtId="0" fontId="29" fillId="21" borderId="44" xfId="0" applyFont="1" applyFill="1" applyBorder="1" applyAlignment="1">
      <alignment/>
    </xf>
    <xf numFmtId="0" fontId="29" fillId="0" borderId="47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32" fillId="0" borderId="59" xfId="0" applyFont="1" applyBorder="1" applyAlignment="1">
      <alignment/>
    </xf>
    <xf numFmtId="3" fontId="36" fillId="0" borderId="60" xfId="0" applyNumberFormat="1" applyFont="1" applyFill="1" applyBorder="1" applyAlignment="1">
      <alignment horizontal="right"/>
    </xf>
    <xf numFmtId="0" fontId="29" fillId="0" borderId="47" xfId="0" applyFont="1" applyFill="1" applyBorder="1" applyAlignment="1">
      <alignment/>
    </xf>
    <xf numFmtId="0" fontId="34" fillId="0" borderId="47" xfId="0" applyFont="1" applyBorder="1" applyAlignment="1">
      <alignment horizontal="right"/>
    </xf>
    <xf numFmtId="0" fontId="32" fillId="0" borderId="0" xfId="0" applyFont="1" applyBorder="1" applyAlignment="1">
      <alignment/>
    </xf>
    <xf numFmtId="3" fontId="33" fillId="0" borderId="40" xfId="0" applyNumberFormat="1" applyFont="1" applyBorder="1" applyAlignment="1">
      <alignment horizontal="right"/>
    </xf>
    <xf numFmtId="0" fontId="30" fillId="21" borderId="58" xfId="0" applyFont="1" applyFill="1" applyBorder="1" applyAlignment="1">
      <alignment/>
    </xf>
    <xf numFmtId="3" fontId="30" fillId="21" borderId="60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 horizontal="right"/>
    </xf>
  </cellXfs>
  <cellStyles count="9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 2" xfId="90"/>
    <cellStyle name="Normál_5. sz. m." xfId="91"/>
    <cellStyle name="Normál_7. sz. m." xfId="92"/>
    <cellStyle name="Note" xfId="93"/>
    <cellStyle name="Output" xfId="94"/>
    <cellStyle name="Összesen" xfId="95"/>
    <cellStyle name="Currency" xfId="96"/>
    <cellStyle name="Currency [0]" xfId="97"/>
    <cellStyle name="Rossz" xfId="98"/>
    <cellStyle name="Semleges" xfId="99"/>
    <cellStyle name="Számítás" xfId="100"/>
    <cellStyle name="Percent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1.57421875" style="4" customWidth="1"/>
    <col min="2" max="2" width="16.140625" style="4" customWidth="1"/>
    <col min="3" max="3" width="22.8515625" style="4" customWidth="1"/>
    <col min="4" max="4" width="22.57421875" style="4" customWidth="1"/>
    <col min="5" max="5" width="21.8515625" style="4" customWidth="1"/>
    <col min="6" max="6" width="11.140625" style="4" customWidth="1"/>
    <col min="7" max="7" width="17.00390625" style="4" customWidth="1"/>
    <col min="8" max="8" width="10.140625" style="4" customWidth="1"/>
    <col min="9" max="9" width="8.57421875" style="4" customWidth="1"/>
    <col min="10" max="12" width="30.421875" style="4" customWidth="1"/>
    <col min="13" max="16384" width="9.140625" style="4" customWidth="1"/>
  </cols>
  <sheetData>
    <row r="1" spans="1:12" s="11" customFormat="1" ht="60.75" customHeight="1" thickBot="1">
      <c r="A1" s="378" t="s">
        <v>429</v>
      </c>
      <c r="B1" s="379"/>
      <c r="C1" s="379"/>
      <c r="D1" s="379"/>
      <c r="E1" s="380"/>
      <c r="F1" s="9"/>
      <c r="G1" s="10"/>
      <c r="H1" s="10"/>
      <c r="I1" s="10"/>
      <c r="J1" s="10"/>
      <c r="K1" s="10"/>
      <c r="L1" s="10"/>
    </row>
    <row r="2" spans="1:12" s="11" customFormat="1" ht="30.75" thickBot="1">
      <c r="A2" s="36" t="s">
        <v>290</v>
      </c>
      <c r="B2" s="37"/>
      <c r="C2" s="381" t="s">
        <v>63</v>
      </c>
      <c r="D2" s="382"/>
      <c r="E2" s="383"/>
      <c r="F2" s="10"/>
      <c r="G2" s="12"/>
      <c r="H2" s="13"/>
      <c r="I2" s="12"/>
      <c r="J2" s="14"/>
      <c r="K2" s="12"/>
      <c r="L2" s="12"/>
    </row>
    <row r="3" spans="1:11" s="11" customFormat="1" ht="30">
      <c r="A3" s="38" t="s">
        <v>25</v>
      </c>
      <c r="B3" s="39" t="s">
        <v>26</v>
      </c>
      <c r="C3" s="40" t="s">
        <v>27</v>
      </c>
      <c r="D3" s="40" t="s">
        <v>28</v>
      </c>
      <c r="E3" s="41" t="s">
        <v>29</v>
      </c>
      <c r="F3" s="12"/>
      <c r="G3" s="12"/>
      <c r="H3" s="12"/>
      <c r="I3" s="14"/>
      <c r="J3" s="12"/>
      <c r="K3" s="12"/>
    </row>
    <row r="4" spans="1:11" s="11" customFormat="1" ht="30">
      <c r="A4" s="42" t="s">
        <v>30</v>
      </c>
      <c r="B4" s="43"/>
      <c r="C4" s="44">
        <f>SUM(C5:C7)</f>
        <v>82223</v>
      </c>
      <c r="D4" s="44">
        <v>82223</v>
      </c>
      <c r="E4" s="45"/>
      <c r="F4" s="12"/>
      <c r="G4" s="12"/>
      <c r="H4" s="12"/>
      <c r="I4" s="14"/>
      <c r="J4" s="12"/>
      <c r="K4" s="12"/>
    </row>
    <row r="5" spans="1:11" s="11" customFormat="1" ht="30">
      <c r="A5" s="46" t="s">
        <v>31</v>
      </c>
      <c r="B5" s="47"/>
      <c r="C5" s="48">
        <v>72960</v>
      </c>
      <c r="D5" s="48">
        <v>72960</v>
      </c>
      <c r="E5" s="45"/>
      <c r="F5" s="12"/>
      <c r="G5" s="12"/>
      <c r="H5" s="12"/>
      <c r="I5" s="14"/>
      <c r="J5" s="12"/>
      <c r="K5" s="12"/>
    </row>
    <row r="6" spans="1:11" s="11" customFormat="1" ht="31.5">
      <c r="A6" s="46" t="s">
        <v>32</v>
      </c>
      <c r="B6" s="47"/>
      <c r="C6" s="48">
        <v>5263</v>
      </c>
      <c r="D6" s="48">
        <v>5263</v>
      </c>
      <c r="E6" s="45"/>
      <c r="F6" s="12"/>
      <c r="G6" s="12"/>
      <c r="H6" s="12"/>
      <c r="I6" s="14"/>
      <c r="J6" s="12"/>
      <c r="K6" s="12"/>
    </row>
    <row r="7" spans="1:11" s="11" customFormat="1" ht="30">
      <c r="A7" s="46" t="s">
        <v>33</v>
      </c>
      <c r="B7" s="47"/>
      <c r="C7" s="48">
        <v>4000</v>
      </c>
      <c r="D7" s="48">
        <v>4000</v>
      </c>
      <c r="E7" s="45"/>
      <c r="F7" s="12"/>
      <c r="G7" s="12"/>
      <c r="H7" s="12"/>
      <c r="I7" s="14"/>
      <c r="J7" s="12"/>
      <c r="K7" s="12"/>
    </row>
    <row r="8" spans="1:11" s="11" customFormat="1" ht="30">
      <c r="A8" s="49" t="s">
        <v>323</v>
      </c>
      <c r="B8" s="50"/>
      <c r="C8" s="44">
        <v>16</v>
      </c>
      <c r="D8" s="44">
        <v>16</v>
      </c>
      <c r="E8" s="45"/>
      <c r="F8" s="12"/>
      <c r="G8" s="12"/>
      <c r="H8" s="12"/>
      <c r="I8" s="14"/>
      <c r="J8" s="12"/>
      <c r="K8" s="12"/>
    </row>
    <row r="9" spans="1:11" s="11" customFormat="1" ht="31.5">
      <c r="A9" s="51" t="s">
        <v>324</v>
      </c>
      <c r="B9" s="43"/>
      <c r="C9" s="44">
        <f>SUM(C10:C11)</f>
        <v>3981</v>
      </c>
      <c r="D9" s="44">
        <f>SUM(D10:D11)</f>
        <v>3981</v>
      </c>
      <c r="E9" s="52"/>
      <c r="F9" s="12"/>
      <c r="G9" s="12"/>
      <c r="H9" s="12"/>
      <c r="I9" s="14"/>
      <c r="J9" s="12"/>
      <c r="K9" s="12"/>
    </row>
    <row r="10" spans="1:11" s="11" customFormat="1" ht="30">
      <c r="A10" s="53" t="s">
        <v>325</v>
      </c>
      <c r="B10" s="54"/>
      <c r="C10" s="48">
        <v>1481</v>
      </c>
      <c r="D10" s="48">
        <v>1481</v>
      </c>
      <c r="E10" s="52"/>
      <c r="F10" s="12"/>
      <c r="G10" s="12"/>
      <c r="H10" s="12"/>
      <c r="I10" s="14"/>
      <c r="J10" s="12"/>
      <c r="K10" s="12"/>
    </row>
    <row r="11" spans="1:11" s="11" customFormat="1" ht="30">
      <c r="A11" s="53" t="s">
        <v>34</v>
      </c>
      <c r="B11" s="54"/>
      <c r="C11" s="48">
        <v>2500</v>
      </c>
      <c r="D11" s="48">
        <v>2500</v>
      </c>
      <c r="E11" s="52"/>
      <c r="F11" s="12"/>
      <c r="G11" s="12"/>
      <c r="H11" s="12"/>
      <c r="I11" s="14"/>
      <c r="J11" s="12"/>
      <c r="K11" s="12"/>
    </row>
    <row r="12" spans="1:11" s="11" customFormat="1" ht="30">
      <c r="A12" s="42" t="s">
        <v>35</v>
      </c>
      <c r="B12" s="43"/>
      <c r="C12" s="44">
        <v>1200</v>
      </c>
      <c r="D12" s="44">
        <v>1200</v>
      </c>
      <c r="E12" s="55"/>
      <c r="F12" s="12"/>
      <c r="G12" s="13"/>
      <c r="H12" s="12"/>
      <c r="I12" s="14"/>
      <c r="J12" s="12"/>
      <c r="K12" s="12"/>
    </row>
    <row r="13" spans="1:11" s="11" customFormat="1" ht="30">
      <c r="A13" s="42" t="s">
        <v>36</v>
      </c>
      <c r="B13" s="43"/>
      <c r="C13" s="56">
        <v>3</v>
      </c>
      <c r="D13" s="56">
        <v>3</v>
      </c>
      <c r="E13" s="57"/>
      <c r="F13" s="15"/>
      <c r="G13" s="15"/>
      <c r="H13" s="15"/>
      <c r="I13" s="15"/>
      <c r="J13" s="15"/>
      <c r="K13" s="15"/>
    </row>
    <row r="14" spans="1:11" s="11" customFormat="1" ht="31.5">
      <c r="A14" s="58" t="s">
        <v>37</v>
      </c>
      <c r="B14" s="59"/>
      <c r="C14" s="60">
        <v>35</v>
      </c>
      <c r="D14" s="60">
        <v>35</v>
      </c>
      <c r="E14" s="61"/>
      <c r="F14" s="15"/>
      <c r="G14" s="15"/>
      <c r="H14" s="15"/>
      <c r="I14" s="15"/>
      <c r="J14" s="15"/>
      <c r="K14" s="15"/>
    </row>
    <row r="15" spans="1:11" s="11" customFormat="1" ht="30">
      <c r="A15" s="111" t="s">
        <v>326</v>
      </c>
      <c r="B15" s="112"/>
      <c r="C15" s="113">
        <f>C4+C8+C9+C12+C13+C14</f>
        <v>87458</v>
      </c>
      <c r="D15" s="113">
        <f>D4+D8+D9+D12+D13+D14</f>
        <v>87458</v>
      </c>
      <c r="E15" s="114"/>
      <c r="F15" s="15"/>
      <c r="G15" s="15"/>
      <c r="H15" s="15"/>
      <c r="I15" s="15"/>
      <c r="J15" s="15"/>
      <c r="K15" s="15"/>
    </row>
    <row r="16" spans="1:11" s="11" customFormat="1" ht="32.25" thickBot="1">
      <c r="A16" s="66" t="s">
        <v>38</v>
      </c>
      <c r="B16" s="67"/>
      <c r="C16" s="68">
        <v>3000</v>
      </c>
      <c r="D16" s="68">
        <v>3000</v>
      </c>
      <c r="E16" s="61"/>
      <c r="F16" s="15"/>
      <c r="G16" s="15"/>
      <c r="H16" s="15"/>
      <c r="I16" s="15"/>
      <c r="J16" s="15"/>
      <c r="K16" s="15"/>
    </row>
    <row r="17" spans="1:11" s="11" customFormat="1" ht="30.75" thickBot="1">
      <c r="A17" s="69" t="s">
        <v>142</v>
      </c>
      <c r="B17" s="70" t="s">
        <v>39</v>
      </c>
      <c r="C17" s="71">
        <f>SUM(C15:C16)</f>
        <v>90458</v>
      </c>
      <c r="D17" s="71">
        <f>SUM(C15:C16)</f>
        <v>90458</v>
      </c>
      <c r="E17" s="72"/>
      <c r="F17" s="15"/>
      <c r="G17" s="15"/>
      <c r="H17" s="15"/>
      <c r="I17" s="15"/>
      <c r="J17" s="15"/>
      <c r="K17" s="15"/>
    </row>
    <row r="18" spans="1:11" s="11" customFormat="1" ht="30.75" thickBot="1">
      <c r="A18" s="118" t="s">
        <v>343</v>
      </c>
      <c r="B18" s="115"/>
      <c r="C18" s="119">
        <v>3784</v>
      </c>
      <c r="D18" s="116"/>
      <c r="E18" s="117">
        <v>3784</v>
      </c>
      <c r="F18" s="15"/>
      <c r="G18" s="15"/>
      <c r="H18" s="15"/>
      <c r="I18" s="15"/>
      <c r="J18" s="15"/>
      <c r="K18" s="15"/>
    </row>
    <row r="19" spans="1:11" s="11" customFormat="1" ht="30.75" thickBot="1">
      <c r="A19" s="69" t="s">
        <v>344</v>
      </c>
      <c r="B19" s="70" t="s">
        <v>342</v>
      </c>
      <c r="C19" s="71">
        <v>3784</v>
      </c>
      <c r="D19" s="71"/>
      <c r="E19" s="103">
        <v>3784</v>
      </c>
      <c r="F19" s="15"/>
      <c r="G19" s="15"/>
      <c r="H19" s="15"/>
      <c r="I19" s="15"/>
      <c r="J19" s="15"/>
      <c r="K19" s="15"/>
    </row>
    <row r="20" spans="1:11" s="11" customFormat="1" ht="30">
      <c r="A20" s="121" t="s">
        <v>41</v>
      </c>
      <c r="B20" s="63"/>
      <c r="C20" s="122">
        <v>1700</v>
      </c>
      <c r="D20" s="122">
        <v>1700</v>
      </c>
      <c r="E20" s="77"/>
      <c r="F20" s="16"/>
      <c r="G20" s="16"/>
      <c r="H20" s="16"/>
      <c r="I20" s="15"/>
      <c r="J20" s="15"/>
      <c r="K20" s="15"/>
    </row>
    <row r="21" spans="1:11" s="11" customFormat="1" ht="30">
      <c r="A21" s="53" t="s">
        <v>42</v>
      </c>
      <c r="B21" s="54"/>
      <c r="C21" s="48">
        <v>35</v>
      </c>
      <c r="D21" s="48">
        <v>35</v>
      </c>
      <c r="E21" s="73"/>
      <c r="F21" s="16"/>
      <c r="G21" s="16"/>
      <c r="H21" s="16"/>
      <c r="I21" s="15"/>
      <c r="J21" s="15"/>
      <c r="K21" s="15"/>
    </row>
    <row r="22" spans="1:11" s="11" customFormat="1" ht="30">
      <c r="A22" s="74" t="s">
        <v>40</v>
      </c>
      <c r="B22" s="75"/>
      <c r="C22" s="76">
        <f>SUM(C20:C21)</f>
        <v>1735</v>
      </c>
      <c r="D22" s="76">
        <f>SUM(D20:D21)</f>
        <v>1735</v>
      </c>
      <c r="E22" s="77"/>
      <c r="F22" s="16"/>
      <c r="G22" s="16"/>
      <c r="H22" s="16"/>
      <c r="I22" s="15"/>
      <c r="J22" s="15"/>
      <c r="K22" s="15"/>
    </row>
    <row r="23" spans="1:11" s="11" customFormat="1" ht="30">
      <c r="A23" s="78" t="s">
        <v>43</v>
      </c>
      <c r="B23" s="54"/>
      <c r="C23" s="48">
        <v>86156</v>
      </c>
      <c r="D23" s="48">
        <v>86156</v>
      </c>
      <c r="E23" s="57"/>
      <c r="F23" s="16"/>
      <c r="G23" s="16"/>
      <c r="H23" s="16"/>
      <c r="I23" s="15"/>
      <c r="J23" s="15"/>
      <c r="K23" s="15"/>
    </row>
    <row r="24" spans="1:11" s="11" customFormat="1" ht="30">
      <c r="A24" s="79" t="s">
        <v>44</v>
      </c>
      <c r="B24" s="80"/>
      <c r="C24" s="81">
        <v>30</v>
      </c>
      <c r="D24" s="81">
        <v>30</v>
      </c>
      <c r="E24" s="82"/>
      <c r="F24" s="15"/>
      <c r="G24" s="15"/>
      <c r="H24" s="15"/>
      <c r="I24" s="15"/>
      <c r="J24" s="15"/>
      <c r="K24" s="15"/>
    </row>
    <row r="25" spans="1:11" s="11" customFormat="1" ht="30">
      <c r="A25" s="83" t="s">
        <v>143</v>
      </c>
      <c r="B25" s="84"/>
      <c r="C25" s="85">
        <f>SUM(C23:C24)</f>
        <v>86186</v>
      </c>
      <c r="D25" s="85">
        <f>SUM(D23:D24)</f>
        <v>86186</v>
      </c>
      <c r="E25" s="57"/>
      <c r="F25" s="15"/>
      <c r="G25" s="15"/>
      <c r="H25" s="15"/>
      <c r="I25" s="15"/>
      <c r="J25" s="15"/>
      <c r="K25" s="15"/>
    </row>
    <row r="26" spans="1:11" s="11" customFormat="1" ht="30">
      <c r="A26" s="86" t="s">
        <v>46</v>
      </c>
      <c r="B26" s="87"/>
      <c r="C26" s="48">
        <v>60</v>
      </c>
      <c r="D26" s="48">
        <v>60</v>
      </c>
      <c r="E26" s="57"/>
      <c r="F26" s="15"/>
      <c r="G26" s="15"/>
      <c r="H26" s="15"/>
      <c r="I26" s="15"/>
      <c r="J26" s="15"/>
      <c r="K26" s="15"/>
    </row>
    <row r="27" spans="1:11" s="11" customFormat="1" ht="30">
      <c r="A27" s="88" t="s">
        <v>47</v>
      </c>
      <c r="B27" s="89"/>
      <c r="C27" s="90">
        <v>50</v>
      </c>
      <c r="D27" s="90">
        <v>50</v>
      </c>
      <c r="E27" s="61"/>
      <c r="F27" s="15"/>
      <c r="G27" s="15"/>
      <c r="H27" s="15"/>
      <c r="I27" s="15"/>
      <c r="J27" s="15"/>
      <c r="K27" s="15"/>
    </row>
    <row r="28" spans="1:11" s="11" customFormat="1" ht="30.75" thickBot="1">
      <c r="A28" s="83" t="s">
        <v>45</v>
      </c>
      <c r="B28" s="84"/>
      <c r="C28" s="85">
        <f>SUM(C26:C27)</f>
        <v>110</v>
      </c>
      <c r="D28" s="85">
        <f>SUM(D26:D27)</f>
        <v>110</v>
      </c>
      <c r="E28" s="73"/>
      <c r="F28" s="15"/>
      <c r="G28" s="15"/>
      <c r="H28" s="15"/>
      <c r="I28" s="15"/>
      <c r="J28" s="15"/>
      <c r="K28" s="15"/>
    </row>
    <row r="29" spans="1:11" s="11" customFormat="1" ht="30.75" thickBot="1">
      <c r="A29" s="69" t="s">
        <v>144</v>
      </c>
      <c r="B29" s="70" t="s">
        <v>48</v>
      </c>
      <c r="C29" s="71">
        <f>C22+C25+C28</f>
        <v>88031</v>
      </c>
      <c r="D29" s="71">
        <f>D22+D25+D28</f>
        <v>88031</v>
      </c>
      <c r="E29" s="72"/>
      <c r="F29" s="15"/>
      <c r="G29" s="15"/>
      <c r="H29" s="15"/>
      <c r="I29" s="15"/>
      <c r="J29" s="15"/>
      <c r="K29" s="15"/>
    </row>
    <row r="30" spans="1:11" s="11" customFormat="1" ht="30">
      <c r="A30" s="91" t="s">
        <v>49</v>
      </c>
      <c r="B30" s="92"/>
      <c r="C30" s="93">
        <v>180</v>
      </c>
      <c r="D30" s="93">
        <v>180</v>
      </c>
      <c r="E30" s="94"/>
      <c r="F30" s="15"/>
      <c r="G30" s="15"/>
      <c r="H30" s="15"/>
      <c r="I30" s="15"/>
      <c r="J30" s="15"/>
      <c r="K30" s="15"/>
    </row>
    <row r="31" spans="1:11" s="11" customFormat="1" ht="30">
      <c r="A31" s="78" t="s">
        <v>50</v>
      </c>
      <c r="B31" s="54"/>
      <c r="C31" s="95">
        <v>4300</v>
      </c>
      <c r="D31" s="95">
        <v>4300</v>
      </c>
      <c r="E31" s="57"/>
      <c r="F31" s="15"/>
      <c r="G31" s="15"/>
      <c r="H31" s="15"/>
      <c r="I31" s="15"/>
      <c r="J31" s="15"/>
      <c r="K31" s="15"/>
    </row>
    <row r="32" spans="1:11" s="11" customFormat="1" ht="30">
      <c r="A32" s="78" t="s">
        <v>51</v>
      </c>
      <c r="B32" s="54"/>
      <c r="C32" s="95">
        <v>3000</v>
      </c>
      <c r="D32" s="95">
        <v>3000</v>
      </c>
      <c r="E32" s="57"/>
      <c r="F32" s="15"/>
      <c r="G32" s="15"/>
      <c r="H32" s="15"/>
      <c r="I32" s="15"/>
      <c r="J32" s="15"/>
      <c r="K32" s="15"/>
    </row>
    <row r="33" spans="1:11" s="11" customFormat="1" ht="30">
      <c r="A33" s="78" t="s">
        <v>52</v>
      </c>
      <c r="B33" s="54"/>
      <c r="C33" s="95">
        <v>4200</v>
      </c>
      <c r="D33" s="95">
        <v>4200</v>
      </c>
      <c r="E33" s="57"/>
      <c r="F33" s="15"/>
      <c r="G33" s="15"/>
      <c r="H33" s="15"/>
      <c r="I33" s="15"/>
      <c r="J33" s="15"/>
      <c r="K33" s="15"/>
    </row>
    <row r="34" spans="1:11" s="11" customFormat="1" ht="30">
      <c r="A34" s="78" t="s">
        <v>55</v>
      </c>
      <c r="B34" s="54"/>
      <c r="C34" s="95">
        <v>910</v>
      </c>
      <c r="D34" s="95">
        <v>910</v>
      </c>
      <c r="E34" s="57"/>
      <c r="F34" s="15"/>
      <c r="G34" s="15"/>
      <c r="H34" s="15"/>
      <c r="I34" s="15"/>
      <c r="J34" s="15"/>
      <c r="K34" s="15"/>
    </row>
    <row r="35" spans="1:11" s="11" customFormat="1" ht="30">
      <c r="A35" s="78" t="s">
        <v>53</v>
      </c>
      <c r="B35" s="54"/>
      <c r="C35" s="95">
        <v>3500</v>
      </c>
      <c r="D35" s="95">
        <v>3500</v>
      </c>
      <c r="E35" s="57"/>
      <c r="F35" s="15"/>
      <c r="G35" s="15"/>
      <c r="H35" s="15"/>
      <c r="I35" s="15"/>
      <c r="J35" s="15"/>
      <c r="K35" s="15"/>
    </row>
    <row r="36" spans="1:11" s="11" customFormat="1" ht="30.75" thickBot="1">
      <c r="A36" s="66" t="s">
        <v>54</v>
      </c>
      <c r="B36" s="67"/>
      <c r="C36" s="68">
        <v>44</v>
      </c>
      <c r="D36" s="68">
        <v>44</v>
      </c>
      <c r="E36" s="61"/>
      <c r="F36" s="15"/>
      <c r="G36" s="15"/>
      <c r="H36" s="15"/>
      <c r="I36" s="15"/>
      <c r="J36" s="15"/>
      <c r="K36" s="15"/>
    </row>
    <row r="37" spans="1:11" s="11" customFormat="1" ht="30.75" thickBot="1">
      <c r="A37" s="69" t="s">
        <v>145</v>
      </c>
      <c r="B37" s="70" t="s">
        <v>56</v>
      </c>
      <c r="C37" s="71">
        <f>SUM(C30:C36)</f>
        <v>16134</v>
      </c>
      <c r="D37" s="71">
        <f>SUM(D30:D36)</f>
        <v>16134</v>
      </c>
      <c r="E37" s="72"/>
      <c r="F37" s="15"/>
      <c r="G37" s="15"/>
      <c r="H37" s="15"/>
      <c r="I37" s="15"/>
      <c r="J37" s="15"/>
      <c r="K37" s="15"/>
    </row>
    <row r="38" spans="1:11" s="11" customFormat="1" ht="35.25" customHeight="1">
      <c r="A38" s="62" t="s">
        <v>327</v>
      </c>
      <c r="B38" s="96"/>
      <c r="C38" s="64">
        <v>178</v>
      </c>
      <c r="D38" s="64">
        <v>178</v>
      </c>
      <c r="E38" s="65"/>
      <c r="F38" s="15"/>
      <c r="G38" s="15"/>
      <c r="H38" s="15"/>
      <c r="I38" s="15"/>
      <c r="J38" s="15"/>
      <c r="K38" s="15"/>
    </row>
    <row r="39" spans="1:11" s="11" customFormat="1" ht="35.25" customHeight="1" thickBot="1">
      <c r="A39" s="66" t="s">
        <v>370</v>
      </c>
      <c r="B39" s="206"/>
      <c r="C39" s="68">
        <v>344</v>
      </c>
      <c r="D39" s="68">
        <v>344</v>
      </c>
      <c r="E39" s="61"/>
      <c r="F39" s="15"/>
      <c r="G39" s="15"/>
      <c r="H39" s="15"/>
      <c r="I39" s="15"/>
      <c r="J39" s="15"/>
      <c r="K39" s="15"/>
    </row>
    <row r="40" spans="1:11" s="11" customFormat="1" ht="30.75" thickBot="1">
      <c r="A40" s="69" t="s">
        <v>328</v>
      </c>
      <c r="B40" s="70" t="s">
        <v>329</v>
      </c>
      <c r="C40" s="71">
        <f>SUM(C38:C39)</f>
        <v>522</v>
      </c>
      <c r="D40" s="71">
        <v>522</v>
      </c>
      <c r="E40" s="103"/>
      <c r="F40" s="15"/>
      <c r="G40" s="15"/>
      <c r="H40" s="15"/>
      <c r="I40" s="15"/>
      <c r="J40" s="15"/>
      <c r="K40" s="15"/>
    </row>
    <row r="41" spans="1:11" s="11" customFormat="1" ht="31.5">
      <c r="A41" s="62" t="s">
        <v>330</v>
      </c>
      <c r="B41" s="96"/>
      <c r="C41" s="64">
        <f>SUM(C42:C52)</f>
        <v>91480</v>
      </c>
      <c r="D41" s="97"/>
      <c r="E41" s="64">
        <f>SUM(E42:E52)</f>
        <v>91480</v>
      </c>
      <c r="F41" s="15"/>
      <c r="G41" s="15"/>
      <c r="H41" s="15"/>
      <c r="I41" s="15"/>
      <c r="J41" s="15"/>
      <c r="K41" s="15"/>
    </row>
    <row r="42" spans="1:11" s="11" customFormat="1" ht="56.25" customHeight="1">
      <c r="A42" s="121" t="s">
        <v>401</v>
      </c>
      <c r="B42" s="96"/>
      <c r="C42" s="122">
        <v>54335</v>
      </c>
      <c r="D42" s="97"/>
      <c r="E42" s="122">
        <v>54335</v>
      </c>
      <c r="F42" s="15"/>
      <c r="G42" s="15"/>
      <c r="H42" s="15"/>
      <c r="I42" s="15"/>
      <c r="J42" s="15"/>
      <c r="K42" s="15"/>
    </row>
    <row r="43" spans="1:11" s="11" customFormat="1" ht="47.25">
      <c r="A43" s="53" t="s">
        <v>331</v>
      </c>
      <c r="B43" s="54"/>
      <c r="C43" s="98">
        <v>499</v>
      </c>
      <c r="D43" s="87"/>
      <c r="E43" s="98">
        <v>499</v>
      </c>
      <c r="F43" s="15"/>
      <c r="G43" s="15"/>
      <c r="H43" s="15"/>
      <c r="I43" s="15"/>
      <c r="J43" s="15"/>
      <c r="K43" s="15"/>
    </row>
    <row r="44" spans="1:11" s="11" customFormat="1" ht="31.5">
      <c r="A44" s="53" t="s">
        <v>333</v>
      </c>
      <c r="B44" s="54"/>
      <c r="C44" s="98">
        <v>500</v>
      </c>
      <c r="D44" s="87"/>
      <c r="E44" s="98">
        <v>500</v>
      </c>
      <c r="F44" s="15"/>
      <c r="G44" s="207"/>
      <c r="H44" s="15"/>
      <c r="I44" s="15"/>
      <c r="J44" s="15"/>
      <c r="K44" s="15"/>
    </row>
    <row r="45" spans="1:11" s="11" customFormat="1" ht="31.5">
      <c r="A45" s="121" t="s">
        <v>332</v>
      </c>
      <c r="B45" s="63"/>
      <c r="C45" s="122">
        <v>210</v>
      </c>
      <c r="D45" s="97"/>
      <c r="E45" s="122">
        <v>210</v>
      </c>
      <c r="F45" s="15"/>
      <c r="G45" s="15"/>
      <c r="H45" s="15"/>
      <c r="I45" s="15"/>
      <c r="J45" s="15"/>
      <c r="K45" s="15"/>
    </row>
    <row r="46" spans="1:11" s="11" customFormat="1" ht="31.5">
      <c r="A46" s="53" t="s">
        <v>334</v>
      </c>
      <c r="B46" s="54"/>
      <c r="C46" s="48">
        <v>2669</v>
      </c>
      <c r="D46" s="87"/>
      <c r="E46" s="48">
        <v>2669</v>
      </c>
      <c r="F46" s="15"/>
      <c r="G46" s="15"/>
      <c r="H46" s="15"/>
      <c r="I46" s="15"/>
      <c r="J46" s="15"/>
      <c r="K46" s="15"/>
    </row>
    <row r="47" spans="1:11" s="11" customFormat="1" ht="31.5">
      <c r="A47" s="53" t="s">
        <v>335</v>
      </c>
      <c r="B47" s="54"/>
      <c r="C47" s="48">
        <v>817</v>
      </c>
      <c r="D47" s="87"/>
      <c r="E47" s="48">
        <v>817</v>
      </c>
      <c r="F47" s="15"/>
      <c r="G47" s="15"/>
      <c r="H47" s="15"/>
      <c r="I47" s="15"/>
      <c r="J47" s="15"/>
      <c r="K47" s="15"/>
    </row>
    <row r="48" spans="1:11" s="11" customFormat="1" ht="31.5">
      <c r="A48" s="53" t="s">
        <v>336</v>
      </c>
      <c r="B48" s="54"/>
      <c r="C48" s="48">
        <v>845</v>
      </c>
      <c r="D48" s="87"/>
      <c r="E48" s="48">
        <v>845</v>
      </c>
      <c r="F48" s="15"/>
      <c r="G48" s="15"/>
      <c r="H48" s="15"/>
      <c r="I48" s="15"/>
      <c r="J48" s="15"/>
      <c r="K48" s="15"/>
    </row>
    <row r="49" spans="1:11" s="11" customFormat="1" ht="31.5">
      <c r="A49" s="53" t="s">
        <v>340</v>
      </c>
      <c r="B49" s="54"/>
      <c r="C49" s="48">
        <v>199</v>
      </c>
      <c r="D49" s="87"/>
      <c r="E49" s="48">
        <v>199</v>
      </c>
      <c r="F49" s="15"/>
      <c r="G49" s="15"/>
      <c r="H49" s="15"/>
      <c r="I49" s="15"/>
      <c r="J49" s="15"/>
      <c r="K49" s="15"/>
    </row>
    <row r="50" spans="1:11" s="11" customFormat="1" ht="47.25">
      <c r="A50" s="53" t="s">
        <v>337</v>
      </c>
      <c r="B50" s="54"/>
      <c r="C50" s="48">
        <v>9391</v>
      </c>
      <c r="D50" s="87"/>
      <c r="E50" s="48">
        <v>9391</v>
      </c>
      <c r="F50" s="15"/>
      <c r="G50" s="15"/>
      <c r="H50" s="15"/>
      <c r="I50" s="15"/>
      <c r="J50" s="15"/>
      <c r="K50" s="15"/>
    </row>
    <row r="51" spans="1:11" s="11" customFormat="1" ht="48" customHeight="1">
      <c r="A51" s="53" t="s">
        <v>338</v>
      </c>
      <c r="B51" s="54"/>
      <c r="C51" s="48">
        <v>13650</v>
      </c>
      <c r="D51" s="87"/>
      <c r="E51" s="48">
        <v>13650</v>
      </c>
      <c r="F51" s="15"/>
      <c r="G51" s="15"/>
      <c r="H51" s="15"/>
      <c r="I51" s="15"/>
      <c r="J51" s="15"/>
      <c r="K51" s="15"/>
    </row>
    <row r="52" spans="1:11" s="11" customFormat="1" ht="48" customHeight="1">
      <c r="A52" s="53" t="s">
        <v>339</v>
      </c>
      <c r="B52" s="54"/>
      <c r="C52" s="48">
        <v>8365</v>
      </c>
      <c r="D52" s="87"/>
      <c r="E52" s="48">
        <v>8365</v>
      </c>
      <c r="F52" s="15"/>
      <c r="G52" s="15"/>
      <c r="H52" s="15"/>
      <c r="I52" s="15"/>
      <c r="J52" s="15"/>
      <c r="K52" s="15"/>
    </row>
    <row r="53" spans="1:11" s="11" customFormat="1" ht="30">
      <c r="A53" s="120" t="s">
        <v>57</v>
      </c>
      <c r="B53" s="54"/>
      <c r="C53" s="105">
        <f>SUM(C54:C55)</f>
        <v>28419</v>
      </c>
      <c r="D53" s="87"/>
      <c r="E53" s="124">
        <f>SUM(E54:E55)</f>
        <v>28419</v>
      </c>
      <c r="F53" s="15"/>
      <c r="G53" s="15"/>
      <c r="H53" s="15"/>
      <c r="I53" s="15"/>
      <c r="J53" s="15"/>
      <c r="K53" s="15"/>
    </row>
    <row r="54" spans="1:11" s="11" customFormat="1" ht="31.5">
      <c r="A54" s="53" t="s">
        <v>402</v>
      </c>
      <c r="B54" s="54"/>
      <c r="C54" s="48">
        <v>26069</v>
      </c>
      <c r="D54" s="142"/>
      <c r="E54" s="101">
        <v>26069</v>
      </c>
      <c r="F54" s="15"/>
      <c r="G54" s="15"/>
      <c r="H54" s="15"/>
      <c r="I54" s="15"/>
      <c r="J54" s="15"/>
      <c r="K54" s="15"/>
    </row>
    <row r="55" spans="1:11" s="11" customFormat="1" ht="32.25" thickBot="1">
      <c r="A55" s="53" t="s">
        <v>371</v>
      </c>
      <c r="B55" s="54"/>
      <c r="C55" s="98">
        <v>2350</v>
      </c>
      <c r="D55" s="87"/>
      <c r="E55" s="99">
        <v>2350</v>
      </c>
      <c r="F55" s="15"/>
      <c r="G55" s="15"/>
      <c r="H55" s="15"/>
      <c r="I55" s="15"/>
      <c r="J55" s="15"/>
      <c r="K55" s="15"/>
    </row>
    <row r="56" spans="1:11" s="11" customFormat="1" ht="30.75" thickBot="1">
      <c r="A56" s="69" t="s">
        <v>146</v>
      </c>
      <c r="B56" s="70" t="s">
        <v>58</v>
      </c>
      <c r="C56" s="71">
        <f>C41+C53</f>
        <v>119899</v>
      </c>
      <c r="D56" s="71"/>
      <c r="E56" s="103">
        <f>E41+E53</f>
        <v>119899</v>
      </c>
      <c r="F56" s="15"/>
      <c r="G56" s="15"/>
      <c r="H56" s="15"/>
      <c r="I56" s="15"/>
      <c r="J56" s="15"/>
      <c r="K56" s="15"/>
    </row>
    <row r="57" spans="1:11" s="11" customFormat="1" ht="30.75" thickBot="1">
      <c r="A57" s="125" t="s">
        <v>147</v>
      </c>
      <c r="B57" s="126" t="s">
        <v>59</v>
      </c>
      <c r="C57" s="127">
        <f>C17+C29+C37+C40+C56+C19</f>
        <v>318828</v>
      </c>
      <c r="D57" s="127">
        <f>D17+D29+D37+D40</f>
        <v>195145</v>
      </c>
      <c r="E57" s="128">
        <f>E19+E40+E56</f>
        <v>123683</v>
      </c>
      <c r="F57" s="15"/>
      <c r="G57" s="15"/>
      <c r="H57" s="15"/>
      <c r="I57" s="15"/>
      <c r="J57" s="15"/>
      <c r="K57" s="15"/>
    </row>
    <row r="58" spans="1:11" s="11" customFormat="1" ht="30.75" thickBot="1">
      <c r="A58" s="66" t="s">
        <v>60</v>
      </c>
      <c r="B58" s="67"/>
      <c r="C58" s="68">
        <v>24507</v>
      </c>
      <c r="D58" s="68">
        <v>11414</v>
      </c>
      <c r="E58" s="61">
        <v>13093</v>
      </c>
      <c r="F58" s="15"/>
      <c r="G58" s="15"/>
      <c r="H58" s="15"/>
      <c r="I58" s="15"/>
      <c r="J58" s="15"/>
      <c r="K58" s="15"/>
    </row>
    <row r="59" spans="1:11" s="11" customFormat="1" ht="30.75" thickBot="1">
      <c r="A59" s="69" t="s">
        <v>341</v>
      </c>
      <c r="B59" s="70" t="s">
        <v>61</v>
      </c>
      <c r="C59" s="71">
        <v>24507</v>
      </c>
      <c r="D59" s="71">
        <v>11414</v>
      </c>
      <c r="E59" s="103">
        <v>13093</v>
      </c>
      <c r="F59" s="15"/>
      <c r="G59" s="15"/>
      <c r="H59" s="15"/>
      <c r="I59" s="15"/>
      <c r="J59" s="15"/>
      <c r="K59" s="15"/>
    </row>
    <row r="60" spans="1:9" s="17" customFormat="1" ht="30" customHeight="1" thickBot="1">
      <c r="A60" s="109" t="s">
        <v>62</v>
      </c>
      <c r="B60" s="110"/>
      <c r="C60" s="71">
        <f>C57+C59</f>
        <v>343335</v>
      </c>
      <c r="D60" s="71">
        <f>D57+D59</f>
        <v>206559</v>
      </c>
      <c r="E60" s="103">
        <f>E57+E59</f>
        <v>136776</v>
      </c>
      <c r="G60" s="18"/>
      <c r="H60" s="18"/>
      <c r="I60" s="18"/>
    </row>
    <row r="61" spans="8:10" ht="12.75">
      <c r="H61" s="6"/>
      <c r="I61" s="6"/>
      <c r="J61" s="6"/>
    </row>
    <row r="62" spans="8:10" ht="12.75">
      <c r="H62" s="6"/>
      <c r="I62" s="7"/>
      <c r="J62" s="6"/>
    </row>
    <row r="63" spans="8:10" ht="12.75">
      <c r="H63" s="6"/>
      <c r="I63" s="6"/>
      <c r="J63" s="6"/>
    </row>
    <row r="64" spans="8:10" ht="12.75">
      <c r="H64" s="6"/>
      <c r="I64" s="6"/>
      <c r="J64" s="6"/>
    </row>
    <row r="65" spans="4:10" ht="12.75">
      <c r="D65" s="8"/>
      <c r="H65" s="6"/>
      <c r="I65" s="6"/>
      <c r="J65" s="6"/>
    </row>
    <row r="66" spans="8:10" ht="12.75">
      <c r="H66" s="6"/>
      <c r="I66" s="6"/>
      <c r="J66" s="6"/>
    </row>
    <row r="67" spans="8:10" ht="12.75">
      <c r="H67" s="6"/>
      <c r="I67" s="6"/>
      <c r="J67" s="6"/>
    </row>
    <row r="68" spans="8:10" ht="12.75">
      <c r="H68" s="6"/>
      <c r="I68" s="6"/>
      <c r="J68" s="6"/>
    </row>
    <row r="69" spans="8:10" ht="12.75">
      <c r="H69" s="6"/>
      <c r="I69" s="6"/>
      <c r="J69" s="6"/>
    </row>
  </sheetData>
  <sheetProtection/>
  <mergeCells count="2">
    <mergeCell ref="A1:E1"/>
    <mergeCell ref="C2:E2"/>
  </mergeCells>
  <printOptions horizontalCentered="1"/>
  <pageMargins left="0.15748031496062992" right="0.15748031496062992" top="0.2362204724409449" bottom="0.15748031496062992" header="0.4724409448818898" footer="0.15748031496062992"/>
  <pageSetup fitToHeight="3" fitToWidth="1" horizontalDpi="600" verticalDpi="600" orientation="landscape" paperSize="8" r:id="rId1"/>
  <rowBreaks count="1" manualBreakCount="1">
    <brk id="44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5.28125" style="0" customWidth="1"/>
    <col min="2" max="2" width="26.8515625" style="0" customWidth="1"/>
    <col min="3" max="3" width="11.140625" style="0" customWidth="1"/>
    <col min="4" max="4" width="7.00390625" style="0" customWidth="1"/>
    <col min="5" max="5" width="30.00390625" style="0" customWidth="1"/>
    <col min="6" max="6" width="11.7109375" style="0" customWidth="1"/>
  </cols>
  <sheetData>
    <row r="1" spans="1:6" ht="33.75" customHeight="1" thickBot="1">
      <c r="A1" s="412" t="s">
        <v>292</v>
      </c>
      <c r="B1" s="483"/>
      <c r="C1" s="483"/>
      <c r="D1" s="483"/>
      <c r="E1" s="483"/>
      <c r="F1" s="484"/>
    </row>
    <row r="2" spans="1:6" ht="14.25" customHeight="1">
      <c r="A2" s="485" t="s">
        <v>427</v>
      </c>
      <c r="B2" s="486"/>
      <c r="C2" s="486"/>
      <c r="D2" s="486"/>
      <c r="E2" s="486"/>
      <c r="F2" s="487"/>
    </row>
    <row r="3" spans="1:6" ht="31.5">
      <c r="A3" s="344" t="s">
        <v>273</v>
      </c>
      <c r="B3" s="345" t="s">
        <v>274</v>
      </c>
      <c r="C3" s="345" t="s">
        <v>127</v>
      </c>
      <c r="D3" s="345" t="s">
        <v>273</v>
      </c>
      <c r="E3" s="345" t="s">
        <v>275</v>
      </c>
      <c r="F3" s="346" t="s">
        <v>127</v>
      </c>
    </row>
    <row r="4" spans="1:6" ht="47.25">
      <c r="A4" s="347" t="s">
        <v>276</v>
      </c>
      <c r="B4" s="348" t="s">
        <v>285</v>
      </c>
      <c r="C4" s="349">
        <v>1735</v>
      </c>
      <c r="D4" s="350" t="s">
        <v>276</v>
      </c>
      <c r="E4" s="351" t="s">
        <v>278</v>
      </c>
      <c r="F4" s="352">
        <v>30</v>
      </c>
    </row>
    <row r="5" spans="1:6" ht="15.75">
      <c r="A5" s="353"/>
      <c r="B5" s="354" t="s">
        <v>279</v>
      </c>
      <c r="C5" s="355"/>
      <c r="D5" s="356"/>
      <c r="E5" s="354" t="s">
        <v>279</v>
      </c>
      <c r="F5" s="352"/>
    </row>
    <row r="6" spans="1:6" ht="31.5">
      <c r="A6" s="353" t="s">
        <v>0</v>
      </c>
      <c r="B6" s="354" t="s">
        <v>280</v>
      </c>
      <c r="C6" s="355"/>
      <c r="D6" s="356" t="s">
        <v>0</v>
      </c>
      <c r="E6" s="354" t="s">
        <v>281</v>
      </c>
      <c r="F6" s="352"/>
    </row>
    <row r="7" spans="1:6" ht="15.75">
      <c r="A7" s="353"/>
      <c r="B7" s="354" t="s">
        <v>282</v>
      </c>
      <c r="C7" s="355">
        <v>1700</v>
      </c>
      <c r="D7" s="356"/>
      <c r="E7" s="354" t="s">
        <v>282</v>
      </c>
      <c r="F7" s="357">
        <v>30</v>
      </c>
    </row>
    <row r="8" spans="1:6" ht="15.75">
      <c r="A8" s="353"/>
      <c r="B8" s="354" t="s">
        <v>289</v>
      </c>
      <c r="C8" s="355">
        <v>35</v>
      </c>
      <c r="D8" s="356"/>
      <c r="E8" s="354" t="s">
        <v>289</v>
      </c>
      <c r="F8" s="352" t="s">
        <v>66</v>
      </c>
    </row>
    <row r="9" spans="1:6" ht="47.25">
      <c r="A9" s="347" t="s">
        <v>277</v>
      </c>
      <c r="B9" s="351" t="s">
        <v>286</v>
      </c>
      <c r="C9" s="349">
        <v>86186</v>
      </c>
      <c r="D9" s="350" t="s">
        <v>277</v>
      </c>
      <c r="E9" s="351" t="s">
        <v>283</v>
      </c>
      <c r="F9" s="352">
        <v>20</v>
      </c>
    </row>
    <row r="10" spans="1:6" ht="22.5" customHeight="1">
      <c r="A10" s="353"/>
      <c r="B10" s="354" t="s">
        <v>279</v>
      </c>
      <c r="C10" s="355"/>
      <c r="D10" s="356"/>
      <c r="E10" s="354" t="s">
        <v>279</v>
      </c>
      <c r="F10" s="357"/>
    </row>
    <row r="11" spans="1:6" ht="31.5">
      <c r="A11" s="353" t="s">
        <v>0</v>
      </c>
      <c r="B11" s="354" t="s">
        <v>43</v>
      </c>
      <c r="C11" s="355">
        <v>86156</v>
      </c>
      <c r="D11" s="356" t="s">
        <v>0</v>
      </c>
      <c r="E11" s="354" t="s">
        <v>284</v>
      </c>
      <c r="F11" s="357">
        <v>20</v>
      </c>
    </row>
    <row r="12" spans="1:6" ht="29.25" customHeight="1" thickBot="1">
      <c r="A12" s="358" t="s">
        <v>1</v>
      </c>
      <c r="B12" s="359" t="s">
        <v>287</v>
      </c>
      <c r="C12" s="360">
        <v>30</v>
      </c>
      <c r="D12" s="361"/>
      <c r="E12" s="359" t="s">
        <v>288</v>
      </c>
      <c r="F12" s="362" t="s">
        <v>66</v>
      </c>
    </row>
    <row r="13" spans="1:6" ht="15">
      <c r="A13" s="363"/>
      <c r="B13" s="363"/>
      <c r="C13" s="363"/>
      <c r="D13" s="363"/>
      <c r="E13" s="363"/>
      <c r="F13" s="363"/>
    </row>
  </sheetData>
  <sheetProtection/>
  <mergeCells count="2">
    <mergeCell ref="A1:F1"/>
    <mergeCell ref="A2:F2"/>
  </mergeCells>
  <printOptions/>
  <pageMargins left="0.48" right="0.28" top="0.75" bottom="0.75" header="0.3" footer="0.3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16.7109375" style="0" customWidth="1"/>
    <col min="5" max="5" width="38.57421875" style="0" customWidth="1"/>
  </cols>
  <sheetData>
    <row r="1" spans="1:6" ht="15">
      <c r="A1" s="488" t="s">
        <v>209</v>
      </c>
      <c r="B1" s="489"/>
      <c r="C1" s="489"/>
      <c r="D1" s="489"/>
      <c r="E1" s="490"/>
      <c r="F1" s="5"/>
    </row>
    <row r="2" spans="1:6" ht="15">
      <c r="A2" s="364"/>
      <c r="B2" s="365"/>
      <c r="C2" s="365"/>
      <c r="D2" s="365"/>
      <c r="E2" s="366" t="s">
        <v>428</v>
      </c>
      <c r="F2" s="5"/>
    </row>
    <row r="3" spans="1:6" ht="15">
      <c r="A3" s="367" t="s">
        <v>210</v>
      </c>
      <c r="B3" s="368" t="s">
        <v>211</v>
      </c>
      <c r="C3" s="368"/>
      <c r="D3" s="368"/>
      <c r="E3" s="369"/>
      <c r="F3" s="5"/>
    </row>
    <row r="4" spans="1:6" ht="15.75" thickBot="1">
      <c r="A4" s="370" t="s">
        <v>1</v>
      </c>
      <c r="B4" s="371" t="s">
        <v>212</v>
      </c>
      <c r="C4" s="371"/>
      <c r="D4" s="371"/>
      <c r="E4" s="372"/>
      <c r="F4" s="5"/>
    </row>
    <row r="5" spans="1:5" ht="15">
      <c r="A5" s="363"/>
      <c r="B5" s="363"/>
      <c r="C5" s="363"/>
      <c r="D5" s="363"/>
      <c r="E5" s="363"/>
    </row>
  </sheetData>
  <sheetProtection/>
  <mergeCells count="1">
    <mergeCell ref="A1:E1"/>
  </mergeCells>
  <printOptions/>
  <pageMargins left="0.95" right="0.71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3" sqref="A13:F13"/>
    </sheetView>
  </sheetViews>
  <sheetFormatPr defaultColWidth="9.140625" defaultRowHeight="15"/>
  <cols>
    <col min="1" max="5" width="9.140625" style="4" customWidth="1"/>
    <col min="6" max="6" width="4.140625" style="4" customWidth="1"/>
    <col min="7" max="13" width="9.140625" style="4" customWidth="1"/>
    <col min="14" max="14" width="6.57421875" style="4" customWidth="1"/>
    <col min="15" max="15" width="9.140625" style="4" customWidth="1"/>
    <col min="16" max="16" width="12.140625" style="4" customWidth="1"/>
    <col min="17" max="16384" width="9.140625" style="4" customWidth="1"/>
  </cols>
  <sheetData>
    <row r="1" spans="1:17" ht="33" customHeight="1">
      <c r="A1" s="493" t="s">
        <v>291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5"/>
      <c r="O1" s="502" t="s">
        <v>430</v>
      </c>
      <c r="P1" s="503"/>
      <c r="Q1" s="30"/>
    </row>
    <row r="2" spans="1:17" ht="15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0"/>
    </row>
    <row r="3" spans="1:17" ht="15">
      <c r="A3" s="491" t="s">
        <v>253</v>
      </c>
      <c r="B3" s="491"/>
      <c r="C3" s="491"/>
      <c r="D3" s="491"/>
      <c r="E3" s="491"/>
      <c r="F3" s="491"/>
      <c r="G3" s="481"/>
      <c r="H3" s="481"/>
      <c r="I3" s="491" t="s">
        <v>254</v>
      </c>
      <c r="J3" s="491"/>
      <c r="K3" s="491"/>
      <c r="L3" s="491"/>
      <c r="M3" s="491"/>
      <c r="N3" s="491"/>
      <c r="O3" s="481"/>
      <c r="P3" s="481"/>
      <c r="Q3" s="30"/>
    </row>
    <row r="4" spans="1:17" ht="27" customHeight="1">
      <c r="A4" s="481" t="s">
        <v>39</v>
      </c>
      <c r="B4" s="481"/>
      <c r="C4" s="497" t="s">
        <v>142</v>
      </c>
      <c r="D4" s="497"/>
      <c r="E4" s="497"/>
      <c r="F4" s="497"/>
      <c r="G4" s="480">
        <v>90458</v>
      </c>
      <c r="H4" s="481"/>
      <c r="I4" s="481" t="s">
        <v>71</v>
      </c>
      <c r="J4" s="481"/>
      <c r="K4" s="496" t="s">
        <v>130</v>
      </c>
      <c r="L4" s="496"/>
      <c r="M4" s="496"/>
      <c r="N4" s="496"/>
      <c r="O4" s="480">
        <v>18128</v>
      </c>
      <c r="P4" s="481"/>
      <c r="Q4" s="30"/>
    </row>
    <row r="5" spans="1:17" ht="33.75" customHeight="1">
      <c r="A5" s="481" t="s">
        <v>48</v>
      </c>
      <c r="B5" s="481"/>
      <c r="C5" s="496" t="s">
        <v>144</v>
      </c>
      <c r="D5" s="496"/>
      <c r="E5" s="496"/>
      <c r="F5" s="496"/>
      <c r="G5" s="480">
        <v>88031</v>
      </c>
      <c r="H5" s="481"/>
      <c r="I5" s="481" t="s">
        <v>73</v>
      </c>
      <c r="J5" s="481"/>
      <c r="K5" s="497" t="s">
        <v>72</v>
      </c>
      <c r="L5" s="497"/>
      <c r="M5" s="497"/>
      <c r="N5" s="497"/>
      <c r="O5" s="480">
        <v>4450</v>
      </c>
      <c r="P5" s="481"/>
      <c r="Q5" s="30"/>
    </row>
    <row r="6" spans="1:17" ht="27.75" customHeight="1">
      <c r="A6" s="481" t="s">
        <v>56</v>
      </c>
      <c r="B6" s="481"/>
      <c r="C6" s="496" t="s">
        <v>255</v>
      </c>
      <c r="D6" s="496"/>
      <c r="E6" s="496"/>
      <c r="F6" s="496"/>
      <c r="G6" s="480">
        <v>16134</v>
      </c>
      <c r="H6" s="481"/>
      <c r="I6" s="501" t="s">
        <v>80</v>
      </c>
      <c r="J6" s="501"/>
      <c r="K6" s="499" t="s">
        <v>135</v>
      </c>
      <c r="L6" s="499"/>
      <c r="M6" s="499"/>
      <c r="N6" s="499"/>
      <c r="O6" s="500">
        <v>39199</v>
      </c>
      <c r="P6" s="500"/>
      <c r="Q6" s="30"/>
    </row>
    <row r="7" spans="1:17" ht="27.75" customHeight="1">
      <c r="A7" s="481" t="s">
        <v>329</v>
      </c>
      <c r="B7" s="481"/>
      <c r="C7" s="497" t="s">
        <v>328</v>
      </c>
      <c r="D7" s="497"/>
      <c r="E7" s="497"/>
      <c r="F7" s="497"/>
      <c r="G7" s="480">
        <v>522</v>
      </c>
      <c r="H7" s="480"/>
      <c r="I7" s="501"/>
      <c r="J7" s="501"/>
      <c r="K7" s="499"/>
      <c r="L7" s="499"/>
      <c r="M7" s="499"/>
      <c r="N7" s="499"/>
      <c r="O7" s="500"/>
      <c r="P7" s="500"/>
      <c r="Q7" s="30"/>
    </row>
    <row r="8" spans="1:17" ht="25.5" customHeight="1">
      <c r="A8" s="491" t="s">
        <v>256</v>
      </c>
      <c r="B8" s="491"/>
      <c r="C8" s="491"/>
      <c r="D8" s="491"/>
      <c r="E8" s="491"/>
      <c r="F8" s="491"/>
      <c r="G8" s="492">
        <f>SUM(G4:H7)</f>
        <v>195145</v>
      </c>
      <c r="H8" s="481"/>
      <c r="I8" s="481" t="s">
        <v>88</v>
      </c>
      <c r="J8" s="481"/>
      <c r="K8" s="496" t="s">
        <v>136</v>
      </c>
      <c r="L8" s="496"/>
      <c r="M8" s="496"/>
      <c r="N8" s="496"/>
      <c r="O8" s="480">
        <v>1400</v>
      </c>
      <c r="P8" s="480"/>
      <c r="Q8" s="30"/>
    </row>
    <row r="9" spans="1:17" ht="33" customHeight="1">
      <c r="A9" s="481" t="s">
        <v>342</v>
      </c>
      <c r="B9" s="481"/>
      <c r="C9" s="498" t="s">
        <v>398</v>
      </c>
      <c r="D9" s="498"/>
      <c r="E9" s="498"/>
      <c r="F9" s="498"/>
      <c r="G9" s="480">
        <v>3784</v>
      </c>
      <c r="H9" s="480"/>
      <c r="I9" s="481" t="s">
        <v>111</v>
      </c>
      <c r="J9" s="481"/>
      <c r="K9" s="496" t="s">
        <v>137</v>
      </c>
      <c r="L9" s="496"/>
      <c r="M9" s="496"/>
      <c r="N9" s="496"/>
      <c r="O9" s="480">
        <v>14144</v>
      </c>
      <c r="P9" s="480"/>
      <c r="Q9" s="30"/>
    </row>
    <row r="10" spans="1:17" ht="31.5" customHeight="1">
      <c r="A10" s="481" t="s">
        <v>58</v>
      </c>
      <c r="B10" s="481"/>
      <c r="C10" s="498" t="s">
        <v>257</v>
      </c>
      <c r="D10" s="498"/>
      <c r="E10" s="498"/>
      <c r="F10" s="498"/>
      <c r="G10" s="480">
        <v>119899</v>
      </c>
      <c r="H10" s="480"/>
      <c r="I10" s="491" t="s">
        <v>258</v>
      </c>
      <c r="J10" s="491"/>
      <c r="K10" s="491"/>
      <c r="L10" s="491"/>
      <c r="M10" s="491"/>
      <c r="N10" s="491"/>
      <c r="O10" s="492">
        <f>SUM(O4:P9)</f>
        <v>77321</v>
      </c>
      <c r="P10" s="482"/>
      <c r="Q10" s="30"/>
    </row>
    <row r="11" spans="1:17" ht="30.75" customHeight="1">
      <c r="A11" s="491" t="s">
        <v>259</v>
      </c>
      <c r="B11" s="491"/>
      <c r="C11" s="491"/>
      <c r="D11" s="491"/>
      <c r="E11" s="491"/>
      <c r="F11" s="491"/>
      <c r="G11" s="492">
        <f>SUM(G9:H10)</f>
        <v>123683</v>
      </c>
      <c r="H11" s="492"/>
      <c r="I11" s="481" t="s">
        <v>111</v>
      </c>
      <c r="J11" s="481"/>
      <c r="K11" s="497" t="s">
        <v>260</v>
      </c>
      <c r="L11" s="497"/>
      <c r="M11" s="497"/>
      <c r="N11" s="497"/>
      <c r="O11" s="480">
        <v>46593</v>
      </c>
      <c r="P11" s="481"/>
      <c r="Q11" s="30"/>
    </row>
    <row r="12" spans="1:17" ht="27.75" customHeight="1">
      <c r="A12" s="491" t="s">
        <v>266</v>
      </c>
      <c r="B12" s="491"/>
      <c r="C12" s="491"/>
      <c r="D12" s="491"/>
      <c r="E12" s="491"/>
      <c r="F12" s="491"/>
      <c r="G12" s="492">
        <v>24507</v>
      </c>
      <c r="H12" s="492"/>
      <c r="I12" s="481" t="s">
        <v>113</v>
      </c>
      <c r="J12" s="481"/>
      <c r="K12" s="496" t="s">
        <v>138</v>
      </c>
      <c r="L12" s="496"/>
      <c r="M12" s="496"/>
      <c r="N12" s="496"/>
      <c r="O12" s="480">
        <v>64023</v>
      </c>
      <c r="P12" s="480"/>
      <c r="Q12" s="30"/>
    </row>
    <row r="13" spans="1:17" ht="30" customHeight="1">
      <c r="A13" s="491" t="s">
        <v>261</v>
      </c>
      <c r="B13" s="491"/>
      <c r="C13" s="491"/>
      <c r="D13" s="491"/>
      <c r="E13" s="491"/>
      <c r="F13" s="491"/>
      <c r="G13" s="492">
        <f>SUM(G8,G11,G12)</f>
        <v>343335</v>
      </c>
      <c r="H13" s="492"/>
      <c r="I13" s="481" t="s">
        <v>116</v>
      </c>
      <c r="J13" s="481"/>
      <c r="K13" s="496" t="s">
        <v>262</v>
      </c>
      <c r="L13" s="496"/>
      <c r="M13" s="496"/>
      <c r="N13" s="496"/>
      <c r="O13" s="480">
        <v>25010</v>
      </c>
      <c r="P13" s="480"/>
      <c r="Q13" s="30"/>
    </row>
    <row r="14" spans="1:17" ht="29.25" customHeight="1">
      <c r="A14" s="374"/>
      <c r="B14" s="374"/>
      <c r="C14" s="374"/>
      <c r="D14" s="374"/>
      <c r="E14" s="374"/>
      <c r="F14" s="374"/>
      <c r="G14" s="375"/>
      <c r="H14" s="375"/>
      <c r="I14" s="481" t="s">
        <v>118</v>
      </c>
      <c r="J14" s="481"/>
      <c r="K14" s="496" t="s">
        <v>263</v>
      </c>
      <c r="L14" s="496"/>
      <c r="M14" s="496"/>
      <c r="N14" s="496"/>
      <c r="O14" s="480">
        <v>57084</v>
      </c>
      <c r="P14" s="480"/>
      <c r="Q14" s="30"/>
    </row>
    <row r="15" spans="1:17" ht="23.25" customHeight="1">
      <c r="A15" s="374"/>
      <c r="B15" s="374"/>
      <c r="C15" s="374"/>
      <c r="D15" s="374"/>
      <c r="E15" s="374"/>
      <c r="F15" s="374"/>
      <c r="G15" s="375"/>
      <c r="H15" s="375"/>
      <c r="I15" s="491" t="s">
        <v>264</v>
      </c>
      <c r="J15" s="491"/>
      <c r="K15" s="491"/>
      <c r="L15" s="491"/>
      <c r="M15" s="491"/>
      <c r="N15" s="491"/>
      <c r="O15" s="492">
        <f>SUM(O11:P14)</f>
        <v>192710</v>
      </c>
      <c r="P15" s="482"/>
      <c r="Q15" s="30"/>
    </row>
    <row r="16" spans="1:17" ht="24" customHeight="1">
      <c r="A16" s="373"/>
      <c r="B16" s="373"/>
      <c r="C16" s="373"/>
      <c r="D16" s="373"/>
      <c r="E16" s="373"/>
      <c r="F16" s="373"/>
      <c r="G16" s="373"/>
      <c r="H16" s="373"/>
      <c r="I16" s="491" t="s">
        <v>267</v>
      </c>
      <c r="J16" s="491"/>
      <c r="K16" s="491"/>
      <c r="L16" s="491"/>
      <c r="M16" s="491"/>
      <c r="N16" s="491"/>
      <c r="O16" s="492">
        <v>73304</v>
      </c>
      <c r="P16" s="482"/>
      <c r="Q16" s="30"/>
    </row>
    <row r="17" spans="1:17" ht="27.75" customHeight="1">
      <c r="A17" s="373"/>
      <c r="B17" s="373"/>
      <c r="C17" s="373"/>
      <c r="D17" s="373"/>
      <c r="E17" s="373"/>
      <c r="F17" s="373"/>
      <c r="G17" s="373"/>
      <c r="H17" s="373"/>
      <c r="I17" s="491" t="s">
        <v>265</v>
      </c>
      <c r="J17" s="491"/>
      <c r="K17" s="491"/>
      <c r="L17" s="491"/>
      <c r="M17" s="491"/>
      <c r="N17" s="491"/>
      <c r="O17" s="492">
        <f>SUM(O16,O15,O10)</f>
        <v>343335</v>
      </c>
      <c r="P17" s="482"/>
      <c r="Q17" s="30"/>
    </row>
    <row r="18" spans="1:17" ht="14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0"/>
    </row>
    <row r="19" spans="1:17" ht="14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</sheetData>
  <sheetProtection/>
  <mergeCells count="67">
    <mergeCell ref="A3:F3"/>
    <mergeCell ref="G3:H3"/>
    <mergeCell ref="I3:N3"/>
    <mergeCell ref="K5:N5"/>
    <mergeCell ref="O5:P5"/>
    <mergeCell ref="A4:B4"/>
    <mergeCell ref="C4:F4"/>
    <mergeCell ref="G4:H4"/>
    <mergeCell ref="I4:J4"/>
    <mergeCell ref="O3:P3"/>
    <mergeCell ref="O4:P4"/>
    <mergeCell ref="O1:P1"/>
    <mergeCell ref="K4:N4"/>
    <mergeCell ref="O8:P8"/>
    <mergeCell ref="K6:N7"/>
    <mergeCell ref="O6:P7"/>
    <mergeCell ref="A5:B5"/>
    <mergeCell ref="C5:F5"/>
    <mergeCell ref="G5:H5"/>
    <mergeCell ref="I5:J5"/>
    <mergeCell ref="I6:J7"/>
    <mergeCell ref="A6:B6"/>
    <mergeCell ref="C6:F6"/>
    <mergeCell ref="G6:H6"/>
    <mergeCell ref="C10:F10"/>
    <mergeCell ref="G10:H10"/>
    <mergeCell ref="A7:B7"/>
    <mergeCell ref="C7:F7"/>
    <mergeCell ref="G7:H7"/>
    <mergeCell ref="K9:N9"/>
    <mergeCell ref="A8:F8"/>
    <mergeCell ref="G8:H8"/>
    <mergeCell ref="I8:J8"/>
    <mergeCell ref="K8:N8"/>
    <mergeCell ref="C9:F9"/>
    <mergeCell ref="G9:H9"/>
    <mergeCell ref="I9:J9"/>
    <mergeCell ref="O9:P9"/>
    <mergeCell ref="I10:N10"/>
    <mergeCell ref="O10:P10"/>
    <mergeCell ref="A11:F11"/>
    <mergeCell ref="G11:H11"/>
    <mergeCell ref="I11:J11"/>
    <mergeCell ref="K11:N11"/>
    <mergeCell ref="O11:P11"/>
    <mergeCell ref="A9:B9"/>
    <mergeCell ref="A10:B10"/>
    <mergeCell ref="O12:P12"/>
    <mergeCell ref="A13:F13"/>
    <mergeCell ref="G13:H13"/>
    <mergeCell ref="I13:J13"/>
    <mergeCell ref="K13:N13"/>
    <mergeCell ref="O13:P13"/>
    <mergeCell ref="A12:F12"/>
    <mergeCell ref="G12:H12"/>
    <mergeCell ref="I12:J12"/>
    <mergeCell ref="K12:N12"/>
    <mergeCell ref="I17:N17"/>
    <mergeCell ref="O17:P17"/>
    <mergeCell ref="A1:N1"/>
    <mergeCell ref="I14:J14"/>
    <mergeCell ref="K14:N14"/>
    <mergeCell ref="O14:P14"/>
    <mergeCell ref="I15:N15"/>
    <mergeCell ref="O15:P15"/>
    <mergeCell ref="I16:N16"/>
    <mergeCell ref="O16:P16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PageLayoutView="0" workbookViewId="0" topLeftCell="A1">
      <selection activeCell="A137" sqref="A137:A138"/>
    </sheetView>
  </sheetViews>
  <sheetFormatPr defaultColWidth="9.140625" defaultRowHeight="15"/>
  <cols>
    <col min="1" max="1" width="64.28125" style="4" customWidth="1"/>
    <col min="2" max="2" width="9.421875" style="4" customWidth="1"/>
    <col min="3" max="3" width="23.00390625" style="4" customWidth="1"/>
    <col min="4" max="4" width="21.8515625" style="4" customWidth="1"/>
    <col min="5" max="5" width="23.00390625" style="4" customWidth="1"/>
    <col min="6" max="6" width="8.28125" style="4" customWidth="1"/>
    <col min="7" max="7" width="9.140625" style="4" customWidth="1"/>
    <col min="8" max="8" width="14.7109375" style="4" customWidth="1"/>
    <col min="9" max="16384" width="9.140625" style="4" customWidth="1"/>
  </cols>
  <sheetData>
    <row r="1" spans="1:6" s="1" customFormat="1" ht="30.75" customHeight="1" thickBot="1">
      <c r="A1" s="378" t="s">
        <v>388</v>
      </c>
      <c r="B1" s="379"/>
      <c r="C1" s="379"/>
      <c r="D1" s="379"/>
      <c r="E1" s="380"/>
      <c r="F1" s="19"/>
    </row>
    <row r="2" spans="1:6" s="1" customFormat="1" ht="15" customHeight="1" thickBot="1">
      <c r="A2" s="384" t="s">
        <v>69</v>
      </c>
      <c r="B2" s="331"/>
      <c r="C2" s="331"/>
      <c r="D2" s="331"/>
      <c r="E2" s="277"/>
      <c r="F2" s="19"/>
    </row>
    <row r="3" spans="1:6" s="1" customFormat="1" ht="16.5" thickBot="1">
      <c r="A3" s="129" t="s">
        <v>126</v>
      </c>
      <c r="B3" s="130"/>
      <c r="C3" s="278" t="s">
        <v>63</v>
      </c>
      <c r="D3" s="253"/>
      <c r="E3" s="254"/>
      <c r="F3" s="21"/>
    </row>
    <row r="4" spans="1:6" s="1" customFormat="1" ht="32.25" thickBot="1">
      <c r="A4" s="36" t="s">
        <v>125</v>
      </c>
      <c r="B4" s="70" t="s">
        <v>26</v>
      </c>
      <c r="C4" s="70" t="s">
        <v>127</v>
      </c>
      <c r="D4" s="131" t="s">
        <v>28</v>
      </c>
      <c r="E4" s="132" t="s">
        <v>29</v>
      </c>
      <c r="F4" s="21"/>
    </row>
    <row r="5" spans="1:6" s="1" customFormat="1" ht="15.75">
      <c r="A5" s="133" t="s">
        <v>153</v>
      </c>
      <c r="B5" s="134"/>
      <c r="C5" s="64">
        <v>13668</v>
      </c>
      <c r="D5" s="64">
        <v>13668</v>
      </c>
      <c r="E5" s="65"/>
      <c r="F5" s="21"/>
    </row>
    <row r="6" spans="1:6" s="1" customFormat="1" ht="15.75">
      <c r="A6" s="135" t="s">
        <v>154</v>
      </c>
      <c r="B6" s="89"/>
      <c r="C6" s="68">
        <v>790</v>
      </c>
      <c r="D6" s="68">
        <v>790</v>
      </c>
      <c r="E6" s="61"/>
      <c r="F6" s="22"/>
    </row>
    <row r="7" spans="1:6" s="1" customFormat="1" ht="15.75">
      <c r="A7" s="135" t="s">
        <v>345</v>
      </c>
      <c r="B7" s="89"/>
      <c r="C7" s="68">
        <v>269</v>
      </c>
      <c r="D7" s="68">
        <v>269</v>
      </c>
      <c r="E7" s="61"/>
      <c r="F7" s="22"/>
    </row>
    <row r="8" spans="1:6" s="1" customFormat="1" ht="15.75">
      <c r="A8" s="135" t="s">
        <v>346</v>
      </c>
      <c r="B8" s="89"/>
      <c r="C8" s="68">
        <v>1436</v>
      </c>
      <c r="D8" s="68">
        <v>1436</v>
      </c>
      <c r="E8" s="61"/>
      <c r="F8" s="22"/>
    </row>
    <row r="9" spans="1:6" s="1" customFormat="1" ht="15.75">
      <c r="A9" s="136" t="s">
        <v>128</v>
      </c>
      <c r="B9" s="87"/>
      <c r="C9" s="85">
        <f>SUM(C5:C8)</f>
        <v>16163</v>
      </c>
      <c r="D9" s="85">
        <f>SUM(D5:D8)</f>
        <v>16163</v>
      </c>
      <c r="E9" s="73"/>
      <c r="F9" s="22"/>
    </row>
    <row r="10" spans="1:6" s="1" customFormat="1" ht="15.75">
      <c r="A10" s="137" t="s">
        <v>70</v>
      </c>
      <c r="B10" s="84"/>
      <c r="C10" s="95">
        <v>315</v>
      </c>
      <c r="D10" s="95">
        <v>315</v>
      </c>
      <c r="E10" s="57"/>
      <c r="F10" s="21"/>
    </row>
    <row r="11" spans="1:6" s="1" customFormat="1" ht="15.75">
      <c r="A11" s="135" t="s">
        <v>347</v>
      </c>
      <c r="B11" s="189"/>
      <c r="C11" s="68">
        <v>1650</v>
      </c>
      <c r="D11" s="68">
        <v>1650</v>
      </c>
      <c r="E11" s="61"/>
      <c r="F11" s="21"/>
    </row>
    <row r="12" spans="1:6" s="1" customFormat="1" ht="16.5" thickBot="1">
      <c r="A12" s="138" t="s">
        <v>129</v>
      </c>
      <c r="B12" s="89"/>
      <c r="C12" s="107">
        <f>SUM(C10:C11)</f>
        <v>1965</v>
      </c>
      <c r="D12" s="107">
        <f>SUM(D10:D11)</f>
        <v>1965</v>
      </c>
      <c r="E12" s="108"/>
      <c r="F12" s="22"/>
    </row>
    <row r="13" spans="1:6" s="1" customFormat="1" ht="16.5" thickBot="1">
      <c r="A13" s="36" t="s">
        <v>130</v>
      </c>
      <c r="B13" s="139" t="s">
        <v>71</v>
      </c>
      <c r="C13" s="71">
        <f>C9+C12</f>
        <v>18128</v>
      </c>
      <c r="D13" s="104">
        <f>D9+D12</f>
        <v>18128</v>
      </c>
      <c r="E13" s="103"/>
      <c r="F13" s="22"/>
    </row>
    <row r="14" spans="1:6" s="1" customFormat="1" ht="16.5" thickBot="1">
      <c r="A14" s="140" t="s">
        <v>72</v>
      </c>
      <c r="B14" s="139" t="s">
        <v>73</v>
      </c>
      <c r="C14" s="71">
        <v>4450</v>
      </c>
      <c r="D14" s="104">
        <v>4450</v>
      </c>
      <c r="E14" s="103"/>
      <c r="F14" s="21"/>
    </row>
    <row r="15" spans="1:6" s="1" customFormat="1" ht="15.75">
      <c r="A15" s="141" t="s">
        <v>74</v>
      </c>
      <c r="B15" s="87"/>
      <c r="C15" s="48">
        <v>376</v>
      </c>
      <c r="D15" s="48">
        <v>376</v>
      </c>
      <c r="E15" s="101"/>
      <c r="F15" s="22"/>
    </row>
    <row r="16" spans="1:6" s="1" customFormat="1" ht="15.75">
      <c r="A16" s="141" t="s">
        <v>348</v>
      </c>
      <c r="B16" s="87"/>
      <c r="C16" s="48">
        <v>5465</v>
      </c>
      <c r="D16" s="48">
        <v>5465</v>
      </c>
      <c r="E16" s="57"/>
      <c r="F16" s="22"/>
    </row>
    <row r="17" spans="1:6" s="1" customFormat="1" ht="15.75">
      <c r="A17" s="141" t="s">
        <v>75</v>
      </c>
      <c r="B17" s="95"/>
      <c r="C17" s="48">
        <v>2021</v>
      </c>
      <c r="D17" s="48">
        <v>2021</v>
      </c>
      <c r="E17" s="101"/>
      <c r="F17" s="22"/>
    </row>
    <row r="18" spans="1:6" s="1" customFormat="1" ht="15.75">
      <c r="A18" s="141" t="s">
        <v>76</v>
      </c>
      <c r="B18" s="87"/>
      <c r="C18" s="48">
        <v>113</v>
      </c>
      <c r="D18" s="48">
        <v>113</v>
      </c>
      <c r="E18" s="101"/>
      <c r="F18" s="22"/>
    </row>
    <row r="19" spans="1:6" s="1" customFormat="1" ht="15.75">
      <c r="A19" s="136" t="s">
        <v>228</v>
      </c>
      <c r="B19" s="87"/>
      <c r="C19" s="85">
        <f>SUM(C15:C18)</f>
        <v>7975</v>
      </c>
      <c r="D19" s="85">
        <f>SUM(D15:D18)</f>
        <v>7975</v>
      </c>
      <c r="E19" s="73"/>
      <c r="F19" s="22"/>
    </row>
    <row r="20" spans="1:6" s="1" customFormat="1" ht="15.75">
      <c r="A20" s="141" t="s">
        <v>349</v>
      </c>
      <c r="B20" s="87"/>
      <c r="C20" s="48">
        <v>261</v>
      </c>
      <c r="D20" s="48">
        <v>261</v>
      </c>
      <c r="E20" s="57"/>
      <c r="F20" s="22"/>
    </row>
    <row r="21" spans="1:6" s="1" customFormat="1" ht="15.75">
      <c r="A21" s="141" t="s">
        <v>350</v>
      </c>
      <c r="B21" s="87"/>
      <c r="C21" s="48">
        <v>233</v>
      </c>
      <c r="D21" s="48">
        <v>233</v>
      </c>
      <c r="E21" s="57"/>
      <c r="F21" s="22"/>
    </row>
    <row r="22" spans="1:6" s="1" customFormat="1" ht="15.75">
      <c r="A22" s="136" t="s">
        <v>131</v>
      </c>
      <c r="B22" s="87"/>
      <c r="C22" s="85">
        <f>SUM(C20:C21)</f>
        <v>494</v>
      </c>
      <c r="D22" s="85">
        <f>SUM(D20:D21)</f>
        <v>494</v>
      </c>
      <c r="E22" s="73"/>
      <c r="F22" s="22"/>
    </row>
    <row r="23" spans="1:6" s="24" customFormat="1" ht="15.75">
      <c r="A23" s="141" t="s">
        <v>77</v>
      </c>
      <c r="B23" s="142"/>
      <c r="C23" s="48">
        <v>2827</v>
      </c>
      <c r="D23" s="48">
        <v>2827</v>
      </c>
      <c r="E23" s="101"/>
      <c r="F23" s="23"/>
    </row>
    <row r="24" spans="1:6" s="1" customFormat="1" ht="15.75">
      <c r="A24" s="141" t="s">
        <v>78</v>
      </c>
      <c r="B24" s="87"/>
      <c r="C24" s="48">
        <v>2390</v>
      </c>
      <c r="D24" s="48">
        <v>2390</v>
      </c>
      <c r="E24" s="101"/>
      <c r="F24" s="22"/>
    </row>
    <row r="25" spans="1:6" s="1" customFormat="1" ht="15.75">
      <c r="A25" s="141" t="s">
        <v>79</v>
      </c>
      <c r="B25" s="87"/>
      <c r="C25" s="48">
        <v>595</v>
      </c>
      <c r="D25" s="48">
        <v>595</v>
      </c>
      <c r="E25" s="101"/>
      <c r="F25" s="22"/>
    </row>
    <row r="26" spans="1:6" s="1" customFormat="1" ht="15.75">
      <c r="A26" s="141" t="s">
        <v>351</v>
      </c>
      <c r="B26" s="87"/>
      <c r="C26" s="48">
        <v>131</v>
      </c>
      <c r="D26" s="48">
        <v>131</v>
      </c>
      <c r="E26" s="57"/>
      <c r="F26" s="22"/>
    </row>
    <row r="27" spans="1:6" s="1" customFormat="1" ht="15.75">
      <c r="A27" s="141" t="s">
        <v>352</v>
      </c>
      <c r="B27" s="87"/>
      <c r="C27" s="48">
        <v>1506</v>
      </c>
      <c r="D27" s="48">
        <v>1506</v>
      </c>
      <c r="E27" s="57"/>
      <c r="F27" s="22"/>
    </row>
    <row r="28" spans="1:6" s="1" customFormat="1" ht="15.75">
      <c r="A28" s="141" t="s">
        <v>353</v>
      </c>
      <c r="B28" s="87"/>
      <c r="C28" s="48">
        <v>3850</v>
      </c>
      <c r="D28" s="48">
        <v>2878</v>
      </c>
      <c r="E28" s="57"/>
      <c r="F28" s="22"/>
    </row>
    <row r="29" spans="1:6" s="1" customFormat="1" ht="15.75">
      <c r="A29" s="141" t="s">
        <v>354</v>
      </c>
      <c r="B29" s="87"/>
      <c r="C29" s="195">
        <v>7974</v>
      </c>
      <c r="D29" s="195">
        <v>8946</v>
      </c>
      <c r="E29" s="190"/>
      <c r="F29" s="22"/>
    </row>
    <row r="30" spans="1:6" s="1" customFormat="1" ht="15.75">
      <c r="A30" s="136" t="s">
        <v>132</v>
      </c>
      <c r="B30" s="87"/>
      <c r="C30" s="191">
        <f>SUM(C23:C29)</f>
        <v>19273</v>
      </c>
      <c r="D30" s="191">
        <f>SUM(D23:D29)</f>
        <v>19273</v>
      </c>
      <c r="E30" s="192"/>
      <c r="F30" s="22"/>
    </row>
    <row r="31" spans="1:6" s="1" customFormat="1" ht="15.75">
      <c r="A31" s="141" t="s">
        <v>355</v>
      </c>
      <c r="B31" s="87"/>
      <c r="C31" s="195">
        <v>23</v>
      </c>
      <c r="D31" s="195">
        <v>23</v>
      </c>
      <c r="E31" s="190"/>
      <c r="F31" s="22"/>
    </row>
    <row r="32" spans="1:6" s="1" customFormat="1" ht="15.75">
      <c r="A32" s="136" t="s">
        <v>133</v>
      </c>
      <c r="B32" s="87"/>
      <c r="C32" s="191">
        <v>23</v>
      </c>
      <c r="D32" s="191">
        <v>23</v>
      </c>
      <c r="E32" s="192"/>
      <c r="F32" s="22"/>
    </row>
    <row r="33" spans="1:6" s="1" customFormat="1" ht="18" customHeight="1">
      <c r="A33" s="159" t="s">
        <v>356</v>
      </c>
      <c r="B33" s="87"/>
      <c r="C33" s="195">
        <f>(C19+C22+C30)*0.27</f>
        <v>7490.34</v>
      </c>
      <c r="D33" s="195">
        <f>(D19+D22+D30)*0.27</f>
        <v>7490.34</v>
      </c>
      <c r="E33" s="190"/>
      <c r="F33" s="22"/>
    </row>
    <row r="34" spans="1:6" s="1" customFormat="1" ht="15.75">
      <c r="A34" s="141" t="s">
        <v>357</v>
      </c>
      <c r="B34" s="87"/>
      <c r="C34" s="195">
        <v>3170</v>
      </c>
      <c r="D34" s="195">
        <v>3170</v>
      </c>
      <c r="E34" s="190"/>
      <c r="F34" s="22"/>
    </row>
    <row r="35" spans="1:6" s="1" customFormat="1" ht="15.75">
      <c r="A35" s="141" t="s">
        <v>359</v>
      </c>
      <c r="B35" s="87"/>
      <c r="C35" s="195">
        <v>406</v>
      </c>
      <c r="D35" s="195">
        <v>406</v>
      </c>
      <c r="E35" s="190"/>
      <c r="F35" s="22"/>
    </row>
    <row r="36" spans="1:6" s="1" customFormat="1" ht="15.75">
      <c r="A36" s="151" t="s">
        <v>358</v>
      </c>
      <c r="B36" s="87"/>
      <c r="C36" s="195">
        <v>368</v>
      </c>
      <c r="D36" s="195">
        <v>368</v>
      </c>
      <c r="E36" s="190"/>
      <c r="F36" s="22"/>
    </row>
    <row r="37" spans="1:6" s="1" customFormat="1" ht="16.5" thickBot="1">
      <c r="A37" s="138" t="s">
        <v>134</v>
      </c>
      <c r="B37" s="89"/>
      <c r="C37" s="193">
        <f>SUM(C33:C36)</f>
        <v>11434.34</v>
      </c>
      <c r="D37" s="193">
        <f>SUM(D33:D36)</f>
        <v>11434.34</v>
      </c>
      <c r="E37" s="194"/>
      <c r="F37" s="22"/>
    </row>
    <row r="38" spans="1:6" s="1" customFormat="1" ht="16.5" thickBot="1">
      <c r="A38" s="36" t="s">
        <v>135</v>
      </c>
      <c r="B38" s="139" t="s">
        <v>80</v>
      </c>
      <c r="C38" s="71">
        <f>C19+C22+C30+C32+C37</f>
        <v>39199.34</v>
      </c>
      <c r="D38" s="71">
        <f>D19+D22+D30+D32+D37</f>
        <v>39199.34</v>
      </c>
      <c r="E38" s="103"/>
      <c r="F38" s="22"/>
    </row>
    <row r="39" spans="1:6" s="1" customFormat="1" ht="15.75">
      <c r="A39" s="144" t="s">
        <v>81</v>
      </c>
      <c r="B39" s="145"/>
      <c r="C39" s="64">
        <v>50</v>
      </c>
      <c r="D39" s="64">
        <v>50</v>
      </c>
      <c r="E39" s="65"/>
      <c r="F39" s="22"/>
    </row>
    <row r="40" spans="1:6" s="1" customFormat="1" ht="15.75">
      <c r="A40" s="146" t="s">
        <v>82</v>
      </c>
      <c r="B40" s="147"/>
      <c r="C40" s="48">
        <v>45</v>
      </c>
      <c r="D40" s="48">
        <v>45</v>
      </c>
      <c r="E40" s="101"/>
      <c r="F40" s="22"/>
    </row>
    <row r="41" spans="1:6" s="1" customFormat="1" ht="15.75">
      <c r="A41" s="146" t="s">
        <v>83</v>
      </c>
      <c r="B41" s="147"/>
      <c r="C41" s="48">
        <v>5</v>
      </c>
      <c r="D41" s="48">
        <v>5</v>
      </c>
      <c r="E41" s="101"/>
      <c r="F41" s="22"/>
    </row>
    <row r="42" spans="1:6" s="26" customFormat="1" ht="15.75">
      <c r="A42" s="143" t="s">
        <v>84</v>
      </c>
      <c r="B42" s="87"/>
      <c r="C42" s="95">
        <v>50</v>
      </c>
      <c r="D42" s="95">
        <v>50</v>
      </c>
      <c r="E42" s="57"/>
      <c r="F42" s="25"/>
    </row>
    <row r="43" spans="1:6" s="26" customFormat="1" ht="15.75">
      <c r="A43" s="137" t="s">
        <v>85</v>
      </c>
      <c r="B43" s="87"/>
      <c r="C43" s="95">
        <f>SUM(C44:C47)</f>
        <v>1300</v>
      </c>
      <c r="D43" s="95">
        <f>SUM(D44:D47)</f>
        <v>1300</v>
      </c>
      <c r="E43" s="57"/>
      <c r="F43" s="25"/>
    </row>
    <row r="44" spans="1:6" s="26" customFormat="1" ht="15.75">
      <c r="A44" s="141" t="s">
        <v>372</v>
      </c>
      <c r="B44" s="87"/>
      <c r="C44" s="48">
        <v>500</v>
      </c>
      <c r="D44" s="48">
        <v>500</v>
      </c>
      <c r="E44" s="57"/>
      <c r="F44" s="25"/>
    </row>
    <row r="45" spans="1:6" s="26" customFormat="1" ht="15.75">
      <c r="A45" s="141" t="s">
        <v>86</v>
      </c>
      <c r="B45" s="87"/>
      <c r="C45" s="48">
        <v>75</v>
      </c>
      <c r="D45" s="48">
        <v>75</v>
      </c>
      <c r="E45" s="101"/>
      <c r="F45" s="25"/>
    </row>
    <row r="46" spans="1:6" s="26" customFormat="1" ht="15.75">
      <c r="A46" s="149" t="s">
        <v>360</v>
      </c>
      <c r="B46" s="89"/>
      <c r="C46" s="90">
        <v>685</v>
      </c>
      <c r="D46" s="90">
        <v>685</v>
      </c>
      <c r="E46" s="102"/>
      <c r="F46" s="25"/>
    </row>
    <row r="47" spans="1:6" s="26" customFormat="1" ht="16.5" thickBot="1">
      <c r="A47" s="149" t="s">
        <v>87</v>
      </c>
      <c r="B47" s="89"/>
      <c r="C47" s="90">
        <v>40</v>
      </c>
      <c r="D47" s="90">
        <v>40</v>
      </c>
      <c r="E47" s="102"/>
      <c r="F47" s="25"/>
    </row>
    <row r="48" spans="1:6" s="1" customFormat="1" ht="16.5" thickBot="1">
      <c r="A48" s="36" t="s">
        <v>136</v>
      </c>
      <c r="B48" s="139" t="s">
        <v>88</v>
      </c>
      <c r="C48" s="71">
        <f>C39+C42+C43</f>
        <v>1400</v>
      </c>
      <c r="D48" s="71">
        <v>1400</v>
      </c>
      <c r="E48" s="103"/>
      <c r="F48" s="22"/>
    </row>
    <row r="49" spans="1:6" s="1" customFormat="1" ht="32.25" customHeight="1">
      <c r="A49" s="196" t="s">
        <v>89</v>
      </c>
      <c r="B49" s="197"/>
      <c r="C49" s="198">
        <f>SUM(C50:C55)</f>
        <v>1096</v>
      </c>
      <c r="D49" s="198">
        <f>SUM(D50:D55)</f>
        <v>1096</v>
      </c>
      <c r="E49" s="199"/>
      <c r="F49" s="21"/>
    </row>
    <row r="50" spans="1:6" s="28" customFormat="1" ht="19.5" customHeight="1">
      <c r="A50" s="141" t="s">
        <v>90</v>
      </c>
      <c r="B50" s="150"/>
      <c r="C50" s="48">
        <v>337</v>
      </c>
      <c r="D50" s="48">
        <v>337</v>
      </c>
      <c r="E50" s="101"/>
      <c r="F50" s="27"/>
    </row>
    <row r="51" spans="1:6" s="1" customFormat="1" ht="19.5" customHeight="1">
      <c r="A51" s="141" t="s">
        <v>91</v>
      </c>
      <c r="B51" s="84"/>
      <c r="C51" s="48">
        <v>152</v>
      </c>
      <c r="D51" s="48">
        <v>152</v>
      </c>
      <c r="E51" s="101"/>
      <c r="F51" s="21"/>
    </row>
    <row r="52" spans="1:6" s="1" customFormat="1" ht="19.5" customHeight="1">
      <c r="A52" s="151" t="s">
        <v>92</v>
      </c>
      <c r="B52" s="152" t="s">
        <v>213</v>
      </c>
      <c r="C52" s="48">
        <v>140</v>
      </c>
      <c r="D52" s="48">
        <v>140</v>
      </c>
      <c r="E52" s="101"/>
      <c r="F52" s="21"/>
    </row>
    <row r="53" spans="1:6" s="1" customFormat="1" ht="19.5" customHeight="1">
      <c r="A53" s="141" t="s">
        <v>93</v>
      </c>
      <c r="B53" s="84"/>
      <c r="C53" s="48">
        <v>267</v>
      </c>
      <c r="D53" s="48">
        <v>267</v>
      </c>
      <c r="E53" s="101"/>
      <c r="F53" s="21"/>
    </row>
    <row r="54" spans="1:6" s="1" customFormat="1" ht="19.5" customHeight="1">
      <c r="A54" s="141" t="s">
        <v>94</v>
      </c>
      <c r="B54" s="84"/>
      <c r="C54" s="48">
        <v>60</v>
      </c>
      <c r="D54" s="48">
        <v>60</v>
      </c>
      <c r="E54" s="101"/>
      <c r="F54" s="21"/>
    </row>
    <row r="55" spans="1:6" s="1" customFormat="1" ht="19.5" customHeight="1">
      <c r="A55" s="141" t="s">
        <v>364</v>
      </c>
      <c r="B55" s="84"/>
      <c r="C55" s="48">
        <v>140</v>
      </c>
      <c r="D55" s="48">
        <v>140</v>
      </c>
      <c r="E55" s="101"/>
      <c r="F55" s="21"/>
    </row>
    <row r="56" spans="1:7" s="1" customFormat="1" ht="15.75">
      <c r="A56" s="153" t="s">
        <v>95</v>
      </c>
      <c r="B56" s="148"/>
      <c r="C56" s="85">
        <f>SUM(C57:C73)</f>
        <v>8904</v>
      </c>
      <c r="D56" s="85">
        <f>SUM(D57:D73)</f>
        <v>8904</v>
      </c>
      <c r="E56" s="57"/>
      <c r="F56" s="22"/>
      <c r="G56" s="201"/>
    </row>
    <row r="57" spans="1:6" s="1" customFormat="1" ht="15.75">
      <c r="A57" s="159" t="s">
        <v>361</v>
      </c>
      <c r="B57" s="148"/>
      <c r="C57" s="48">
        <v>500</v>
      </c>
      <c r="D57" s="48">
        <v>500</v>
      </c>
      <c r="E57" s="57"/>
      <c r="F57" s="22"/>
    </row>
    <row r="58" spans="1:6" s="1" customFormat="1" ht="15.75">
      <c r="A58" s="159" t="s">
        <v>373</v>
      </c>
      <c r="B58" s="148"/>
      <c r="C58" s="48">
        <v>500</v>
      </c>
      <c r="D58" s="48">
        <v>500</v>
      </c>
      <c r="E58" s="57"/>
      <c r="F58" s="22"/>
    </row>
    <row r="59" spans="1:6" s="1" customFormat="1" ht="19.5" customHeight="1">
      <c r="A59" s="141" t="s">
        <v>96</v>
      </c>
      <c r="B59" s="148"/>
      <c r="C59" s="48">
        <v>10</v>
      </c>
      <c r="D59" s="48">
        <v>10</v>
      </c>
      <c r="E59" s="101"/>
      <c r="F59" s="22"/>
    </row>
    <row r="60" spans="1:6" s="1" customFormat="1" ht="19.5" customHeight="1">
      <c r="A60" s="141" t="s">
        <v>97</v>
      </c>
      <c r="B60" s="152" t="s">
        <v>213</v>
      </c>
      <c r="C60" s="48">
        <v>130</v>
      </c>
      <c r="D60" s="48">
        <v>130</v>
      </c>
      <c r="E60" s="101"/>
      <c r="F60" s="22"/>
    </row>
    <row r="61" spans="1:6" s="1" customFormat="1" ht="19.5" customHeight="1">
      <c r="A61" s="141" t="s">
        <v>98</v>
      </c>
      <c r="B61" s="152" t="s">
        <v>213</v>
      </c>
      <c r="C61" s="48">
        <v>20</v>
      </c>
      <c r="D61" s="48">
        <v>20</v>
      </c>
      <c r="E61" s="101"/>
      <c r="F61" s="22"/>
    </row>
    <row r="62" spans="1:6" s="1" customFormat="1" ht="19.5" customHeight="1">
      <c r="A62" s="141" t="s">
        <v>99</v>
      </c>
      <c r="B62" s="152" t="s">
        <v>213</v>
      </c>
      <c r="C62" s="48">
        <v>500</v>
      </c>
      <c r="D62" s="48">
        <v>500</v>
      </c>
      <c r="E62" s="101"/>
      <c r="F62" s="22"/>
    </row>
    <row r="63" spans="1:6" s="1" customFormat="1" ht="18.75" customHeight="1">
      <c r="A63" s="159" t="s">
        <v>100</v>
      </c>
      <c r="B63" s="152" t="s">
        <v>213</v>
      </c>
      <c r="C63" s="48">
        <v>150</v>
      </c>
      <c r="D63" s="48">
        <v>150</v>
      </c>
      <c r="E63" s="101"/>
      <c r="F63" s="22"/>
    </row>
    <row r="64" spans="1:6" s="1" customFormat="1" ht="18.75" customHeight="1">
      <c r="A64" s="159" t="s">
        <v>362</v>
      </c>
      <c r="B64" s="152"/>
      <c r="C64" s="48">
        <v>2137</v>
      </c>
      <c r="D64" s="48">
        <v>2137</v>
      </c>
      <c r="E64" s="101"/>
      <c r="F64" s="22"/>
    </row>
    <row r="65" spans="1:6" s="1" customFormat="1" ht="19.5" customHeight="1">
      <c r="A65" s="141" t="s">
        <v>101</v>
      </c>
      <c r="B65" s="152" t="s">
        <v>213</v>
      </c>
      <c r="C65" s="48">
        <v>500</v>
      </c>
      <c r="D65" s="48">
        <v>500</v>
      </c>
      <c r="E65" s="101"/>
      <c r="F65" s="22"/>
    </row>
    <row r="66" spans="1:6" s="1" customFormat="1" ht="19.5" customHeight="1">
      <c r="A66" s="141" t="s">
        <v>102</v>
      </c>
      <c r="B66" s="148"/>
      <c r="C66" s="48">
        <v>25</v>
      </c>
      <c r="D66" s="48">
        <v>25</v>
      </c>
      <c r="E66" s="101"/>
      <c r="F66" s="22"/>
    </row>
    <row r="67" spans="1:6" s="1" customFormat="1" ht="19.5" customHeight="1">
      <c r="A67" s="141" t="s">
        <v>103</v>
      </c>
      <c r="B67" s="152" t="s">
        <v>213</v>
      </c>
      <c r="C67" s="48">
        <v>197</v>
      </c>
      <c r="D67" s="48">
        <v>197</v>
      </c>
      <c r="E67" s="101"/>
      <c r="F67" s="22"/>
    </row>
    <row r="68" spans="1:6" s="1" customFormat="1" ht="19.5" customHeight="1">
      <c r="A68" s="141" t="s">
        <v>104</v>
      </c>
      <c r="B68" s="152" t="s">
        <v>213</v>
      </c>
      <c r="C68" s="48">
        <v>600</v>
      </c>
      <c r="D68" s="48">
        <v>600</v>
      </c>
      <c r="E68" s="101"/>
      <c r="F68" s="22"/>
    </row>
    <row r="69" spans="1:6" s="1" customFormat="1" ht="19.5" customHeight="1">
      <c r="A69" s="141" t="s">
        <v>105</v>
      </c>
      <c r="B69" s="152" t="s">
        <v>213</v>
      </c>
      <c r="C69" s="48">
        <v>600</v>
      </c>
      <c r="D69" s="48">
        <v>600</v>
      </c>
      <c r="E69" s="101"/>
      <c r="F69" s="22"/>
    </row>
    <row r="70" spans="1:6" s="1" customFormat="1" ht="19.5" customHeight="1">
      <c r="A70" s="158" t="s">
        <v>106</v>
      </c>
      <c r="B70" s="152" t="s">
        <v>213</v>
      </c>
      <c r="C70" s="48">
        <v>100</v>
      </c>
      <c r="D70" s="48">
        <v>100</v>
      </c>
      <c r="E70" s="101"/>
      <c r="F70" s="22"/>
    </row>
    <row r="71" spans="1:6" s="1" customFormat="1" ht="31.5">
      <c r="A71" s="159" t="s">
        <v>107</v>
      </c>
      <c r="B71" s="152" t="s">
        <v>213</v>
      </c>
      <c r="C71" s="48">
        <v>2500</v>
      </c>
      <c r="D71" s="48">
        <v>2500</v>
      </c>
      <c r="E71" s="101"/>
      <c r="F71" s="22"/>
    </row>
    <row r="72" spans="1:6" s="1" customFormat="1" ht="15.75">
      <c r="A72" s="159" t="s">
        <v>363</v>
      </c>
      <c r="B72" s="152"/>
      <c r="C72" s="48">
        <v>400</v>
      </c>
      <c r="D72" s="48">
        <v>400</v>
      </c>
      <c r="E72" s="101"/>
      <c r="F72" s="22"/>
    </row>
    <row r="73" spans="1:6" s="1" customFormat="1" ht="19.5" customHeight="1">
      <c r="A73" s="159" t="s">
        <v>365</v>
      </c>
      <c r="B73" s="152"/>
      <c r="C73" s="48">
        <v>35</v>
      </c>
      <c r="D73" s="48">
        <v>35</v>
      </c>
      <c r="E73" s="101"/>
      <c r="F73" s="22"/>
    </row>
    <row r="74" spans="1:6" s="1" customFormat="1" ht="19.5" customHeight="1">
      <c r="A74" s="136" t="s">
        <v>108</v>
      </c>
      <c r="B74" s="84"/>
      <c r="C74" s="85">
        <f>SUM(C75:C77)</f>
        <v>50737</v>
      </c>
      <c r="D74" s="85">
        <f>SUM(D75:D77)</f>
        <v>4144</v>
      </c>
      <c r="E74" s="73">
        <f>SUM(E75:E77)</f>
        <v>46593</v>
      </c>
      <c r="F74" s="22"/>
    </row>
    <row r="75" spans="1:6" s="1" customFormat="1" ht="19.5" customHeight="1">
      <c r="A75" s="141" t="s">
        <v>109</v>
      </c>
      <c r="B75" s="87"/>
      <c r="C75" s="48">
        <v>13093</v>
      </c>
      <c r="D75" s="95"/>
      <c r="E75" s="101">
        <v>13093</v>
      </c>
      <c r="F75" s="22"/>
    </row>
    <row r="76" spans="1:6" s="1" customFormat="1" ht="19.5" customHeight="1">
      <c r="A76" s="141" t="s">
        <v>374</v>
      </c>
      <c r="B76" s="87"/>
      <c r="C76" s="48">
        <v>3500</v>
      </c>
      <c r="D76" s="95"/>
      <c r="E76" s="101">
        <v>3500</v>
      </c>
      <c r="F76" s="22"/>
    </row>
    <row r="77" spans="1:6" s="1" customFormat="1" ht="19.5" customHeight="1" thickBot="1">
      <c r="A77" s="154" t="s">
        <v>110</v>
      </c>
      <c r="B77" s="100"/>
      <c r="C77" s="155">
        <v>34144</v>
      </c>
      <c r="D77" s="200">
        <v>4144</v>
      </c>
      <c r="E77" s="156">
        <v>30000</v>
      </c>
      <c r="F77" s="22"/>
    </row>
    <row r="78" spans="1:6" s="1" customFormat="1" ht="16.5" thickBot="1">
      <c r="A78" s="36" t="s">
        <v>137</v>
      </c>
      <c r="B78" s="139" t="s">
        <v>111</v>
      </c>
      <c r="C78" s="71">
        <f>C49+C56+C74</f>
        <v>60737</v>
      </c>
      <c r="D78" s="104">
        <f>D49+D56+D74</f>
        <v>14144</v>
      </c>
      <c r="E78" s="103">
        <f>E74</f>
        <v>46593</v>
      </c>
      <c r="F78" s="22"/>
    </row>
    <row r="79" spans="1:6" s="1" customFormat="1" ht="15.75">
      <c r="A79" s="133" t="s">
        <v>385</v>
      </c>
      <c r="B79" s="157"/>
      <c r="C79" s="64">
        <f>SUM(C80:C89)</f>
        <v>52750</v>
      </c>
      <c r="D79" s="175"/>
      <c r="E79" s="64">
        <f>SUM(E80:E89)</f>
        <v>52750</v>
      </c>
      <c r="F79" s="22"/>
    </row>
    <row r="80" spans="1:6" s="1" customFormat="1" ht="31.5">
      <c r="A80" s="53" t="s">
        <v>403</v>
      </c>
      <c r="B80" s="157"/>
      <c r="C80" s="122">
        <v>21437</v>
      </c>
      <c r="D80" s="208"/>
      <c r="E80" s="122">
        <v>21437</v>
      </c>
      <c r="F80" s="22"/>
    </row>
    <row r="81" spans="1:6" s="1" customFormat="1" ht="22.5" customHeight="1">
      <c r="A81" s="141" t="s">
        <v>375</v>
      </c>
      <c r="B81" s="202"/>
      <c r="C81" s="48">
        <v>2362</v>
      </c>
      <c r="D81" s="105"/>
      <c r="E81" s="48">
        <v>2362</v>
      </c>
      <c r="F81" s="22"/>
    </row>
    <row r="82" spans="1:6" s="1" customFormat="1" ht="21" customHeight="1">
      <c r="A82" s="141" t="s">
        <v>376</v>
      </c>
      <c r="B82" s="202"/>
      <c r="C82" s="48">
        <v>2362</v>
      </c>
      <c r="D82" s="105"/>
      <c r="E82" s="48">
        <v>2362</v>
      </c>
      <c r="F82" s="22"/>
    </row>
    <row r="83" spans="1:6" s="1" customFormat="1" ht="21.75" customHeight="1">
      <c r="A83" s="141" t="s">
        <v>379</v>
      </c>
      <c r="B83" s="202"/>
      <c r="C83" s="48">
        <v>1100</v>
      </c>
      <c r="D83" s="105"/>
      <c r="E83" s="48">
        <v>1100</v>
      </c>
      <c r="F83" s="22"/>
    </row>
    <row r="84" spans="1:6" s="1" customFormat="1" ht="21" customHeight="1">
      <c r="A84" s="141" t="s">
        <v>380</v>
      </c>
      <c r="B84" s="202"/>
      <c r="C84" s="48">
        <v>2026</v>
      </c>
      <c r="D84" s="105"/>
      <c r="E84" s="48">
        <v>2026</v>
      </c>
      <c r="F84" s="22"/>
    </row>
    <row r="85" spans="1:6" s="1" customFormat="1" ht="19.5" customHeight="1">
      <c r="A85" s="141" t="s">
        <v>377</v>
      </c>
      <c r="B85" s="202"/>
      <c r="C85" s="48">
        <v>10500</v>
      </c>
      <c r="D85" s="105"/>
      <c r="E85" s="48">
        <v>10500</v>
      </c>
      <c r="F85" s="22"/>
    </row>
    <row r="86" spans="1:6" s="1" customFormat="1" ht="21" customHeight="1">
      <c r="A86" s="141" t="s">
        <v>378</v>
      </c>
      <c r="B86" s="202"/>
      <c r="C86" s="48">
        <v>500</v>
      </c>
      <c r="D86" s="105"/>
      <c r="E86" s="48">
        <v>500</v>
      </c>
      <c r="F86" s="22"/>
    </row>
    <row r="87" spans="1:6" s="1" customFormat="1" ht="21" customHeight="1">
      <c r="A87" s="141" t="s">
        <v>381</v>
      </c>
      <c r="B87" s="202"/>
      <c r="C87" s="48">
        <v>7680</v>
      </c>
      <c r="D87" s="105"/>
      <c r="E87" s="48">
        <v>7680</v>
      </c>
      <c r="F87" s="22"/>
    </row>
    <row r="88" spans="1:6" s="1" customFormat="1" ht="32.25" customHeight="1">
      <c r="A88" s="159" t="s">
        <v>367</v>
      </c>
      <c r="B88" s="202"/>
      <c r="C88" s="48">
        <v>4333</v>
      </c>
      <c r="D88" s="203"/>
      <c r="E88" s="48">
        <v>4333</v>
      </c>
      <c r="F88" s="22"/>
    </row>
    <row r="89" spans="1:6" s="1" customFormat="1" ht="32.25" customHeight="1">
      <c r="A89" s="172" t="s">
        <v>382</v>
      </c>
      <c r="B89" s="164"/>
      <c r="C89" s="90">
        <v>450</v>
      </c>
      <c r="D89" s="166"/>
      <c r="E89" s="90">
        <v>450</v>
      </c>
      <c r="F89" s="22"/>
    </row>
    <row r="90" spans="1:6" s="1" customFormat="1" ht="16.5" thickBot="1">
      <c r="A90" s="163" t="s">
        <v>112</v>
      </c>
      <c r="B90" s="164"/>
      <c r="C90" s="165">
        <f>(C81+C82+C83+C84+C88+C89+C87+C80)*0.27</f>
        <v>11272.5</v>
      </c>
      <c r="D90" s="166"/>
      <c r="E90" s="165">
        <f>(E81+E82+E83+E84+E88+E89+E87+E80)*0.27</f>
        <v>11272.5</v>
      </c>
      <c r="F90" s="22"/>
    </row>
    <row r="91" spans="1:6" s="1" customFormat="1" ht="16.5" thickBot="1">
      <c r="A91" s="36" t="s">
        <v>138</v>
      </c>
      <c r="B91" s="139" t="s">
        <v>113</v>
      </c>
      <c r="C91" s="71">
        <f>C79+C90</f>
        <v>64022.5</v>
      </c>
      <c r="D91" s="168"/>
      <c r="E91" s="103">
        <f>E79+E90</f>
        <v>64022.5</v>
      </c>
      <c r="F91" s="22"/>
    </row>
    <row r="92" spans="1:6" s="1" customFormat="1" ht="15.75">
      <c r="A92" s="169" t="s">
        <v>114</v>
      </c>
      <c r="B92" s="157"/>
      <c r="C92" s="170">
        <f>SUM(C93:C96)</f>
        <v>19693</v>
      </c>
      <c r="D92" s="160"/>
      <c r="E92" s="171">
        <f>SUM(E93:E96)</f>
        <v>19693</v>
      </c>
      <c r="F92" s="22"/>
    </row>
    <row r="93" spans="1:6" s="1" customFormat="1" ht="15.75">
      <c r="A93" s="204" t="s">
        <v>383</v>
      </c>
      <c r="B93" s="157"/>
      <c r="C93" s="122">
        <v>4725</v>
      </c>
      <c r="D93" s="160"/>
      <c r="E93" s="123">
        <v>4725</v>
      </c>
      <c r="F93" s="22"/>
    </row>
    <row r="94" spans="1:6" s="1" customFormat="1" ht="15.75">
      <c r="A94" s="204" t="s">
        <v>384</v>
      </c>
      <c r="B94" s="157"/>
      <c r="C94" s="122">
        <v>3150</v>
      </c>
      <c r="D94" s="160"/>
      <c r="E94" s="123">
        <v>3150</v>
      </c>
      <c r="F94" s="22"/>
    </row>
    <row r="95" spans="1:6" s="28" customFormat="1" ht="15.75">
      <c r="A95" s="159" t="s">
        <v>369</v>
      </c>
      <c r="B95" s="150"/>
      <c r="C95" s="48">
        <v>4318</v>
      </c>
      <c r="D95" s="106"/>
      <c r="E95" s="101">
        <v>4318</v>
      </c>
      <c r="F95" s="29"/>
    </row>
    <row r="96" spans="1:6" s="28" customFormat="1" ht="15.75">
      <c r="A96" s="141" t="s">
        <v>368</v>
      </c>
      <c r="B96" s="150"/>
      <c r="C96" s="48">
        <v>7500</v>
      </c>
      <c r="D96" s="106"/>
      <c r="E96" s="101">
        <v>7500</v>
      </c>
      <c r="F96" s="29"/>
    </row>
    <row r="97" spans="1:6" s="1" customFormat="1" ht="16.5" thickBot="1">
      <c r="A97" s="163" t="s">
        <v>115</v>
      </c>
      <c r="B97" s="164"/>
      <c r="C97" s="165">
        <f>(C93+C94+C95+C96)*0.27</f>
        <v>5317.110000000001</v>
      </c>
      <c r="D97" s="166"/>
      <c r="E97" s="167">
        <f>(E93+E94+E95+E96)*0.27</f>
        <v>5317.110000000001</v>
      </c>
      <c r="F97" s="22"/>
    </row>
    <row r="98" spans="1:6" s="1" customFormat="1" ht="16.5" thickBot="1">
      <c r="A98" s="173" t="s">
        <v>139</v>
      </c>
      <c r="B98" s="139" t="s">
        <v>116</v>
      </c>
      <c r="C98" s="104">
        <f>C92+C97</f>
        <v>25010.11</v>
      </c>
      <c r="D98" s="168"/>
      <c r="E98" s="174">
        <f>E92+E97</f>
        <v>25010.11</v>
      </c>
      <c r="F98" s="22"/>
    </row>
    <row r="99" spans="1:6" s="1" customFormat="1" ht="23.25" customHeight="1">
      <c r="A99" s="209" t="s">
        <v>404</v>
      </c>
      <c r="B99" s="157"/>
      <c r="C99" s="170">
        <v>54334</v>
      </c>
      <c r="D99" s="160"/>
      <c r="E99" s="171">
        <v>54334</v>
      </c>
      <c r="F99" s="22"/>
    </row>
    <row r="100" spans="1:6" s="1" customFormat="1" ht="47.25">
      <c r="A100" s="121" t="s">
        <v>387</v>
      </c>
      <c r="B100" s="157"/>
      <c r="C100" s="122">
        <v>54334</v>
      </c>
      <c r="D100" s="160"/>
      <c r="E100" s="123">
        <v>54334</v>
      </c>
      <c r="F100" s="22"/>
    </row>
    <row r="101" spans="1:6" s="1" customFormat="1" ht="21" customHeight="1">
      <c r="A101" s="210" t="s">
        <v>117</v>
      </c>
      <c r="B101" s="157"/>
      <c r="C101" s="170">
        <v>2750</v>
      </c>
      <c r="D101" s="175"/>
      <c r="E101" s="171">
        <v>2750</v>
      </c>
      <c r="F101" s="22"/>
    </row>
    <row r="102" spans="1:6" s="1" customFormat="1" ht="22.5" customHeight="1">
      <c r="A102" s="205" t="s">
        <v>386</v>
      </c>
      <c r="B102" s="157"/>
      <c r="C102" s="122">
        <v>2000</v>
      </c>
      <c r="D102" s="160"/>
      <c r="E102" s="123">
        <v>2000</v>
      </c>
      <c r="F102" s="22"/>
    </row>
    <row r="103" spans="1:6" s="1" customFormat="1" ht="22.5" customHeight="1" thickBot="1">
      <c r="A103" s="159" t="s">
        <v>366</v>
      </c>
      <c r="B103" s="152" t="s">
        <v>213</v>
      </c>
      <c r="C103" s="48">
        <v>750</v>
      </c>
      <c r="D103" s="161"/>
      <c r="E103" s="101">
        <v>750</v>
      </c>
      <c r="F103" s="22"/>
    </row>
    <row r="104" spans="1:6" s="1" customFormat="1" ht="21.75" customHeight="1" thickBot="1">
      <c r="A104" s="173" t="s">
        <v>140</v>
      </c>
      <c r="B104" s="139" t="s">
        <v>118</v>
      </c>
      <c r="C104" s="104">
        <f>C99+C101</f>
        <v>57084</v>
      </c>
      <c r="D104" s="168"/>
      <c r="E104" s="174">
        <f>E99+E101</f>
        <v>57084</v>
      </c>
      <c r="F104" s="22"/>
    </row>
    <row r="105" spans="1:6" s="1" customFormat="1" ht="21.75" customHeight="1" thickBot="1">
      <c r="A105" s="173" t="s">
        <v>119</v>
      </c>
      <c r="B105" s="139" t="s">
        <v>120</v>
      </c>
      <c r="C105" s="104">
        <f>C13+C14+C38+C48+C78+C91+C98+C104</f>
        <v>270030.95</v>
      </c>
      <c r="D105" s="104">
        <f>D13+D14+D38+D48+D78</f>
        <v>77321.34</v>
      </c>
      <c r="E105" s="174">
        <f>E78+E91+E98+E104</f>
        <v>192709.61</v>
      </c>
      <c r="F105" s="22"/>
    </row>
    <row r="106" spans="1:6" s="1" customFormat="1" ht="16.5" thickBot="1">
      <c r="A106" s="162" t="s">
        <v>121</v>
      </c>
      <c r="B106" s="152"/>
      <c r="C106" s="48">
        <v>73304</v>
      </c>
      <c r="D106" s="48">
        <v>73304</v>
      </c>
      <c r="E106" s="176"/>
      <c r="F106" s="22"/>
    </row>
    <row r="107" spans="1:6" s="1" customFormat="1" ht="16.5" thickBot="1">
      <c r="A107" s="173" t="s">
        <v>141</v>
      </c>
      <c r="B107" s="139" t="s">
        <v>122</v>
      </c>
      <c r="C107" s="104">
        <v>73304</v>
      </c>
      <c r="D107" s="104">
        <v>73304</v>
      </c>
      <c r="E107" s="174">
        <f>E105</f>
        <v>192709.61</v>
      </c>
      <c r="F107" s="22"/>
    </row>
    <row r="108" spans="1:6" s="1" customFormat="1" ht="16.5" thickBot="1">
      <c r="A108" s="177" t="s">
        <v>148</v>
      </c>
      <c r="B108" s="178"/>
      <c r="C108" s="179">
        <f>C105+C107</f>
        <v>343334.95</v>
      </c>
      <c r="D108" s="179">
        <f>D105+D107</f>
        <v>150625.34</v>
      </c>
      <c r="E108" s="180">
        <f>E105</f>
        <v>192709.61</v>
      </c>
      <c r="F108" s="21"/>
    </row>
    <row r="109" spans="1:6" s="1" customFormat="1" ht="16.5" customHeight="1">
      <c r="A109" s="181" t="s">
        <v>123</v>
      </c>
      <c r="B109" s="182"/>
      <c r="C109" s="183">
        <v>11</v>
      </c>
      <c r="D109" s="182">
        <v>11</v>
      </c>
      <c r="E109" s="184"/>
      <c r="F109" s="21"/>
    </row>
    <row r="110" spans="1:6" s="1" customFormat="1" ht="17.25" customHeight="1" thickBot="1">
      <c r="A110" s="185" t="s">
        <v>124</v>
      </c>
      <c r="B110" s="186"/>
      <c r="C110" s="187">
        <v>3</v>
      </c>
      <c r="D110" s="186">
        <v>3</v>
      </c>
      <c r="E110" s="188"/>
      <c r="F110" s="27"/>
    </row>
    <row r="111" spans="1:5" ht="12.75">
      <c r="A111" s="20"/>
      <c r="B111" s="20"/>
      <c r="C111" s="20"/>
      <c r="D111" s="20"/>
      <c r="E111" s="20"/>
    </row>
    <row r="112" ht="12.75">
      <c r="D112" s="8"/>
    </row>
    <row r="113" ht="12.75">
      <c r="D113" s="8"/>
    </row>
    <row r="119" ht="12.75">
      <c r="E119" s="8"/>
    </row>
  </sheetData>
  <sheetProtection/>
  <mergeCells count="3">
    <mergeCell ref="A1:E1"/>
    <mergeCell ref="A2:E2"/>
    <mergeCell ref="C3:E3"/>
  </mergeCells>
  <printOptions horizontalCentered="1"/>
  <pageMargins left="0.15748031496062992" right="0.15748031496062992" top="0.2755905511811024" bottom="0.3937007874015748" header="0.5905511811023623" footer="0.35433070866141736"/>
  <pageSetup fitToHeight="4" fitToWidth="1" horizontalDpi="600" verticalDpi="600" orientation="landscape" paperSize="8" r:id="rId1"/>
  <rowBreaks count="1" manualBreakCount="1">
    <brk id="6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="110" zoomScaleNormal="110" workbookViewId="0" topLeftCell="A1">
      <selection activeCell="C19" sqref="C19"/>
    </sheetView>
  </sheetViews>
  <sheetFormatPr defaultColWidth="9.140625" defaultRowHeight="15"/>
  <cols>
    <col min="1" max="1" width="44.421875" style="4" customWidth="1"/>
    <col min="2" max="2" width="27.57421875" style="4" customWidth="1"/>
    <col min="3" max="3" width="26.7109375" style="4" customWidth="1"/>
    <col min="4" max="4" width="15.7109375" style="4" customWidth="1"/>
    <col min="5" max="5" width="13.421875" style="4" customWidth="1"/>
    <col min="6" max="6" width="29.421875" style="4" customWidth="1"/>
    <col min="7" max="16384" width="9.140625" style="4" customWidth="1"/>
  </cols>
  <sheetData>
    <row r="1" spans="1:6" s="1" customFormat="1" ht="54.75" customHeight="1">
      <c r="A1" s="87"/>
      <c r="B1" s="389" t="s">
        <v>431</v>
      </c>
      <c r="C1" s="389"/>
      <c r="D1" s="390"/>
      <c r="E1" s="390"/>
      <c r="F1" s="390"/>
    </row>
    <row r="2" spans="1:6" s="2" customFormat="1" ht="21" customHeight="1">
      <c r="A2" s="391" t="s">
        <v>7</v>
      </c>
      <c r="B2" s="391" t="s">
        <v>8</v>
      </c>
      <c r="C2" s="391"/>
      <c r="D2" s="391"/>
      <c r="E2" s="391"/>
      <c r="F2" s="392" t="s">
        <v>9</v>
      </c>
    </row>
    <row r="3" spans="1:6" s="2" customFormat="1" ht="50.25" customHeight="1">
      <c r="A3" s="391"/>
      <c r="B3" s="211" t="s">
        <v>411</v>
      </c>
      <c r="C3" s="211" t="s">
        <v>412</v>
      </c>
      <c r="D3" s="391" t="s">
        <v>413</v>
      </c>
      <c r="E3" s="391"/>
      <c r="F3" s="393"/>
    </row>
    <row r="4" spans="1:6" s="2" customFormat="1" ht="18" customHeight="1">
      <c r="A4" s="212" t="s">
        <v>10</v>
      </c>
      <c r="B4" s="213">
        <v>250</v>
      </c>
      <c r="C4" s="214"/>
      <c r="D4" s="385"/>
      <c r="E4" s="385"/>
      <c r="F4" s="213">
        <f aca="true" t="shared" si="0" ref="F4:F16">SUM(B4:E4)</f>
        <v>250</v>
      </c>
    </row>
    <row r="5" spans="1:6" s="2" customFormat="1" ht="18" customHeight="1">
      <c r="A5" s="215" t="s">
        <v>414</v>
      </c>
      <c r="B5" s="213">
        <f>B6+B7</f>
        <v>38321</v>
      </c>
      <c r="C5" s="213">
        <v>23198</v>
      </c>
      <c r="D5" s="385">
        <v>13157</v>
      </c>
      <c r="E5" s="385"/>
      <c r="F5" s="213">
        <f t="shared" si="0"/>
        <v>74676</v>
      </c>
    </row>
    <row r="6" spans="1:6" s="2" customFormat="1" ht="18" customHeight="1">
      <c r="A6" s="215" t="s">
        <v>415</v>
      </c>
      <c r="B6" s="213">
        <v>36949</v>
      </c>
      <c r="C6" s="213">
        <v>23198</v>
      </c>
      <c r="D6" s="385">
        <v>13157</v>
      </c>
      <c r="E6" s="385"/>
      <c r="F6" s="213">
        <f t="shared" si="0"/>
        <v>73304</v>
      </c>
    </row>
    <row r="7" spans="1:6" s="2" customFormat="1" ht="18" customHeight="1" thickBot="1">
      <c r="A7" s="216" t="s">
        <v>416</v>
      </c>
      <c r="B7" s="217">
        <v>1372</v>
      </c>
      <c r="C7" s="217"/>
      <c r="D7" s="386"/>
      <c r="E7" s="386"/>
      <c r="F7" s="217">
        <f t="shared" si="0"/>
        <v>1372</v>
      </c>
    </row>
    <row r="8" spans="1:6" s="2" customFormat="1" ht="18" customHeight="1" thickBot="1">
      <c r="A8" s="218" t="s">
        <v>11</v>
      </c>
      <c r="B8" s="219">
        <f>B4+B5</f>
        <v>38571</v>
      </c>
      <c r="C8" s="219">
        <f>C5</f>
        <v>23198</v>
      </c>
      <c r="D8" s="387">
        <v>13157</v>
      </c>
      <c r="E8" s="387"/>
      <c r="F8" s="220">
        <f t="shared" si="0"/>
        <v>74926</v>
      </c>
    </row>
    <row r="9" spans="1:6" s="3" customFormat="1" ht="18" customHeight="1">
      <c r="A9" s="221" t="s">
        <v>12</v>
      </c>
      <c r="B9" s="222">
        <v>25644</v>
      </c>
      <c r="C9" s="222">
        <v>15635</v>
      </c>
      <c r="D9" s="388">
        <v>9910</v>
      </c>
      <c r="E9" s="388"/>
      <c r="F9" s="223">
        <f t="shared" si="0"/>
        <v>51189</v>
      </c>
    </row>
    <row r="10" spans="1:6" s="3" customFormat="1" ht="30.75" customHeight="1">
      <c r="A10" s="215" t="s">
        <v>417</v>
      </c>
      <c r="B10" s="224">
        <v>7072</v>
      </c>
      <c r="C10" s="224">
        <v>4109</v>
      </c>
      <c r="D10" s="226">
        <v>2712</v>
      </c>
      <c r="E10" s="226"/>
      <c r="F10" s="213">
        <f t="shared" si="0"/>
        <v>13893</v>
      </c>
    </row>
    <row r="11" spans="1:6" s="3" customFormat="1" ht="18" customHeight="1">
      <c r="A11" s="212" t="s">
        <v>418</v>
      </c>
      <c r="B11" s="224">
        <v>4875</v>
      </c>
      <c r="C11" s="224">
        <v>3454</v>
      </c>
      <c r="D11" s="226">
        <v>535</v>
      </c>
      <c r="E11" s="226"/>
      <c r="F11" s="213">
        <f t="shared" si="0"/>
        <v>8864</v>
      </c>
    </row>
    <row r="12" spans="1:6" s="3" customFormat="1" ht="16.5" customHeight="1">
      <c r="A12" s="215" t="s">
        <v>419</v>
      </c>
      <c r="B12" s="224">
        <v>500</v>
      </c>
      <c r="C12" s="224"/>
      <c r="D12" s="226"/>
      <c r="E12" s="226"/>
      <c r="F12" s="213">
        <f t="shared" si="0"/>
        <v>500</v>
      </c>
    </row>
    <row r="13" spans="1:6" s="3" customFormat="1" ht="18" customHeight="1" thickBot="1">
      <c r="A13" s="225" t="s">
        <v>420</v>
      </c>
      <c r="B13" s="231">
        <v>480</v>
      </c>
      <c r="C13" s="231"/>
      <c r="D13" s="227"/>
      <c r="E13" s="227"/>
      <c r="F13" s="217">
        <f t="shared" si="0"/>
        <v>480</v>
      </c>
    </row>
    <row r="14" spans="1:6" s="1" customFormat="1" ht="18" customHeight="1" thickBot="1">
      <c r="A14" s="218" t="s">
        <v>13</v>
      </c>
      <c r="B14" s="232">
        <f>SUM(B9:B13)</f>
        <v>38571</v>
      </c>
      <c r="C14" s="232">
        <f>C9+C10+C11</f>
        <v>23198</v>
      </c>
      <c r="D14" s="228">
        <f>SUM(D9:E13)</f>
        <v>13157</v>
      </c>
      <c r="E14" s="228"/>
      <c r="F14" s="220">
        <f t="shared" si="0"/>
        <v>74926</v>
      </c>
    </row>
    <row r="15" spans="1:6" ht="15">
      <c r="A15" s="233" t="s">
        <v>14</v>
      </c>
      <c r="B15" s="222">
        <v>10</v>
      </c>
      <c r="C15" s="222">
        <v>6</v>
      </c>
      <c r="D15" s="229">
        <v>3</v>
      </c>
      <c r="E15" s="229"/>
      <c r="F15" s="234">
        <f t="shared" si="0"/>
        <v>19</v>
      </c>
    </row>
    <row r="16" spans="1:6" ht="15">
      <c r="A16" s="235" t="s">
        <v>15</v>
      </c>
      <c r="B16" s="224">
        <v>10</v>
      </c>
      <c r="C16" s="224">
        <v>6</v>
      </c>
      <c r="D16" s="230">
        <v>3</v>
      </c>
      <c r="E16" s="230"/>
      <c r="F16" s="236">
        <f t="shared" si="0"/>
        <v>19</v>
      </c>
    </row>
    <row r="17" spans="1:6" ht="12.75">
      <c r="A17" s="237"/>
      <c r="B17" s="237"/>
      <c r="C17" s="237"/>
      <c r="D17" s="237"/>
      <c r="E17" s="237"/>
      <c r="F17" s="237"/>
    </row>
    <row r="20" ht="12.75">
      <c r="C20" s="8"/>
    </row>
  </sheetData>
  <sheetProtection/>
  <mergeCells count="18">
    <mergeCell ref="D4:E4"/>
    <mergeCell ref="B1:F1"/>
    <mergeCell ref="A2:A3"/>
    <mergeCell ref="B2:E2"/>
    <mergeCell ref="F2:F3"/>
    <mergeCell ref="D3:E3"/>
    <mergeCell ref="D15:E15"/>
    <mergeCell ref="D16:E16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</mergeCells>
  <printOptions horizontalCentered="1"/>
  <pageMargins left="0.3937007874015748" right="0.4330708661417323" top="0.984251968503937" bottom="0.984251968503937" header="0.5118110236220472" footer="0.5118110236220472"/>
  <pageSetup fitToHeight="1" fitToWidth="1" horizontalDpi="600" verticalDpi="600" orientation="landscape" paperSize="9" scale="88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6.28125" style="238" customWidth="1"/>
    <col min="2" max="2" width="68.421875" style="238" customWidth="1"/>
    <col min="3" max="3" width="24.57421875" style="238" customWidth="1"/>
    <col min="4" max="4" width="23.28125" style="238" customWidth="1"/>
    <col min="5" max="16384" width="9.140625" style="238" customWidth="1"/>
  </cols>
  <sheetData>
    <row r="1" spans="1:4" ht="39" customHeight="1">
      <c r="A1" s="394" t="s">
        <v>422</v>
      </c>
      <c r="B1" s="395"/>
      <c r="C1" s="395"/>
      <c r="D1" s="396"/>
    </row>
    <row r="2" spans="1:4" ht="48.75" customHeight="1">
      <c r="A2" s="239" t="s">
        <v>405</v>
      </c>
      <c r="B2" s="240" t="s">
        <v>406</v>
      </c>
      <c r="C2" s="240" t="s">
        <v>407</v>
      </c>
      <c r="D2" s="241" t="s">
        <v>408</v>
      </c>
    </row>
    <row r="3" spans="1:4" ht="15.75">
      <c r="A3" s="397" t="s">
        <v>155</v>
      </c>
      <c r="B3" s="398"/>
      <c r="C3" s="398"/>
      <c r="D3" s="399"/>
    </row>
    <row r="4" spans="1:4" ht="28.5" customHeight="1">
      <c r="A4" s="242" t="s">
        <v>156</v>
      </c>
      <c r="B4" s="243" t="s">
        <v>157</v>
      </c>
      <c r="C4" s="244">
        <v>17843</v>
      </c>
      <c r="D4" s="245">
        <v>2959</v>
      </c>
    </row>
    <row r="5" spans="1:4" ht="38.25" customHeight="1">
      <c r="A5" s="242" t="s">
        <v>158</v>
      </c>
      <c r="B5" s="243" t="s">
        <v>159</v>
      </c>
      <c r="C5" s="244"/>
      <c r="D5" s="245">
        <v>500</v>
      </c>
    </row>
    <row r="6" spans="1:4" ht="50.25" customHeight="1">
      <c r="A6" s="242" t="s">
        <v>160</v>
      </c>
      <c r="B6" s="243" t="s">
        <v>161</v>
      </c>
      <c r="C6" s="244">
        <v>8700</v>
      </c>
      <c r="D6" s="245">
        <v>11557</v>
      </c>
    </row>
    <row r="7" spans="1:4" ht="38.25" customHeight="1">
      <c r="A7" s="242" t="s">
        <v>162</v>
      </c>
      <c r="B7" s="243" t="s">
        <v>163</v>
      </c>
      <c r="C7" s="244">
        <v>1908</v>
      </c>
      <c r="D7" s="245">
        <v>86524</v>
      </c>
    </row>
    <row r="8" spans="1:4" ht="30" customHeight="1">
      <c r="A8" s="242" t="s">
        <v>164</v>
      </c>
      <c r="B8" s="243" t="s">
        <v>165</v>
      </c>
      <c r="C8" s="244">
        <v>26069</v>
      </c>
      <c r="D8" s="245">
        <v>31397</v>
      </c>
    </row>
    <row r="9" spans="1:4" ht="30.75" customHeight="1">
      <c r="A9" s="242" t="s">
        <v>166</v>
      </c>
      <c r="B9" s="243" t="s">
        <v>167</v>
      </c>
      <c r="C9" s="244">
        <v>53641</v>
      </c>
      <c r="D9" s="245">
        <v>46951</v>
      </c>
    </row>
    <row r="10" spans="1:4" ht="33.75" customHeight="1">
      <c r="A10" s="242" t="s">
        <v>168</v>
      </c>
      <c r="B10" s="243" t="s">
        <v>169</v>
      </c>
      <c r="C10" s="244">
        <v>175488</v>
      </c>
      <c r="D10" s="245"/>
    </row>
    <row r="11" spans="1:4" ht="30.75" customHeight="1">
      <c r="A11" s="242" t="s">
        <v>170</v>
      </c>
      <c r="B11" s="243" t="s">
        <v>171</v>
      </c>
      <c r="C11" s="244"/>
      <c r="D11" s="245"/>
    </row>
    <row r="12" spans="1:4" ht="33" customHeight="1">
      <c r="A12" s="242" t="s">
        <v>172</v>
      </c>
      <c r="B12" s="243" t="s">
        <v>173</v>
      </c>
      <c r="C12" s="244"/>
      <c r="D12" s="245">
        <v>337</v>
      </c>
    </row>
    <row r="13" spans="1:4" ht="40.5" customHeight="1">
      <c r="A13" s="242" t="s">
        <v>174</v>
      </c>
      <c r="B13" s="243" t="s">
        <v>175</v>
      </c>
      <c r="C13" s="244"/>
      <c r="D13" s="245">
        <v>152</v>
      </c>
    </row>
    <row r="14" spans="1:4" ht="25.5" customHeight="1">
      <c r="A14" s="242" t="s">
        <v>176</v>
      </c>
      <c r="B14" s="243" t="s">
        <v>177</v>
      </c>
      <c r="C14" s="244"/>
      <c r="D14" s="245">
        <v>267</v>
      </c>
    </row>
    <row r="15" spans="1:4" ht="31.5" customHeight="1">
      <c r="A15" s="242" t="s">
        <v>178</v>
      </c>
      <c r="B15" s="243" t="s">
        <v>179</v>
      </c>
      <c r="C15" s="244"/>
      <c r="D15" s="245">
        <v>25</v>
      </c>
    </row>
    <row r="16" spans="1:4" ht="32.25" customHeight="1">
      <c r="A16" s="242" t="s">
        <v>180</v>
      </c>
      <c r="B16" s="243" t="s">
        <v>181</v>
      </c>
      <c r="C16" s="244"/>
      <c r="D16" s="245">
        <v>50</v>
      </c>
    </row>
    <row r="17" spans="1:4" ht="30" customHeight="1">
      <c r="A17" s="242" t="s">
        <v>182</v>
      </c>
      <c r="B17" s="243" t="s">
        <v>183</v>
      </c>
      <c r="C17" s="244"/>
      <c r="D17" s="245">
        <v>1310</v>
      </c>
    </row>
    <row r="18" spans="1:4" ht="29.25" customHeight="1">
      <c r="A18" s="242" t="s">
        <v>184</v>
      </c>
      <c r="B18" s="243" t="s">
        <v>185</v>
      </c>
      <c r="C18" s="244"/>
      <c r="D18" s="245">
        <v>40</v>
      </c>
    </row>
    <row r="19" spans="1:4" ht="30.75" customHeight="1">
      <c r="A19" s="242" t="s">
        <v>180</v>
      </c>
      <c r="B19" s="243" t="s">
        <v>181</v>
      </c>
      <c r="C19" s="244"/>
      <c r="D19" s="245"/>
    </row>
    <row r="20" spans="1:4" ht="54.75" customHeight="1">
      <c r="A20" s="242" t="s">
        <v>186</v>
      </c>
      <c r="B20" s="243" t="s">
        <v>187</v>
      </c>
      <c r="C20" s="244">
        <v>3000</v>
      </c>
      <c r="D20" s="245">
        <v>4939</v>
      </c>
    </row>
    <row r="21" spans="1:4" ht="27" customHeight="1">
      <c r="A21" s="246" t="s">
        <v>188</v>
      </c>
      <c r="B21" s="243" t="s">
        <v>189</v>
      </c>
      <c r="C21" s="247">
        <v>2350</v>
      </c>
      <c r="D21" s="245">
        <v>6201</v>
      </c>
    </row>
    <row r="22" spans="1:4" ht="29.25" customHeight="1">
      <c r="A22" s="242" t="s">
        <v>190</v>
      </c>
      <c r="B22" s="243" t="s">
        <v>191</v>
      </c>
      <c r="C22" s="244"/>
      <c r="D22" s="245">
        <v>406</v>
      </c>
    </row>
    <row r="23" spans="1:4" ht="29.25" customHeight="1">
      <c r="A23" s="242" t="s">
        <v>192</v>
      </c>
      <c r="B23" s="243" t="s">
        <v>193</v>
      </c>
      <c r="C23" s="244"/>
      <c r="D23" s="245"/>
    </row>
    <row r="24" spans="1:4" ht="29.25" customHeight="1">
      <c r="A24" s="242" t="s">
        <v>194</v>
      </c>
      <c r="B24" s="243" t="s">
        <v>195</v>
      </c>
      <c r="C24" s="244"/>
      <c r="D24" s="245"/>
    </row>
    <row r="25" spans="1:4" ht="29.25" customHeight="1">
      <c r="A25" s="242" t="s">
        <v>196</v>
      </c>
      <c r="B25" s="243" t="s">
        <v>197</v>
      </c>
      <c r="C25" s="244"/>
      <c r="D25" s="245">
        <v>25010</v>
      </c>
    </row>
    <row r="26" spans="1:4" ht="29.25" customHeight="1">
      <c r="A26" s="242" t="s">
        <v>198</v>
      </c>
      <c r="B26" s="243" t="s">
        <v>199</v>
      </c>
      <c r="C26" s="244"/>
      <c r="D26" s="245">
        <v>2663</v>
      </c>
    </row>
    <row r="27" spans="1:4" ht="30" customHeight="1">
      <c r="A27" s="242" t="s">
        <v>200</v>
      </c>
      <c r="B27" s="243" t="s">
        <v>201</v>
      </c>
      <c r="C27" s="244"/>
      <c r="D27" s="245">
        <v>7350</v>
      </c>
    </row>
    <row r="28" spans="1:4" ht="26.25" customHeight="1">
      <c r="A28" s="242" t="s">
        <v>202</v>
      </c>
      <c r="B28" s="243" t="s">
        <v>203</v>
      </c>
      <c r="C28" s="244">
        <v>54336</v>
      </c>
      <c r="D28" s="245">
        <v>54334</v>
      </c>
    </row>
    <row r="29" spans="1:4" ht="27.75" customHeight="1">
      <c r="A29" s="246" t="s">
        <v>204</v>
      </c>
      <c r="B29" s="243" t="s">
        <v>205</v>
      </c>
      <c r="C29" s="247"/>
      <c r="D29" s="245">
        <v>1946</v>
      </c>
    </row>
    <row r="30" spans="1:4" ht="27.75" customHeight="1">
      <c r="A30" s="246" t="s">
        <v>409</v>
      </c>
      <c r="B30" s="243" t="s">
        <v>410</v>
      </c>
      <c r="C30" s="247"/>
      <c r="D30" s="245">
        <v>7680</v>
      </c>
    </row>
    <row r="31" spans="1:4" ht="29.25" customHeight="1">
      <c r="A31" s="246"/>
      <c r="B31" s="248" t="s">
        <v>206</v>
      </c>
      <c r="C31" s="247"/>
      <c r="D31" s="249">
        <v>34144</v>
      </c>
    </row>
    <row r="32" spans="1:4" ht="30" customHeight="1" thickBot="1">
      <c r="A32" s="250"/>
      <c r="B32" s="251" t="s">
        <v>207</v>
      </c>
      <c r="C32" s="252"/>
      <c r="D32" s="255">
        <v>16593</v>
      </c>
    </row>
    <row r="33" spans="1:4" ht="30" customHeight="1" thickBot="1">
      <c r="A33" s="400" t="s">
        <v>208</v>
      </c>
      <c r="B33" s="401"/>
      <c r="C33" s="256">
        <f>SUM(C4:C32)</f>
        <v>343335</v>
      </c>
      <c r="D33" s="257">
        <f>SUM(D4:D32)</f>
        <v>343335</v>
      </c>
    </row>
    <row r="35" ht="15">
      <c r="C35" s="258"/>
    </row>
  </sheetData>
  <sheetProtection/>
  <mergeCells count="3">
    <mergeCell ref="A1:D1"/>
    <mergeCell ref="A3:D3"/>
    <mergeCell ref="A33:B33"/>
  </mergeCells>
  <printOptions/>
  <pageMargins left="0.17" right="0.16" top="0.35" bottom="0.38" header="0.51" footer="0.16"/>
  <pageSetup horizontalDpi="200" verticalDpi="200" orientation="portrait" paperSize="9" scale="75" r:id="rId1"/>
  <ignoredErrors>
    <ignoredError sqref="A4:A2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="120" zoomScaleNormal="120" zoomScalePageLayoutView="0" workbookViewId="0" topLeftCell="A1">
      <selection activeCell="B13" sqref="B13"/>
    </sheetView>
  </sheetViews>
  <sheetFormatPr defaultColWidth="9.140625" defaultRowHeight="15"/>
  <cols>
    <col min="1" max="1" width="64.421875" style="4" customWidth="1"/>
    <col min="2" max="2" width="24.28125" style="4" customWidth="1"/>
    <col min="3" max="3" width="22.8515625" style="4" customWidth="1"/>
    <col min="4" max="4" width="26.421875" style="4" customWidth="1"/>
    <col min="5" max="16384" width="9.140625" style="4" customWidth="1"/>
  </cols>
  <sheetData>
    <row r="1" spans="1:4" ht="15">
      <c r="A1" s="402" t="s">
        <v>423</v>
      </c>
      <c r="B1" s="402"/>
      <c r="C1" s="402"/>
      <c r="D1" s="402"/>
    </row>
    <row r="2" spans="1:4" ht="15">
      <c r="A2" s="403" t="s">
        <v>24</v>
      </c>
      <c r="B2" s="403"/>
      <c r="C2" s="403"/>
      <c r="D2" s="403"/>
    </row>
    <row r="3" spans="1:4" ht="15" customHeight="1">
      <c r="A3" s="404" t="s">
        <v>389</v>
      </c>
      <c r="B3" s="405"/>
      <c r="C3" s="405"/>
      <c r="D3" s="405"/>
    </row>
    <row r="4" spans="1:4" ht="30">
      <c r="A4" s="259" t="s">
        <v>16</v>
      </c>
      <c r="B4" s="259" t="s">
        <v>390</v>
      </c>
      <c r="C4" s="259" t="s">
        <v>391</v>
      </c>
      <c r="D4" s="259" t="s">
        <v>392</v>
      </c>
    </row>
    <row r="5" spans="1:4" ht="15">
      <c r="A5" s="260" t="s">
        <v>17</v>
      </c>
      <c r="B5" s="261">
        <v>318828</v>
      </c>
      <c r="C5" s="261">
        <v>195145</v>
      </c>
      <c r="D5" s="261">
        <v>123683</v>
      </c>
    </row>
    <row r="6" spans="1:4" ht="15">
      <c r="A6" s="260" t="s">
        <v>18</v>
      </c>
      <c r="B6" s="261">
        <v>270031</v>
      </c>
      <c r="C6" s="261">
        <v>77321</v>
      </c>
      <c r="D6" s="261">
        <v>192710</v>
      </c>
    </row>
    <row r="7" spans="1:4" ht="15">
      <c r="A7" s="260" t="s">
        <v>19</v>
      </c>
      <c r="B7" s="262" t="s">
        <v>66</v>
      </c>
      <c r="C7" s="261" t="s">
        <v>66</v>
      </c>
      <c r="D7" s="261">
        <f>D5-D6</f>
        <v>-69027</v>
      </c>
    </row>
    <row r="8" spans="1:4" ht="15">
      <c r="A8" s="260" t="s">
        <v>20</v>
      </c>
      <c r="B8" s="261">
        <f>B5-B6</f>
        <v>48797</v>
      </c>
      <c r="C8" s="261">
        <f>C5-C6</f>
        <v>117824</v>
      </c>
      <c r="D8" s="261" t="s">
        <v>66</v>
      </c>
    </row>
    <row r="9" spans="1:6" ht="15">
      <c r="A9" s="263" t="s">
        <v>21</v>
      </c>
      <c r="B9" s="261">
        <v>24507</v>
      </c>
      <c r="C9" s="261">
        <v>11414</v>
      </c>
      <c r="D9" s="261">
        <v>13093</v>
      </c>
      <c r="F9" s="8"/>
    </row>
    <row r="10" spans="1:6" ht="15">
      <c r="A10" s="263" t="s">
        <v>150</v>
      </c>
      <c r="B10" s="261">
        <f>B8+B9</f>
        <v>73304</v>
      </c>
      <c r="C10" s="261">
        <f>C8+C9</f>
        <v>129238</v>
      </c>
      <c r="D10" s="261">
        <f>D7+D9</f>
        <v>-55934</v>
      </c>
      <c r="F10" s="8"/>
    </row>
    <row r="11" spans="1:6" ht="15">
      <c r="A11" s="263" t="s">
        <v>64</v>
      </c>
      <c r="B11" s="261"/>
      <c r="C11" s="261" t="s">
        <v>66</v>
      </c>
      <c r="D11" s="261"/>
      <c r="F11" s="8"/>
    </row>
    <row r="12" spans="1:6" ht="15">
      <c r="A12" s="263" t="s">
        <v>65</v>
      </c>
      <c r="B12" s="261"/>
      <c r="C12" s="261" t="s">
        <v>67</v>
      </c>
      <c r="D12" s="261"/>
      <c r="F12" s="8"/>
    </row>
    <row r="13" spans="1:6" ht="15">
      <c r="A13" s="263" t="s">
        <v>149</v>
      </c>
      <c r="B13" s="261">
        <f>B10+B11-B12</f>
        <v>73304</v>
      </c>
      <c r="C13" s="261">
        <f>C10</f>
        <v>129238</v>
      </c>
      <c r="D13" s="261">
        <f>D10+D11-D12</f>
        <v>-55934</v>
      </c>
      <c r="F13" s="8"/>
    </row>
    <row r="14" spans="1:4" ht="15">
      <c r="A14" s="263" t="s">
        <v>68</v>
      </c>
      <c r="B14" s="261">
        <v>73304</v>
      </c>
      <c r="C14" s="261">
        <v>73304</v>
      </c>
      <c r="D14" s="261" t="s">
        <v>66</v>
      </c>
    </row>
    <row r="15" spans="1:4" ht="15">
      <c r="A15" s="263" t="s">
        <v>151</v>
      </c>
      <c r="B15" s="261" t="s">
        <v>67</v>
      </c>
      <c r="C15" s="261">
        <f>C13-C14</f>
        <v>55934</v>
      </c>
      <c r="D15" s="261">
        <f>D13</f>
        <v>-55934</v>
      </c>
    </row>
    <row r="16" spans="1:4" ht="15">
      <c r="A16" s="264" t="s">
        <v>22</v>
      </c>
      <c r="B16" s="265">
        <f>B6+B12+B14</f>
        <v>343335</v>
      </c>
      <c r="C16" s="265">
        <f>C6+C14</f>
        <v>150625</v>
      </c>
      <c r="D16" s="265">
        <f>D6+D12</f>
        <v>192710</v>
      </c>
    </row>
    <row r="17" spans="1:4" ht="15">
      <c r="A17" s="264" t="s">
        <v>23</v>
      </c>
      <c r="B17" s="265">
        <f>B5+B9+B11</f>
        <v>343335</v>
      </c>
      <c r="C17" s="265">
        <f>C5+C9</f>
        <v>206559</v>
      </c>
      <c r="D17" s="265">
        <f>D5+D9+D11</f>
        <v>136776</v>
      </c>
    </row>
    <row r="18" spans="1:4" ht="12.75">
      <c r="A18" s="237"/>
      <c r="B18" s="237"/>
      <c r="C18" s="237"/>
      <c r="D18" s="237"/>
    </row>
    <row r="19" ht="12.75">
      <c r="C19" s="8"/>
    </row>
    <row r="21" ht="12.75">
      <c r="C21" s="8"/>
    </row>
    <row r="24" ht="12.75">
      <c r="C24" s="8"/>
    </row>
  </sheetData>
  <sheetProtection/>
  <mergeCells count="3">
    <mergeCell ref="A1:D1"/>
    <mergeCell ref="A2:D2"/>
    <mergeCell ref="A3:D3"/>
  </mergeCells>
  <printOptions/>
  <pageMargins left="0.3937007874015748" right="0.2362204724409449" top="0.54" bottom="0.7480314960629921" header="0.31496062992125984" footer="0.31496062992125984"/>
  <pageSetup horizontalDpi="600" verticalDpi="600" orientation="landscape" paperSize="9" r:id="rId1"/>
  <ignoredErrors>
    <ignoredError sqref="C13 C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="90" zoomScaleNormal="90" zoomScalePageLayoutView="0" workbookViewId="0" topLeftCell="A3">
      <selection activeCell="A9" sqref="A9"/>
    </sheetView>
  </sheetViews>
  <sheetFormatPr defaultColWidth="9.140625" defaultRowHeight="15"/>
  <cols>
    <col min="1" max="1" width="106.28125" style="0" customWidth="1"/>
    <col min="2" max="2" width="42.140625" style="0" customWidth="1"/>
    <col min="3" max="3" width="34.140625" style="0" customWidth="1"/>
    <col min="4" max="4" width="15.140625" style="0" customWidth="1"/>
  </cols>
  <sheetData>
    <row r="1" spans="1:3" ht="24.75" customHeight="1" thickBot="1">
      <c r="A1" s="412" t="s">
        <v>424</v>
      </c>
      <c r="B1" s="413"/>
      <c r="C1" s="414"/>
    </row>
    <row r="2" spans="1:3" ht="41.25" customHeight="1" thickBot="1">
      <c r="A2" s="279"/>
      <c r="B2" s="280"/>
      <c r="C2" s="281"/>
    </row>
    <row r="3" spans="1:3" ht="16.5" thickBot="1">
      <c r="A3" s="406" t="s">
        <v>393</v>
      </c>
      <c r="B3" s="407"/>
      <c r="C3" s="408"/>
    </row>
    <row r="4" spans="1:3" ht="16.5" thickBot="1">
      <c r="A4" s="268" t="s">
        <v>152</v>
      </c>
      <c r="B4" s="266" t="s">
        <v>394</v>
      </c>
      <c r="C4" s="267" t="s">
        <v>395</v>
      </c>
    </row>
    <row r="5" spans="1:3" ht="23.25" customHeight="1" thickBot="1">
      <c r="A5" s="287" t="s">
        <v>421</v>
      </c>
      <c r="B5" s="282">
        <v>2350</v>
      </c>
      <c r="C5" s="283">
        <v>784</v>
      </c>
    </row>
    <row r="6" spans="1:3" ht="45" customHeight="1" thickBot="1">
      <c r="A6" s="284"/>
      <c r="B6" s="285"/>
      <c r="C6" s="286"/>
    </row>
    <row r="7" spans="1:3" ht="16.5" thickBot="1">
      <c r="A7" s="409" t="s">
        <v>396</v>
      </c>
      <c r="B7" s="410"/>
      <c r="C7" s="411"/>
    </row>
    <row r="8" spans="1:3" ht="16.5" thickBot="1">
      <c r="A8" s="268" t="s">
        <v>152</v>
      </c>
      <c r="B8" s="266" t="s">
        <v>394</v>
      </c>
      <c r="C8" s="267" t="s">
        <v>395</v>
      </c>
    </row>
    <row r="9" spans="1:3" ht="46.5" customHeight="1">
      <c r="A9" s="274" t="s">
        <v>387</v>
      </c>
      <c r="B9" s="269">
        <v>54335</v>
      </c>
      <c r="C9" s="270">
        <v>54334</v>
      </c>
    </row>
    <row r="10" spans="1:3" ht="52.5" customHeight="1">
      <c r="A10" s="275" t="s">
        <v>331</v>
      </c>
      <c r="B10" s="271">
        <v>499</v>
      </c>
      <c r="C10" s="272" t="s">
        <v>66</v>
      </c>
    </row>
    <row r="11" spans="1:3" ht="42.75" customHeight="1">
      <c r="A11" s="275" t="s">
        <v>397</v>
      </c>
      <c r="B11" s="271">
        <v>2669</v>
      </c>
      <c r="C11" s="273" t="s">
        <v>67</v>
      </c>
    </row>
    <row r="12" spans="1:3" ht="42.75" customHeight="1">
      <c r="A12" s="53" t="s">
        <v>335</v>
      </c>
      <c r="B12" s="271">
        <v>817</v>
      </c>
      <c r="C12" s="273"/>
    </row>
    <row r="13" spans="1:3" ht="37.5" customHeight="1">
      <c r="A13" s="276" t="s">
        <v>340</v>
      </c>
      <c r="B13" s="271">
        <v>199</v>
      </c>
      <c r="C13" s="273" t="s">
        <v>67</v>
      </c>
    </row>
    <row r="14" spans="1:3" ht="47.25" customHeight="1">
      <c r="A14" s="275" t="s">
        <v>337</v>
      </c>
      <c r="B14" s="271">
        <v>9391</v>
      </c>
      <c r="C14" s="273" t="s">
        <v>66</v>
      </c>
    </row>
    <row r="15" spans="1:3" ht="47.25" customHeight="1">
      <c r="A15" s="275" t="s">
        <v>338</v>
      </c>
      <c r="B15" s="271">
        <v>13650</v>
      </c>
      <c r="C15" s="273" t="s">
        <v>67</v>
      </c>
    </row>
    <row r="16" spans="1:3" ht="48" customHeight="1">
      <c r="A16" s="275" t="s">
        <v>339</v>
      </c>
      <c r="B16" s="271">
        <v>8365</v>
      </c>
      <c r="C16" s="273" t="s">
        <v>66</v>
      </c>
    </row>
    <row r="17" spans="1:3" ht="42.75" customHeight="1" thickBot="1">
      <c r="A17" s="376" t="s">
        <v>399</v>
      </c>
      <c r="B17" s="282">
        <v>26069</v>
      </c>
      <c r="C17" s="377">
        <v>27225</v>
      </c>
    </row>
  </sheetData>
  <sheetProtection/>
  <mergeCells count="3">
    <mergeCell ref="A3:C3"/>
    <mergeCell ref="A7:C7"/>
    <mergeCell ref="A1:C1"/>
  </mergeCells>
  <printOptions/>
  <pageMargins left="0.1968503937007874" right="0.15748031496062992" top="0.5118110236220472" bottom="0.7480314960629921" header="0.31496062992125984" footer="0.31496062992125984"/>
  <pageSetup fitToHeight="1" fitToWidth="1" horizontalDpi="200" verticalDpi="2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54.00390625" style="0" customWidth="1"/>
    <col min="2" max="2" width="15.00390625" style="0" customWidth="1"/>
    <col min="3" max="3" width="37.28125" style="0" customWidth="1"/>
    <col min="4" max="4" width="44.00390625" style="0" customWidth="1"/>
    <col min="5" max="5" width="23.57421875" style="0" customWidth="1"/>
    <col min="6" max="6" width="25.00390625" style="0" customWidth="1"/>
  </cols>
  <sheetData>
    <row r="1" spans="1:6" ht="33.75" customHeight="1" thickBot="1">
      <c r="A1" s="504" t="s">
        <v>432</v>
      </c>
      <c r="B1" s="504"/>
      <c r="C1" s="504"/>
      <c r="D1" s="504"/>
      <c r="E1" s="504"/>
      <c r="F1" s="504"/>
    </row>
    <row r="2" spans="1:6" ht="15.75">
      <c r="A2" s="505" t="s">
        <v>214</v>
      </c>
      <c r="B2" s="506"/>
      <c r="C2" s="507"/>
      <c r="D2" s="505" t="s">
        <v>215</v>
      </c>
      <c r="E2" s="506"/>
      <c r="F2" s="507"/>
    </row>
    <row r="3" spans="1:6" ht="15.75">
      <c r="A3" s="508" t="s">
        <v>216</v>
      </c>
      <c r="B3" s="509">
        <v>11264208</v>
      </c>
      <c r="C3" s="510"/>
      <c r="D3" s="508" t="s">
        <v>216</v>
      </c>
      <c r="E3" s="509">
        <v>23253</v>
      </c>
      <c r="F3" s="510"/>
    </row>
    <row r="4" spans="1:6" ht="16.5" thickBot="1">
      <c r="A4" s="511" t="s">
        <v>217</v>
      </c>
      <c r="B4" s="512"/>
      <c r="C4" s="513"/>
      <c r="D4" s="511" t="s">
        <v>217</v>
      </c>
      <c r="E4" s="512"/>
      <c r="F4" s="513"/>
    </row>
    <row r="5" spans="1:6" ht="15.75">
      <c r="A5" s="514" t="s">
        <v>433</v>
      </c>
      <c r="B5" s="515"/>
      <c r="C5" s="516">
        <v>27770</v>
      </c>
      <c r="D5" s="517"/>
      <c r="E5" s="506"/>
      <c r="F5" s="507"/>
    </row>
    <row r="6" spans="1:6" ht="15.75">
      <c r="A6" s="518" t="s">
        <v>434</v>
      </c>
      <c r="B6" s="515"/>
      <c r="C6" s="510">
        <v>285143</v>
      </c>
      <c r="D6" s="518" t="s">
        <v>219</v>
      </c>
      <c r="E6" s="515"/>
      <c r="F6" s="519">
        <v>2767500</v>
      </c>
    </row>
    <row r="7" spans="1:6" ht="15.75">
      <c r="A7" s="520" t="s">
        <v>218</v>
      </c>
      <c r="B7" s="521"/>
      <c r="C7" s="522">
        <v>1834826</v>
      </c>
      <c r="D7" s="518" t="s">
        <v>435</v>
      </c>
      <c r="E7" s="515"/>
      <c r="F7" s="519">
        <v>85000</v>
      </c>
    </row>
    <row r="8" spans="1:6" ht="15.75">
      <c r="A8" s="520" t="s">
        <v>220</v>
      </c>
      <c r="B8" s="521"/>
      <c r="C8" s="522">
        <v>2618881</v>
      </c>
      <c r="D8" s="518" t="s">
        <v>436</v>
      </c>
      <c r="E8" s="515"/>
      <c r="F8" s="510">
        <v>34000</v>
      </c>
    </row>
    <row r="9" spans="1:6" ht="15.75">
      <c r="A9" s="523" t="s">
        <v>437</v>
      </c>
      <c r="B9" s="521"/>
      <c r="C9" s="524">
        <v>179940</v>
      </c>
      <c r="D9" s="518"/>
      <c r="E9" s="515"/>
      <c r="F9" s="510"/>
    </row>
    <row r="10" spans="1:6" ht="47.25">
      <c r="A10" s="523" t="s">
        <v>438</v>
      </c>
      <c r="B10" s="521"/>
      <c r="C10" s="524">
        <v>498000</v>
      </c>
      <c r="D10" s="525" t="s">
        <v>251</v>
      </c>
      <c r="E10" s="515"/>
      <c r="F10" s="526">
        <f>SUM(F6:F9)</f>
        <v>2886500</v>
      </c>
    </row>
    <row r="11" spans="1:6" ht="31.5">
      <c r="A11" s="523" t="s">
        <v>439</v>
      </c>
      <c r="B11" s="521"/>
      <c r="C11" s="522">
        <v>1176736</v>
      </c>
      <c r="D11" s="518"/>
      <c r="E11" s="515"/>
      <c r="F11" s="519"/>
    </row>
    <row r="12" spans="1:6" ht="16.5" thickBot="1">
      <c r="A12" s="527" t="s">
        <v>222</v>
      </c>
      <c r="B12" s="528"/>
      <c r="C12" s="529">
        <v>41497</v>
      </c>
      <c r="D12" s="511" t="s">
        <v>221</v>
      </c>
      <c r="E12" s="512"/>
      <c r="F12" s="513"/>
    </row>
    <row r="13" spans="1:6" ht="15.75">
      <c r="A13" s="530" t="s">
        <v>251</v>
      </c>
      <c r="B13" s="531"/>
      <c r="C13" s="532">
        <f>SUM(C5:C12)</f>
        <v>6662793</v>
      </c>
      <c r="D13" s="518" t="s">
        <v>223</v>
      </c>
      <c r="E13" s="515"/>
      <c r="F13" s="519">
        <v>1202860</v>
      </c>
    </row>
    <row r="14" spans="1:6" ht="16.5" thickBot="1">
      <c r="A14" s="511" t="s">
        <v>221</v>
      </c>
      <c r="B14" s="533"/>
      <c r="C14" s="534"/>
      <c r="D14" s="518" t="s">
        <v>224</v>
      </c>
      <c r="E14" s="515"/>
      <c r="F14" s="519">
        <v>44940</v>
      </c>
    </row>
    <row r="15" spans="1:6" ht="15.75">
      <c r="A15" s="520" t="s">
        <v>317</v>
      </c>
      <c r="B15" s="521"/>
      <c r="C15" s="535">
        <v>17392</v>
      </c>
      <c r="D15" s="518" t="s">
        <v>225</v>
      </c>
      <c r="E15" s="515"/>
      <c r="F15" s="519">
        <v>29390</v>
      </c>
    </row>
    <row r="16" spans="1:6" ht="15.75">
      <c r="A16" s="536" t="s">
        <v>440</v>
      </c>
      <c r="B16" s="537"/>
      <c r="C16" s="538">
        <v>1214000</v>
      </c>
      <c r="D16" s="518" t="s">
        <v>227</v>
      </c>
      <c r="E16" s="515"/>
      <c r="F16" s="519">
        <v>140920</v>
      </c>
    </row>
    <row r="17" spans="1:6" ht="15.75">
      <c r="A17" s="536" t="s">
        <v>319</v>
      </c>
      <c r="B17" s="539"/>
      <c r="C17" s="538">
        <v>2656706</v>
      </c>
      <c r="D17" s="518" t="s">
        <v>228</v>
      </c>
      <c r="E17" s="515"/>
      <c r="F17" s="519">
        <v>164800</v>
      </c>
    </row>
    <row r="18" spans="1:6" ht="15.75">
      <c r="A18" s="536" t="s">
        <v>320</v>
      </c>
      <c r="B18" s="539"/>
      <c r="C18" s="538">
        <v>368500</v>
      </c>
      <c r="D18" s="518" t="s">
        <v>441</v>
      </c>
      <c r="E18" s="515"/>
      <c r="F18" s="519">
        <v>4500</v>
      </c>
    </row>
    <row r="19" spans="1:6" ht="15.75">
      <c r="A19" s="536" t="s">
        <v>442</v>
      </c>
      <c r="B19" s="539"/>
      <c r="C19" s="538">
        <v>20800</v>
      </c>
      <c r="D19" s="518" t="s">
        <v>443</v>
      </c>
      <c r="E19" s="515"/>
      <c r="F19" s="519">
        <v>15560</v>
      </c>
    </row>
    <row r="20" spans="1:6" ht="15.75">
      <c r="A20" s="536" t="s">
        <v>444</v>
      </c>
      <c r="B20" s="539"/>
      <c r="C20" s="538">
        <v>35000</v>
      </c>
      <c r="D20" s="518" t="s">
        <v>445</v>
      </c>
      <c r="E20" s="515"/>
      <c r="F20" s="519">
        <v>5600</v>
      </c>
    </row>
    <row r="21" spans="1:6" ht="15.75">
      <c r="A21" s="536" t="s">
        <v>446</v>
      </c>
      <c r="B21" s="539"/>
      <c r="C21" s="538">
        <v>1905</v>
      </c>
      <c r="D21" s="518" t="s">
        <v>226</v>
      </c>
      <c r="E21" s="515"/>
      <c r="F21" s="519">
        <v>30275</v>
      </c>
    </row>
    <row r="22" spans="1:6" ht="15.75">
      <c r="A22" s="536" t="s">
        <v>447</v>
      </c>
      <c r="B22" s="539"/>
      <c r="C22" s="538">
        <v>14349</v>
      </c>
      <c r="D22" s="518" t="s">
        <v>448</v>
      </c>
      <c r="E22" s="515"/>
      <c r="F22" s="519">
        <v>20000</v>
      </c>
    </row>
    <row r="23" spans="1:6" ht="15.75">
      <c r="A23" s="520" t="s">
        <v>449</v>
      </c>
      <c r="B23" s="521"/>
      <c r="C23" s="535">
        <v>732000</v>
      </c>
      <c r="D23" s="518" t="s">
        <v>450</v>
      </c>
      <c r="E23" s="515"/>
      <c r="F23" s="519">
        <v>152400</v>
      </c>
    </row>
    <row r="24" spans="1:6" ht="15.75">
      <c r="A24" s="520" t="s">
        <v>229</v>
      </c>
      <c r="B24" s="521"/>
      <c r="C24" s="535">
        <v>64317</v>
      </c>
      <c r="D24" s="518" t="s">
        <v>451</v>
      </c>
      <c r="E24" s="515"/>
      <c r="F24" s="519">
        <v>750000</v>
      </c>
    </row>
    <row r="25" spans="1:6" ht="30">
      <c r="A25" s="540" t="s">
        <v>452</v>
      </c>
      <c r="B25" s="539"/>
      <c r="C25" s="538">
        <v>140000</v>
      </c>
      <c r="D25" s="518" t="s">
        <v>453</v>
      </c>
      <c r="E25" s="515"/>
      <c r="F25" s="519">
        <v>10000</v>
      </c>
    </row>
    <row r="26" spans="1:6" ht="15.75">
      <c r="A26" s="520" t="s">
        <v>219</v>
      </c>
      <c r="B26" s="521"/>
      <c r="C26" s="535">
        <v>2767500</v>
      </c>
      <c r="D26" s="518" t="s">
        <v>454</v>
      </c>
      <c r="E26" s="515"/>
      <c r="F26" s="519">
        <v>27200</v>
      </c>
    </row>
    <row r="27" spans="1:6" ht="15.75">
      <c r="A27" s="520" t="s">
        <v>455</v>
      </c>
      <c r="B27" s="521"/>
      <c r="C27" s="535">
        <v>27800</v>
      </c>
      <c r="D27" s="518" t="s">
        <v>456</v>
      </c>
      <c r="E27" s="515"/>
      <c r="F27" s="519">
        <v>28300</v>
      </c>
    </row>
    <row r="28" spans="1:6" ht="15.75">
      <c r="A28" s="520" t="s">
        <v>457</v>
      </c>
      <c r="B28" s="521"/>
      <c r="C28" s="535">
        <v>80923</v>
      </c>
      <c r="D28" s="518" t="s">
        <v>458</v>
      </c>
      <c r="E28" s="515"/>
      <c r="F28" s="519">
        <v>10000</v>
      </c>
    </row>
    <row r="29" spans="1:6" ht="31.5">
      <c r="A29" s="523" t="s">
        <v>459</v>
      </c>
      <c r="B29" s="521"/>
      <c r="C29" s="535">
        <v>63500</v>
      </c>
      <c r="D29" s="518" t="s">
        <v>460</v>
      </c>
      <c r="E29" s="515"/>
      <c r="F29" s="519">
        <v>5200</v>
      </c>
    </row>
    <row r="30" spans="1:6" ht="15.75">
      <c r="A30" s="520" t="s">
        <v>461</v>
      </c>
      <c r="B30" s="521"/>
      <c r="C30" s="535">
        <v>214500</v>
      </c>
      <c r="D30" s="518" t="s">
        <v>462</v>
      </c>
      <c r="E30" s="515"/>
      <c r="F30" s="519">
        <v>4500</v>
      </c>
    </row>
    <row r="31" spans="1:6" ht="16.5" thickBot="1">
      <c r="A31" s="520" t="s">
        <v>463</v>
      </c>
      <c r="B31" s="521"/>
      <c r="C31" s="535">
        <v>170000</v>
      </c>
      <c r="D31" s="541"/>
      <c r="E31" s="512"/>
      <c r="F31" s="542"/>
    </row>
    <row r="32" spans="1:6" ht="15.75">
      <c r="A32" s="520" t="s">
        <v>232</v>
      </c>
      <c r="B32" s="521"/>
      <c r="C32" s="535">
        <v>48744</v>
      </c>
      <c r="D32" s="517" t="s">
        <v>252</v>
      </c>
      <c r="E32" s="506"/>
      <c r="F32" s="532">
        <f>SUM(F13:F30)</f>
        <v>2646445</v>
      </c>
    </row>
    <row r="33" spans="1:6" ht="16.5" thickBot="1">
      <c r="A33" s="520" t="s">
        <v>464</v>
      </c>
      <c r="B33" s="521"/>
      <c r="C33" s="535">
        <v>571500</v>
      </c>
      <c r="D33" s="543" t="s">
        <v>465</v>
      </c>
      <c r="E33" s="544">
        <f>E3+F10-F32</f>
        <v>263308</v>
      </c>
      <c r="F33" s="513"/>
    </row>
    <row r="34" spans="1:3" ht="16.5" thickBot="1">
      <c r="A34" s="520" t="s">
        <v>165</v>
      </c>
      <c r="B34" s="521"/>
      <c r="C34" s="535">
        <v>80492</v>
      </c>
    </row>
    <row r="35" spans="1:5" ht="15.75">
      <c r="A35" s="520" t="s">
        <v>240</v>
      </c>
      <c r="B35" s="521"/>
      <c r="C35" s="545">
        <v>2347</v>
      </c>
      <c r="D35" s="546" t="s">
        <v>233</v>
      </c>
      <c r="E35" s="547"/>
    </row>
    <row r="36" spans="1:5" ht="15.75">
      <c r="A36" s="520" t="s">
        <v>241</v>
      </c>
      <c r="B36" s="521"/>
      <c r="C36" s="535">
        <v>6405</v>
      </c>
      <c r="D36" s="548" t="s">
        <v>321</v>
      </c>
      <c r="E36" s="516">
        <v>0</v>
      </c>
    </row>
    <row r="37" spans="1:5" ht="15.75">
      <c r="A37" s="520" t="s">
        <v>318</v>
      </c>
      <c r="B37" s="521"/>
      <c r="C37" s="535">
        <v>51518</v>
      </c>
      <c r="D37" s="548" t="s">
        <v>214</v>
      </c>
      <c r="E37" s="519">
        <f>B52</f>
        <v>6523805</v>
      </c>
    </row>
    <row r="38" spans="1:5" ht="15.75">
      <c r="A38" s="520" t="s">
        <v>244</v>
      </c>
      <c r="B38" s="521"/>
      <c r="C38" s="535">
        <v>171676</v>
      </c>
      <c r="D38" s="548" t="s">
        <v>235</v>
      </c>
      <c r="E38" s="519">
        <f>E33</f>
        <v>263308</v>
      </c>
    </row>
    <row r="39" spans="1:5" ht="15.75">
      <c r="A39" s="518" t="s">
        <v>238</v>
      </c>
      <c r="B39" s="549"/>
      <c r="C39" s="535">
        <v>31450</v>
      </c>
      <c r="D39" s="548" t="s">
        <v>236</v>
      </c>
      <c r="E39" s="522">
        <v>31625</v>
      </c>
    </row>
    <row r="40" spans="1:5" ht="15.75">
      <c r="A40" s="520" t="s">
        <v>466</v>
      </c>
      <c r="B40" s="521"/>
      <c r="C40" s="535">
        <v>237490</v>
      </c>
      <c r="D40" s="548" t="s">
        <v>237</v>
      </c>
      <c r="E40" s="522">
        <v>5503</v>
      </c>
    </row>
    <row r="41" spans="1:6" ht="15.75">
      <c r="A41" s="520" t="s">
        <v>467</v>
      </c>
      <c r="B41" s="521"/>
      <c r="C41" s="535">
        <v>4000</v>
      </c>
      <c r="D41" s="548" t="s">
        <v>239</v>
      </c>
      <c r="E41" s="522">
        <v>9298</v>
      </c>
      <c r="F41" s="5"/>
    </row>
    <row r="42" spans="1:6" ht="15.75">
      <c r="A42" s="520" t="s">
        <v>468</v>
      </c>
      <c r="B42" s="521"/>
      <c r="C42" s="535">
        <v>20772</v>
      </c>
      <c r="D42" s="548" t="s">
        <v>469</v>
      </c>
      <c r="E42" s="522">
        <v>28350</v>
      </c>
      <c r="F42" s="5"/>
    </row>
    <row r="43" spans="1:6" ht="15.75">
      <c r="A43" s="520" t="s">
        <v>470</v>
      </c>
      <c r="B43" s="549"/>
      <c r="C43" s="535">
        <v>152400</v>
      </c>
      <c r="D43" s="548" t="s">
        <v>242</v>
      </c>
      <c r="E43" s="522">
        <v>259344</v>
      </c>
      <c r="F43" s="550"/>
    </row>
    <row r="44" spans="1:6" ht="15.75">
      <c r="A44" s="518" t="s">
        <v>231</v>
      </c>
      <c r="B44" s="549"/>
      <c r="C44" s="535">
        <v>1112520</v>
      </c>
      <c r="D44" s="548" t="s">
        <v>243</v>
      </c>
      <c r="E44" s="522">
        <v>2071750</v>
      </c>
      <c r="F44" s="515"/>
    </row>
    <row r="45" spans="1:6" ht="15.75">
      <c r="A45" s="520" t="s">
        <v>471</v>
      </c>
      <c r="B45" s="521"/>
      <c r="C45" s="535">
        <v>25400</v>
      </c>
      <c r="D45" s="548" t="s">
        <v>245</v>
      </c>
      <c r="E45" s="522">
        <v>2272240</v>
      </c>
      <c r="F45" s="515"/>
    </row>
    <row r="46" spans="1:6" ht="15.75">
      <c r="A46" s="518" t="s">
        <v>234</v>
      </c>
      <c r="B46" s="549"/>
      <c r="C46" s="535">
        <v>17130</v>
      </c>
      <c r="D46" s="548" t="s">
        <v>246</v>
      </c>
      <c r="E46" s="522">
        <v>838308</v>
      </c>
      <c r="F46" s="515"/>
    </row>
    <row r="47" spans="1:6" ht="15.75">
      <c r="A47" s="520" t="s">
        <v>472</v>
      </c>
      <c r="B47" s="549"/>
      <c r="C47" s="535">
        <v>20000</v>
      </c>
      <c r="D47" s="548" t="s">
        <v>247</v>
      </c>
      <c r="E47" s="522">
        <v>475471</v>
      </c>
      <c r="F47" s="515"/>
    </row>
    <row r="48" spans="1:6" ht="15.75">
      <c r="A48" s="520" t="s">
        <v>473</v>
      </c>
      <c r="B48" s="521"/>
      <c r="C48" s="535">
        <v>250000</v>
      </c>
      <c r="D48" s="548" t="s">
        <v>248</v>
      </c>
      <c r="E48" s="522">
        <v>3323782</v>
      </c>
      <c r="F48" s="515"/>
    </row>
    <row r="49" spans="1:6" ht="15.75">
      <c r="A49" s="518" t="s">
        <v>230</v>
      </c>
      <c r="B49" s="521"/>
      <c r="C49" s="535">
        <v>10160</v>
      </c>
      <c r="D49" s="548" t="s">
        <v>249</v>
      </c>
      <c r="E49" s="522">
        <v>0</v>
      </c>
      <c r="F49" s="515"/>
    </row>
    <row r="50" spans="1:6" ht="16.5" thickBot="1">
      <c r="A50" s="527"/>
      <c r="B50" s="551"/>
      <c r="C50" s="552"/>
      <c r="D50" s="553" t="s">
        <v>322</v>
      </c>
      <c r="E50" s="535">
        <v>1</v>
      </c>
      <c r="F50" s="515"/>
    </row>
    <row r="51" spans="1:6" ht="15.75">
      <c r="A51" s="554" t="s">
        <v>252</v>
      </c>
      <c r="B51" s="555"/>
      <c r="C51" s="556">
        <f>SUM(C15:C49)</f>
        <v>11403196</v>
      </c>
      <c r="D51" s="548" t="s">
        <v>250</v>
      </c>
      <c r="E51" s="522">
        <v>4113304</v>
      </c>
      <c r="F51" s="515"/>
    </row>
    <row r="52" spans="1:6" ht="16.5" thickBot="1">
      <c r="A52" s="543" t="s">
        <v>465</v>
      </c>
      <c r="B52" s="544">
        <f>B3+C13-C51</f>
        <v>6523805</v>
      </c>
      <c r="C52" s="534"/>
      <c r="D52" s="557" t="s">
        <v>474</v>
      </c>
      <c r="E52" s="558">
        <f>SUM(E36:E51)</f>
        <v>20216089</v>
      </c>
      <c r="F52" s="515"/>
    </row>
    <row r="53" spans="1:6" ht="15.75">
      <c r="A53" s="559"/>
      <c r="B53" s="560"/>
      <c r="C53" s="560"/>
      <c r="D53" s="561"/>
      <c r="E53" s="34"/>
      <c r="F53" s="515"/>
    </row>
    <row r="54" spans="1:6" ht="15.75">
      <c r="A54" s="560"/>
      <c r="B54" s="562"/>
      <c r="C54" s="560"/>
      <c r="D54" s="561"/>
      <c r="E54" s="34"/>
      <c r="F54" s="515"/>
    </row>
    <row r="55" spans="1:6" ht="15.75">
      <c r="A55" s="560"/>
      <c r="B55" s="562"/>
      <c r="C55" s="560"/>
      <c r="D55" s="561"/>
      <c r="E55" s="34"/>
      <c r="F55" s="515"/>
    </row>
    <row r="56" spans="1:6" ht="15.75">
      <c r="A56" s="560"/>
      <c r="B56" s="560"/>
      <c r="C56" s="560"/>
      <c r="D56" s="560"/>
      <c r="E56" s="560"/>
      <c r="F56" s="560"/>
    </row>
    <row r="57" ht="15.75">
      <c r="E57" s="34"/>
    </row>
    <row r="58" ht="15.75">
      <c r="E58" s="34"/>
    </row>
    <row r="59" ht="15.75">
      <c r="E59" s="34"/>
    </row>
    <row r="60" ht="15.75">
      <c r="E60" s="34"/>
    </row>
    <row r="61" ht="15.75">
      <c r="E61" s="34"/>
    </row>
    <row r="62" ht="15.75">
      <c r="E62" s="34"/>
    </row>
    <row r="63" ht="15.75">
      <c r="E63" s="34"/>
    </row>
    <row r="64" ht="15">
      <c r="E64" s="35"/>
    </row>
  </sheetData>
  <sheetProtection/>
  <mergeCells count="1">
    <mergeCell ref="A1:F1"/>
  </mergeCells>
  <printOptions/>
  <pageMargins left="0.15748031496062992" right="0.15748031496062992" top="0.17" bottom="0.18" header="0.21" footer="0.31496062992125984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4">
      <selection activeCell="A8" sqref="A8"/>
    </sheetView>
  </sheetViews>
  <sheetFormatPr defaultColWidth="9.140625" defaultRowHeight="15"/>
  <cols>
    <col min="1" max="1" width="44.00390625" style="288" customWidth="1"/>
    <col min="2" max="2" width="18.140625" style="288" customWidth="1"/>
    <col min="3" max="3" width="18.57421875" style="288" customWidth="1"/>
    <col min="4" max="4" width="17.140625" style="288" customWidth="1"/>
    <col min="5" max="5" width="17.57421875" style="288" customWidth="1"/>
    <col min="6" max="16384" width="9.140625" style="288" customWidth="1"/>
  </cols>
  <sheetData>
    <row r="1" spans="1:5" ht="58.5" customHeight="1" thickBot="1">
      <c r="A1" s="415" t="s">
        <v>425</v>
      </c>
      <c r="B1" s="416"/>
      <c r="C1" s="416"/>
      <c r="D1" s="416"/>
      <c r="E1" s="417"/>
    </row>
    <row r="2" spans="1:5" ht="16.5" thickBot="1">
      <c r="A2" s="289" t="s">
        <v>16</v>
      </c>
      <c r="B2" s="290">
        <v>2015</v>
      </c>
      <c r="C2" s="290">
        <v>2016</v>
      </c>
      <c r="D2" s="291">
        <v>2017</v>
      </c>
      <c r="E2" s="292">
        <v>2018</v>
      </c>
    </row>
    <row r="3" spans="1:5" ht="31.5">
      <c r="A3" s="293" t="s">
        <v>142</v>
      </c>
      <c r="B3" s="294">
        <v>90458</v>
      </c>
      <c r="C3" s="294">
        <f>B3*1.1</f>
        <v>99503.8</v>
      </c>
      <c r="D3" s="295">
        <f>B3*1.2</f>
        <v>108549.59999999999</v>
      </c>
      <c r="E3" s="296">
        <f>B3*1.22</f>
        <v>110358.76</v>
      </c>
    </row>
    <row r="4" spans="1:5" ht="15.75">
      <c r="A4" s="297" t="s">
        <v>144</v>
      </c>
      <c r="B4" s="298">
        <v>88031</v>
      </c>
      <c r="C4" s="299">
        <f>B4*1.1</f>
        <v>96834.1</v>
      </c>
      <c r="D4" s="300">
        <f>B4*1.2</f>
        <v>105637.2</v>
      </c>
      <c r="E4" s="296">
        <f>B4*1.22</f>
        <v>107397.81999999999</v>
      </c>
    </row>
    <row r="5" spans="1:5" ht="15.75">
      <c r="A5" s="297" t="s">
        <v>293</v>
      </c>
      <c r="B5" s="298">
        <v>16134</v>
      </c>
      <c r="C5" s="299">
        <f>B5*1.1</f>
        <v>17747.4</v>
      </c>
      <c r="D5" s="300">
        <f>B5*1.2</f>
        <v>19360.8</v>
      </c>
      <c r="E5" s="296">
        <f>B5*1.22</f>
        <v>19683.48</v>
      </c>
    </row>
    <row r="6" spans="1:5" ht="15.75">
      <c r="A6" s="297" t="s">
        <v>294</v>
      </c>
      <c r="B6" s="298">
        <v>11414</v>
      </c>
      <c r="C6" s="299">
        <f>B6*1.1</f>
        <v>12555.400000000001</v>
      </c>
      <c r="D6" s="300">
        <f>B6*1.2</f>
        <v>13696.8</v>
      </c>
      <c r="E6" s="296">
        <f>B6*1.22</f>
        <v>13925.08</v>
      </c>
    </row>
    <row r="7" spans="1:5" ht="16.5" thickBot="1">
      <c r="A7" s="311" t="s">
        <v>328</v>
      </c>
      <c r="B7" s="312">
        <v>522</v>
      </c>
      <c r="C7" s="301">
        <f>B7*1.1</f>
        <v>574.2</v>
      </c>
      <c r="D7" s="302">
        <f>B7*1.2</f>
        <v>626.4</v>
      </c>
      <c r="E7" s="303">
        <f>B7*1.22</f>
        <v>636.84</v>
      </c>
    </row>
    <row r="8" spans="1:5" ht="16.5" thickBot="1">
      <c r="A8" s="313" t="s">
        <v>293</v>
      </c>
      <c r="B8" s="305">
        <f>SUM(B3:B7)</f>
        <v>206559</v>
      </c>
      <c r="C8" s="305">
        <f>SUM(C3:C7)</f>
        <v>227214.90000000002</v>
      </c>
      <c r="D8" s="306">
        <f>SUM(D3:D7)</f>
        <v>247870.79999999996</v>
      </c>
      <c r="E8" s="307">
        <f>SUM(E3:E7)</f>
        <v>252001.97999999998</v>
      </c>
    </row>
    <row r="9" spans="1:5" ht="15.75">
      <c r="A9" s="293" t="s">
        <v>130</v>
      </c>
      <c r="B9" s="308">
        <v>18128</v>
      </c>
      <c r="C9" s="308">
        <f aca="true" t="shared" si="0" ref="C9:C15">B9*1.1</f>
        <v>19940.800000000003</v>
      </c>
      <c r="D9" s="309">
        <f aca="true" t="shared" si="1" ref="D9:D15">B9*1.2</f>
        <v>21753.6</v>
      </c>
      <c r="E9" s="310">
        <f aca="true" t="shared" si="2" ref="E9:E15">B9*1.22</f>
        <v>22116.16</v>
      </c>
    </row>
    <row r="10" spans="1:5" ht="31.5">
      <c r="A10" s="297" t="s">
        <v>295</v>
      </c>
      <c r="B10" s="298">
        <v>4450</v>
      </c>
      <c r="C10" s="308">
        <f t="shared" si="0"/>
        <v>4895</v>
      </c>
      <c r="D10" s="309">
        <f t="shared" si="1"/>
        <v>5340</v>
      </c>
      <c r="E10" s="310">
        <f t="shared" si="2"/>
        <v>5429</v>
      </c>
    </row>
    <row r="11" spans="1:5" ht="15.75">
      <c r="A11" s="297" t="s">
        <v>135</v>
      </c>
      <c r="B11" s="298">
        <v>39199</v>
      </c>
      <c r="C11" s="308">
        <f t="shared" si="0"/>
        <v>43118.9</v>
      </c>
      <c r="D11" s="309">
        <f t="shared" si="1"/>
        <v>47038.799999999996</v>
      </c>
      <c r="E11" s="310">
        <f t="shared" si="2"/>
        <v>47822.78</v>
      </c>
    </row>
    <row r="12" spans="1:5" ht="15.75">
      <c r="A12" s="297" t="s">
        <v>136</v>
      </c>
      <c r="B12" s="298">
        <v>1400</v>
      </c>
      <c r="C12" s="308">
        <f t="shared" si="0"/>
        <v>1540.0000000000002</v>
      </c>
      <c r="D12" s="309">
        <f t="shared" si="1"/>
        <v>1680</v>
      </c>
      <c r="E12" s="310">
        <f t="shared" si="2"/>
        <v>1708</v>
      </c>
    </row>
    <row r="13" spans="1:5" ht="15.75">
      <c r="A13" s="297" t="s">
        <v>137</v>
      </c>
      <c r="B13" s="298">
        <v>10000</v>
      </c>
      <c r="C13" s="308">
        <f t="shared" si="0"/>
        <v>11000</v>
      </c>
      <c r="D13" s="309">
        <f t="shared" si="1"/>
        <v>12000</v>
      </c>
      <c r="E13" s="310">
        <f t="shared" si="2"/>
        <v>12200</v>
      </c>
    </row>
    <row r="14" spans="1:5" ht="15.75">
      <c r="A14" s="297" t="s">
        <v>296</v>
      </c>
      <c r="B14" s="298">
        <v>4144</v>
      </c>
      <c r="C14" s="308">
        <f t="shared" si="0"/>
        <v>4558.400000000001</v>
      </c>
      <c r="D14" s="309">
        <f t="shared" si="1"/>
        <v>4972.8</v>
      </c>
      <c r="E14" s="310">
        <f t="shared" si="2"/>
        <v>5055.68</v>
      </c>
    </row>
    <row r="15" spans="1:5" ht="16.5" thickBot="1">
      <c r="A15" s="311" t="s">
        <v>298</v>
      </c>
      <c r="B15" s="312">
        <v>73304</v>
      </c>
      <c r="C15" s="308">
        <f t="shared" si="0"/>
        <v>80634.40000000001</v>
      </c>
      <c r="D15" s="309">
        <f t="shared" si="1"/>
        <v>87964.8</v>
      </c>
      <c r="E15" s="310">
        <f t="shared" si="2"/>
        <v>89430.88</v>
      </c>
    </row>
    <row r="16" spans="1:5" ht="16.5" thickBot="1">
      <c r="A16" s="313" t="s">
        <v>268</v>
      </c>
      <c r="B16" s="305">
        <f>SUM(B9:B15)</f>
        <v>150625</v>
      </c>
      <c r="C16" s="305">
        <f>SUM(C9:C15)</f>
        <v>165687.5</v>
      </c>
      <c r="D16" s="306">
        <f>SUM(D9:D15)</f>
        <v>180750</v>
      </c>
      <c r="E16" s="307">
        <f>SUM(E9:E15)</f>
        <v>183762.5</v>
      </c>
    </row>
    <row r="17" spans="1:5" ht="31.5">
      <c r="A17" s="293" t="s">
        <v>344</v>
      </c>
      <c r="B17" s="308">
        <v>3784</v>
      </c>
      <c r="C17" s="308">
        <f>B17*1.1</f>
        <v>4162.400000000001</v>
      </c>
      <c r="D17" s="308">
        <f>B17*1.2</f>
        <v>4540.8</v>
      </c>
      <c r="E17" s="310">
        <f>B17*1.22</f>
        <v>4616.48</v>
      </c>
    </row>
    <row r="18" spans="1:5" ht="15.75">
      <c r="A18" s="297" t="s">
        <v>257</v>
      </c>
      <c r="B18" s="298">
        <v>119899</v>
      </c>
      <c r="C18" s="298">
        <f>B18*1.1</f>
        <v>131888.90000000002</v>
      </c>
      <c r="D18" s="298">
        <f>B18*1.2</f>
        <v>143878.8</v>
      </c>
      <c r="E18" s="315">
        <f>B18*1.22</f>
        <v>146276.78</v>
      </c>
    </row>
    <row r="19" spans="1:5" ht="24.75" customHeight="1" thickBot="1">
      <c r="A19" s="311" t="s">
        <v>400</v>
      </c>
      <c r="B19" s="312">
        <v>13093</v>
      </c>
      <c r="C19" s="308">
        <f>B19*1.1</f>
        <v>14402.300000000001</v>
      </c>
      <c r="D19" s="309">
        <f>B19*1.2</f>
        <v>15711.599999999999</v>
      </c>
      <c r="E19" s="310">
        <f>B19*1.22</f>
        <v>15973.46</v>
      </c>
    </row>
    <row r="20" spans="1:5" ht="16.5" customHeight="1" thickBot="1">
      <c r="A20" s="313" t="s">
        <v>269</v>
      </c>
      <c r="B20" s="305">
        <f>SUM(B17:B19)</f>
        <v>136776</v>
      </c>
      <c r="C20" s="305">
        <f>SUM(C18:C19)</f>
        <v>146291.2</v>
      </c>
      <c r="D20" s="306">
        <f>SUM(D18:D19)</f>
        <v>159590.4</v>
      </c>
      <c r="E20" s="307">
        <f>SUM(E18:E19)</f>
        <v>162250.24</v>
      </c>
    </row>
    <row r="21" spans="1:5" ht="15.75">
      <c r="A21" s="293" t="s">
        <v>297</v>
      </c>
      <c r="B21" s="308">
        <v>46593</v>
      </c>
      <c r="C21" s="308">
        <f>B21*1.1</f>
        <v>51252.3</v>
      </c>
      <c r="D21" s="309">
        <f>B21*1.2</f>
        <v>55911.6</v>
      </c>
      <c r="E21" s="310">
        <f>B21*1.22</f>
        <v>56843.46</v>
      </c>
    </row>
    <row r="22" spans="1:5" ht="15.75">
      <c r="A22" s="293" t="s">
        <v>138</v>
      </c>
      <c r="B22" s="308">
        <v>64023</v>
      </c>
      <c r="C22" s="308">
        <f>B22*1.1</f>
        <v>70425.3</v>
      </c>
      <c r="D22" s="309">
        <f>B22*1.2</f>
        <v>76827.59999999999</v>
      </c>
      <c r="E22" s="310">
        <f>B22*1.22</f>
        <v>78108.06</v>
      </c>
    </row>
    <row r="23" spans="1:5" ht="15.75">
      <c r="A23" s="293" t="s">
        <v>262</v>
      </c>
      <c r="B23" s="308">
        <v>25010</v>
      </c>
      <c r="C23" s="308">
        <f>B23*1.1</f>
        <v>27511.000000000004</v>
      </c>
      <c r="D23" s="309">
        <f>B23*1.2</f>
        <v>30012</v>
      </c>
      <c r="E23" s="310">
        <f>B23*1.22</f>
        <v>30512.2</v>
      </c>
    </row>
    <row r="24" spans="1:5" ht="16.5" thickBot="1">
      <c r="A24" s="297" t="s">
        <v>263</v>
      </c>
      <c r="B24" s="298">
        <v>57084</v>
      </c>
      <c r="C24" s="308">
        <f>B24*1.1</f>
        <v>62792.4</v>
      </c>
      <c r="D24" s="309">
        <f>B24*1.2</f>
        <v>68500.8</v>
      </c>
      <c r="E24" s="310">
        <f>B24*1.22</f>
        <v>69642.48</v>
      </c>
    </row>
    <row r="25" spans="1:5" ht="18.75" customHeight="1" thickBot="1">
      <c r="A25" s="313" t="s">
        <v>270</v>
      </c>
      <c r="B25" s="305">
        <f>SUM(B21:B24)</f>
        <v>192710</v>
      </c>
      <c r="C25" s="305">
        <f>SUM(C21:C24)</f>
        <v>211981</v>
      </c>
      <c r="D25" s="305">
        <f>SUM(D21:D24)</f>
        <v>231252</v>
      </c>
      <c r="E25" s="307">
        <f>SUM(E21:E24)</f>
        <v>235106.2</v>
      </c>
    </row>
    <row r="26" spans="1:5" ht="24.75" customHeight="1" thickBot="1">
      <c r="A26" s="317" t="s">
        <v>271</v>
      </c>
      <c r="B26" s="305">
        <f>B8+B20</f>
        <v>343335</v>
      </c>
      <c r="C26" s="305">
        <f>C8+C20</f>
        <v>373506.10000000003</v>
      </c>
      <c r="D26" s="305">
        <f>D8+D20</f>
        <v>407461.19999999995</v>
      </c>
      <c r="E26" s="307">
        <f>E8+E20</f>
        <v>414252.22</v>
      </c>
    </row>
    <row r="27" spans="1:5" ht="23.25" customHeight="1" thickBot="1">
      <c r="A27" s="318" t="s">
        <v>272</v>
      </c>
      <c r="B27" s="304">
        <f>B16+B25</f>
        <v>343335</v>
      </c>
      <c r="C27" s="304">
        <f>C16+C25</f>
        <v>377668.5</v>
      </c>
      <c r="D27" s="304">
        <f>D16+D25</f>
        <v>412002</v>
      </c>
      <c r="E27" s="316">
        <f>E16+E25</f>
        <v>418868.7</v>
      </c>
    </row>
    <row r="28" ht="15">
      <c r="A28" s="314"/>
    </row>
  </sheetData>
  <sheetProtection/>
  <mergeCells count="1">
    <mergeCell ref="A1:E1"/>
  </mergeCells>
  <printOptions/>
  <pageMargins left="0.2755905511811024" right="0.1968503937007874" top="0.4724409448818898" bottom="0.7480314960629921" header="0.31496062992125984" footer="0.31496062992125984"/>
  <pageSetup fitToHeight="1" fitToWidth="1" horizontalDpi="200" verticalDpi="200" orientation="portrait" paperSize="9" scale="86" r:id="rId1"/>
  <ignoredErrors>
    <ignoredError sqref="C16:E16 C20:E2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9.140625" style="33" customWidth="1"/>
    <col min="2" max="2" width="10.140625" style="4" bestFit="1" customWidth="1"/>
    <col min="3" max="16384" width="9.140625" style="4" customWidth="1"/>
  </cols>
  <sheetData>
    <row r="1" spans="1:17" s="32" customFormat="1" ht="16.5" thickBot="1">
      <c r="A1" s="338"/>
      <c r="B1" s="434" t="s">
        <v>299</v>
      </c>
      <c r="C1" s="434"/>
      <c r="D1" s="434"/>
      <c r="E1" s="434"/>
      <c r="F1" s="434"/>
      <c r="G1" s="434"/>
      <c r="H1" s="434"/>
      <c r="I1" s="434"/>
      <c r="J1" s="434"/>
      <c r="K1" s="339"/>
      <c r="L1" s="435" t="s">
        <v>426</v>
      </c>
      <c r="M1" s="435"/>
      <c r="N1" s="340"/>
      <c r="O1" s="328"/>
      <c r="P1" s="328"/>
      <c r="Q1" s="328"/>
    </row>
    <row r="2" spans="1:17" ht="13.5" thickBot="1">
      <c r="A2" s="341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  <c r="O2" s="329"/>
      <c r="P2" s="329"/>
      <c r="Q2" s="329"/>
    </row>
    <row r="3" spans="1:17" ht="15.75" thickBot="1">
      <c r="A3" s="330" t="s">
        <v>300</v>
      </c>
      <c r="B3" s="436" t="s">
        <v>16</v>
      </c>
      <c r="C3" s="437"/>
      <c r="D3" s="438"/>
      <c r="E3" s="439" t="s">
        <v>301</v>
      </c>
      <c r="F3" s="440"/>
      <c r="G3" s="439" t="s">
        <v>302</v>
      </c>
      <c r="H3" s="440"/>
      <c r="I3" s="439" t="s">
        <v>303</v>
      </c>
      <c r="J3" s="440"/>
      <c r="K3" s="429" t="s">
        <v>304</v>
      </c>
      <c r="L3" s="429"/>
      <c r="M3" s="429" t="s">
        <v>127</v>
      </c>
      <c r="N3" s="430"/>
      <c r="O3" s="329"/>
      <c r="P3" s="329"/>
      <c r="Q3" s="329"/>
    </row>
    <row r="4" spans="1:17" ht="15">
      <c r="A4" s="431" t="s">
        <v>253</v>
      </c>
      <c r="B4" s="432"/>
      <c r="C4" s="432"/>
      <c r="D4" s="432"/>
      <c r="E4" s="433"/>
      <c r="F4" s="433"/>
      <c r="G4" s="433"/>
      <c r="H4" s="433"/>
      <c r="I4" s="433"/>
      <c r="J4" s="433"/>
      <c r="K4" s="442"/>
      <c r="L4" s="442"/>
      <c r="M4" s="443"/>
      <c r="N4" s="444"/>
      <c r="O4" s="329"/>
      <c r="P4" s="329"/>
      <c r="Q4" s="329"/>
    </row>
    <row r="5" spans="1:17" ht="24.75" customHeight="1">
      <c r="A5" s="320" t="s">
        <v>39</v>
      </c>
      <c r="B5" s="441" t="s">
        <v>142</v>
      </c>
      <c r="C5" s="441"/>
      <c r="D5" s="441"/>
      <c r="E5" s="424">
        <v>17820</v>
      </c>
      <c r="F5" s="425"/>
      <c r="G5" s="424">
        <v>26052</v>
      </c>
      <c r="H5" s="425"/>
      <c r="I5" s="418">
        <v>19177</v>
      </c>
      <c r="J5" s="426"/>
      <c r="K5" s="427">
        <v>27409</v>
      </c>
      <c r="L5" s="426"/>
      <c r="M5" s="418">
        <f aca="true" t="shared" si="0" ref="M5:M11">SUM(E5:L5)</f>
        <v>90458</v>
      </c>
      <c r="N5" s="428"/>
      <c r="O5" s="329"/>
      <c r="P5" s="329"/>
      <c r="Q5" s="329"/>
    </row>
    <row r="6" spans="1:17" ht="27.75" customHeight="1">
      <c r="A6" s="320" t="s">
        <v>342</v>
      </c>
      <c r="B6" s="421" t="s">
        <v>344</v>
      </c>
      <c r="C6" s="422"/>
      <c r="D6" s="423"/>
      <c r="E6" s="418">
        <v>745</v>
      </c>
      <c r="F6" s="419"/>
      <c r="G6" s="418">
        <v>1090</v>
      </c>
      <c r="H6" s="419"/>
      <c r="I6" s="418">
        <v>802</v>
      </c>
      <c r="J6" s="419"/>
      <c r="K6" s="418">
        <v>1147</v>
      </c>
      <c r="L6" s="419"/>
      <c r="M6" s="418">
        <f t="shared" si="0"/>
        <v>3784</v>
      </c>
      <c r="N6" s="420"/>
      <c r="O6" s="329"/>
      <c r="P6" s="329"/>
      <c r="Q6" s="329"/>
    </row>
    <row r="7" spans="1:17" ht="15">
      <c r="A7" s="320" t="s">
        <v>48</v>
      </c>
      <c r="B7" s="445" t="s">
        <v>144</v>
      </c>
      <c r="C7" s="445"/>
      <c r="D7" s="445"/>
      <c r="E7" s="424">
        <v>17342</v>
      </c>
      <c r="F7" s="425"/>
      <c r="G7" s="424">
        <v>25353</v>
      </c>
      <c r="H7" s="425"/>
      <c r="I7" s="418">
        <v>18663</v>
      </c>
      <c r="J7" s="426"/>
      <c r="K7" s="427">
        <v>26673</v>
      </c>
      <c r="L7" s="426"/>
      <c r="M7" s="418">
        <f t="shared" si="0"/>
        <v>88031</v>
      </c>
      <c r="N7" s="428"/>
      <c r="O7" s="329"/>
      <c r="P7" s="329"/>
      <c r="Q7" s="329"/>
    </row>
    <row r="8" spans="1:17" ht="15">
      <c r="A8" s="320" t="s">
        <v>56</v>
      </c>
      <c r="B8" s="445" t="s">
        <v>293</v>
      </c>
      <c r="C8" s="445"/>
      <c r="D8" s="445"/>
      <c r="E8" s="424">
        <v>3178</v>
      </c>
      <c r="F8" s="425"/>
      <c r="G8" s="424">
        <v>4647</v>
      </c>
      <c r="H8" s="425"/>
      <c r="I8" s="418">
        <v>3420</v>
      </c>
      <c r="J8" s="426"/>
      <c r="K8" s="427">
        <v>4889</v>
      </c>
      <c r="L8" s="426"/>
      <c r="M8" s="418">
        <f t="shared" si="0"/>
        <v>16134</v>
      </c>
      <c r="N8" s="428"/>
      <c r="O8" s="329"/>
      <c r="P8" s="329"/>
      <c r="Q8" s="329"/>
    </row>
    <row r="9" spans="1:17" ht="27" customHeight="1">
      <c r="A9" s="320" t="s">
        <v>329</v>
      </c>
      <c r="B9" s="421" t="s">
        <v>328</v>
      </c>
      <c r="C9" s="422"/>
      <c r="D9" s="423"/>
      <c r="E9" s="418">
        <v>103</v>
      </c>
      <c r="F9" s="419"/>
      <c r="G9" s="418">
        <v>150</v>
      </c>
      <c r="H9" s="419"/>
      <c r="I9" s="418">
        <v>111</v>
      </c>
      <c r="J9" s="419"/>
      <c r="K9" s="418">
        <v>158</v>
      </c>
      <c r="L9" s="419"/>
      <c r="M9" s="418">
        <f t="shared" si="0"/>
        <v>522</v>
      </c>
      <c r="N9" s="420"/>
      <c r="O9" s="329"/>
      <c r="P9" s="329"/>
      <c r="Q9" s="329"/>
    </row>
    <row r="10" spans="1:17" ht="25.5" customHeight="1">
      <c r="A10" s="320" t="s">
        <v>58</v>
      </c>
      <c r="B10" s="441" t="s">
        <v>257</v>
      </c>
      <c r="C10" s="441"/>
      <c r="D10" s="441"/>
      <c r="E10" s="424">
        <v>23620</v>
      </c>
      <c r="F10" s="425"/>
      <c r="G10" s="424">
        <v>34531</v>
      </c>
      <c r="H10" s="425"/>
      <c r="I10" s="418">
        <v>25419</v>
      </c>
      <c r="J10" s="426"/>
      <c r="K10" s="427">
        <v>36329</v>
      </c>
      <c r="L10" s="426"/>
      <c r="M10" s="418">
        <f t="shared" si="0"/>
        <v>119899</v>
      </c>
      <c r="N10" s="428"/>
      <c r="O10" s="329"/>
      <c r="P10" s="329"/>
      <c r="Q10" s="329"/>
    </row>
    <row r="11" spans="1:17" ht="15.75" thickBot="1">
      <c r="A11" s="332" t="s">
        <v>61</v>
      </c>
      <c r="B11" s="461" t="s">
        <v>305</v>
      </c>
      <c r="C11" s="461"/>
      <c r="D11" s="461"/>
      <c r="E11" s="446">
        <v>4828</v>
      </c>
      <c r="F11" s="447"/>
      <c r="G11" s="446">
        <v>7058</v>
      </c>
      <c r="H11" s="447"/>
      <c r="I11" s="448">
        <v>5195</v>
      </c>
      <c r="J11" s="449"/>
      <c r="K11" s="456">
        <v>7426</v>
      </c>
      <c r="L11" s="449"/>
      <c r="M11" s="457">
        <f t="shared" si="0"/>
        <v>24507</v>
      </c>
      <c r="N11" s="458"/>
      <c r="O11" s="329"/>
      <c r="P11" s="329"/>
      <c r="Q11" s="329"/>
    </row>
    <row r="12" spans="1:17" ht="15.75" thickBot="1">
      <c r="A12" s="459" t="s">
        <v>306</v>
      </c>
      <c r="B12" s="460"/>
      <c r="C12" s="460"/>
      <c r="D12" s="460"/>
      <c r="E12" s="450">
        <f>SUM(E5:F11)</f>
        <v>67636</v>
      </c>
      <c r="F12" s="451"/>
      <c r="G12" s="450">
        <f>SUM(G5:H11)</f>
        <v>98881</v>
      </c>
      <c r="H12" s="451"/>
      <c r="I12" s="452">
        <f>SUM(I5:J11)</f>
        <v>72787</v>
      </c>
      <c r="J12" s="453"/>
      <c r="K12" s="454">
        <f>SUM(K5:L11)</f>
        <v>104031</v>
      </c>
      <c r="L12" s="453"/>
      <c r="M12" s="452">
        <f>SUM(M5:N11)</f>
        <v>343335</v>
      </c>
      <c r="N12" s="455"/>
      <c r="O12" s="329"/>
      <c r="P12" s="329"/>
      <c r="Q12" s="329"/>
    </row>
    <row r="13" spans="1:17" ht="15">
      <c r="A13" s="462" t="s">
        <v>254</v>
      </c>
      <c r="B13" s="463"/>
      <c r="C13" s="463"/>
      <c r="D13" s="464"/>
      <c r="E13" s="443"/>
      <c r="F13" s="443"/>
      <c r="G13" s="443"/>
      <c r="H13" s="443"/>
      <c r="I13" s="443"/>
      <c r="J13" s="443"/>
      <c r="K13" s="443"/>
      <c r="L13" s="443"/>
      <c r="M13" s="443"/>
      <c r="N13" s="444"/>
      <c r="O13" s="329"/>
      <c r="P13" s="329"/>
      <c r="Q13" s="329"/>
    </row>
    <row r="14" spans="1:17" ht="15">
      <c r="A14" s="320" t="s">
        <v>71</v>
      </c>
      <c r="B14" s="465" t="s">
        <v>130</v>
      </c>
      <c r="C14" s="466"/>
      <c r="D14" s="467"/>
      <c r="E14" s="424">
        <v>3571</v>
      </c>
      <c r="F14" s="425"/>
      <c r="G14" s="424">
        <v>5221</v>
      </c>
      <c r="H14" s="425"/>
      <c r="I14" s="418">
        <v>3843</v>
      </c>
      <c r="J14" s="426"/>
      <c r="K14" s="427">
        <v>5493</v>
      </c>
      <c r="L14" s="426"/>
      <c r="M14" s="418">
        <f aca="true" t="shared" si="1" ref="M14:M22">SUM(E14:L14)</f>
        <v>18128</v>
      </c>
      <c r="N14" s="428"/>
      <c r="O14" s="329"/>
      <c r="P14" s="329"/>
      <c r="Q14" s="329"/>
    </row>
    <row r="15" spans="1:17" ht="25.5" customHeight="1">
      <c r="A15" s="320" t="s">
        <v>73</v>
      </c>
      <c r="B15" s="421" t="s">
        <v>72</v>
      </c>
      <c r="C15" s="422"/>
      <c r="D15" s="423"/>
      <c r="E15" s="425">
        <v>877</v>
      </c>
      <c r="F15" s="425"/>
      <c r="G15" s="424">
        <v>1282</v>
      </c>
      <c r="H15" s="425"/>
      <c r="I15" s="469">
        <v>943</v>
      </c>
      <c r="J15" s="426"/>
      <c r="K15" s="427">
        <v>1348</v>
      </c>
      <c r="L15" s="426"/>
      <c r="M15" s="418">
        <f t="shared" si="1"/>
        <v>4450</v>
      </c>
      <c r="N15" s="428"/>
      <c r="O15" s="329"/>
      <c r="P15" s="329"/>
      <c r="Q15" s="329"/>
    </row>
    <row r="16" spans="1:17" ht="15">
      <c r="A16" s="320" t="s">
        <v>80</v>
      </c>
      <c r="B16" s="465" t="s">
        <v>135</v>
      </c>
      <c r="C16" s="466"/>
      <c r="D16" s="467"/>
      <c r="E16" s="424">
        <v>7722</v>
      </c>
      <c r="F16" s="425"/>
      <c r="G16" s="424">
        <v>11290</v>
      </c>
      <c r="H16" s="425"/>
      <c r="I16" s="418">
        <v>8310</v>
      </c>
      <c r="J16" s="426"/>
      <c r="K16" s="427">
        <v>11877</v>
      </c>
      <c r="L16" s="426"/>
      <c r="M16" s="418">
        <f t="shared" si="1"/>
        <v>39199</v>
      </c>
      <c r="N16" s="428"/>
      <c r="O16" s="329"/>
      <c r="P16" s="329"/>
      <c r="Q16" s="329"/>
    </row>
    <row r="17" spans="1:17" ht="15">
      <c r="A17" s="320" t="s">
        <v>88</v>
      </c>
      <c r="B17" s="465" t="s">
        <v>136</v>
      </c>
      <c r="C17" s="466"/>
      <c r="D17" s="467"/>
      <c r="E17" s="425">
        <v>276</v>
      </c>
      <c r="F17" s="425"/>
      <c r="G17" s="425">
        <v>403</v>
      </c>
      <c r="H17" s="425"/>
      <c r="I17" s="469">
        <v>297</v>
      </c>
      <c r="J17" s="426"/>
      <c r="K17" s="468">
        <v>424</v>
      </c>
      <c r="L17" s="426"/>
      <c r="M17" s="418">
        <f t="shared" si="1"/>
        <v>1400</v>
      </c>
      <c r="N17" s="428"/>
      <c r="O17" s="329"/>
      <c r="P17" s="329"/>
      <c r="Q17" s="329"/>
    </row>
    <row r="18" spans="1:17" ht="27" customHeight="1">
      <c r="A18" s="320" t="s">
        <v>111</v>
      </c>
      <c r="B18" s="421" t="s">
        <v>260</v>
      </c>
      <c r="C18" s="422"/>
      <c r="D18" s="423"/>
      <c r="E18" s="424">
        <v>11965</v>
      </c>
      <c r="F18" s="425"/>
      <c r="G18" s="424">
        <v>17492</v>
      </c>
      <c r="H18" s="425"/>
      <c r="I18" s="418">
        <v>12876</v>
      </c>
      <c r="J18" s="426"/>
      <c r="K18" s="427">
        <v>18404</v>
      </c>
      <c r="L18" s="426"/>
      <c r="M18" s="418">
        <f t="shared" si="1"/>
        <v>60737</v>
      </c>
      <c r="N18" s="428"/>
      <c r="O18" s="329"/>
      <c r="P18" s="329"/>
      <c r="Q18" s="329"/>
    </row>
    <row r="19" spans="1:17" ht="15">
      <c r="A19" s="320" t="s">
        <v>113</v>
      </c>
      <c r="B19" s="465" t="s">
        <v>138</v>
      </c>
      <c r="C19" s="466"/>
      <c r="D19" s="467"/>
      <c r="E19" s="424">
        <v>12613</v>
      </c>
      <c r="F19" s="425"/>
      <c r="G19" s="424">
        <v>18439</v>
      </c>
      <c r="H19" s="425"/>
      <c r="I19" s="418">
        <v>13572</v>
      </c>
      <c r="J19" s="426"/>
      <c r="K19" s="427">
        <v>19399</v>
      </c>
      <c r="L19" s="426"/>
      <c r="M19" s="418">
        <f t="shared" si="1"/>
        <v>64023</v>
      </c>
      <c r="N19" s="428"/>
      <c r="O19" s="329"/>
      <c r="P19" s="329"/>
      <c r="Q19" s="329"/>
    </row>
    <row r="20" spans="1:17" ht="15">
      <c r="A20" s="320" t="s">
        <v>116</v>
      </c>
      <c r="B20" s="465" t="s">
        <v>262</v>
      </c>
      <c r="C20" s="466"/>
      <c r="D20" s="467"/>
      <c r="E20" s="424">
        <v>4927</v>
      </c>
      <c r="F20" s="425"/>
      <c r="G20" s="424">
        <v>7203</v>
      </c>
      <c r="H20" s="425"/>
      <c r="I20" s="418">
        <v>5302</v>
      </c>
      <c r="J20" s="426"/>
      <c r="K20" s="427">
        <v>7578</v>
      </c>
      <c r="L20" s="426"/>
      <c r="M20" s="418">
        <f t="shared" si="1"/>
        <v>25010</v>
      </c>
      <c r="N20" s="428"/>
      <c r="O20" s="329"/>
      <c r="P20" s="329"/>
      <c r="Q20" s="329"/>
    </row>
    <row r="21" spans="1:17" ht="26.25" customHeight="1">
      <c r="A21" s="320" t="s">
        <v>118</v>
      </c>
      <c r="B21" s="421" t="s">
        <v>263</v>
      </c>
      <c r="C21" s="422"/>
      <c r="D21" s="423"/>
      <c r="E21" s="424">
        <v>11246</v>
      </c>
      <c r="F21" s="425"/>
      <c r="G21" s="424">
        <v>16440</v>
      </c>
      <c r="H21" s="425"/>
      <c r="I21" s="418">
        <v>12102</v>
      </c>
      <c r="J21" s="426"/>
      <c r="K21" s="427">
        <v>17296</v>
      </c>
      <c r="L21" s="426"/>
      <c r="M21" s="418">
        <f t="shared" si="1"/>
        <v>57084</v>
      </c>
      <c r="N21" s="428"/>
      <c r="O21" s="329"/>
      <c r="P21" s="329"/>
      <c r="Q21" s="329"/>
    </row>
    <row r="22" spans="1:17" ht="15.75" thickBot="1">
      <c r="A22" s="332" t="s">
        <v>122</v>
      </c>
      <c r="B22" s="470" t="s">
        <v>307</v>
      </c>
      <c r="C22" s="471"/>
      <c r="D22" s="472"/>
      <c r="E22" s="473">
        <v>14441</v>
      </c>
      <c r="F22" s="474"/>
      <c r="G22" s="473">
        <v>21112</v>
      </c>
      <c r="H22" s="474"/>
      <c r="I22" s="457">
        <v>15540</v>
      </c>
      <c r="J22" s="475"/>
      <c r="K22" s="476">
        <v>22211</v>
      </c>
      <c r="L22" s="475"/>
      <c r="M22" s="457">
        <f t="shared" si="1"/>
        <v>73304</v>
      </c>
      <c r="N22" s="458"/>
      <c r="O22" s="329"/>
      <c r="P22" s="329"/>
      <c r="Q22" s="329"/>
    </row>
    <row r="23" spans="1:17" ht="15.75" thickBot="1">
      <c r="A23" s="477" t="s">
        <v>308</v>
      </c>
      <c r="B23" s="478"/>
      <c r="C23" s="478"/>
      <c r="D23" s="479"/>
      <c r="E23" s="450">
        <f>SUM(E14:F22)</f>
        <v>67638</v>
      </c>
      <c r="F23" s="451"/>
      <c r="G23" s="450">
        <f>SUM(G14:H22)</f>
        <v>98882</v>
      </c>
      <c r="H23" s="451"/>
      <c r="I23" s="452">
        <f>SUM(I14:J22)</f>
        <v>72785</v>
      </c>
      <c r="J23" s="453"/>
      <c r="K23" s="454">
        <f>SUM(K14:L22)</f>
        <v>104030</v>
      </c>
      <c r="L23" s="453"/>
      <c r="M23" s="452">
        <f>SUM(M14:N22)</f>
        <v>343335</v>
      </c>
      <c r="N23" s="455"/>
      <c r="O23" s="329"/>
      <c r="P23" s="329"/>
      <c r="Q23" s="329"/>
    </row>
    <row r="24" spans="1:17" ht="12.75">
      <c r="A24" s="333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</row>
    <row r="25" spans="1:17" ht="15">
      <c r="A25" s="334"/>
      <c r="B25" s="335"/>
      <c r="C25" s="335"/>
      <c r="D25" s="335"/>
      <c r="E25" s="335"/>
      <c r="F25" s="335"/>
      <c r="G25" s="335"/>
      <c r="H25" s="335"/>
      <c r="I25" s="335"/>
      <c r="J25" s="335"/>
      <c r="K25" s="329"/>
      <c r="L25" s="329"/>
      <c r="M25" s="329"/>
      <c r="N25" s="329"/>
      <c r="O25" s="329"/>
      <c r="P25" s="329"/>
      <c r="Q25" s="329"/>
    </row>
    <row r="26" spans="1:17" ht="21" customHeight="1">
      <c r="A26" s="425" t="s">
        <v>309</v>
      </c>
      <c r="B26" s="425" t="s">
        <v>310</v>
      </c>
      <c r="C26" s="425" t="s">
        <v>311</v>
      </c>
      <c r="D26" s="425"/>
      <c r="E26" s="425"/>
      <c r="F26" s="425"/>
      <c r="G26" s="425" t="s">
        <v>27</v>
      </c>
      <c r="H26" s="336"/>
      <c r="I26" s="336"/>
      <c r="J26" s="336"/>
      <c r="K26" s="337"/>
      <c r="L26" s="329"/>
      <c r="M26" s="329"/>
      <c r="N26" s="329"/>
      <c r="O26" s="329"/>
      <c r="P26" s="329"/>
      <c r="Q26" s="329"/>
    </row>
    <row r="27" spans="1:17" ht="15">
      <c r="A27" s="425"/>
      <c r="B27" s="425"/>
      <c r="C27" s="425" t="s">
        <v>212</v>
      </c>
      <c r="D27" s="425"/>
      <c r="E27" s="425"/>
      <c r="F27" s="425"/>
      <c r="G27" s="425"/>
      <c r="H27" s="336"/>
      <c r="I27" s="336"/>
      <c r="J27" s="336"/>
      <c r="K27" s="337"/>
      <c r="L27" s="329"/>
      <c r="M27" s="329"/>
      <c r="N27" s="329"/>
      <c r="O27" s="329"/>
      <c r="P27" s="329"/>
      <c r="Q27" s="329"/>
    </row>
    <row r="28" spans="1:10" ht="15">
      <c r="A28" s="319" t="s">
        <v>0</v>
      </c>
      <c r="B28" s="324">
        <v>42019</v>
      </c>
      <c r="C28" s="480">
        <v>6108</v>
      </c>
      <c r="D28" s="481"/>
      <c r="E28" s="481"/>
      <c r="F28" s="481"/>
      <c r="G28" s="325">
        <v>6108</v>
      </c>
      <c r="H28" s="322"/>
      <c r="I28" s="322"/>
      <c r="J28" s="322"/>
    </row>
    <row r="29" spans="1:10" ht="15">
      <c r="A29" s="319" t="s">
        <v>1</v>
      </c>
      <c r="B29" s="324">
        <v>42050</v>
      </c>
      <c r="C29" s="480">
        <v>6108</v>
      </c>
      <c r="D29" s="481"/>
      <c r="E29" s="481"/>
      <c r="F29" s="481"/>
      <c r="G29" s="326">
        <v>12216</v>
      </c>
      <c r="H29" s="323"/>
      <c r="I29" s="323"/>
      <c r="J29" s="322"/>
    </row>
    <row r="30" spans="1:10" ht="15">
      <c r="A30" s="319" t="s">
        <v>2</v>
      </c>
      <c r="B30" s="324">
        <v>42078</v>
      </c>
      <c r="C30" s="480">
        <v>6108</v>
      </c>
      <c r="D30" s="481"/>
      <c r="E30" s="481"/>
      <c r="F30" s="481"/>
      <c r="G30" s="326">
        <v>18324</v>
      </c>
      <c r="H30" s="323"/>
      <c r="I30" s="323"/>
      <c r="J30" s="322"/>
    </row>
    <row r="31" spans="1:10" ht="15">
      <c r="A31" s="319" t="s">
        <v>3</v>
      </c>
      <c r="B31" s="324">
        <v>42109</v>
      </c>
      <c r="C31" s="480">
        <v>6108</v>
      </c>
      <c r="D31" s="481"/>
      <c r="E31" s="481"/>
      <c r="F31" s="481"/>
      <c r="G31" s="326">
        <v>24432</v>
      </c>
      <c r="H31" s="323"/>
      <c r="I31" s="323"/>
      <c r="J31" s="322"/>
    </row>
    <row r="32" spans="1:10" ht="15">
      <c r="A32" s="319" t="s">
        <v>4</v>
      </c>
      <c r="B32" s="324">
        <v>42139</v>
      </c>
      <c r="C32" s="480">
        <v>6108</v>
      </c>
      <c r="D32" s="481"/>
      <c r="E32" s="481"/>
      <c r="F32" s="481"/>
      <c r="G32" s="325">
        <v>30540</v>
      </c>
      <c r="H32" s="322"/>
      <c r="I32" s="322"/>
      <c r="J32" s="322"/>
    </row>
    <row r="33" spans="1:10" ht="15">
      <c r="A33" s="319" t="s">
        <v>312</v>
      </c>
      <c r="B33" s="324">
        <v>42170</v>
      </c>
      <c r="C33" s="480">
        <v>6108</v>
      </c>
      <c r="D33" s="481"/>
      <c r="E33" s="481"/>
      <c r="F33" s="481"/>
      <c r="G33" s="325">
        <v>36648</v>
      </c>
      <c r="H33" s="322"/>
      <c r="I33" s="322"/>
      <c r="J33" s="322"/>
    </row>
    <row r="34" spans="1:10" ht="15">
      <c r="A34" s="319" t="s">
        <v>5</v>
      </c>
      <c r="B34" s="324">
        <v>42200</v>
      </c>
      <c r="C34" s="480">
        <v>6108</v>
      </c>
      <c r="D34" s="481"/>
      <c r="E34" s="481"/>
      <c r="F34" s="481"/>
      <c r="G34" s="325">
        <v>42756</v>
      </c>
      <c r="H34" s="322"/>
      <c r="I34" s="322"/>
      <c r="J34" s="322"/>
    </row>
    <row r="35" spans="1:10" ht="15">
      <c r="A35" s="319" t="s">
        <v>6</v>
      </c>
      <c r="B35" s="324">
        <v>42231</v>
      </c>
      <c r="C35" s="480">
        <v>6108</v>
      </c>
      <c r="D35" s="481"/>
      <c r="E35" s="481"/>
      <c r="F35" s="481"/>
      <c r="G35" s="325">
        <v>48864</v>
      </c>
      <c r="H35" s="322"/>
      <c r="I35" s="322"/>
      <c r="J35" s="322"/>
    </row>
    <row r="36" spans="1:10" ht="15">
      <c r="A36" s="319" t="s">
        <v>313</v>
      </c>
      <c r="B36" s="324">
        <v>42262</v>
      </c>
      <c r="C36" s="480">
        <v>6108</v>
      </c>
      <c r="D36" s="481"/>
      <c r="E36" s="481"/>
      <c r="F36" s="481"/>
      <c r="G36" s="325">
        <v>54972</v>
      </c>
      <c r="H36" s="322"/>
      <c r="I36" s="322"/>
      <c r="J36" s="322"/>
    </row>
    <row r="37" spans="1:10" ht="15">
      <c r="A37" s="319" t="s">
        <v>314</v>
      </c>
      <c r="B37" s="324">
        <v>42292</v>
      </c>
      <c r="C37" s="480">
        <v>6108</v>
      </c>
      <c r="D37" s="481"/>
      <c r="E37" s="481"/>
      <c r="F37" s="481"/>
      <c r="G37" s="325">
        <v>61080</v>
      </c>
      <c r="H37" s="322"/>
      <c r="I37" s="322"/>
      <c r="J37" s="322"/>
    </row>
    <row r="38" spans="1:10" ht="15">
      <c r="A38" s="319" t="s">
        <v>315</v>
      </c>
      <c r="B38" s="324">
        <v>42323</v>
      </c>
      <c r="C38" s="480">
        <v>6108</v>
      </c>
      <c r="D38" s="481"/>
      <c r="E38" s="481"/>
      <c r="F38" s="481"/>
      <c r="G38" s="325">
        <v>67188</v>
      </c>
      <c r="H38" s="322"/>
      <c r="I38" s="322"/>
      <c r="J38" s="322"/>
    </row>
    <row r="39" spans="1:10" ht="15">
      <c r="A39" s="319" t="s">
        <v>316</v>
      </c>
      <c r="B39" s="324">
        <v>42353</v>
      </c>
      <c r="C39" s="480">
        <v>6116</v>
      </c>
      <c r="D39" s="481"/>
      <c r="E39" s="481"/>
      <c r="F39" s="481"/>
      <c r="G39" s="325">
        <v>73304</v>
      </c>
      <c r="H39" s="322"/>
      <c r="I39" s="322"/>
      <c r="J39" s="322"/>
    </row>
    <row r="40" spans="1:10" ht="15">
      <c r="A40" s="482" t="s">
        <v>27</v>
      </c>
      <c r="B40" s="482"/>
      <c r="C40" s="481"/>
      <c r="D40" s="481"/>
      <c r="E40" s="481"/>
      <c r="F40" s="481"/>
      <c r="G40" s="327">
        <v>73304</v>
      </c>
      <c r="H40" s="322"/>
      <c r="I40" s="322"/>
      <c r="J40" s="322"/>
    </row>
    <row r="41" spans="1:10" ht="15">
      <c r="A41" s="321"/>
      <c r="B41" s="322"/>
      <c r="C41" s="322"/>
      <c r="D41" s="322"/>
      <c r="E41" s="322"/>
      <c r="F41" s="322"/>
      <c r="G41" s="322"/>
      <c r="H41" s="322"/>
      <c r="I41" s="322"/>
      <c r="J41" s="322"/>
    </row>
  </sheetData>
  <sheetProtection/>
  <mergeCells count="143">
    <mergeCell ref="A40:B40"/>
    <mergeCell ref="C40:F40"/>
    <mergeCell ref="C29:F29"/>
    <mergeCell ref="C30:F30"/>
    <mergeCell ref="C31:F31"/>
    <mergeCell ref="C32:F32"/>
    <mergeCell ref="C33:F33"/>
    <mergeCell ref="C34:F34"/>
    <mergeCell ref="C35:F35"/>
    <mergeCell ref="A26:A27"/>
    <mergeCell ref="B26:B27"/>
    <mergeCell ref="C26:F26"/>
    <mergeCell ref="C39:F39"/>
    <mergeCell ref="C36:F36"/>
    <mergeCell ref="C37:F37"/>
    <mergeCell ref="C38:F38"/>
    <mergeCell ref="C28:F28"/>
    <mergeCell ref="G26:G27"/>
    <mergeCell ref="C27:F27"/>
    <mergeCell ref="M23:N23"/>
    <mergeCell ref="B22:D22"/>
    <mergeCell ref="E22:F22"/>
    <mergeCell ref="G22:H22"/>
    <mergeCell ref="I22:J22"/>
    <mergeCell ref="K22:L22"/>
    <mergeCell ref="M22:N22"/>
    <mergeCell ref="A23:D23"/>
    <mergeCell ref="B21:D21"/>
    <mergeCell ref="E21:F21"/>
    <mergeCell ref="I23:J23"/>
    <mergeCell ref="K23:L23"/>
    <mergeCell ref="G21:H21"/>
    <mergeCell ref="I21:J21"/>
    <mergeCell ref="K21:L21"/>
    <mergeCell ref="I20:J20"/>
    <mergeCell ref="K19:L19"/>
    <mergeCell ref="M19:N19"/>
    <mergeCell ref="E23:F23"/>
    <mergeCell ref="G23:H23"/>
    <mergeCell ref="M21:N21"/>
    <mergeCell ref="K20:L20"/>
    <mergeCell ref="M20:N20"/>
    <mergeCell ref="B19:D19"/>
    <mergeCell ref="E19:F19"/>
    <mergeCell ref="G19:H19"/>
    <mergeCell ref="I19:J19"/>
    <mergeCell ref="B20:D20"/>
    <mergeCell ref="E20:F20"/>
    <mergeCell ref="G20:H20"/>
    <mergeCell ref="K18:L18"/>
    <mergeCell ref="M18:N18"/>
    <mergeCell ref="B18:D18"/>
    <mergeCell ref="E18:F18"/>
    <mergeCell ref="G18:H18"/>
    <mergeCell ref="I18:J18"/>
    <mergeCell ref="K15:L15"/>
    <mergeCell ref="M15:N15"/>
    <mergeCell ref="B17:D17"/>
    <mergeCell ref="E17:F17"/>
    <mergeCell ref="G17:H17"/>
    <mergeCell ref="I17:J17"/>
    <mergeCell ref="G15:H15"/>
    <mergeCell ref="I15:J15"/>
    <mergeCell ref="B16:D16"/>
    <mergeCell ref="E16:F16"/>
    <mergeCell ref="G16:H16"/>
    <mergeCell ref="I16:J16"/>
    <mergeCell ref="K17:L17"/>
    <mergeCell ref="M17:N17"/>
    <mergeCell ref="K16:L16"/>
    <mergeCell ref="M16:N16"/>
    <mergeCell ref="G14:H14"/>
    <mergeCell ref="I14:J14"/>
    <mergeCell ref="K14:L14"/>
    <mergeCell ref="M14:N14"/>
    <mergeCell ref="B11:D11"/>
    <mergeCell ref="E11:F11"/>
    <mergeCell ref="A13:D13"/>
    <mergeCell ref="E13:N13"/>
    <mergeCell ref="A12:D12"/>
    <mergeCell ref="E12:F12"/>
    <mergeCell ref="B15:D15"/>
    <mergeCell ref="E15:F15"/>
    <mergeCell ref="B14:D14"/>
    <mergeCell ref="E14:F14"/>
    <mergeCell ref="K10:L10"/>
    <mergeCell ref="M10:N10"/>
    <mergeCell ref="K12:L12"/>
    <mergeCell ref="M12:N12"/>
    <mergeCell ref="K11:L11"/>
    <mergeCell ref="M11:N11"/>
    <mergeCell ref="G11:H11"/>
    <mergeCell ref="I11:J11"/>
    <mergeCell ref="G12:H12"/>
    <mergeCell ref="I12:J12"/>
    <mergeCell ref="B10:D10"/>
    <mergeCell ref="E10:F10"/>
    <mergeCell ref="G10:H10"/>
    <mergeCell ref="I10:J10"/>
    <mergeCell ref="B9:D9"/>
    <mergeCell ref="E9:F9"/>
    <mergeCell ref="G9:H9"/>
    <mergeCell ref="I9:J9"/>
    <mergeCell ref="B7:D7"/>
    <mergeCell ref="E7:F7"/>
    <mergeCell ref="K8:L8"/>
    <mergeCell ref="M8:N8"/>
    <mergeCell ref="B8:D8"/>
    <mergeCell ref="E8:F8"/>
    <mergeCell ref="G8:H8"/>
    <mergeCell ref="I8:J8"/>
    <mergeCell ref="B5:D5"/>
    <mergeCell ref="E5:F5"/>
    <mergeCell ref="G5:H5"/>
    <mergeCell ref="I5:J5"/>
    <mergeCell ref="B1:J1"/>
    <mergeCell ref="L1:M1"/>
    <mergeCell ref="B3:D3"/>
    <mergeCell ref="E3:F3"/>
    <mergeCell ref="G3:H3"/>
    <mergeCell ref="I3:J3"/>
    <mergeCell ref="K6:L6"/>
    <mergeCell ref="M6:N6"/>
    <mergeCell ref="K5:L5"/>
    <mergeCell ref="M5:N5"/>
    <mergeCell ref="K3:L3"/>
    <mergeCell ref="M3:N3"/>
    <mergeCell ref="A4:D4"/>
    <mergeCell ref="E4:F4"/>
    <mergeCell ref="G4:H4"/>
    <mergeCell ref="I4:J4"/>
    <mergeCell ref="K4:L4"/>
    <mergeCell ref="M4:N4"/>
    <mergeCell ref="K9:L9"/>
    <mergeCell ref="M9:N9"/>
    <mergeCell ref="B6:D6"/>
    <mergeCell ref="E6:F6"/>
    <mergeCell ref="G6:H6"/>
    <mergeCell ref="I6:J6"/>
    <mergeCell ref="G7:H7"/>
    <mergeCell ref="I7:J7"/>
    <mergeCell ref="K7:L7"/>
    <mergeCell ref="M7:N7"/>
  </mergeCells>
  <printOptions/>
  <pageMargins left="0.7874015748031497" right="0.7480314960629921" top="0.2362204724409449" bottom="0.15748031496062992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2015-01-27T12:05:09Z</cp:lastPrinted>
  <dcterms:created xsi:type="dcterms:W3CDTF">2006-10-17T13:40:18Z</dcterms:created>
  <dcterms:modified xsi:type="dcterms:W3CDTF">2015-02-17T11:13:28Z</dcterms:modified>
  <cp:category/>
  <cp:version/>
  <cp:contentType/>
  <cp:contentStatus/>
</cp:coreProperties>
</file>